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80" windowWidth="12240" windowHeight="8265" tabRatio="921" firstSheet="67" activeTab="80"/>
  </bookViews>
  <sheets>
    <sheet name="Cover" sheetId="255" r:id="rId1"/>
    <sheet name="Notice" sheetId="261" r:id="rId2"/>
    <sheet name="Contents" sheetId="256" r:id="rId3"/>
    <sheet name="Special Notice" sheetId="257" r:id="rId4"/>
    <sheet name="Sched A" sheetId="461" r:id="rId5"/>
    <sheet name="Sched B" sheetId="462" r:id="rId6"/>
    <sheet name="SCHED C" sheetId="463" r:id="rId7"/>
    <sheet name="P - 5 &amp; 6" sheetId="465" r:id="rId8"/>
    <sheet name="P - 7 &amp; 8" sheetId="464" r:id="rId9"/>
    <sheet name="P - 16 THRU 18" sheetId="466" r:id="rId10"/>
    <sheet name="P - 19" sheetId="467" r:id="rId11"/>
    <sheet name="P - 20" sheetId="468" r:id="rId12"/>
    <sheet name="P - 21 &amp; 22" sheetId="469" r:id="rId13"/>
    <sheet name="P - 23 &amp; 24" sheetId="470" r:id="rId14"/>
    <sheet name="P - 25" sheetId="471" r:id="rId15"/>
    <sheet name="P - 26 THRU 29" sheetId="472" r:id="rId16"/>
    <sheet name="P - 29A THRU 29D" sheetId="473" r:id="rId17"/>
    <sheet name="P - 30" sheetId="474" r:id="rId18"/>
    <sheet name="P - 31" sheetId="475" r:id="rId19"/>
    <sheet name="P - 32 &amp; 33" sheetId="476" r:id="rId20"/>
    <sheet name="P - 34" sheetId="477" r:id="rId21"/>
    <sheet name="P - 35" sheetId="478" r:id="rId22"/>
    <sheet name="P - 36" sheetId="479" r:id="rId23"/>
    <sheet name="p - 37" sheetId="480" r:id="rId24"/>
    <sheet name="P - 38" sheetId="481" r:id="rId25"/>
    <sheet name="P - 39" sheetId="482" r:id="rId26"/>
    <sheet name="P - 40" sheetId="483" r:id="rId27"/>
    <sheet name="P - 41" sheetId="484" r:id="rId28"/>
    <sheet name="p - 42" sheetId="485" r:id="rId29"/>
    <sheet name="p - 43" sheetId="486" r:id="rId30"/>
    <sheet name="P - 44" sheetId="487" r:id="rId31"/>
    <sheet name="P - 45 THRU 51" sheetId="488" r:id="rId32"/>
    <sheet name="p - 52" sheetId="489" r:id="rId33"/>
    <sheet name="P - 53" sheetId="490" r:id="rId34"/>
    <sheet name="P - 54" sheetId="491" r:id="rId35"/>
    <sheet name="P - 55" sheetId="492" r:id="rId36"/>
    <sheet name="P - 56 &amp; 57" sheetId="493" r:id="rId37"/>
    <sheet name="p - 58" sheetId="494" r:id="rId38"/>
    <sheet name="P - 59" sheetId="495" r:id="rId39"/>
    <sheet name="P - 60" sheetId="496" r:id="rId40"/>
    <sheet name="P - 61" sheetId="497" r:id="rId41"/>
    <sheet name="P - 62" sheetId="498" r:id="rId42"/>
    <sheet name="P - 63 &amp; 64" sheetId="499" r:id="rId43"/>
    <sheet name="P - 65" sheetId="500" r:id="rId44"/>
    <sheet name="P - 66 thru 67" sheetId="501" r:id="rId45"/>
    <sheet name="P - 68" sheetId="502" r:id="rId46"/>
    <sheet name="P - 69" sheetId="503" r:id="rId47"/>
    <sheet name="P - 70" sheetId="504" r:id="rId48"/>
    <sheet name="P - 71" sheetId="505" r:id="rId49"/>
    <sheet name="P - 72" sheetId="506" r:id="rId50"/>
    <sheet name="P - 73" sheetId="507" r:id="rId51"/>
    <sheet name="P - 74" sheetId="508" r:id="rId52"/>
    <sheet name="P - 75" sheetId="509" r:id="rId53"/>
    <sheet name="P - 76" sheetId="510" r:id="rId54"/>
    <sheet name="P - 77" sheetId="511" r:id="rId55"/>
    <sheet name="P - 78 THRU 79" sheetId="512" r:id="rId56"/>
    <sheet name="P - 80 THRU 83" sheetId="513" r:id="rId57"/>
    <sheet name="P - 84" sheetId="514" r:id="rId58"/>
    <sheet name="P - 85" sheetId="515" r:id="rId59"/>
    <sheet name="P - 86" sheetId="516" r:id="rId60"/>
    <sheet name="P - 87" sheetId="517" r:id="rId61"/>
    <sheet name="P - 88" sheetId="518" r:id="rId62"/>
    <sheet name="P - 89" sheetId="519" r:id="rId63"/>
    <sheet name="P - 90" sheetId="520" r:id="rId64"/>
    <sheet name="P - 91" sheetId="521" r:id="rId65"/>
    <sheet name="P - 92 &amp; 93" sheetId="522" r:id="rId66"/>
    <sheet name="P - 94 THRU 97" sheetId="523" r:id="rId67"/>
    <sheet name="P - 98" sheetId="460" r:id="rId68"/>
    <sheet name="p - 99 &amp; 100" sheetId="524" r:id="rId69"/>
    <sheet name="P - 101" sheetId="525" r:id="rId70"/>
    <sheet name="P - 102" sheetId="526" r:id="rId71"/>
    <sheet name="P - 103" sheetId="527" r:id="rId72"/>
    <sheet name="P - 104 thru P - 110" sheetId="528" r:id="rId73"/>
    <sheet name="p - 111" sheetId="529" r:id="rId74"/>
    <sheet name="p - 112" sheetId="530" r:id="rId75"/>
    <sheet name="P - 113 THRU 114" sheetId="532" r:id="rId76"/>
    <sheet name="P - 115 THRU 118" sheetId="533" r:id="rId77"/>
    <sheet name="P - 119" sheetId="534" r:id="rId78"/>
    <sheet name="p - 120" sheetId="535" r:id="rId79"/>
    <sheet name="P - 120.1" sheetId="536" r:id="rId80"/>
    <sheet name="P - 121" sheetId="320" r:id="rId81"/>
    <sheet name="P - 122" sheetId="258" r:id="rId82"/>
    <sheet name="P - 123 thru P - 124" sheetId="260" r:id="rId83"/>
  </sheets>
  <externalReferences>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A" localSheetId="2">#REF!</definedName>
    <definedName name="\A" localSheetId="0">#REF!</definedName>
    <definedName name="\A" localSheetId="81">#REF!</definedName>
    <definedName name="\A" localSheetId="82">#REF!</definedName>
    <definedName name="\A" localSheetId="46">#REF!</definedName>
    <definedName name="\A" localSheetId="47">#REF!</definedName>
    <definedName name="\A" localSheetId="3">#REF!</definedName>
    <definedName name="\A">#REF!</definedName>
    <definedName name="\B" localSheetId="2">#REF!</definedName>
    <definedName name="\B" localSheetId="0">#REF!</definedName>
    <definedName name="\B" localSheetId="81">#REF!</definedName>
    <definedName name="\B" localSheetId="82">#REF!</definedName>
    <definedName name="\B" localSheetId="46">#REF!</definedName>
    <definedName name="\B" localSheetId="47">#REF!</definedName>
    <definedName name="\B" localSheetId="3">#REF!</definedName>
    <definedName name="\B">#REF!</definedName>
    <definedName name="\S" localSheetId="37">#REF!</definedName>
    <definedName name="\S" localSheetId="38">#REF!</definedName>
    <definedName name="\S">#REF!</definedName>
    <definedName name="_____________________________ALL2">'[1]A-11a Balance Sheet Recons'!$B$11:$J$42</definedName>
    <definedName name="____________________________ALL2">'[1]A-11a Balance Sheet Recons'!$B$11:$J$42</definedName>
    <definedName name="___________________________ALL2">'[1]A-11a Balance Sheet Recons'!$B$11:$J$42</definedName>
    <definedName name="__________________________ALL2">'[1]A-11a Balance Sheet Recons'!$B$11:$J$42</definedName>
    <definedName name="_________________________ALL2">'[1]A-11a Balance Sheet Recons'!$B$11:$J$42</definedName>
    <definedName name="________________________ALL2">'[1]A-11a Balance Sheet Recons'!$B$11:$J$42</definedName>
    <definedName name="_______________________ALL2">'[1]A-11a Balance Sheet Recons'!$B$11:$J$42</definedName>
    <definedName name="______________________ALL2">'[1]A-11a Balance Sheet Recons'!$B$11:$J$42</definedName>
    <definedName name="_____________________ALL2">'[1]A-11a Balance Sheet Recons'!$B$11:$J$42</definedName>
    <definedName name="____________________ALL2">'[1]A-11a Balance Sheet Recons'!$B$11:$J$42</definedName>
    <definedName name="___________________ALL2">'[1]A-11a Balance Sheet Recons'!$B$11:$J$42</definedName>
    <definedName name="__________________ALL2">'[1]A-11a Balance Sheet Recons'!$B$11:$J$42</definedName>
    <definedName name="_________________ALL2">'[1]A-11a Balance Sheet Recons'!$B$11:$J$42</definedName>
    <definedName name="________________ALL2">'[1]A-11a Balance Sheet Recons'!$B$11:$J$42</definedName>
    <definedName name="_______________ALL2">'[1]A-11a Balance Sheet Recons'!$B$11:$J$42</definedName>
    <definedName name="______________ALL2">'[1]A-11a Balance Sheet Recons'!$B$11:$J$42</definedName>
    <definedName name="______________RG1">'p - 120'!$IT$8097</definedName>
    <definedName name="______________RG2">'p - 120'!$IT$8097</definedName>
    <definedName name="______________RG3">'p - 120'!$IT$8097</definedName>
    <definedName name="______________RG4">'p - 120'!$IT$8097</definedName>
    <definedName name="_____________ALL2">'[1]A-11a Balance Sheet Recons'!$B$11:$J$42</definedName>
    <definedName name="_____________RG1">'P - 85'!$IT$8095</definedName>
    <definedName name="_____________RG2">'P - 85'!$IT$8095</definedName>
    <definedName name="_____________RG3">'P - 85'!$IT$8095</definedName>
    <definedName name="_____________RG4">'P - 85'!$IT$8095</definedName>
    <definedName name="____________ALL2">'[1]A-11a Balance Sheet Recons'!$B$11:$J$42</definedName>
    <definedName name="____________RG1">#REF!</definedName>
    <definedName name="____________RG2">#REF!</definedName>
    <definedName name="____________RG3">#REF!</definedName>
    <definedName name="____________RG4">#REF!</definedName>
    <definedName name="___________ALL2">'[1]A-11a Balance Sheet Recons'!$B$11:$J$42</definedName>
    <definedName name="___________RG1">#REF!</definedName>
    <definedName name="___________RG2">#REF!</definedName>
    <definedName name="___________RG3">#REF!</definedName>
    <definedName name="___________RG4">#REF!</definedName>
    <definedName name="__________ALL2">'[1]A-11a Balance Sheet Recons'!$B$11:$J$42</definedName>
    <definedName name="__________RG1">#REF!</definedName>
    <definedName name="__________RG2">#REF!</definedName>
    <definedName name="__________RG3">#REF!</definedName>
    <definedName name="__________RG4">#REF!</definedName>
    <definedName name="_________ALL2">'[1]A-11a Balance Sheet Recons'!$B$11:$J$42</definedName>
    <definedName name="_________RG1">#REF!</definedName>
    <definedName name="_________RG2">#REF!</definedName>
    <definedName name="_________RG3">#REF!</definedName>
    <definedName name="_________RG4">#REF!</definedName>
    <definedName name="________ALL2">'[1]A-11a Balance Sheet Recons'!$B$11:$J$42</definedName>
    <definedName name="________RG1">#REF!</definedName>
    <definedName name="________RG2">#REF!</definedName>
    <definedName name="________RG3">#REF!</definedName>
    <definedName name="________RG4">#REF!</definedName>
    <definedName name="_______ALL2">'[1]A-11a Balance Sheet Recons'!$B$11:$J$42</definedName>
    <definedName name="_______RG1">#REF!</definedName>
    <definedName name="_______RG2">#REF!</definedName>
    <definedName name="_______RG3">#REF!</definedName>
    <definedName name="_______RG4">#REF!</definedName>
    <definedName name="______ALL2">'[1]A-11a Balance Sheet Recons'!$B$11:$J$42</definedName>
    <definedName name="______RG1">#REF!</definedName>
    <definedName name="______RG2">#REF!</definedName>
    <definedName name="______RG3">#REF!</definedName>
    <definedName name="______RG4">#REF!</definedName>
    <definedName name="_____ALL2">'[1]A-11a Balance Sheet Recons'!$B$11:$J$42</definedName>
    <definedName name="_____RG1">#REF!</definedName>
    <definedName name="_____RG2">#REF!</definedName>
    <definedName name="_____RG3">#REF!</definedName>
    <definedName name="_____RG4">#REF!</definedName>
    <definedName name="____ALL2">'[1]A-11a Balance Sheet Recons'!$B$11:$J$42</definedName>
    <definedName name="____RG1">#REF!</definedName>
    <definedName name="____RG2">#REF!</definedName>
    <definedName name="____RG3">#REF!</definedName>
    <definedName name="____RG4">#REF!</definedName>
    <definedName name="___ALL2">'[1]A-11a Balance Sheet Recons'!$B$11:$J$42</definedName>
    <definedName name="___RG1">#REF!</definedName>
    <definedName name="___RG2">#REF!</definedName>
    <definedName name="___RG3">#REF!</definedName>
    <definedName name="___RG4">#REF!</definedName>
    <definedName name="__ALL2">'[1]A-11a Balance Sheet Recons'!$B$11:$J$42</definedName>
    <definedName name="__RG1">#REF!</definedName>
    <definedName name="__RG2">#REF!</definedName>
    <definedName name="__RG3">#REF!</definedName>
    <definedName name="__RG4">#REF!</definedName>
    <definedName name="_12_MONTHS" localSheetId="69">#REF!</definedName>
    <definedName name="_12_MONTHS" localSheetId="18">#REF!</definedName>
    <definedName name="_12_MONTHS" localSheetId="19">#REF!</definedName>
    <definedName name="_12_MONTHS" localSheetId="20">#REF!</definedName>
    <definedName name="_12_MONTHS" localSheetId="37">#REF!</definedName>
    <definedName name="_12_MONTHS" localSheetId="38">#REF!</definedName>
    <definedName name="_12_MONTHS" localSheetId="68">#REF!</definedName>
    <definedName name="_12_MONTHS">#REF!</definedName>
    <definedName name="_12_PAGE_25MO" localSheetId="10">#REF!</definedName>
    <definedName name="_12_PAGE_25MO" localSheetId="11">#REF!</definedName>
    <definedName name="_12_PAGE_25MO" localSheetId="43">#REF!</definedName>
    <definedName name="_12_PAGE_25MO">#REF!</definedName>
    <definedName name="_ALL2">'[1]A-11a Balance Sheet Recons'!$B$11:$J$42</definedName>
    <definedName name="_Fill" localSheetId="69" hidden="1">#REF!</definedName>
    <definedName name="_Fill" localSheetId="18" hidden="1">#REF!</definedName>
    <definedName name="_Fill" localSheetId="19" hidden="1">#REF!</definedName>
    <definedName name="_Fill" localSheetId="20" hidden="1">#REF!</definedName>
    <definedName name="_Fill" localSheetId="33" hidden="1">#REF!</definedName>
    <definedName name="_Fill" localSheetId="34" hidden="1">#REF!</definedName>
    <definedName name="_Fill" localSheetId="37" hidden="1">#REF!</definedName>
    <definedName name="_Fill" localSheetId="38" hidden="1">#REF!</definedName>
    <definedName name="_Fill" localSheetId="68" hidden="1">#REF!</definedName>
    <definedName name="_Fill" hidden="1">#REF!</definedName>
    <definedName name="_xlnm._FilterDatabase" localSheetId="72" hidden="1">'P - 104 thru P - 110'!$A$11:$Q$313</definedName>
    <definedName name="_xlnm._FilterDatabase" localSheetId="31" hidden="1">'P - 45 THRU 51'!$A$1:$Q$324</definedName>
    <definedName name="_xlnm._FilterDatabase" localSheetId="36" hidden="1">'P - 56 &amp; 57'!$A$7:$Q$75</definedName>
    <definedName name="_xlnm._FilterDatabase" localSheetId="66" hidden="1">'P - 94 THRU 97'!$A$7:$K$284</definedName>
    <definedName name="_Key1" localSheetId="46" hidden="1">'[2]Journal Entry'!#REF!</definedName>
    <definedName name="_Key1" localSheetId="47" hidden="1">'[2]Journal Entry'!#REF!</definedName>
    <definedName name="_Key1" hidden="1">'[2]Journal Entry'!#REF!</definedName>
    <definedName name="_Key2" localSheetId="46" hidden="1">'[2]Journal Entry'!#REF!</definedName>
    <definedName name="_Key2" localSheetId="47" hidden="1">'[2]Journal Entry'!#REF!</definedName>
    <definedName name="_Key2" hidden="1">'[2]Journal Entry'!#REF!</definedName>
    <definedName name="_Order1" hidden="1">255</definedName>
    <definedName name="_Order2" hidden="1">255</definedName>
    <definedName name="_RG1">#REF!</definedName>
    <definedName name="_RG2">#REF!</definedName>
    <definedName name="_RG3">#REF!</definedName>
    <definedName name="_RG4">#REF!</definedName>
    <definedName name="ABBREV_DATE" localSheetId="69">#REF!</definedName>
    <definedName name="ABBREV_DATE" localSheetId="18">#REF!</definedName>
    <definedName name="ABBREV_DATE" localSheetId="19">#REF!</definedName>
    <definedName name="ABBREV_DATE" localSheetId="20">#REF!</definedName>
    <definedName name="ABBREV_DATE" localSheetId="37">#REF!</definedName>
    <definedName name="ABBREV_DATE" localSheetId="38">#REF!</definedName>
    <definedName name="ABBREV_DATE" localSheetId="68">#REF!</definedName>
    <definedName name="ABBREV_DATE">#REF!</definedName>
    <definedName name="Adds" localSheetId="37">#REF!</definedName>
    <definedName name="Adds" localSheetId="38">#REF!</definedName>
    <definedName name="Adds">#REF!</definedName>
    <definedName name="ASSIGN" localSheetId="69">#REF!</definedName>
    <definedName name="ASSIGN" localSheetId="20">#REF!</definedName>
    <definedName name="ASSIGN" localSheetId="37">#REF!</definedName>
    <definedName name="ASSIGN" localSheetId="38">#REF!</definedName>
    <definedName name="ASSIGN">#REF!</definedName>
    <definedName name="B_4" localSheetId="10">#REF!</definedName>
    <definedName name="B_4" localSheetId="11">#REF!</definedName>
    <definedName name="B_4" localSheetId="43">#REF!</definedName>
    <definedName name="B_4">#REF!</definedName>
    <definedName name="B_5" localSheetId="10">#REF!</definedName>
    <definedName name="B_5" localSheetId="11">#REF!</definedName>
    <definedName name="B_5" localSheetId="43">#REF!</definedName>
    <definedName name="B_5">#REF!</definedName>
    <definedName name="BEGINNING" localSheetId="37">#REF!</definedName>
    <definedName name="BEGINNING" localSheetId="38">#REF!</definedName>
    <definedName name="BEGINNING">#REF!</definedName>
    <definedName name="BEx3O85IKWARA6NCJOLRBRJFMEWW" localSheetId="10" hidden="1">'[3]Q2 09 Rail BS Leads'!#REF!</definedName>
    <definedName name="BEx3O85IKWARA6NCJOLRBRJFMEWW" hidden="1">'[3]Q2 09 Rail BS Leads'!#REF!</definedName>
    <definedName name="BEx5MLQZM68YQSKARVWTTPINFQ2C" localSheetId="10" hidden="1">'[3]Q2 09 Rail BS Leads'!#REF!</definedName>
    <definedName name="BEx5MLQZM68YQSKARVWTTPINFQ2C" hidden="1">'[3]Q2 09 Rail BS Leads'!#REF!</definedName>
    <definedName name="BExERWCEBKQRYWRQLYJ4UCMMKTHG" localSheetId="10" hidden="1">'[3]Q2 09 Rail BS Leads'!#REF!</definedName>
    <definedName name="BExERWCEBKQRYWRQLYJ4UCMMKTHG" hidden="1">'[3]Q2 09 Rail BS Leads'!#REF!</definedName>
    <definedName name="BExMBYPQDG9AYDQ5E8IECVFREPO6" localSheetId="10" hidden="1">'[3]Q2 09 Rail BS Leads'!#REF!</definedName>
    <definedName name="BExMBYPQDG9AYDQ5E8IECVFREPO6" hidden="1">'[3]Q2 09 Rail BS Leads'!#REF!</definedName>
    <definedName name="BExQ9ZLYHWABXAA9NJDW8ZS0UQ9P" localSheetId="10" hidden="1">'[3]Q2 09 Rail BS Leads'!#REF!</definedName>
    <definedName name="BExQ9ZLYHWABXAA9NJDW8ZS0UQ9P" hidden="1">'[3]Q2 09 Rail BS Leads'!#REF!</definedName>
    <definedName name="BExTUY9WNSJ91GV8CP0SKJTEIV82" localSheetId="10" hidden="1">'[3]Q2 09 Rail BS Leads'!#REF!</definedName>
    <definedName name="BExTUY9WNSJ91GV8CP0SKJTEIV82" hidden="1">'[3]Q2 09 Rail BS Leads'!#REF!</definedName>
    <definedName name="BS_98" localSheetId="10">#REF!</definedName>
    <definedName name="BS_98" localSheetId="11">#REF!</definedName>
    <definedName name="BS_98" localSheetId="43">#REF!</definedName>
    <definedName name="BS_98">#REF!</definedName>
    <definedName name="BS_99" localSheetId="10">#REF!</definedName>
    <definedName name="BS_99" localSheetId="11">#REF!</definedName>
    <definedName name="BS_99" localSheetId="43">#REF!</definedName>
    <definedName name="BS_99">#REF!</definedName>
    <definedName name="BS_SUM_25MO" localSheetId="10">#REF!</definedName>
    <definedName name="BS_SUM_25MO" localSheetId="11">#REF!</definedName>
    <definedName name="BS_SUM_25MO" localSheetId="43">#REF!</definedName>
    <definedName name="BS_SUM_25MO">#REF!</definedName>
    <definedName name="BS_SUM_98" localSheetId="10">#REF!</definedName>
    <definedName name="BS_SUM_98" localSheetId="11">#REF!</definedName>
    <definedName name="BS_SUM_98" localSheetId="43">#REF!</definedName>
    <definedName name="BS_SUM_98">#REF!</definedName>
    <definedName name="BS_SUM_99" localSheetId="10">#REF!</definedName>
    <definedName name="BS_SUM_99" localSheetId="11">#REF!</definedName>
    <definedName name="BS_SUM_99" localSheetId="43">#REF!</definedName>
    <definedName name="BS_SUM_99">#REF!</definedName>
    <definedName name="CBS" localSheetId="10">#REF!</definedName>
    <definedName name="CBS" localSheetId="11">#REF!</definedName>
    <definedName name="CBS" localSheetId="43">#REF!</definedName>
    <definedName name="CBS">#REF!</definedName>
    <definedName name="COLE" localSheetId="42">#REF!</definedName>
    <definedName name="COLE">#REF!</definedName>
    <definedName name="CURRENT_DATE" localSheetId="69">#REF!</definedName>
    <definedName name="CURRENT_DATE" localSheetId="20">#REF!</definedName>
    <definedName name="CURRENT_DATE" localSheetId="37">#REF!</definedName>
    <definedName name="CURRENT_DATE" localSheetId="38">#REF!</definedName>
    <definedName name="CURRENT_DATE">#REF!</definedName>
    <definedName name="DATA" localSheetId="10">#REF!</definedName>
    <definedName name="DATA" localSheetId="11">#REF!</definedName>
    <definedName name="DATA" localSheetId="43">#REF!</definedName>
    <definedName name="DATA">#REF!</definedName>
    <definedName name="DecComICC" localSheetId="69">#REF!</definedName>
    <definedName name="DecComICC" localSheetId="20">#REF!</definedName>
    <definedName name="DecComICC">#REF!</definedName>
    <definedName name="DecComInstall" localSheetId="69">#REF!</definedName>
    <definedName name="DecComInstall" localSheetId="20">#REF!</definedName>
    <definedName name="DecComInstall">#REF!</definedName>
    <definedName name="Detail" localSheetId="37">#REF!</definedName>
    <definedName name="Detail" localSheetId="38">#REF!</definedName>
    <definedName name="Detail">#REF!</definedName>
    <definedName name="ENDING" localSheetId="37">#REF!</definedName>
    <definedName name="ENDING" localSheetId="38">#REF!</definedName>
    <definedName name="ENDING">#REF!</definedName>
    <definedName name="EPR" localSheetId="37">#REF!</definedName>
    <definedName name="EPR" localSheetId="38">#REF!</definedName>
    <definedName name="EPR">#REF!</definedName>
    <definedName name="ICCConv" localSheetId="37">'[4]ICC Conversion'!$A$1:$B$191</definedName>
    <definedName name="ICCConv" localSheetId="38">'[4]ICC Conversion'!$A$1:$B$191</definedName>
    <definedName name="ICCConv">'[5]ICC Conversion'!$A$1:$B$191</definedName>
    <definedName name="IMPORT" localSheetId="10">#REF!</definedName>
    <definedName name="IMPORT" localSheetId="11">#REF!</definedName>
    <definedName name="IMPORT" localSheetId="43">#REF!</definedName>
    <definedName name="IMPORT">#REF!</definedName>
    <definedName name="k7." localSheetId="69">#REF!</definedName>
    <definedName name="k7." localSheetId="18">#REF!</definedName>
    <definedName name="k7." localSheetId="19">#REF!</definedName>
    <definedName name="k7." localSheetId="20">#REF!</definedName>
    <definedName name="k7." localSheetId="37">#REF!</definedName>
    <definedName name="k7." localSheetId="38">#REF!</definedName>
    <definedName name="k7." localSheetId="68">#REF!</definedName>
    <definedName name="k7.">#REF!</definedName>
    <definedName name="LEADS" localSheetId="10">#REF!</definedName>
    <definedName name="LEADS" localSheetId="11">#REF!</definedName>
    <definedName name="LEADS" localSheetId="43">#REF!</definedName>
    <definedName name="LEADS">#REF!</definedName>
    <definedName name="LEADS_25MO" localSheetId="10">#REF!</definedName>
    <definedName name="LEADS_25MO" localSheetId="11">#REF!</definedName>
    <definedName name="LEADS_25MO" localSheetId="43">#REF!</definedName>
    <definedName name="LEADS_25MO">#REF!</definedName>
    <definedName name="LEADS_98" localSheetId="10">#REF!</definedName>
    <definedName name="LEADS_98" localSheetId="11">#REF!</definedName>
    <definedName name="LEADS_98" localSheetId="43">#REF!</definedName>
    <definedName name="LEADS_98">#REF!</definedName>
    <definedName name="LEADS_99" localSheetId="10">#REF!</definedName>
    <definedName name="LEADS_99" localSheetId="11">#REF!</definedName>
    <definedName name="LEADS_99" localSheetId="43">#REF!</definedName>
    <definedName name="LEADS_99">#REF!</definedName>
    <definedName name="LOLD">1</definedName>
    <definedName name="LOLD_Table">7</definedName>
    <definedName name="NEXT" localSheetId="10">#REF!</definedName>
    <definedName name="NEXT" localSheetId="11">#REF!</definedName>
    <definedName name="NEXT" localSheetId="43">#REF!</definedName>
    <definedName name="NEXT">#REF!</definedName>
    <definedName name="Normal">#REF!</definedName>
    <definedName name="OPER1">#REF!</definedName>
    <definedName name="OPER2">#REF!</definedName>
    <definedName name="PAGE_33">#REF!</definedName>
    <definedName name="PAGE1" localSheetId="78">'p - 120'!$IT$8097:$IV$8188</definedName>
    <definedName name="PAGE1" localSheetId="58">'P - 85'!$IT$8095:$IV$8186</definedName>
    <definedName name="PAGE1">#REF!</definedName>
    <definedName name="PAGE2" localSheetId="78">'p - 120'!$IT$8097</definedName>
    <definedName name="PAGE2" localSheetId="58">'P - 85'!$IT$8095</definedName>
    <definedName name="PAGE2">#REF!</definedName>
    <definedName name="PAGE32">#REF!</definedName>
    <definedName name="PAGE37">#REF!</definedName>
    <definedName name="PART_B" localSheetId="42">#REF!</definedName>
    <definedName name="PART_B">#REF!</definedName>
    <definedName name="PARTA" localSheetId="42">#REF!</definedName>
    <definedName name="PARTA">#REF!</definedName>
    <definedName name="PISNU" localSheetId="37">#REF!</definedName>
    <definedName name="PISNU" localSheetId="38">#REF!</definedName>
    <definedName name="PISNU">#REF!</definedName>
    <definedName name="PRINT_ALL" localSheetId="69">#REF!</definedName>
    <definedName name="PRINT_ALL" localSheetId="20">#REF!</definedName>
    <definedName name="PRINT_ALL" localSheetId="37">#REF!</definedName>
    <definedName name="PRINT_ALL" localSheetId="38">#REF!</definedName>
    <definedName name="PRINT_ALL">#REF!</definedName>
    <definedName name="_xlnm.Print_Area" localSheetId="2">Contents!$A$1:$H$68</definedName>
    <definedName name="_xlnm.Print_Area" localSheetId="0">Cover!$A$1:$G$64</definedName>
    <definedName name="_xlnm.Print_Area" localSheetId="69">'P - 101'!$A$1:$J$80</definedName>
    <definedName name="_xlnm.Print_Area" localSheetId="70">'P - 102'!$A$1:$K$84</definedName>
    <definedName name="_xlnm.Print_Area" localSheetId="71">'P - 103'!$A$1:$I$76</definedName>
    <definedName name="_xlnm.Print_Area" localSheetId="72">'P - 104 thru P - 110'!$A$1:$N$315</definedName>
    <definedName name="_xlnm.Print_Area" localSheetId="73">'p - 111'!$A$1:$K$63</definedName>
    <definedName name="_xlnm.Print_Area" localSheetId="74">'p - 112'!$A$1:$C$70</definedName>
    <definedName name="_xlnm.Print_Area" localSheetId="75">'P - 113 THRU 114'!$A$1:$R$92</definedName>
    <definedName name="_xlnm.Print_Area" localSheetId="76">'P - 115 THRU 118'!$A$1:$T$144</definedName>
    <definedName name="_xlnm.Print_Area" localSheetId="77">'P - 119'!$A$1:$G$71</definedName>
    <definedName name="_xlnm.Print_Area" localSheetId="78">'p - 120'!$A$1:$O$61</definedName>
    <definedName name="_xlnm.Print_Area" localSheetId="79">'P - 120.1'!$A$1:$F$65</definedName>
    <definedName name="_xlnm.Print_Area" localSheetId="80">'P - 121'!$A$1:$H$75</definedName>
    <definedName name="_xlnm.Print_Area" localSheetId="81">'P - 122'!$A$1:$W$79</definedName>
    <definedName name="_xlnm.Print_Area" localSheetId="82">'P - 123 thru P - 124'!$A$2:$R$82</definedName>
    <definedName name="_xlnm.Print_Area" localSheetId="9">'P - 16 THRU 18'!$A$1:$H$213</definedName>
    <definedName name="_xlnm.Print_Area" localSheetId="10">'P - 19'!$A$1:$G$67</definedName>
    <definedName name="_xlnm.Print_Area" localSheetId="11">'P - 20'!$A$1:$L$53</definedName>
    <definedName name="_xlnm.Print_Area" localSheetId="12">'P - 21 &amp; 22'!$A$1:$F$138</definedName>
    <definedName name="_xlnm.Print_Area" localSheetId="13">'P - 23 &amp; 24'!$A$1:$F$149</definedName>
    <definedName name="_xlnm.Print_Area" localSheetId="14">'P - 25'!$A$1:$H$85</definedName>
    <definedName name="_xlnm.Print_Area" localSheetId="15">'P - 26 THRU 29'!$A$1:$Q$165</definedName>
    <definedName name="_xlnm.Print_Area" localSheetId="16">'P - 29A THRU 29D'!$A$1:$G$316</definedName>
    <definedName name="_xlnm.Print_Area" localSheetId="17">'P - 30'!$A$1:$K$49</definedName>
    <definedName name="_xlnm.Print_Area" localSheetId="18">'P - 31'!$A$1:$C$69</definedName>
    <definedName name="_xlnm.Print_Area" localSheetId="19">'P - 32 &amp; 33'!$A$1:$O$58</definedName>
    <definedName name="_xlnm.Print_Area" localSheetId="20">'P - 34'!$A$1:$J$79</definedName>
    <definedName name="_xlnm.Print_Area" localSheetId="21">'P - 35'!$A$1:$K$286</definedName>
    <definedName name="_xlnm.Print_Area" localSheetId="22">'P - 36'!$A$1:$K$70</definedName>
    <definedName name="_xlnm.Print_Area" localSheetId="23">'p - 37'!$A$1:$F$82</definedName>
    <definedName name="_xlnm.Print_Area" localSheetId="24">'P - 38'!$A$1:$K$68</definedName>
    <definedName name="_xlnm.Print_Area" localSheetId="25">'P - 39'!$A$62:$C$131</definedName>
    <definedName name="_xlnm.Print_Area" localSheetId="26">'P - 40'!$A$1:$G$76</definedName>
    <definedName name="_xlnm.Print_Area" localSheetId="28">'p - 42'!$A$1:$G$85</definedName>
    <definedName name="_xlnm.Print_Area" localSheetId="29">'p - 43'!$A$1:$I$77</definedName>
    <definedName name="_xlnm.Print_Area" localSheetId="30">'P - 44'!$A$1:$J$45</definedName>
    <definedName name="_xlnm.Print_Area" localSheetId="31">'P - 45 THRU 51'!$A$1:$N$315</definedName>
    <definedName name="_xlnm.Print_Area" localSheetId="7">'P - 5 &amp; 6'!$A$1:$G$124</definedName>
    <definedName name="_xlnm.Print_Area" localSheetId="32">'p - 52'!$A$1:$H$68</definedName>
    <definedName name="_xlnm.Print_Area" localSheetId="34">'P - 54'!$A$1:$C$70</definedName>
    <definedName name="_xlnm.Print_Area" localSheetId="35">'P - 55'!$A$1:$C$66</definedName>
    <definedName name="_xlnm.Print_Area" localSheetId="36">'P - 56 &amp; 57'!$A$1:$P$66</definedName>
    <definedName name="_xlnm.Print_Area" localSheetId="37">'p - 58'!$A$1:$Q$43</definedName>
    <definedName name="_xlnm.Print_Area" localSheetId="38">'P - 59'!$A$1:$C$70</definedName>
    <definedName name="_xlnm.Print_Area" localSheetId="39">'P - 60'!$A$1:$O$45</definedName>
    <definedName name="_xlnm.Print_Area" localSheetId="40">'P - 61'!$A$1:$E$69</definedName>
    <definedName name="_xlnm.Print_Area" localSheetId="41">'P - 62'!$A$1:$C$70</definedName>
    <definedName name="_xlnm.Print_Area" localSheetId="42">'P - 63 &amp; 64'!$A$1:$I$154</definedName>
    <definedName name="_xlnm.Print_Area" localSheetId="43">'P - 65'!$A$1:$F$70</definedName>
    <definedName name="_xlnm.Print_Area" localSheetId="44">'P - 66 thru 67'!$A$1:$F$158</definedName>
    <definedName name="_xlnm.Print_Area" localSheetId="45">'P - 68'!$A$1:$E$70</definedName>
    <definedName name="_xlnm.Print_Area" localSheetId="46">'P - 69'!$A$1:$E$64</definedName>
    <definedName name="_xlnm.Print_Area" localSheetId="8">'P - 7 &amp; 8'!$A$1:$G$138</definedName>
    <definedName name="_xlnm.Print_Area" localSheetId="47">'P - 70'!$A$1:$C$130</definedName>
    <definedName name="_xlnm.Print_Area" localSheetId="48">'P - 71'!$A$1:$G$44</definedName>
    <definedName name="_xlnm.Print_Area" localSheetId="49">'P - 72'!$A$1:$J$43</definedName>
    <definedName name="_xlnm.Print_Area" localSheetId="50">'P - 73'!$A$1:$G$70</definedName>
    <definedName name="_xlnm.Print_Area" localSheetId="51">'P - 74'!$A$1:$K$63</definedName>
    <definedName name="_xlnm.Print_Area" localSheetId="52">'P - 75'!$A$1:$N$45</definedName>
    <definedName name="_xlnm.Print_Area" localSheetId="53">'P - 76'!$A$1:$L$61</definedName>
    <definedName name="_xlnm.Print_Area" localSheetId="54">'P - 77'!$A$1:$H$45</definedName>
    <definedName name="_xlnm.Print_Area" localSheetId="55">'P - 78 THRU 79'!$A$1:$R$91</definedName>
    <definedName name="_xlnm.Print_Area" localSheetId="56">'P - 80 THRU 83'!$A$1:$T$149</definedName>
    <definedName name="_xlnm.Print_Area" localSheetId="57">'P - 84'!$A$1:$G$74</definedName>
    <definedName name="_xlnm.Print_Area" localSheetId="58">'P - 85'!$A$1:$O$59</definedName>
    <definedName name="_xlnm.Print_Area" localSheetId="59">'P - 86'!$A$1:$O$46</definedName>
    <definedName name="_xlnm.Print_Area" localSheetId="60">'P - 87'!$A$1:$L$43</definedName>
    <definedName name="_xlnm.Print_Area" localSheetId="61">'P - 88'!$A$1:$L$47</definedName>
    <definedName name="_xlnm.Print_Area" localSheetId="62">'P - 89'!$A$1:$K$68</definedName>
    <definedName name="_xlnm.Print_Area" localSheetId="63">'P - 90'!$A$1:$F$71</definedName>
    <definedName name="_xlnm.Print_Area" localSheetId="64">'P - 91'!$A$1:$P$45</definedName>
    <definedName name="_xlnm.Print_Area" localSheetId="65">'P - 92 &amp; 93'!$A$1:$C$150</definedName>
    <definedName name="_xlnm.Print_Area" localSheetId="66">'P - 94 THRU 97'!$A$1:$H$260</definedName>
    <definedName name="_xlnm.Print_Area" localSheetId="67">'P - 98'!$A$1:$C$66</definedName>
    <definedName name="_xlnm.Print_Area" localSheetId="68">'p - 99 &amp; 100'!$A$1:$O$59</definedName>
    <definedName name="_xlnm.Print_Area" localSheetId="4">'Sched A'!$A$1:$F$78</definedName>
    <definedName name="_xlnm.Print_Area" localSheetId="5">'Sched B'!$A$1:$F$70</definedName>
    <definedName name="_xlnm.Print_Area" localSheetId="6">'SCHED C'!$A$1:$J$133</definedName>
    <definedName name="_xlnm.Print_Area" localSheetId="3">'Special Notice'!$A$1:$E$86</definedName>
    <definedName name="PRINT_AREA_MI" localSheetId="42">#REF!</definedName>
    <definedName name="PRINT_AREA_MI">#REF!</definedName>
    <definedName name="PRINT_CF_9899" localSheetId="10">#REF!</definedName>
    <definedName name="PRINT_CF_9899" localSheetId="11">#REF!</definedName>
    <definedName name="PRINT_CF_9899" localSheetId="43">#REF!</definedName>
    <definedName name="PRINT_CF_9899">#REF!</definedName>
    <definedName name="PRINT_DIFF" localSheetId="69">#REF!</definedName>
    <definedName name="PRINT_DIFF" localSheetId="18">#REF!</definedName>
    <definedName name="PRINT_DIFF" localSheetId="19">#REF!</definedName>
    <definedName name="PRINT_DIFF" localSheetId="20">#REF!</definedName>
    <definedName name="PRINT_DIFF" localSheetId="37">#REF!</definedName>
    <definedName name="PRINT_DIFF" localSheetId="38">#REF!</definedName>
    <definedName name="PRINT_DIFF" localSheetId="68">#REF!</definedName>
    <definedName name="PRINT_DIFF">#REF!</definedName>
    <definedName name="Print_Titles_MI" localSheetId="37">'[6]PA Run Off'!$1:$10,'[6]PA Run Off'!$A$1:$A$16384</definedName>
    <definedName name="Print_Titles_MI" localSheetId="38">'[6]PA Run Off'!$1:$10,'[6]PA Run Off'!$A$1:$A$16384</definedName>
    <definedName name="Print_Titles_MI">'[7]PA Run Off'!$A$1:$IV$10,'[7]PA Run Off'!$A$1:$A$16384</definedName>
    <definedName name="PRT_12_PAGE_25M" localSheetId="10">#REF!</definedName>
    <definedName name="PRT_12_PAGE_25M" localSheetId="11">#REF!</definedName>
    <definedName name="PRT_12_PAGE_25M" localSheetId="43">#REF!</definedName>
    <definedName name="PRT_12_PAGE_25M">#REF!</definedName>
    <definedName name="PRT_98_WCRECON" localSheetId="10">#REF!</definedName>
    <definedName name="PRT_98_WCRECON" localSheetId="11">#REF!</definedName>
    <definedName name="PRT_98_WCRECON" localSheetId="43">#REF!</definedName>
    <definedName name="PRT_98_WCRECON">#REF!</definedName>
    <definedName name="PRT_99_WCRECON" localSheetId="10">#REF!</definedName>
    <definedName name="PRT_99_WCRECON" localSheetId="11">#REF!</definedName>
    <definedName name="PRT_99_WCRECON" localSheetId="43">#REF!</definedName>
    <definedName name="PRT_99_WCRECON">#REF!</definedName>
    <definedName name="PRT_BS_98" localSheetId="10">#REF!</definedName>
    <definedName name="PRT_BS_98" localSheetId="11">#REF!</definedName>
    <definedName name="PRT_BS_98" localSheetId="43">#REF!</definedName>
    <definedName name="PRT_BS_98">#REF!</definedName>
    <definedName name="PRT_BS_99" localSheetId="10">#REF!</definedName>
    <definedName name="PRT_BS_99" localSheetId="11">#REF!</definedName>
    <definedName name="PRT_BS_99" localSheetId="43">#REF!</definedName>
    <definedName name="PRT_BS_99">#REF!</definedName>
    <definedName name="PRT_BS_SUM_25MO" localSheetId="10">#REF!</definedName>
    <definedName name="PRT_BS_SUM_25MO" localSheetId="11">#REF!</definedName>
    <definedName name="PRT_BS_SUM_25MO" localSheetId="43">#REF!</definedName>
    <definedName name="PRT_BS_SUM_25MO">#REF!</definedName>
    <definedName name="PRT_BSSUM_98" localSheetId="10">#REF!</definedName>
    <definedName name="PRT_BSSUM_98" localSheetId="11">#REF!</definedName>
    <definedName name="PRT_BSSUM_98" localSheetId="43">#REF!</definedName>
    <definedName name="PRT_BSSUM_98">#REF!</definedName>
    <definedName name="PRT_BSSUM_99" localSheetId="10">#REF!</definedName>
    <definedName name="PRT_BSSUM_99" localSheetId="11">#REF!</definedName>
    <definedName name="PRT_BSSUM_99" localSheetId="43">#REF!</definedName>
    <definedName name="PRT_BSSUM_99">#REF!</definedName>
    <definedName name="PRT_CF_1998" localSheetId="10">#REF!</definedName>
    <definedName name="PRT_CF_1998" localSheetId="11">#REF!</definedName>
    <definedName name="PRT_CF_1998" localSheetId="43">#REF!</definedName>
    <definedName name="PRT_CF_1998">#REF!</definedName>
    <definedName name="PRT_CF_1999" localSheetId="10">#REF!</definedName>
    <definedName name="PRT_CF_1999" localSheetId="11">#REF!</definedName>
    <definedName name="PRT_CF_1999" localSheetId="43">#REF!</definedName>
    <definedName name="PRT_CF_1999">#REF!</definedName>
    <definedName name="PRT_CURR_MO" localSheetId="33">#REF!</definedName>
    <definedName name="PRT_CURR_MO" localSheetId="34">#REF!</definedName>
    <definedName name="PRT_CURR_MO">#REF!</definedName>
    <definedName name="PRT_LEAD_25MO" localSheetId="10">#REF!</definedName>
    <definedName name="PRT_LEAD_25MO" localSheetId="11">#REF!</definedName>
    <definedName name="PRT_LEAD_25MO" localSheetId="43">#REF!</definedName>
    <definedName name="PRT_LEAD_25MO">#REF!</definedName>
    <definedName name="PRT_LEAD_ACT_98" localSheetId="10">#REF!</definedName>
    <definedName name="PRT_LEAD_ACT_98" localSheetId="11">#REF!</definedName>
    <definedName name="PRT_LEAD_ACT_98" localSheetId="43">#REF!</definedName>
    <definedName name="PRT_LEAD_ACT_98">#REF!</definedName>
    <definedName name="PRT_LEAD_PLN_99" localSheetId="10">#REF!</definedName>
    <definedName name="PRT_LEAD_PLN_99" localSheetId="11">#REF!</definedName>
    <definedName name="PRT_LEAD_PLN_99" localSheetId="43">#REF!</definedName>
    <definedName name="PRT_LEAD_PLN_99">#REF!</definedName>
    <definedName name="PRT_NCA_98" localSheetId="10">#REF!</definedName>
    <definedName name="PRT_NCA_98" localSheetId="11">#REF!</definedName>
    <definedName name="PRT_NCA_98" localSheetId="43">#REF!</definedName>
    <definedName name="PRT_NCA_98">#REF!</definedName>
    <definedName name="PRT_NCA_99" localSheetId="10">#REF!</definedName>
    <definedName name="PRT_NCA_99" localSheetId="11">#REF!</definedName>
    <definedName name="PRT_NCA_99" localSheetId="43">#REF!</definedName>
    <definedName name="PRT_NCA_99">#REF!</definedName>
    <definedName name="PRT_QUARTER" localSheetId="33">#REF!</definedName>
    <definedName name="PRT_QUARTER" localSheetId="34">#REF!</definedName>
    <definedName name="PRT_QUARTER">#REF!</definedName>
    <definedName name="Q1_VS_PLAN" localSheetId="69">#REF!</definedName>
    <definedName name="Q1_VS_PLAN" localSheetId="18">#REF!</definedName>
    <definedName name="Q1_VS_PLAN" localSheetId="19">#REF!</definedName>
    <definedName name="Q1_VS_PLAN" localSheetId="20">#REF!</definedName>
    <definedName name="Q1_VS_PLAN" localSheetId="37">#REF!</definedName>
    <definedName name="Q1_VS_PLAN" localSheetId="38">#REF!</definedName>
    <definedName name="Q1_VS_PLAN" localSheetId="68">#REF!</definedName>
    <definedName name="Q1_VS_PLAN">#REF!</definedName>
    <definedName name="Q2_VS_PLAN" localSheetId="69">#REF!</definedName>
    <definedName name="Q2_VS_PLAN" localSheetId="20">#REF!</definedName>
    <definedName name="Q2_VS_PLAN" localSheetId="37">#REF!</definedName>
    <definedName name="Q2_VS_PLAN" localSheetId="38">#REF!</definedName>
    <definedName name="Q2_VS_PLAN">#REF!</definedName>
    <definedName name="Q3_VS_PLAN" localSheetId="69">#REF!</definedName>
    <definedName name="Q3_VS_PLAN" localSheetId="20">#REF!</definedName>
    <definedName name="Q3_VS_PLAN" localSheetId="37">#REF!</definedName>
    <definedName name="Q3_VS_PLAN" localSheetId="38">#REF!</definedName>
    <definedName name="Q3_VS_PLAN">#REF!</definedName>
    <definedName name="Q4_VS_PLAN" localSheetId="69">#REF!</definedName>
    <definedName name="Q4_VS_PLAN" localSheetId="20">#REF!</definedName>
    <definedName name="Q4_VS_PLAN" localSheetId="37">#REF!</definedName>
    <definedName name="Q4_VS_PLAN" localSheetId="38">#REF!</definedName>
    <definedName name="Q4_VS_PLAN">#REF!</definedName>
    <definedName name="Rate" localSheetId="37">[8]LocoRate!$L$2:$P$4</definedName>
    <definedName name="Rate" localSheetId="38">[8]LocoRate!$L$2:$P$4</definedName>
    <definedName name="Rate">[9]LocoRate!$L$2:$P$4</definedName>
    <definedName name="Rates">'[10]Rate file'!$A$6:$F$1250</definedName>
    <definedName name="RETIREMENTS" localSheetId="18">#REF!</definedName>
    <definedName name="RETIREMENTS" localSheetId="19">#REF!</definedName>
    <definedName name="RETIREMENTS" localSheetId="37">#REF!</definedName>
    <definedName name="RETIREMENTS" localSheetId="38">#REF!</definedName>
    <definedName name="RETIREMENTS" localSheetId="68">#REF!</definedName>
    <definedName name="RETIREMENTS">#REF!</definedName>
    <definedName name="Retires" localSheetId="37">#REF!</definedName>
    <definedName name="Retires" localSheetId="38">#REF!</definedName>
    <definedName name="Retires">#REF!</definedName>
    <definedName name="ROSNU" localSheetId="37">#REF!</definedName>
    <definedName name="ROSNU" localSheetId="38">#REF!</definedName>
    <definedName name="ROSNU">#REF!</definedName>
    <definedName name="SAPBEXhrIndnt" hidden="1">"Wide"</definedName>
    <definedName name="SAPsysID" hidden="1">"708C5W7SBKP804JT78WJ0JNKI"</definedName>
    <definedName name="SAPwbID" hidden="1">"ARS"</definedName>
    <definedName name="SB_5_B_" localSheetId="10">#REF!</definedName>
    <definedName name="SB_5_B_" localSheetId="11">#REF!</definedName>
    <definedName name="SB_5_B_" localSheetId="43">#REF!</definedName>
    <definedName name="SB_5_B_">#REF!</definedName>
    <definedName name="SEC_12R1" localSheetId="69">#REF!</definedName>
    <definedName name="SEC_12R1" localSheetId="20">#REF!</definedName>
    <definedName name="SEC_12R1" localSheetId="37">#REF!</definedName>
    <definedName name="SEC_12R1" localSheetId="38">#REF!</definedName>
    <definedName name="SEC_12R1">#REF!</definedName>
    <definedName name="SEC_12R2" localSheetId="69">#REF!</definedName>
    <definedName name="SEC_12R2" localSheetId="20">#REF!</definedName>
    <definedName name="SEC_12R2" localSheetId="37">#REF!</definedName>
    <definedName name="SEC_12R2" localSheetId="38">#REF!</definedName>
    <definedName name="SEC_12R2">#REF!</definedName>
    <definedName name="SEC_12S" localSheetId="69">#REF!</definedName>
    <definedName name="SEC_12S" localSheetId="20">#REF!</definedName>
    <definedName name="SEC_12S" localSheetId="37">#REF!</definedName>
    <definedName name="SEC_12S" localSheetId="38">#REF!</definedName>
    <definedName name="SEC_12S">#REF!</definedName>
    <definedName name="SEC_13T1" localSheetId="69">#REF!</definedName>
    <definedName name="SEC_13T1" localSheetId="20">#REF!</definedName>
    <definedName name="SEC_13T1" localSheetId="37">#REF!</definedName>
    <definedName name="SEC_13T1" localSheetId="38">#REF!</definedName>
    <definedName name="SEC_13T1">#REF!</definedName>
    <definedName name="SEC_13T2" localSheetId="69">#REF!</definedName>
    <definedName name="SEC_13T2" localSheetId="20">#REF!</definedName>
    <definedName name="SEC_13T2" localSheetId="37">#REF!</definedName>
    <definedName name="SEC_13T2" localSheetId="38">#REF!</definedName>
    <definedName name="SEC_13T2">#REF!</definedName>
    <definedName name="SEC_13T2D" localSheetId="69">#REF!</definedName>
    <definedName name="SEC_13T2D" localSheetId="20">#REF!</definedName>
    <definedName name="SEC_13T2D" localSheetId="37">#REF!</definedName>
    <definedName name="SEC_13T2D" localSheetId="38">#REF!</definedName>
    <definedName name="SEC_13T2D">#REF!</definedName>
    <definedName name="SEC_5E" localSheetId="69">#REF!</definedName>
    <definedName name="SEC_5E" localSheetId="20">#REF!</definedName>
    <definedName name="SEC_5E" localSheetId="37">#REF!</definedName>
    <definedName name="SEC_5E" localSheetId="38">#REF!</definedName>
    <definedName name="SEC_5E">#REF!</definedName>
    <definedName name="SEC_5F" localSheetId="69">#REF!</definedName>
    <definedName name="SEC_5F" localSheetId="20">#REF!</definedName>
    <definedName name="SEC_5F" localSheetId="37">#REF!</definedName>
    <definedName name="SEC_5F" localSheetId="38">#REF!</definedName>
    <definedName name="SEC_5F">#REF!</definedName>
    <definedName name="SEC_5G" localSheetId="69">#REF!</definedName>
    <definedName name="SEC_5G" localSheetId="20">#REF!</definedName>
    <definedName name="SEC_5G" localSheetId="37">#REF!</definedName>
    <definedName name="SEC_5G" localSheetId="38">#REF!</definedName>
    <definedName name="SEC_5G">#REF!</definedName>
    <definedName name="SEC_6H" localSheetId="69">#REF!</definedName>
    <definedName name="SEC_6H" localSheetId="20">#REF!</definedName>
    <definedName name="SEC_6H" localSheetId="37">#REF!</definedName>
    <definedName name="SEC_6H" localSheetId="38">#REF!</definedName>
    <definedName name="SEC_6H">#REF!</definedName>
    <definedName name="SEC_6H7" localSheetId="69">#REF!</definedName>
    <definedName name="SEC_6H7" localSheetId="20">#REF!</definedName>
    <definedName name="SEC_6H7" localSheetId="37">#REF!</definedName>
    <definedName name="SEC_6H7" localSheetId="38">#REF!</definedName>
    <definedName name="SEC_6H7">#REF!</definedName>
    <definedName name="SEC_7I1" localSheetId="69">#REF!</definedName>
    <definedName name="SEC_7I1" localSheetId="20">#REF!</definedName>
    <definedName name="SEC_7I1" localSheetId="37">#REF!</definedName>
    <definedName name="SEC_7I1" localSheetId="38">#REF!</definedName>
    <definedName name="SEC_7I1">#REF!</definedName>
    <definedName name="SEC_7I2" localSheetId="69">#REF!</definedName>
    <definedName name="SEC_7I2" localSheetId="20">#REF!</definedName>
    <definedName name="SEC_7I2" localSheetId="37">#REF!</definedName>
    <definedName name="SEC_7I2" localSheetId="38">#REF!</definedName>
    <definedName name="SEC_7I2">#REF!</definedName>
    <definedName name="SEC_7I3" localSheetId="69">#REF!</definedName>
    <definedName name="SEC_7I3" localSheetId="20">#REF!</definedName>
    <definedName name="SEC_7I3" localSheetId="37">#REF!</definedName>
    <definedName name="SEC_7I3" localSheetId="38">#REF!</definedName>
    <definedName name="SEC_7I3">#REF!</definedName>
    <definedName name="SEC_7I4" localSheetId="69">#REF!</definedName>
    <definedName name="SEC_7I4" localSheetId="20">#REF!</definedName>
    <definedName name="SEC_7I4" localSheetId="37">#REF!</definedName>
    <definedName name="SEC_7I4" localSheetId="38">#REF!</definedName>
    <definedName name="SEC_7I4">#REF!</definedName>
    <definedName name="SEC_7I5" localSheetId="69">#REF!</definedName>
    <definedName name="SEC_7I5" localSheetId="20">#REF!</definedName>
    <definedName name="SEC_7I5" localSheetId="37">#REF!</definedName>
    <definedName name="SEC_7I5" localSheetId="38">#REF!</definedName>
    <definedName name="SEC_7I5">#REF!</definedName>
    <definedName name="SEC_7I6" localSheetId="69">#REF!</definedName>
    <definedName name="SEC_7I6" localSheetId="20">#REF!</definedName>
    <definedName name="SEC_7I6" localSheetId="37">#REF!</definedName>
    <definedName name="SEC_7I6" localSheetId="38">#REF!</definedName>
    <definedName name="SEC_7I6">#REF!</definedName>
    <definedName name="SEC_7I7" localSheetId="69">#REF!</definedName>
    <definedName name="SEC_7I7" localSheetId="20">#REF!</definedName>
    <definedName name="SEC_7I7" localSheetId="37">#REF!</definedName>
    <definedName name="SEC_7I7" localSheetId="38">#REF!</definedName>
    <definedName name="SEC_7I7">#REF!</definedName>
    <definedName name="SEC_7I8" localSheetId="69">#REF!</definedName>
    <definedName name="SEC_7I8" localSheetId="20">#REF!</definedName>
    <definedName name="SEC_7I8" localSheetId="37">#REF!</definedName>
    <definedName name="SEC_7I8" localSheetId="38">#REF!</definedName>
    <definedName name="SEC_7I8">#REF!</definedName>
    <definedName name="SEC_8J1" localSheetId="69">#REF!</definedName>
    <definedName name="SEC_8J1" localSheetId="20">#REF!</definedName>
    <definedName name="SEC_8J1" localSheetId="37">#REF!</definedName>
    <definedName name="SEC_8J1" localSheetId="38">#REF!</definedName>
    <definedName name="SEC_8J1">#REF!</definedName>
    <definedName name="SEC_8J2" localSheetId="69">#REF!</definedName>
    <definedName name="SEC_8J2" localSheetId="20">#REF!</definedName>
    <definedName name="SEC_8J2" localSheetId="37">#REF!</definedName>
    <definedName name="SEC_8J2" localSheetId="38">#REF!</definedName>
    <definedName name="SEC_8J2">#REF!</definedName>
    <definedName name="SEC_8K" localSheetId="69">#REF!</definedName>
    <definedName name="SEC_8K" localSheetId="20">#REF!</definedName>
    <definedName name="SEC_8K" localSheetId="37">#REF!</definedName>
    <definedName name="SEC_8K" localSheetId="38">#REF!</definedName>
    <definedName name="SEC_8K">#REF!</definedName>
    <definedName name="SEC_8L" localSheetId="69">#REF!</definedName>
    <definedName name="SEC_8L" localSheetId="20">#REF!</definedName>
    <definedName name="SEC_8L" localSheetId="37">#REF!</definedName>
    <definedName name="SEC_8L" localSheetId="38">#REF!</definedName>
    <definedName name="SEC_8L">#REF!</definedName>
    <definedName name="UPDATE" localSheetId="69">#REF!</definedName>
    <definedName name="UPDATE" localSheetId="20">#REF!</definedName>
    <definedName name="UPDATE" localSheetId="37">#REF!</definedName>
    <definedName name="UPDATE" localSheetId="38">#REF!</definedName>
    <definedName name="UPDATE">#REF!</definedName>
    <definedName name="Version" localSheetId="69">#REF!</definedName>
    <definedName name="Version" localSheetId="20">#REF!</definedName>
    <definedName name="Version" localSheetId="37">#REF!</definedName>
    <definedName name="Version" localSheetId="38">#REF!</definedName>
    <definedName name="Version">#REF!</definedName>
    <definedName name="YTD" localSheetId="46">#REF!</definedName>
    <definedName name="YTD" localSheetId="47">#REF!</definedName>
    <definedName name="YTD">#REF!</definedName>
    <definedName name="Z_886D2D58_BB99_4C36_8D79_D0CF4C299E48_.wvu.Cols" localSheetId="10" hidden="1">'P - 19'!$K:$IV</definedName>
    <definedName name="Z_886D2D58_BB99_4C36_8D79_D0CF4C299E48_.wvu.PrintArea" localSheetId="10" hidden="1">'P - 19'!$A$1:$G$67</definedName>
  </definedNames>
  <calcPr calcId="145621"/>
</workbook>
</file>

<file path=xl/calcChain.xml><?xml version="1.0" encoding="utf-8"?>
<calcChain xmlns="http://schemas.openxmlformats.org/spreadsheetml/2006/main">
  <c r="C44" i="536" l="1"/>
  <c r="C38" i="536"/>
  <c r="L43" i="535"/>
  <c r="D59" i="534"/>
  <c r="E41" i="534"/>
  <c r="E59" i="534" s="1"/>
  <c r="D41" i="534"/>
  <c r="C41" i="534"/>
  <c r="C59" i="534" s="1"/>
  <c r="R109" i="533"/>
  <c r="O109" i="533"/>
  <c r="N109" i="533"/>
  <c r="G109" i="533"/>
  <c r="E109" i="533"/>
  <c r="Q108" i="533"/>
  <c r="Q107" i="533"/>
  <c r="Q106" i="533"/>
  <c r="Q103" i="533"/>
  <c r="Q102" i="533"/>
  <c r="Q101" i="533"/>
  <c r="Q100" i="533"/>
  <c r="Q99" i="533"/>
  <c r="Q98" i="533"/>
  <c r="Q97" i="533"/>
  <c r="M97" i="533"/>
  <c r="Q96" i="533"/>
  <c r="M96" i="533" s="1"/>
  <c r="Q64" i="533"/>
  <c r="E64" i="533"/>
  <c r="M63" i="533"/>
  <c r="R62" i="533"/>
  <c r="R64" i="533" s="1"/>
  <c r="O62" i="533"/>
  <c r="O64" i="533" s="1"/>
  <c r="N62" i="533"/>
  <c r="I62" i="533"/>
  <c r="I64" i="533" s="1"/>
  <c r="H62" i="533"/>
  <c r="H64" i="533" s="1"/>
  <c r="G62" i="533"/>
  <c r="G64" i="533" s="1"/>
  <c r="F62" i="533"/>
  <c r="F64" i="533" s="1"/>
  <c r="D62" i="533"/>
  <c r="D64" i="533" s="1"/>
  <c r="P61" i="533"/>
  <c r="M61" i="533" s="1"/>
  <c r="P59" i="533"/>
  <c r="M59" i="533" s="1"/>
  <c r="P57" i="533"/>
  <c r="M57" i="533" s="1"/>
  <c r="P54" i="533"/>
  <c r="M54" i="533" s="1"/>
  <c r="P51" i="533"/>
  <c r="M51" i="533" s="1"/>
  <c r="P49" i="533"/>
  <c r="M49" i="533" s="1"/>
  <c r="P47" i="533"/>
  <c r="M47" i="533" s="1"/>
  <c r="P45" i="533"/>
  <c r="M45" i="533" s="1"/>
  <c r="P43" i="533"/>
  <c r="M43" i="533" s="1"/>
  <c r="P41" i="533"/>
  <c r="M41" i="533" s="1"/>
  <c r="P39" i="533"/>
  <c r="M39" i="533" s="1"/>
  <c r="P37" i="533"/>
  <c r="M37" i="533" s="1"/>
  <c r="P35" i="533"/>
  <c r="M35" i="533" s="1"/>
  <c r="P33" i="533"/>
  <c r="M33" i="533" s="1"/>
  <c r="P30" i="533"/>
  <c r="M30" i="533" s="1"/>
  <c r="P28" i="533"/>
  <c r="M28" i="533" s="1"/>
  <c r="P25" i="533"/>
  <c r="M25" i="533" s="1"/>
  <c r="A74" i="533"/>
  <c r="N90" i="532"/>
  <c r="N88" i="532"/>
  <c r="N86" i="532"/>
  <c r="R84" i="532"/>
  <c r="N84" i="532"/>
  <c r="N83" i="532"/>
  <c r="P80" i="532"/>
  <c r="P81" i="532" s="1"/>
  <c r="P91" i="532" s="1"/>
  <c r="O80" i="532"/>
  <c r="M80" i="532"/>
  <c r="L80" i="532"/>
  <c r="K80" i="532"/>
  <c r="J80" i="532"/>
  <c r="I80" i="532"/>
  <c r="H80" i="532"/>
  <c r="G80" i="532"/>
  <c r="F80" i="532"/>
  <c r="N79" i="532"/>
  <c r="N77" i="532"/>
  <c r="N75" i="532"/>
  <c r="N74" i="532"/>
  <c r="N80" i="532" s="1"/>
  <c r="P71" i="532"/>
  <c r="O71" i="532"/>
  <c r="M71" i="532"/>
  <c r="M81" i="532" s="1"/>
  <c r="M91" i="532" s="1"/>
  <c r="L71" i="532"/>
  <c r="L81" i="532" s="1"/>
  <c r="L91" i="532" s="1"/>
  <c r="K71" i="532"/>
  <c r="J71" i="532"/>
  <c r="I71" i="532"/>
  <c r="I81" i="532" s="1"/>
  <c r="I91" i="532" s="1"/>
  <c r="H71" i="532"/>
  <c r="H81" i="532" s="1"/>
  <c r="H91" i="532" s="1"/>
  <c r="G71" i="532"/>
  <c r="F71" i="532"/>
  <c r="N70" i="532"/>
  <c r="N68" i="532"/>
  <c r="N66" i="532"/>
  <c r="N65" i="532"/>
  <c r="N64" i="532"/>
  <c r="N62" i="532"/>
  <c r="V42" i="532"/>
  <c r="L42" i="532"/>
  <c r="J42" i="532"/>
  <c r="H42" i="532"/>
  <c r="V41" i="532"/>
  <c r="V40" i="532"/>
  <c r="P40" i="532"/>
  <c r="V39" i="532"/>
  <c r="O39" i="532"/>
  <c r="O42" i="532" s="1"/>
  <c r="N39" i="532"/>
  <c r="N42" i="532" s="1"/>
  <c r="M39" i="532"/>
  <c r="M42" i="532" s="1"/>
  <c r="L39" i="532"/>
  <c r="K39" i="532"/>
  <c r="K42" i="532" s="1"/>
  <c r="J39" i="532"/>
  <c r="I39" i="532"/>
  <c r="I42" i="532" s="1"/>
  <c r="H39" i="532"/>
  <c r="G39" i="532"/>
  <c r="G42" i="532" s="1"/>
  <c r="F39" i="532"/>
  <c r="F42" i="532" s="1"/>
  <c r="V38" i="532"/>
  <c r="P38" i="532"/>
  <c r="V37" i="532"/>
  <c r="V36" i="532"/>
  <c r="P36" i="532"/>
  <c r="P39" i="532" s="1"/>
  <c r="P42" i="532" s="1"/>
  <c r="I26" i="532"/>
  <c r="H26" i="532"/>
  <c r="N24" i="532"/>
  <c r="K22" i="532"/>
  <c r="O20" i="532"/>
  <c r="O23" i="532" s="1"/>
  <c r="O26" i="532" s="1"/>
  <c r="M20" i="532"/>
  <c r="M23" i="532" s="1"/>
  <c r="M26" i="532" s="1"/>
  <c r="L20" i="532"/>
  <c r="L23" i="532" s="1"/>
  <c r="L26" i="532" s="1"/>
  <c r="J20" i="532"/>
  <c r="J23" i="532" s="1"/>
  <c r="I20" i="532"/>
  <c r="H20" i="532"/>
  <c r="G20" i="532"/>
  <c r="G23" i="532" s="1"/>
  <c r="G26" i="532" s="1"/>
  <c r="F20" i="532"/>
  <c r="F23" i="532" s="1"/>
  <c r="F26" i="532" s="1"/>
  <c r="K19" i="532"/>
  <c r="K20" i="532" s="1"/>
  <c r="N18" i="532"/>
  <c r="N16" i="532"/>
  <c r="I44" i="529"/>
  <c r="H44" i="529"/>
  <c r="G44" i="529"/>
  <c r="F44" i="529"/>
  <c r="E44" i="529"/>
  <c r="D44" i="529"/>
  <c r="J43" i="529"/>
  <c r="J42" i="529"/>
  <c r="J41" i="529"/>
  <c r="J40" i="529"/>
  <c r="J39" i="529"/>
  <c r="J25" i="529"/>
  <c r="J24" i="529"/>
  <c r="J23" i="529"/>
  <c r="J22" i="529"/>
  <c r="H20" i="529"/>
  <c r="H27" i="529" s="1"/>
  <c r="F20" i="529"/>
  <c r="F27" i="529" s="1"/>
  <c r="I18" i="529"/>
  <c r="I20" i="529" s="1"/>
  <c r="I27" i="529" s="1"/>
  <c r="H18" i="529"/>
  <c r="G18" i="529"/>
  <c r="G20" i="529" s="1"/>
  <c r="G27" i="529" s="1"/>
  <c r="F18" i="529"/>
  <c r="E18" i="529"/>
  <c r="E20" i="529" s="1"/>
  <c r="D18" i="529"/>
  <c r="J15" i="529"/>
  <c r="J14" i="529"/>
  <c r="J13" i="529"/>
  <c r="J12" i="529"/>
  <c r="J11" i="529"/>
  <c r="E10" i="529"/>
  <c r="J10" i="529" s="1"/>
  <c r="M295" i="528"/>
  <c r="M296" i="528" s="1"/>
  <c r="M297" i="528" s="1"/>
  <c r="M298" i="528" s="1"/>
  <c r="M299" i="528" s="1"/>
  <c r="M300" i="528" s="1"/>
  <c r="M301" i="528" s="1"/>
  <c r="M302" i="528" s="1"/>
  <c r="M303" i="528" s="1"/>
  <c r="M304" i="528" s="1"/>
  <c r="M305" i="528" s="1"/>
  <c r="M306" i="528" s="1"/>
  <c r="M307" i="528" s="1"/>
  <c r="M308" i="528" s="1"/>
  <c r="M309" i="528" s="1"/>
  <c r="M310" i="528" s="1"/>
  <c r="M311" i="528" s="1"/>
  <c r="M312" i="528" s="1"/>
  <c r="M313" i="528" s="1"/>
  <c r="B295" i="528"/>
  <c r="B296" i="528" s="1"/>
  <c r="B297" i="528" s="1"/>
  <c r="B298" i="528" s="1"/>
  <c r="B299" i="528" s="1"/>
  <c r="B300" i="528" s="1"/>
  <c r="B301" i="528" s="1"/>
  <c r="B302" i="528" s="1"/>
  <c r="B303" i="528" s="1"/>
  <c r="B304" i="528" s="1"/>
  <c r="B305" i="528" s="1"/>
  <c r="B306" i="528" s="1"/>
  <c r="B307" i="528" s="1"/>
  <c r="B308" i="528" s="1"/>
  <c r="B309" i="528" s="1"/>
  <c r="B310" i="528" s="1"/>
  <c r="B311" i="528" s="1"/>
  <c r="B312" i="528" s="1"/>
  <c r="B313" i="528" s="1"/>
  <c r="M286" i="528"/>
  <c r="M287" i="528" s="1"/>
  <c r="M288" i="528" s="1"/>
  <c r="M289" i="528" s="1"/>
  <c r="M290" i="528" s="1"/>
  <c r="M291" i="528" s="1"/>
  <c r="M292" i="528" s="1"/>
  <c r="M283" i="528"/>
  <c r="M284" i="528" s="1"/>
  <c r="M285" i="528" s="1"/>
  <c r="B283" i="528"/>
  <c r="B284" i="528" s="1"/>
  <c r="B285" i="528" s="1"/>
  <c r="B286" i="528" s="1"/>
  <c r="B287" i="528" s="1"/>
  <c r="B288" i="528" s="1"/>
  <c r="B289" i="528" s="1"/>
  <c r="B290" i="528" s="1"/>
  <c r="B291" i="528" s="1"/>
  <c r="B292" i="528" s="1"/>
  <c r="M262" i="528"/>
  <c r="M263" i="528" s="1"/>
  <c r="M264" i="528" s="1"/>
  <c r="M265" i="528" s="1"/>
  <c r="M266" i="528" s="1"/>
  <c r="M267" i="528" s="1"/>
  <c r="M268" i="528" s="1"/>
  <c r="M269" i="528" s="1"/>
  <c r="M270" i="528" s="1"/>
  <c r="M271" i="528" s="1"/>
  <c r="B262" i="528"/>
  <c r="B263" i="528" s="1"/>
  <c r="B264" i="528" s="1"/>
  <c r="B265" i="528" s="1"/>
  <c r="B266" i="528" s="1"/>
  <c r="B267" i="528" s="1"/>
  <c r="B268" i="528" s="1"/>
  <c r="B269" i="528" s="1"/>
  <c r="B270" i="528" s="1"/>
  <c r="B271" i="528" s="1"/>
  <c r="M255" i="528"/>
  <c r="M256" i="528" s="1"/>
  <c r="M257" i="528" s="1"/>
  <c r="M258" i="528" s="1"/>
  <c r="M259" i="528" s="1"/>
  <c r="B255" i="528"/>
  <c r="B256" i="528" s="1"/>
  <c r="B257" i="528" s="1"/>
  <c r="B258" i="528" s="1"/>
  <c r="B259" i="528" s="1"/>
  <c r="M245" i="528"/>
  <c r="M246" i="528" s="1"/>
  <c r="M247" i="528" s="1"/>
  <c r="M248" i="528" s="1"/>
  <c r="M249" i="528" s="1"/>
  <c r="M250" i="528" s="1"/>
  <c r="M251" i="528" s="1"/>
  <c r="M252" i="528" s="1"/>
  <c r="B245" i="528"/>
  <c r="B246" i="528" s="1"/>
  <c r="B247" i="528" s="1"/>
  <c r="B248" i="528" s="1"/>
  <c r="B249" i="528" s="1"/>
  <c r="B250" i="528" s="1"/>
  <c r="B251" i="528" s="1"/>
  <c r="B252" i="528" s="1"/>
  <c r="M239" i="528"/>
  <c r="M240" i="528" s="1"/>
  <c r="M241" i="528" s="1"/>
  <c r="M242" i="528" s="1"/>
  <c r="B239" i="528"/>
  <c r="B240" i="528" s="1"/>
  <c r="B241" i="528" s="1"/>
  <c r="B242" i="528" s="1"/>
  <c r="M227" i="528"/>
  <c r="B227" i="528"/>
  <c r="M218" i="528"/>
  <c r="M219" i="528" s="1"/>
  <c r="M220" i="528" s="1"/>
  <c r="M221" i="528" s="1"/>
  <c r="M222" i="528" s="1"/>
  <c r="M223" i="528" s="1"/>
  <c r="M224" i="528" s="1"/>
  <c r="M217" i="528"/>
  <c r="B217" i="528"/>
  <c r="B218" i="528" s="1"/>
  <c r="B219" i="528" s="1"/>
  <c r="B220" i="528" s="1"/>
  <c r="B221" i="528" s="1"/>
  <c r="B222" i="528" s="1"/>
  <c r="B223" i="528" s="1"/>
  <c r="B224" i="528" s="1"/>
  <c r="M206" i="528"/>
  <c r="M207" i="528" s="1"/>
  <c r="M208" i="528" s="1"/>
  <c r="M209" i="528" s="1"/>
  <c r="M210" i="528" s="1"/>
  <c r="M211" i="528" s="1"/>
  <c r="M212" i="528" s="1"/>
  <c r="M213" i="528" s="1"/>
  <c r="M214" i="528" s="1"/>
  <c r="B206" i="528"/>
  <c r="B207" i="528" s="1"/>
  <c r="B208" i="528" s="1"/>
  <c r="B209" i="528" s="1"/>
  <c r="B210" i="528" s="1"/>
  <c r="B211" i="528" s="1"/>
  <c r="B212" i="528" s="1"/>
  <c r="B213" i="528" s="1"/>
  <c r="B214" i="528" s="1"/>
  <c r="B193" i="528"/>
  <c r="B194" i="528" s="1"/>
  <c r="B195" i="528" s="1"/>
  <c r="B196" i="528" s="1"/>
  <c r="B197" i="528" s="1"/>
  <c r="B198" i="528" s="1"/>
  <c r="B199" i="528" s="1"/>
  <c r="B200" i="528" s="1"/>
  <c r="B201" i="528" s="1"/>
  <c r="B202" i="528" s="1"/>
  <c r="M192" i="528"/>
  <c r="M193" i="528" s="1"/>
  <c r="M194" i="528" s="1"/>
  <c r="M195" i="528" s="1"/>
  <c r="M196" i="528" s="1"/>
  <c r="M197" i="528" s="1"/>
  <c r="M198" i="528" s="1"/>
  <c r="M199" i="528" s="1"/>
  <c r="M200" i="528" s="1"/>
  <c r="M201" i="528" s="1"/>
  <c r="M202" i="528" s="1"/>
  <c r="B192" i="528"/>
  <c r="M177" i="528"/>
  <c r="M178" i="528" s="1"/>
  <c r="M179" i="528" s="1"/>
  <c r="M180" i="528" s="1"/>
  <c r="M171" i="528"/>
  <c r="M172" i="528" s="1"/>
  <c r="M173" i="528" s="1"/>
  <c r="M174" i="528" s="1"/>
  <c r="M175" i="528" s="1"/>
  <c r="M176" i="528" s="1"/>
  <c r="B171" i="528"/>
  <c r="B172" i="528" s="1"/>
  <c r="B173" i="528" s="1"/>
  <c r="B174" i="528" s="1"/>
  <c r="B175" i="528" s="1"/>
  <c r="B176" i="528" s="1"/>
  <c r="B177" i="528" s="1"/>
  <c r="B178" i="528" s="1"/>
  <c r="B179" i="528" s="1"/>
  <c r="B180" i="528" s="1"/>
  <c r="M150" i="528"/>
  <c r="M151" i="528" s="1"/>
  <c r="M152" i="528" s="1"/>
  <c r="M153" i="528" s="1"/>
  <c r="M154" i="528" s="1"/>
  <c r="M155" i="528" s="1"/>
  <c r="M156" i="528" s="1"/>
  <c r="M157" i="528" s="1"/>
  <c r="M158" i="528" s="1"/>
  <c r="M159" i="528" s="1"/>
  <c r="M160" i="528" s="1"/>
  <c r="M161" i="528" s="1"/>
  <c r="M162" i="528" s="1"/>
  <c r="M163" i="528" s="1"/>
  <c r="M164" i="528" s="1"/>
  <c r="M165" i="528" s="1"/>
  <c r="M166" i="528" s="1"/>
  <c r="M149" i="528"/>
  <c r="B149" i="528"/>
  <c r="B150" i="528" s="1"/>
  <c r="B151" i="528" s="1"/>
  <c r="B152" i="528" s="1"/>
  <c r="B153" i="528" s="1"/>
  <c r="B154" i="528" s="1"/>
  <c r="B155" i="528" s="1"/>
  <c r="B156" i="528" s="1"/>
  <c r="B157" i="528" s="1"/>
  <c r="B158" i="528" s="1"/>
  <c r="B159" i="528" s="1"/>
  <c r="B160" i="528" s="1"/>
  <c r="B161" i="528" s="1"/>
  <c r="B162" i="528" s="1"/>
  <c r="B163" i="528" s="1"/>
  <c r="B164" i="528" s="1"/>
  <c r="B165" i="528" s="1"/>
  <c r="B166" i="528" s="1"/>
  <c r="M145" i="528"/>
  <c r="M146" i="528" s="1"/>
  <c r="B145" i="528"/>
  <c r="B146" i="528" s="1"/>
  <c r="M119" i="528"/>
  <c r="M120" i="528" s="1"/>
  <c r="M121" i="528" s="1"/>
  <c r="M122" i="528" s="1"/>
  <c r="M123" i="528" s="1"/>
  <c r="M124" i="528" s="1"/>
  <c r="M125" i="528" s="1"/>
  <c r="M126" i="528" s="1"/>
  <c r="M127" i="528" s="1"/>
  <c r="M128" i="528" s="1"/>
  <c r="M129" i="528" s="1"/>
  <c r="M130" i="528" s="1"/>
  <c r="M131" i="528" s="1"/>
  <c r="M132" i="528" s="1"/>
  <c r="M133" i="528" s="1"/>
  <c r="B119" i="528"/>
  <c r="B120" i="528" s="1"/>
  <c r="B121" i="528" s="1"/>
  <c r="B122" i="528" s="1"/>
  <c r="B123" i="528" s="1"/>
  <c r="B124" i="528" s="1"/>
  <c r="B125" i="528" s="1"/>
  <c r="B126" i="528" s="1"/>
  <c r="B127" i="528" s="1"/>
  <c r="B128" i="528" s="1"/>
  <c r="B129" i="528" s="1"/>
  <c r="B130" i="528" s="1"/>
  <c r="B131" i="528" s="1"/>
  <c r="B132" i="528" s="1"/>
  <c r="B133" i="528" s="1"/>
  <c r="B100" i="528"/>
  <c r="B101" i="528" s="1"/>
  <c r="B102" i="528" s="1"/>
  <c r="B103" i="528" s="1"/>
  <c r="B104" i="528" s="1"/>
  <c r="B105" i="528" s="1"/>
  <c r="B106" i="528" s="1"/>
  <c r="B107" i="528" s="1"/>
  <c r="B108" i="528" s="1"/>
  <c r="B109" i="528" s="1"/>
  <c r="B110" i="528" s="1"/>
  <c r="B111" i="528" s="1"/>
  <c r="B112" i="528" s="1"/>
  <c r="B113" i="528" s="1"/>
  <c r="B114" i="528" s="1"/>
  <c r="B115" i="528" s="1"/>
  <c r="M99" i="528"/>
  <c r="M100" i="528" s="1"/>
  <c r="M101" i="528" s="1"/>
  <c r="M102" i="528" s="1"/>
  <c r="M103" i="528" s="1"/>
  <c r="M104" i="528" s="1"/>
  <c r="M105" i="528" s="1"/>
  <c r="M106" i="528" s="1"/>
  <c r="M107" i="528" s="1"/>
  <c r="M108" i="528" s="1"/>
  <c r="M109" i="528" s="1"/>
  <c r="M110" i="528" s="1"/>
  <c r="M111" i="528" s="1"/>
  <c r="M112" i="528" s="1"/>
  <c r="M113" i="528" s="1"/>
  <c r="M114" i="528" s="1"/>
  <c r="M115" i="528" s="1"/>
  <c r="B99" i="528"/>
  <c r="M70" i="528"/>
  <c r="M71" i="528" s="1"/>
  <c r="M72" i="528" s="1"/>
  <c r="M73" i="528" s="1"/>
  <c r="M74" i="528" s="1"/>
  <c r="M75" i="528" s="1"/>
  <c r="M76" i="528" s="1"/>
  <c r="M77" i="528" s="1"/>
  <c r="M78" i="528" s="1"/>
  <c r="M79" i="528" s="1"/>
  <c r="M80" i="528" s="1"/>
  <c r="M81" i="528" s="1"/>
  <c r="M82" i="528" s="1"/>
  <c r="M83" i="528" s="1"/>
  <c r="M84" i="528" s="1"/>
  <c r="M85" i="528" s="1"/>
  <c r="M86" i="528" s="1"/>
  <c r="M87" i="528" s="1"/>
  <c r="M68" i="528"/>
  <c r="M69" i="528" s="1"/>
  <c r="B68" i="528"/>
  <c r="B69" i="528" s="1"/>
  <c r="B70" i="528" s="1"/>
  <c r="B71" i="528" s="1"/>
  <c r="B72" i="528" s="1"/>
  <c r="B73" i="528" s="1"/>
  <c r="B74" i="528" s="1"/>
  <c r="B75" i="528" s="1"/>
  <c r="B76" i="528" s="1"/>
  <c r="B77" i="528" s="1"/>
  <c r="B78" i="528" s="1"/>
  <c r="B79" i="528" s="1"/>
  <c r="B80" i="528" s="1"/>
  <c r="B81" i="528" s="1"/>
  <c r="B82" i="528" s="1"/>
  <c r="B83" i="528" s="1"/>
  <c r="B84" i="528" s="1"/>
  <c r="B85" i="528" s="1"/>
  <c r="B86" i="528" s="1"/>
  <c r="B87" i="528" s="1"/>
  <c r="M56" i="528"/>
  <c r="M57" i="528" s="1"/>
  <c r="M58" i="528" s="1"/>
  <c r="M59" i="528" s="1"/>
  <c r="M60" i="528" s="1"/>
  <c r="M61" i="528" s="1"/>
  <c r="M62" i="528" s="1"/>
  <c r="M63" i="528" s="1"/>
  <c r="M64" i="528" s="1"/>
  <c r="M65" i="528" s="1"/>
  <c r="M66" i="528" s="1"/>
  <c r="B56" i="528"/>
  <c r="B57" i="528" s="1"/>
  <c r="B58" i="528" s="1"/>
  <c r="B59" i="528" s="1"/>
  <c r="B60" i="528" s="1"/>
  <c r="B61" i="528" s="1"/>
  <c r="B62" i="528" s="1"/>
  <c r="B63" i="528" s="1"/>
  <c r="B64" i="528" s="1"/>
  <c r="B65" i="528" s="1"/>
  <c r="B66" i="528" s="1"/>
  <c r="H63" i="527"/>
  <c r="E63" i="527"/>
  <c r="H54" i="527"/>
  <c r="H67" i="527" s="1"/>
  <c r="E54" i="527"/>
  <c r="E67" i="527" s="1"/>
  <c r="I71" i="526"/>
  <c r="H71" i="526"/>
  <c r="H72" i="526" s="1"/>
  <c r="G71" i="526"/>
  <c r="G72" i="526" s="1"/>
  <c r="F71" i="526"/>
  <c r="F72" i="526" s="1"/>
  <c r="E71" i="526"/>
  <c r="J70" i="526"/>
  <c r="J69" i="526"/>
  <c r="J68" i="526"/>
  <c r="J67" i="526"/>
  <c r="J66" i="526"/>
  <c r="J65" i="526"/>
  <c r="J64" i="526"/>
  <c r="J63" i="526"/>
  <c r="C63" i="526"/>
  <c r="C64" i="526" s="1"/>
  <c r="C65" i="526" s="1"/>
  <c r="C66" i="526" s="1"/>
  <c r="C67" i="526" s="1"/>
  <c r="C68" i="526" s="1"/>
  <c r="C69" i="526" s="1"/>
  <c r="J62" i="526"/>
  <c r="I60" i="526"/>
  <c r="H60" i="526"/>
  <c r="G60" i="526"/>
  <c r="F60" i="526"/>
  <c r="E60" i="526"/>
  <c r="E72" i="526" s="1"/>
  <c r="J59" i="526"/>
  <c r="J58" i="526"/>
  <c r="J57" i="526"/>
  <c r="J56" i="526"/>
  <c r="J55" i="526"/>
  <c r="J54" i="526"/>
  <c r="J53" i="526"/>
  <c r="J52" i="526"/>
  <c r="J51" i="526"/>
  <c r="J50" i="526"/>
  <c r="J49" i="526"/>
  <c r="J48" i="526"/>
  <c r="J47" i="526"/>
  <c r="J46" i="526"/>
  <c r="C46" i="526"/>
  <c r="C47" i="526" s="1"/>
  <c r="C48" i="526" s="1"/>
  <c r="C49" i="526" s="1"/>
  <c r="C50" i="526" s="1"/>
  <c r="J45" i="526"/>
  <c r="J44" i="526"/>
  <c r="J43" i="526"/>
  <c r="J42" i="526"/>
  <c r="J41" i="526"/>
  <c r="C41" i="526"/>
  <c r="C42" i="526" s="1"/>
  <c r="C43" i="526" s="1"/>
  <c r="C44" i="526" s="1"/>
  <c r="J40" i="526"/>
  <c r="J39" i="526"/>
  <c r="J38" i="526"/>
  <c r="J37" i="526"/>
  <c r="J36" i="526"/>
  <c r="J35" i="526"/>
  <c r="J34" i="526"/>
  <c r="J33" i="526"/>
  <c r="J32" i="526"/>
  <c r="C32" i="526"/>
  <c r="C33" i="526" s="1"/>
  <c r="C34" i="526" s="1"/>
  <c r="C35" i="526" s="1"/>
  <c r="C36" i="526" s="1"/>
  <c r="C37" i="526" s="1"/>
  <c r="J31" i="526"/>
  <c r="E75" i="525"/>
  <c r="D75" i="525"/>
  <c r="E65" i="525"/>
  <c r="E76" i="525" s="1"/>
  <c r="D65" i="525"/>
  <c r="M51" i="524"/>
  <c r="N51" i="524" s="1"/>
  <c r="N50" i="524"/>
  <c r="M50" i="524"/>
  <c r="M49" i="524"/>
  <c r="N49" i="524" s="1"/>
  <c r="L48" i="524"/>
  <c r="L52" i="524" s="1"/>
  <c r="K48" i="524"/>
  <c r="G48" i="524"/>
  <c r="F48" i="524"/>
  <c r="E48" i="524"/>
  <c r="E52" i="524" s="1"/>
  <c r="M47" i="524"/>
  <c r="N47" i="524" s="1"/>
  <c r="M46" i="524"/>
  <c r="N46" i="524" s="1"/>
  <c r="M45" i="524"/>
  <c r="N45" i="524" s="1"/>
  <c r="M44" i="524"/>
  <c r="N44" i="524" s="1"/>
  <c r="M43" i="524"/>
  <c r="N43" i="524" s="1"/>
  <c r="M42" i="524"/>
  <c r="N42" i="524" s="1"/>
  <c r="M41" i="524"/>
  <c r="N41" i="524" s="1"/>
  <c r="M40" i="524"/>
  <c r="N40" i="524" s="1"/>
  <c r="L39" i="524"/>
  <c r="K39" i="524"/>
  <c r="K52" i="524" s="1"/>
  <c r="G39" i="524"/>
  <c r="F39" i="524"/>
  <c r="F52" i="524" s="1"/>
  <c r="E39" i="524"/>
  <c r="M38" i="524"/>
  <c r="M37" i="524"/>
  <c r="N37" i="524" s="1"/>
  <c r="M36" i="524"/>
  <c r="N36" i="524" s="1"/>
  <c r="M35" i="524"/>
  <c r="N35" i="524" s="1"/>
  <c r="M34" i="524"/>
  <c r="N34" i="524" s="1"/>
  <c r="M33" i="524"/>
  <c r="N33" i="524" s="1"/>
  <c r="M32" i="524"/>
  <c r="N32" i="524" s="1"/>
  <c r="M31" i="524"/>
  <c r="N31" i="524" s="1"/>
  <c r="M30" i="524"/>
  <c r="N30" i="524" s="1"/>
  <c r="M29" i="524"/>
  <c r="N29" i="524" s="1"/>
  <c r="M28" i="524"/>
  <c r="N28" i="524" s="1"/>
  <c r="M27" i="524"/>
  <c r="N27" i="524" s="1"/>
  <c r="M26" i="524"/>
  <c r="N26" i="524" s="1"/>
  <c r="M25" i="524"/>
  <c r="N25" i="524" s="1"/>
  <c r="M24" i="524"/>
  <c r="N24" i="524" s="1"/>
  <c r="M23" i="524"/>
  <c r="N23" i="524" s="1"/>
  <c r="M22" i="524"/>
  <c r="N22" i="524" s="1"/>
  <c r="M21" i="524"/>
  <c r="N21" i="524" s="1"/>
  <c r="M20" i="524"/>
  <c r="N20" i="524" s="1"/>
  <c r="M19" i="524"/>
  <c r="N19" i="524" s="1"/>
  <c r="M18" i="524"/>
  <c r="N18" i="524" s="1"/>
  <c r="M17" i="524"/>
  <c r="N17" i="524" s="1"/>
  <c r="M16" i="524"/>
  <c r="N16" i="524" s="1"/>
  <c r="M15" i="524"/>
  <c r="N15" i="524" s="1"/>
  <c r="M14" i="524"/>
  <c r="N14" i="524" s="1"/>
  <c r="M13" i="524"/>
  <c r="N13" i="524" s="1"/>
  <c r="M12" i="524"/>
  <c r="N12" i="524" s="1"/>
  <c r="M11" i="524"/>
  <c r="N11" i="524" s="1"/>
  <c r="M10" i="524"/>
  <c r="N10" i="524" s="1"/>
  <c r="O1" i="524"/>
  <c r="F247" i="523"/>
  <c r="H245" i="523"/>
  <c r="H246" i="523" s="1"/>
  <c r="H247" i="523" s="1"/>
  <c r="H248" i="523" s="1"/>
  <c r="A245" i="523"/>
  <c r="A246" i="523" s="1"/>
  <c r="A247" i="523" s="1"/>
  <c r="A248" i="523" s="1"/>
  <c r="F242" i="523"/>
  <c r="H240" i="523"/>
  <c r="H241" i="523" s="1"/>
  <c r="H242" i="523" s="1"/>
  <c r="A240" i="523"/>
  <c r="A241" i="523" s="1"/>
  <c r="A242" i="523" s="1"/>
  <c r="H233" i="523"/>
  <c r="H234" i="523" s="1"/>
  <c r="H235" i="523" s="1"/>
  <c r="A233" i="523"/>
  <c r="A234" i="523" s="1"/>
  <c r="A235" i="523" s="1"/>
  <c r="H230" i="523"/>
  <c r="A230" i="523"/>
  <c r="H226" i="523"/>
  <c r="H227" i="523" s="1"/>
  <c r="A226" i="523"/>
  <c r="A227" i="523" s="1"/>
  <c r="F222" i="523"/>
  <c r="F219" i="523"/>
  <c r="F223" i="523" s="1"/>
  <c r="H218" i="523"/>
  <c r="H219" i="523" s="1"/>
  <c r="H220" i="523" s="1"/>
  <c r="H221" i="523" s="1"/>
  <c r="H222" i="523" s="1"/>
  <c r="H223" i="523" s="1"/>
  <c r="A218" i="523"/>
  <c r="A219" i="523" s="1"/>
  <c r="A220" i="523" s="1"/>
  <c r="A221" i="523" s="1"/>
  <c r="A222" i="523" s="1"/>
  <c r="A223" i="523" s="1"/>
  <c r="F215" i="523"/>
  <c r="A215" i="523"/>
  <c r="H214" i="523"/>
  <c r="H215" i="523" s="1"/>
  <c r="A214" i="523"/>
  <c r="F211" i="523"/>
  <c r="H207" i="523"/>
  <c r="H208" i="523" s="1"/>
  <c r="H209" i="523" s="1"/>
  <c r="H210" i="523" s="1"/>
  <c r="H211" i="523" s="1"/>
  <c r="A207" i="523"/>
  <c r="A208" i="523" s="1"/>
  <c r="A209" i="523" s="1"/>
  <c r="A210" i="523" s="1"/>
  <c r="A211" i="523" s="1"/>
  <c r="F163" i="523"/>
  <c r="F156" i="523"/>
  <c r="F108" i="523"/>
  <c r="F89" i="523"/>
  <c r="F42" i="523"/>
  <c r="F21" i="523"/>
  <c r="F24" i="523" s="1"/>
  <c r="F13" i="523"/>
  <c r="F15" i="523" s="1"/>
  <c r="J38" i="521"/>
  <c r="M19" i="521"/>
  <c r="K19" i="521"/>
  <c r="I19" i="521"/>
  <c r="F19" i="521"/>
  <c r="E19" i="521"/>
  <c r="D60" i="520"/>
  <c r="C44" i="520"/>
  <c r="C60" i="520" s="1"/>
  <c r="I57" i="519"/>
  <c r="J57" i="519" s="1"/>
  <c r="H57" i="519"/>
  <c r="E57" i="519"/>
  <c r="D57" i="519"/>
  <c r="F57" i="519" s="1"/>
  <c r="I22" i="518"/>
  <c r="H22" i="518"/>
  <c r="I21" i="518"/>
  <c r="H21" i="518"/>
  <c r="G20" i="518"/>
  <c r="F20" i="518"/>
  <c r="E20" i="518"/>
  <c r="D20" i="518"/>
  <c r="I19" i="518"/>
  <c r="H19" i="518"/>
  <c r="I18" i="518"/>
  <c r="H18" i="518"/>
  <c r="I17" i="518"/>
  <c r="H17" i="518"/>
  <c r="I16" i="518"/>
  <c r="H16" i="518"/>
  <c r="H20" i="518" s="1"/>
  <c r="I15" i="518"/>
  <c r="I20" i="518" s="1"/>
  <c r="H15" i="518"/>
  <c r="I39" i="517"/>
  <c r="G39" i="517"/>
  <c r="F39" i="517"/>
  <c r="D39" i="517"/>
  <c r="K24" i="516"/>
  <c r="K23" i="516"/>
  <c r="M22" i="516"/>
  <c r="L22" i="516"/>
  <c r="J22" i="516"/>
  <c r="I22" i="516"/>
  <c r="H22" i="516"/>
  <c r="G22" i="516"/>
  <c r="F22" i="516"/>
  <c r="E22" i="516"/>
  <c r="D22" i="516"/>
  <c r="K21" i="516"/>
  <c r="K20" i="516"/>
  <c r="K19" i="516"/>
  <c r="K18" i="516"/>
  <c r="K17" i="516"/>
  <c r="L43" i="515"/>
  <c r="F43" i="515"/>
  <c r="E58" i="514"/>
  <c r="E59" i="514" s="1"/>
  <c r="D58" i="514"/>
  <c r="C58" i="514"/>
  <c r="C59" i="514" s="1"/>
  <c r="E41" i="514"/>
  <c r="D41" i="514"/>
  <c r="D59" i="514" s="1"/>
  <c r="C41" i="514"/>
  <c r="R111" i="513"/>
  <c r="O111" i="513"/>
  <c r="N111" i="513"/>
  <c r="I111" i="513"/>
  <c r="G111" i="513"/>
  <c r="F111" i="513"/>
  <c r="E111" i="513"/>
  <c r="Q99" i="513"/>
  <c r="M99" i="513"/>
  <c r="Q98" i="513"/>
  <c r="M98" i="513" s="1"/>
  <c r="M111" i="513" s="1"/>
  <c r="Q63" i="513"/>
  <c r="E63" i="513"/>
  <c r="Q62" i="513"/>
  <c r="R61" i="513"/>
  <c r="R63" i="513" s="1"/>
  <c r="P61" i="513"/>
  <c r="P63" i="513" s="1"/>
  <c r="O61" i="513"/>
  <c r="O63" i="513" s="1"/>
  <c r="N61" i="513"/>
  <c r="N63" i="513" s="1"/>
  <c r="I61" i="513"/>
  <c r="I63" i="513" s="1"/>
  <c r="H61" i="513"/>
  <c r="H63" i="513" s="1"/>
  <c r="G61" i="513"/>
  <c r="G63" i="513" s="1"/>
  <c r="F61" i="513"/>
  <c r="F63" i="513" s="1"/>
  <c r="D61" i="513"/>
  <c r="D63" i="513" s="1"/>
  <c r="P60" i="513"/>
  <c r="M60" i="513" s="1"/>
  <c r="P58" i="513"/>
  <c r="M58" i="513"/>
  <c r="P56" i="513"/>
  <c r="M56" i="513" s="1"/>
  <c r="P53" i="513"/>
  <c r="M53" i="513" s="1"/>
  <c r="P50" i="513"/>
  <c r="M50" i="513"/>
  <c r="P48" i="513"/>
  <c r="M48" i="513" s="1"/>
  <c r="P46" i="513"/>
  <c r="M46" i="513"/>
  <c r="P44" i="513"/>
  <c r="M44" i="513" s="1"/>
  <c r="P42" i="513"/>
  <c r="M42" i="513"/>
  <c r="P40" i="513"/>
  <c r="M40" i="513" s="1"/>
  <c r="P38" i="513"/>
  <c r="M38" i="513"/>
  <c r="P36" i="513"/>
  <c r="M36" i="513" s="1"/>
  <c r="P34" i="513"/>
  <c r="M34" i="513"/>
  <c r="P32" i="513"/>
  <c r="M32" i="513" s="1"/>
  <c r="P29" i="513"/>
  <c r="M29" i="513"/>
  <c r="P27" i="513"/>
  <c r="M27" i="513" s="1"/>
  <c r="P24" i="513"/>
  <c r="M24" i="513"/>
  <c r="O90" i="512"/>
  <c r="M90" i="512"/>
  <c r="L90" i="512"/>
  <c r="K90" i="512"/>
  <c r="I90" i="512"/>
  <c r="H90" i="512"/>
  <c r="G90" i="512"/>
  <c r="F90" i="512"/>
  <c r="N89" i="512"/>
  <c r="J89" i="512"/>
  <c r="J90" i="512" s="1"/>
  <c r="N87" i="512"/>
  <c r="N85" i="512"/>
  <c r="N83" i="512"/>
  <c r="N82" i="512"/>
  <c r="M80" i="512"/>
  <c r="P70" i="512"/>
  <c r="P80" i="512" s="1"/>
  <c r="O70" i="512"/>
  <c r="O80" i="512" s="1"/>
  <c r="M70" i="512"/>
  <c r="L70" i="512"/>
  <c r="L80" i="512" s="1"/>
  <c r="K70" i="512"/>
  <c r="K80" i="512" s="1"/>
  <c r="J70" i="512"/>
  <c r="J80" i="512" s="1"/>
  <c r="I70" i="512"/>
  <c r="I80" i="512" s="1"/>
  <c r="H70" i="512"/>
  <c r="H80" i="512" s="1"/>
  <c r="G70" i="512"/>
  <c r="G80" i="512" s="1"/>
  <c r="F70" i="512"/>
  <c r="F80" i="512" s="1"/>
  <c r="N61" i="512"/>
  <c r="N70" i="512" s="1"/>
  <c r="N80" i="512" s="1"/>
  <c r="V42" i="512"/>
  <c r="O42" i="512"/>
  <c r="K42" i="512"/>
  <c r="G42" i="512"/>
  <c r="V41" i="512"/>
  <c r="V40" i="512"/>
  <c r="P40" i="512"/>
  <c r="V39" i="512"/>
  <c r="O39" i="512"/>
  <c r="N39" i="512"/>
  <c r="N42" i="512" s="1"/>
  <c r="M39" i="512"/>
  <c r="M42" i="512" s="1"/>
  <c r="L39" i="512"/>
  <c r="L42" i="512" s="1"/>
  <c r="K39" i="512"/>
  <c r="J39" i="512"/>
  <c r="J42" i="512" s="1"/>
  <c r="I39" i="512"/>
  <c r="I42" i="512" s="1"/>
  <c r="H39" i="512"/>
  <c r="H42" i="512" s="1"/>
  <c r="G39" i="512"/>
  <c r="F39" i="512"/>
  <c r="F42" i="512" s="1"/>
  <c r="V38" i="512"/>
  <c r="P38" i="512"/>
  <c r="P39" i="512" s="1"/>
  <c r="P42" i="512" s="1"/>
  <c r="V37" i="512"/>
  <c r="V36" i="512"/>
  <c r="P36" i="512"/>
  <c r="N24" i="512"/>
  <c r="F23" i="512"/>
  <c r="F25" i="512" s="1"/>
  <c r="K22" i="512"/>
  <c r="O20" i="512"/>
  <c r="O23" i="512" s="1"/>
  <c r="O25" i="512" s="1"/>
  <c r="M20" i="512"/>
  <c r="M23" i="512" s="1"/>
  <c r="M25" i="512" s="1"/>
  <c r="L20" i="512"/>
  <c r="L23" i="512" s="1"/>
  <c r="L25" i="512" s="1"/>
  <c r="J20" i="512"/>
  <c r="J23" i="512" s="1"/>
  <c r="J25" i="512" s="1"/>
  <c r="I20" i="512"/>
  <c r="I23" i="512" s="1"/>
  <c r="I25" i="512" s="1"/>
  <c r="H20" i="512"/>
  <c r="H23" i="512" s="1"/>
  <c r="H25" i="512" s="1"/>
  <c r="G20" i="512"/>
  <c r="G23" i="512" s="1"/>
  <c r="G25" i="512" s="1"/>
  <c r="F20" i="512"/>
  <c r="N18" i="512"/>
  <c r="K18" i="512"/>
  <c r="N16" i="512"/>
  <c r="K16" i="512"/>
  <c r="L45" i="509"/>
  <c r="K45" i="509"/>
  <c r="I45" i="509"/>
  <c r="H45" i="509"/>
  <c r="G45" i="509"/>
  <c r="F45" i="509"/>
  <c r="E45" i="509"/>
  <c r="J44" i="509"/>
  <c r="J43" i="509"/>
  <c r="J42" i="509"/>
  <c r="J41" i="509"/>
  <c r="J40" i="509"/>
  <c r="J39" i="509"/>
  <c r="J38" i="509"/>
  <c r="J36" i="509"/>
  <c r="J35" i="509"/>
  <c r="J34" i="509"/>
  <c r="J33" i="509"/>
  <c r="J32" i="509"/>
  <c r="J31" i="509"/>
  <c r="J30" i="509"/>
  <c r="J29" i="509"/>
  <c r="J28" i="509"/>
  <c r="J27" i="509"/>
  <c r="J26" i="509"/>
  <c r="J25" i="509"/>
  <c r="J24" i="509"/>
  <c r="J23" i="509"/>
  <c r="J22" i="509"/>
  <c r="J21" i="509"/>
  <c r="J20" i="509"/>
  <c r="J19" i="509"/>
  <c r="J18" i="509"/>
  <c r="J17" i="509"/>
  <c r="J16" i="509"/>
  <c r="J15" i="509"/>
  <c r="J14" i="509"/>
  <c r="J45" i="509" s="1"/>
  <c r="J43" i="508"/>
  <c r="J42" i="508"/>
  <c r="I41" i="508"/>
  <c r="I44" i="508" s="1"/>
  <c r="H41" i="508"/>
  <c r="H44" i="508" s="1"/>
  <c r="G41" i="508"/>
  <c r="G44" i="508" s="1"/>
  <c r="F41" i="508"/>
  <c r="F44" i="508" s="1"/>
  <c r="E41" i="508"/>
  <c r="E44" i="508" s="1"/>
  <c r="D41" i="508"/>
  <c r="D44" i="508" s="1"/>
  <c r="J40" i="508"/>
  <c r="J39" i="508"/>
  <c r="J25" i="508"/>
  <c r="J24" i="508"/>
  <c r="J23" i="508"/>
  <c r="J22" i="508"/>
  <c r="I20" i="508"/>
  <c r="I27" i="508" s="1"/>
  <c r="H20" i="508"/>
  <c r="H27" i="508" s="1"/>
  <c r="I18" i="508"/>
  <c r="H18" i="508"/>
  <c r="G18" i="508"/>
  <c r="G20" i="508" s="1"/>
  <c r="G27" i="508" s="1"/>
  <c r="F18" i="508"/>
  <c r="F20" i="508" s="1"/>
  <c r="F27" i="508" s="1"/>
  <c r="E18" i="508"/>
  <c r="E20" i="508" s="1"/>
  <c r="E27" i="508" s="1"/>
  <c r="D18" i="508"/>
  <c r="J15" i="508"/>
  <c r="J14" i="508"/>
  <c r="J13" i="508"/>
  <c r="J12" i="508"/>
  <c r="J11" i="508"/>
  <c r="J10" i="508"/>
  <c r="E40" i="503"/>
  <c r="E43" i="503" s="1"/>
  <c r="E23" i="503"/>
  <c r="E20" i="503"/>
  <c r="E126" i="499"/>
  <c r="G58" i="499"/>
  <c r="F58" i="499"/>
  <c r="E58" i="499"/>
  <c r="H57" i="499"/>
  <c r="H56" i="499"/>
  <c r="H55" i="499"/>
  <c r="H58" i="499" s="1"/>
  <c r="H54" i="499"/>
  <c r="G52" i="499"/>
  <c r="F52" i="499"/>
  <c r="E52" i="499"/>
  <c r="E64" i="499" s="1"/>
  <c r="H51" i="499"/>
  <c r="H50" i="499"/>
  <c r="H49" i="499"/>
  <c r="H48" i="499"/>
  <c r="H47" i="499"/>
  <c r="H46" i="499"/>
  <c r="H15" i="499"/>
  <c r="H13" i="499"/>
  <c r="L34" i="496"/>
  <c r="K34" i="496"/>
  <c r="J34" i="496"/>
  <c r="I34" i="496"/>
  <c r="H34" i="496"/>
  <c r="G34" i="496"/>
  <c r="F34" i="496"/>
  <c r="E34" i="496"/>
  <c r="M34" i="496" s="1"/>
  <c r="M33" i="496"/>
  <c r="M31" i="496"/>
  <c r="M30" i="496"/>
  <c r="M29" i="496"/>
  <c r="M28" i="496"/>
  <c r="M27" i="496"/>
  <c r="M26" i="496"/>
  <c r="M25" i="496"/>
  <c r="M24" i="496"/>
  <c r="F29" i="494"/>
  <c r="E29" i="494"/>
  <c r="O28" i="494"/>
  <c r="N28" i="494"/>
  <c r="O27" i="494"/>
  <c r="N27" i="494"/>
  <c r="O26" i="494"/>
  <c r="N26" i="494"/>
  <c r="O25" i="494"/>
  <c r="N25" i="494"/>
  <c r="N29" i="494" s="1"/>
  <c r="F19" i="494"/>
  <c r="E19" i="494"/>
  <c r="O18" i="494"/>
  <c r="N18" i="494"/>
  <c r="O17" i="494"/>
  <c r="N17" i="494"/>
  <c r="O16" i="494"/>
  <c r="N16" i="494"/>
  <c r="O15" i="494"/>
  <c r="O19" i="494" s="1"/>
  <c r="N15" i="494"/>
  <c r="F14" i="494"/>
  <c r="E14" i="494"/>
  <c r="O13" i="494"/>
  <c r="N13" i="494"/>
  <c r="O12" i="494"/>
  <c r="N12" i="494"/>
  <c r="O11" i="494"/>
  <c r="N11" i="494"/>
  <c r="O10" i="494"/>
  <c r="N10" i="494"/>
  <c r="N14" i="494" s="1"/>
  <c r="O71" i="493"/>
  <c r="K71" i="493"/>
  <c r="D71" i="493"/>
  <c r="G70" i="493"/>
  <c r="F69" i="493"/>
  <c r="O56" i="493"/>
  <c r="N56" i="493"/>
  <c r="N71" i="493" s="1"/>
  <c r="M56" i="493"/>
  <c r="M71" i="493" s="1"/>
  <c r="L56" i="493"/>
  <c r="L71" i="493" s="1"/>
  <c r="K56" i="493"/>
  <c r="G56" i="493"/>
  <c r="G71" i="493" s="1"/>
  <c r="F56" i="493"/>
  <c r="F71" i="493" s="1"/>
  <c r="E56" i="493"/>
  <c r="E71" i="493" s="1"/>
  <c r="D56" i="493"/>
  <c r="N47" i="493"/>
  <c r="F47" i="493"/>
  <c r="O43" i="493"/>
  <c r="N43" i="493"/>
  <c r="N70" i="493" s="1"/>
  <c r="M43" i="493"/>
  <c r="M70" i="493" s="1"/>
  <c r="L43" i="493"/>
  <c r="L70" i="493" s="1"/>
  <c r="K43" i="493"/>
  <c r="G43" i="493"/>
  <c r="F43" i="493"/>
  <c r="F70" i="493" s="1"/>
  <c r="E43" i="493"/>
  <c r="E70" i="493" s="1"/>
  <c r="D43" i="493"/>
  <c r="O33" i="493"/>
  <c r="O69" i="493" s="1"/>
  <c r="N33" i="493"/>
  <c r="N69" i="493" s="1"/>
  <c r="M33" i="493"/>
  <c r="M69" i="493" s="1"/>
  <c r="L33" i="493"/>
  <c r="L69" i="493" s="1"/>
  <c r="G33" i="493"/>
  <c r="G69" i="493" s="1"/>
  <c r="F33" i="493"/>
  <c r="E33" i="493"/>
  <c r="E69" i="493" s="1"/>
  <c r="D33" i="493"/>
  <c r="D69" i="493" s="1"/>
  <c r="K24" i="493"/>
  <c r="K33" i="493" s="1"/>
  <c r="K69" i="493" s="1"/>
  <c r="O13" i="493"/>
  <c r="O68" i="493" s="1"/>
  <c r="N13" i="493"/>
  <c r="N68" i="493" s="1"/>
  <c r="M13" i="493"/>
  <c r="M68" i="493" s="1"/>
  <c r="L13" i="493"/>
  <c r="L68" i="493" s="1"/>
  <c r="K13" i="493"/>
  <c r="K68" i="493" s="1"/>
  <c r="G13" i="493"/>
  <c r="G68" i="493" s="1"/>
  <c r="F13" i="493"/>
  <c r="F68" i="493" s="1"/>
  <c r="E13" i="493"/>
  <c r="E68" i="493" s="1"/>
  <c r="D13" i="493"/>
  <c r="D68" i="493" s="1"/>
  <c r="I47" i="490"/>
  <c r="J46" i="490"/>
  <c r="I46" i="490"/>
  <c r="H46" i="490"/>
  <c r="G46" i="490"/>
  <c r="G47" i="490" s="1"/>
  <c r="F46" i="490"/>
  <c r="J40" i="490"/>
  <c r="J47" i="490" s="1"/>
  <c r="I40" i="490"/>
  <c r="H40" i="490"/>
  <c r="G40" i="490"/>
  <c r="F40" i="490"/>
  <c r="F47" i="490" s="1"/>
  <c r="E40" i="490"/>
  <c r="E47" i="490" s="1"/>
  <c r="H49" i="489"/>
  <c r="G49" i="489"/>
  <c r="F49" i="489"/>
  <c r="E49" i="489"/>
  <c r="H31" i="489"/>
  <c r="H32" i="489" s="1"/>
  <c r="H33" i="489" s="1"/>
  <c r="H34" i="489" s="1"/>
  <c r="H35" i="489" s="1"/>
  <c r="H36" i="489" s="1"/>
  <c r="H37" i="489" s="1"/>
  <c r="H38" i="489" s="1"/>
  <c r="H39" i="489" s="1"/>
  <c r="H40" i="489" s="1"/>
  <c r="H41" i="489" s="1"/>
  <c r="H42" i="489" s="1"/>
  <c r="H43" i="489" s="1"/>
  <c r="H44" i="489" s="1"/>
  <c r="H45" i="489" s="1"/>
  <c r="H46" i="489" s="1"/>
  <c r="H47" i="489" s="1"/>
  <c r="A31" i="489"/>
  <c r="A32" i="489" s="1"/>
  <c r="A33" i="489" s="1"/>
  <c r="A34" i="489" s="1"/>
  <c r="A35" i="489" s="1"/>
  <c r="A36" i="489" s="1"/>
  <c r="A37" i="489" s="1"/>
  <c r="A38" i="489" s="1"/>
  <c r="A39" i="489" s="1"/>
  <c r="A40" i="489" s="1"/>
  <c r="A41" i="489" s="1"/>
  <c r="A42" i="489" s="1"/>
  <c r="A43" i="489" s="1"/>
  <c r="A44" i="489" s="1"/>
  <c r="A45" i="489" s="1"/>
  <c r="A46" i="489" s="1"/>
  <c r="A47" i="489" s="1"/>
  <c r="A48" i="489" s="1"/>
  <c r="H24" i="489"/>
  <c r="H25" i="489" s="1"/>
  <c r="H26" i="489" s="1"/>
  <c r="C24" i="489"/>
  <c r="H23" i="489"/>
  <c r="A23" i="489"/>
  <c r="A24" i="489" s="1"/>
  <c r="A25" i="489" s="1"/>
  <c r="A26" i="489" s="1"/>
  <c r="M296" i="488"/>
  <c r="M297" i="488" s="1"/>
  <c r="M298" i="488" s="1"/>
  <c r="M299" i="488" s="1"/>
  <c r="M300" i="488" s="1"/>
  <c r="M301" i="488" s="1"/>
  <c r="M302" i="488" s="1"/>
  <c r="M303" i="488" s="1"/>
  <c r="M304" i="488" s="1"/>
  <c r="M305" i="488" s="1"/>
  <c r="M306" i="488" s="1"/>
  <c r="M307" i="488" s="1"/>
  <c r="M308" i="488" s="1"/>
  <c r="M309" i="488" s="1"/>
  <c r="M310" i="488" s="1"/>
  <c r="M311" i="488" s="1"/>
  <c r="M312" i="488" s="1"/>
  <c r="M313" i="488" s="1"/>
  <c r="M295" i="488"/>
  <c r="B295" i="488"/>
  <c r="B296" i="488" s="1"/>
  <c r="B297" i="488" s="1"/>
  <c r="B298" i="488" s="1"/>
  <c r="B299" i="488" s="1"/>
  <c r="B300" i="488" s="1"/>
  <c r="B301" i="488" s="1"/>
  <c r="B302" i="488" s="1"/>
  <c r="B303" i="488" s="1"/>
  <c r="B304" i="488" s="1"/>
  <c r="B305" i="488" s="1"/>
  <c r="B306" i="488" s="1"/>
  <c r="B307" i="488" s="1"/>
  <c r="B308" i="488" s="1"/>
  <c r="B309" i="488" s="1"/>
  <c r="B310" i="488" s="1"/>
  <c r="B311" i="488" s="1"/>
  <c r="B312" i="488" s="1"/>
  <c r="B313" i="488" s="1"/>
  <c r="M284" i="488"/>
  <c r="M285" i="488" s="1"/>
  <c r="M286" i="488" s="1"/>
  <c r="M287" i="488" s="1"/>
  <c r="M288" i="488" s="1"/>
  <c r="M289" i="488" s="1"/>
  <c r="M290" i="488" s="1"/>
  <c r="M291" i="488" s="1"/>
  <c r="M292" i="488" s="1"/>
  <c r="M283" i="488"/>
  <c r="B283" i="488"/>
  <c r="B284" i="488" s="1"/>
  <c r="B285" i="488" s="1"/>
  <c r="B286" i="488" s="1"/>
  <c r="B287" i="488" s="1"/>
  <c r="B288" i="488" s="1"/>
  <c r="B289" i="488" s="1"/>
  <c r="B290" i="488" s="1"/>
  <c r="B291" i="488" s="1"/>
  <c r="B292" i="488" s="1"/>
  <c r="M265" i="488"/>
  <c r="M266" i="488" s="1"/>
  <c r="M267" i="488" s="1"/>
  <c r="M268" i="488" s="1"/>
  <c r="M269" i="488" s="1"/>
  <c r="M270" i="488" s="1"/>
  <c r="M271" i="488" s="1"/>
  <c r="B263" i="488"/>
  <c r="B264" i="488" s="1"/>
  <c r="B265" i="488" s="1"/>
  <c r="B266" i="488" s="1"/>
  <c r="B267" i="488" s="1"/>
  <c r="B268" i="488" s="1"/>
  <c r="B269" i="488" s="1"/>
  <c r="B270" i="488" s="1"/>
  <c r="B271" i="488" s="1"/>
  <c r="M262" i="488"/>
  <c r="M263" i="488" s="1"/>
  <c r="M264" i="488" s="1"/>
  <c r="B262" i="488"/>
  <c r="M255" i="488"/>
  <c r="M256" i="488" s="1"/>
  <c r="M257" i="488" s="1"/>
  <c r="M258" i="488" s="1"/>
  <c r="M259" i="488" s="1"/>
  <c r="B255" i="488"/>
  <c r="B256" i="488" s="1"/>
  <c r="B257" i="488" s="1"/>
  <c r="B258" i="488" s="1"/>
  <c r="B259" i="488" s="1"/>
  <c r="B248" i="488"/>
  <c r="B249" i="488" s="1"/>
  <c r="B250" i="488" s="1"/>
  <c r="B251" i="488" s="1"/>
  <c r="B252" i="488" s="1"/>
  <c r="M245" i="488"/>
  <c r="M246" i="488" s="1"/>
  <c r="M247" i="488" s="1"/>
  <c r="M248" i="488" s="1"/>
  <c r="M249" i="488" s="1"/>
  <c r="M250" i="488" s="1"/>
  <c r="M251" i="488" s="1"/>
  <c r="M252" i="488" s="1"/>
  <c r="B245" i="488"/>
  <c r="B246" i="488" s="1"/>
  <c r="B247" i="488" s="1"/>
  <c r="M241" i="488"/>
  <c r="M242" i="488" s="1"/>
  <c r="M239" i="488"/>
  <c r="M240" i="488" s="1"/>
  <c r="B239" i="488"/>
  <c r="B240" i="488" s="1"/>
  <c r="B241" i="488" s="1"/>
  <c r="B242" i="488" s="1"/>
  <c r="M227" i="488"/>
  <c r="B227" i="488"/>
  <c r="M217" i="488"/>
  <c r="M218" i="488" s="1"/>
  <c r="M219" i="488" s="1"/>
  <c r="M220" i="488" s="1"/>
  <c r="M221" i="488" s="1"/>
  <c r="M222" i="488" s="1"/>
  <c r="M223" i="488" s="1"/>
  <c r="M224" i="488" s="1"/>
  <c r="B217" i="488"/>
  <c r="B218" i="488" s="1"/>
  <c r="B219" i="488" s="1"/>
  <c r="B220" i="488" s="1"/>
  <c r="B221" i="488" s="1"/>
  <c r="B222" i="488" s="1"/>
  <c r="B223" i="488" s="1"/>
  <c r="B224" i="488" s="1"/>
  <c r="M214" i="488"/>
  <c r="M206" i="488"/>
  <c r="M207" i="488" s="1"/>
  <c r="M208" i="488" s="1"/>
  <c r="M209" i="488" s="1"/>
  <c r="M210" i="488" s="1"/>
  <c r="M211" i="488" s="1"/>
  <c r="M212" i="488" s="1"/>
  <c r="M213" i="488" s="1"/>
  <c r="B206" i="488"/>
  <c r="B207" i="488" s="1"/>
  <c r="B208" i="488" s="1"/>
  <c r="B209" i="488" s="1"/>
  <c r="B210" i="488" s="1"/>
  <c r="B211" i="488" s="1"/>
  <c r="B212" i="488" s="1"/>
  <c r="B213" i="488" s="1"/>
  <c r="B214" i="488" s="1"/>
  <c r="M192" i="488"/>
  <c r="M193" i="488" s="1"/>
  <c r="M194" i="488" s="1"/>
  <c r="M195" i="488" s="1"/>
  <c r="M196" i="488" s="1"/>
  <c r="M197" i="488" s="1"/>
  <c r="M198" i="488" s="1"/>
  <c r="M199" i="488" s="1"/>
  <c r="M200" i="488" s="1"/>
  <c r="M201" i="488" s="1"/>
  <c r="M202" i="488" s="1"/>
  <c r="B192" i="488"/>
  <c r="B193" i="488" s="1"/>
  <c r="B194" i="488" s="1"/>
  <c r="B195" i="488" s="1"/>
  <c r="B196" i="488" s="1"/>
  <c r="B197" i="488" s="1"/>
  <c r="B198" i="488" s="1"/>
  <c r="B199" i="488" s="1"/>
  <c r="B200" i="488" s="1"/>
  <c r="B201" i="488" s="1"/>
  <c r="B202" i="488" s="1"/>
  <c r="M171" i="488"/>
  <c r="M172" i="488" s="1"/>
  <c r="M173" i="488" s="1"/>
  <c r="M174" i="488" s="1"/>
  <c r="M175" i="488" s="1"/>
  <c r="M176" i="488" s="1"/>
  <c r="M177" i="488" s="1"/>
  <c r="M178" i="488" s="1"/>
  <c r="M179" i="488" s="1"/>
  <c r="M180" i="488" s="1"/>
  <c r="B171" i="488"/>
  <c r="B172" i="488" s="1"/>
  <c r="B173" i="488" s="1"/>
  <c r="B174" i="488" s="1"/>
  <c r="B175" i="488" s="1"/>
  <c r="B176" i="488" s="1"/>
  <c r="B177" i="488" s="1"/>
  <c r="B178" i="488" s="1"/>
  <c r="B179" i="488" s="1"/>
  <c r="B180" i="488" s="1"/>
  <c r="M149" i="488"/>
  <c r="M150" i="488" s="1"/>
  <c r="M151" i="488" s="1"/>
  <c r="M152" i="488" s="1"/>
  <c r="M153" i="488" s="1"/>
  <c r="M154" i="488" s="1"/>
  <c r="M155" i="488" s="1"/>
  <c r="M156" i="488" s="1"/>
  <c r="M157" i="488" s="1"/>
  <c r="M158" i="488" s="1"/>
  <c r="M159" i="488" s="1"/>
  <c r="M160" i="488" s="1"/>
  <c r="M161" i="488" s="1"/>
  <c r="M162" i="488" s="1"/>
  <c r="M163" i="488" s="1"/>
  <c r="M164" i="488" s="1"/>
  <c r="M165" i="488" s="1"/>
  <c r="M166" i="488" s="1"/>
  <c r="B149" i="488"/>
  <c r="B150" i="488" s="1"/>
  <c r="B151" i="488" s="1"/>
  <c r="B152" i="488" s="1"/>
  <c r="B153" i="488" s="1"/>
  <c r="B154" i="488" s="1"/>
  <c r="B155" i="488" s="1"/>
  <c r="B156" i="488" s="1"/>
  <c r="B157" i="488" s="1"/>
  <c r="B158" i="488" s="1"/>
  <c r="B159" i="488" s="1"/>
  <c r="B160" i="488" s="1"/>
  <c r="B161" i="488" s="1"/>
  <c r="B162" i="488" s="1"/>
  <c r="B163" i="488" s="1"/>
  <c r="B164" i="488" s="1"/>
  <c r="B165" i="488" s="1"/>
  <c r="B166" i="488" s="1"/>
  <c r="M145" i="488"/>
  <c r="M146" i="488" s="1"/>
  <c r="B145" i="488"/>
  <c r="B146" i="488" s="1"/>
  <c r="M119" i="488"/>
  <c r="M120" i="488" s="1"/>
  <c r="M121" i="488" s="1"/>
  <c r="M122" i="488" s="1"/>
  <c r="M123" i="488" s="1"/>
  <c r="M124" i="488" s="1"/>
  <c r="M125" i="488" s="1"/>
  <c r="M126" i="488" s="1"/>
  <c r="M127" i="488" s="1"/>
  <c r="M128" i="488" s="1"/>
  <c r="M129" i="488" s="1"/>
  <c r="M130" i="488" s="1"/>
  <c r="M131" i="488" s="1"/>
  <c r="M132" i="488" s="1"/>
  <c r="M133" i="488" s="1"/>
  <c r="B119" i="488"/>
  <c r="B120" i="488" s="1"/>
  <c r="B121" i="488" s="1"/>
  <c r="B122" i="488" s="1"/>
  <c r="B123" i="488" s="1"/>
  <c r="B124" i="488" s="1"/>
  <c r="B125" i="488" s="1"/>
  <c r="B126" i="488" s="1"/>
  <c r="B127" i="488" s="1"/>
  <c r="B128" i="488" s="1"/>
  <c r="B129" i="488" s="1"/>
  <c r="B130" i="488" s="1"/>
  <c r="B131" i="488" s="1"/>
  <c r="B132" i="488" s="1"/>
  <c r="B133" i="488" s="1"/>
  <c r="B100" i="488"/>
  <c r="B101" i="488" s="1"/>
  <c r="B102" i="488" s="1"/>
  <c r="B103" i="488" s="1"/>
  <c r="B104" i="488" s="1"/>
  <c r="B105" i="488" s="1"/>
  <c r="B106" i="488" s="1"/>
  <c r="B107" i="488" s="1"/>
  <c r="B108" i="488" s="1"/>
  <c r="B109" i="488" s="1"/>
  <c r="B110" i="488" s="1"/>
  <c r="B111" i="488" s="1"/>
  <c r="B112" i="488" s="1"/>
  <c r="B113" i="488" s="1"/>
  <c r="B114" i="488" s="1"/>
  <c r="B115" i="488" s="1"/>
  <c r="M99" i="488"/>
  <c r="M100" i="488" s="1"/>
  <c r="M101" i="488" s="1"/>
  <c r="M102" i="488" s="1"/>
  <c r="M103" i="488" s="1"/>
  <c r="M104" i="488" s="1"/>
  <c r="M105" i="488" s="1"/>
  <c r="M106" i="488" s="1"/>
  <c r="M107" i="488" s="1"/>
  <c r="M108" i="488" s="1"/>
  <c r="M109" i="488" s="1"/>
  <c r="M110" i="488" s="1"/>
  <c r="M111" i="488" s="1"/>
  <c r="M112" i="488" s="1"/>
  <c r="M113" i="488" s="1"/>
  <c r="M114" i="488" s="1"/>
  <c r="M115" i="488" s="1"/>
  <c r="B99" i="488"/>
  <c r="M68" i="488"/>
  <c r="M69" i="488" s="1"/>
  <c r="M70" i="488" s="1"/>
  <c r="M71" i="488" s="1"/>
  <c r="M72" i="488" s="1"/>
  <c r="M73" i="488" s="1"/>
  <c r="M74" i="488" s="1"/>
  <c r="M75" i="488" s="1"/>
  <c r="M76" i="488" s="1"/>
  <c r="M77" i="488" s="1"/>
  <c r="M78" i="488" s="1"/>
  <c r="M79" i="488" s="1"/>
  <c r="M80" i="488" s="1"/>
  <c r="M81" i="488" s="1"/>
  <c r="M82" i="488" s="1"/>
  <c r="M83" i="488" s="1"/>
  <c r="M84" i="488" s="1"/>
  <c r="M85" i="488" s="1"/>
  <c r="M86" i="488" s="1"/>
  <c r="M87" i="488" s="1"/>
  <c r="B68" i="488"/>
  <c r="B69" i="488" s="1"/>
  <c r="B70" i="488" s="1"/>
  <c r="B71" i="488" s="1"/>
  <c r="B72" i="488" s="1"/>
  <c r="B73" i="488" s="1"/>
  <c r="B74" i="488" s="1"/>
  <c r="B75" i="488" s="1"/>
  <c r="B76" i="488" s="1"/>
  <c r="B77" i="488" s="1"/>
  <c r="B78" i="488" s="1"/>
  <c r="B79" i="488" s="1"/>
  <c r="B80" i="488" s="1"/>
  <c r="B81" i="488" s="1"/>
  <c r="B82" i="488" s="1"/>
  <c r="B83" i="488" s="1"/>
  <c r="B84" i="488" s="1"/>
  <c r="B85" i="488" s="1"/>
  <c r="B86" i="488" s="1"/>
  <c r="B87" i="488" s="1"/>
  <c r="M56" i="488"/>
  <c r="M57" i="488" s="1"/>
  <c r="M58" i="488" s="1"/>
  <c r="M59" i="488" s="1"/>
  <c r="M60" i="488" s="1"/>
  <c r="M61" i="488" s="1"/>
  <c r="M62" i="488" s="1"/>
  <c r="M63" i="488" s="1"/>
  <c r="M64" i="488" s="1"/>
  <c r="M65" i="488" s="1"/>
  <c r="M66" i="488" s="1"/>
  <c r="B56" i="488"/>
  <c r="B57" i="488" s="1"/>
  <c r="B58" i="488" s="1"/>
  <c r="B59" i="488" s="1"/>
  <c r="B60" i="488" s="1"/>
  <c r="B61" i="488" s="1"/>
  <c r="B62" i="488" s="1"/>
  <c r="B63" i="488" s="1"/>
  <c r="B64" i="488" s="1"/>
  <c r="B65" i="488" s="1"/>
  <c r="B66" i="488" s="1"/>
  <c r="H63" i="486"/>
  <c r="E63" i="486"/>
  <c r="H54" i="486"/>
  <c r="H67" i="486" s="1"/>
  <c r="E54" i="486"/>
  <c r="F75" i="485"/>
  <c r="E75" i="485"/>
  <c r="D75" i="485"/>
  <c r="F71" i="485"/>
  <c r="E71" i="485"/>
  <c r="D71" i="485"/>
  <c r="G48" i="485"/>
  <c r="G49" i="485" s="1"/>
  <c r="G50" i="485" s="1"/>
  <c r="G51" i="485" s="1"/>
  <c r="G52" i="485" s="1"/>
  <c r="G53" i="485" s="1"/>
  <c r="G54" i="485" s="1"/>
  <c r="G55" i="485" s="1"/>
  <c r="G56" i="485" s="1"/>
  <c r="G57" i="485" s="1"/>
  <c r="G58" i="485" s="1"/>
  <c r="G59" i="485" s="1"/>
  <c r="G60" i="485" s="1"/>
  <c r="G61" i="485" s="1"/>
  <c r="G62" i="485" s="1"/>
  <c r="G63" i="485" s="1"/>
  <c r="G64" i="485" s="1"/>
  <c r="G65" i="485" s="1"/>
  <c r="G66" i="485" s="1"/>
  <c r="G67" i="485" s="1"/>
  <c r="G68" i="485" s="1"/>
  <c r="G69" i="485" s="1"/>
  <c r="G70" i="485" s="1"/>
  <c r="G71" i="485" s="1"/>
  <c r="G72" i="485" s="1"/>
  <c r="G73" i="485" s="1"/>
  <c r="G74" i="485" s="1"/>
  <c r="G75" i="485" s="1"/>
  <c r="G76" i="485" s="1"/>
  <c r="G77" i="485" s="1"/>
  <c r="A48" i="485"/>
  <c r="A49" i="485" s="1"/>
  <c r="A50" i="485" s="1"/>
  <c r="A51" i="485" s="1"/>
  <c r="A52" i="485" s="1"/>
  <c r="A53" i="485" s="1"/>
  <c r="A54" i="485" s="1"/>
  <c r="A55" i="485" s="1"/>
  <c r="A56" i="485" s="1"/>
  <c r="A57" i="485" s="1"/>
  <c r="A58" i="485" s="1"/>
  <c r="A59" i="485" s="1"/>
  <c r="A60" i="485" s="1"/>
  <c r="A61" i="485" s="1"/>
  <c r="A62" i="485" s="1"/>
  <c r="A63" i="485" s="1"/>
  <c r="A64" i="485" s="1"/>
  <c r="A65" i="485" s="1"/>
  <c r="A66" i="485" s="1"/>
  <c r="A67" i="485" s="1"/>
  <c r="A68" i="485" s="1"/>
  <c r="A69" i="485" s="1"/>
  <c r="A70" i="485" s="1"/>
  <c r="A71" i="485" s="1"/>
  <c r="A72" i="485" s="1"/>
  <c r="A73" i="485" s="1"/>
  <c r="A74" i="485" s="1"/>
  <c r="A75" i="485" s="1"/>
  <c r="A76" i="485" s="1"/>
  <c r="A77" i="485" s="1"/>
  <c r="D43" i="485"/>
  <c r="A43" i="485"/>
  <c r="A44" i="485" s="1"/>
  <c r="A45" i="485" s="1"/>
  <c r="C57" i="484"/>
  <c r="C58" i="484" s="1"/>
  <c r="C59" i="484" s="1"/>
  <c r="C60" i="484" s="1"/>
  <c r="C61" i="484" s="1"/>
  <c r="C62" i="484" s="1"/>
  <c r="C56" i="484"/>
  <c r="C40" i="484"/>
  <c r="C41" i="484" s="1"/>
  <c r="C42" i="484" s="1"/>
  <c r="C43" i="484" s="1"/>
  <c r="C44" i="484" s="1"/>
  <c r="C35" i="484"/>
  <c r="C36" i="484" s="1"/>
  <c r="C37" i="484" s="1"/>
  <c r="C38" i="484" s="1"/>
  <c r="C26" i="484"/>
  <c r="C27" i="484" s="1"/>
  <c r="C28" i="484" s="1"/>
  <c r="C29" i="484" s="1"/>
  <c r="C30" i="484" s="1"/>
  <c r="C31" i="484" s="1"/>
  <c r="G61" i="483"/>
  <c r="G62" i="483" s="1"/>
  <c r="G63" i="483" s="1"/>
  <c r="G64" i="483" s="1"/>
  <c r="G65" i="483" s="1"/>
  <c r="B61" i="483"/>
  <c r="B62" i="483" s="1"/>
  <c r="B63" i="483" s="1"/>
  <c r="B64" i="483" s="1"/>
  <c r="B65" i="483" s="1"/>
  <c r="B66" i="483" s="1"/>
  <c r="B67" i="483" s="1"/>
  <c r="A61" i="483"/>
  <c r="A62" i="483" s="1"/>
  <c r="A63" i="483" s="1"/>
  <c r="A64" i="483" s="1"/>
  <c r="A65" i="483" s="1"/>
  <c r="B45" i="483"/>
  <c r="B46" i="483" s="1"/>
  <c r="B47" i="483" s="1"/>
  <c r="B48" i="483" s="1"/>
  <c r="B49" i="483" s="1"/>
  <c r="B40" i="483"/>
  <c r="B41" i="483" s="1"/>
  <c r="B42" i="483" s="1"/>
  <c r="B43" i="483" s="1"/>
  <c r="B31" i="483"/>
  <c r="B32" i="483" s="1"/>
  <c r="B33" i="483" s="1"/>
  <c r="B34" i="483" s="1"/>
  <c r="B35" i="483" s="1"/>
  <c r="B36" i="483" s="1"/>
  <c r="J65" i="481"/>
  <c r="C57" i="481"/>
  <c r="C58" i="481" s="1"/>
  <c r="C59" i="481" s="1"/>
  <c r="C60" i="481" s="1"/>
  <c r="C61" i="481" s="1"/>
  <c r="C62" i="481" s="1"/>
  <c r="C63" i="481" s="1"/>
  <c r="C42" i="481"/>
  <c r="C43" i="481" s="1"/>
  <c r="C44" i="481" s="1"/>
  <c r="C45" i="481" s="1"/>
  <c r="C41" i="481"/>
  <c r="C36" i="481"/>
  <c r="C37" i="481" s="1"/>
  <c r="C38" i="481" s="1"/>
  <c r="C39" i="481" s="1"/>
  <c r="C28" i="481"/>
  <c r="C29" i="481" s="1"/>
  <c r="C30" i="481" s="1"/>
  <c r="C31" i="481" s="1"/>
  <c r="C32" i="481" s="1"/>
  <c r="C27" i="481"/>
  <c r="C58" i="479"/>
  <c r="C59" i="479" s="1"/>
  <c r="C60" i="479" s="1"/>
  <c r="C61" i="479" s="1"/>
  <c r="C62" i="479" s="1"/>
  <c r="C63" i="479" s="1"/>
  <c r="C64" i="479" s="1"/>
  <c r="C41" i="479"/>
  <c r="C42" i="479" s="1"/>
  <c r="C43" i="479" s="1"/>
  <c r="C44" i="479" s="1"/>
  <c r="C45" i="479" s="1"/>
  <c r="C36" i="479"/>
  <c r="C37" i="479" s="1"/>
  <c r="C38" i="479" s="1"/>
  <c r="C39" i="479" s="1"/>
  <c r="C27" i="479"/>
  <c r="C28" i="479" s="1"/>
  <c r="C29" i="479" s="1"/>
  <c r="C30" i="479" s="1"/>
  <c r="C31" i="479" s="1"/>
  <c r="C32" i="479" s="1"/>
  <c r="C275" i="478"/>
  <c r="C276" i="478" s="1"/>
  <c r="C277" i="478" s="1"/>
  <c r="C278" i="478" s="1"/>
  <c r="C279" i="478" s="1"/>
  <c r="C280" i="478" s="1"/>
  <c r="C281" i="478" s="1"/>
  <c r="C259" i="478"/>
  <c r="C260" i="478" s="1"/>
  <c r="C261" i="478" s="1"/>
  <c r="C262" i="478" s="1"/>
  <c r="C263" i="478" s="1"/>
  <c r="C254" i="478"/>
  <c r="C255" i="478" s="1"/>
  <c r="C256" i="478" s="1"/>
  <c r="C257" i="478" s="1"/>
  <c r="C245" i="478"/>
  <c r="C246" i="478" s="1"/>
  <c r="C247" i="478" s="1"/>
  <c r="C248" i="478" s="1"/>
  <c r="C249" i="478" s="1"/>
  <c r="C250" i="478" s="1"/>
  <c r="C209" i="478"/>
  <c r="C210" i="478" s="1"/>
  <c r="C211" i="478" s="1"/>
  <c r="C212" i="478" s="1"/>
  <c r="C213" i="478" s="1"/>
  <c r="C214" i="478" s="1"/>
  <c r="C215" i="478" s="1"/>
  <c r="C193" i="478"/>
  <c r="C194" i="478" s="1"/>
  <c r="C195" i="478" s="1"/>
  <c r="C196" i="478" s="1"/>
  <c r="C197" i="478" s="1"/>
  <c r="C188" i="478"/>
  <c r="C189" i="478" s="1"/>
  <c r="C190" i="478" s="1"/>
  <c r="C191" i="478" s="1"/>
  <c r="C179" i="478"/>
  <c r="C180" i="478" s="1"/>
  <c r="C181" i="478" s="1"/>
  <c r="C182" i="478" s="1"/>
  <c r="C183" i="478" s="1"/>
  <c r="C184" i="478" s="1"/>
  <c r="C142" i="478"/>
  <c r="C143" i="478" s="1"/>
  <c r="C144" i="478" s="1"/>
  <c r="C145" i="478" s="1"/>
  <c r="C146" i="478" s="1"/>
  <c r="C147" i="478" s="1"/>
  <c r="C141" i="478"/>
  <c r="C124" i="478"/>
  <c r="C125" i="478" s="1"/>
  <c r="C126" i="478" s="1"/>
  <c r="C127" i="478" s="1"/>
  <c r="C128" i="478" s="1"/>
  <c r="C119" i="478"/>
  <c r="C120" i="478" s="1"/>
  <c r="C121" i="478" s="1"/>
  <c r="C122" i="478" s="1"/>
  <c r="C110" i="478"/>
  <c r="C111" i="478" s="1"/>
  <c r="C112" i="478" s="1"/>
  <c r="C113" i="478" s="1"/>
  <c r="C114" i="478" s="1"/>
  <c r="C115" i="478" s="1"/>
  <c r="I71" i="478"/>
  <c r="H71" i="478"/>
  <c r="H72" i="478" s="1"/>
  <c r="G71" i="478"/>
  <c r="F71" i="478"/>
  <c r="E71" i="478"/>
  <c r="J70" i="478"/>
  <c r="J69" i="478"/>
  <c r="J68" i="478"/>
  <c r="J67" i="478"/>
  <c r="J66" i="478"/>
  <c r="J65" i="478"/>
  <c r="J64" i="478"/>
  <c r="J63" i="478"/>
  <c r="C63" i="478"/>
  <c r="C64" i="478" s="1"/>
  <c r="C65" i="478" s="1"/>
  <c r="C66" i="478" s="1"/>
  <c r="C67" i="478" s="1"/>
  <c r="C68" i="478" s="1"/>
  <c r="C69" i="478" s="1"/>
  <c r="J62" i="478"/>
  <c r="I60" i="478"/>
  <c r="H60" i="478"/>
  <c r="G60" i="478"/>
  <c r="F60" i="478"/>
  <c r="E60" i="478"/>
  <c r="J59" i="478"/>
  <c r="J58" i="478"/>
  <c r="J57" i="478"/>
  <c r="J56" i="478"/>
  <c r="J55" i="478"/>
  <c r="J54" i="478"/>
  <c r="J53" i="478"/>
  <c r="J52" i="478"/>
  <c r="J51" i="478"/>
  <c r="J50" i="478"/>
  <c r="J49" i="478"/>
  <c r="J48" i="478"/>
  <c r="J47" i="478"/>
  <c r="J46" i="478"/>
  <c r="C46" i="478"/>
  <c r="C47" i="478" s="1"/>
  <c r="C48" i="478" s="1"/>
  <c r="C49" i="478" s="1"/>
  <c r="C50" i="478" s="1"/>
  <c r="J45" i="478"/>
  <c r="J44" i="478"/>
  <c r="J43" i="478"/>
  <c r="J42" i="478"/>
  <c r="J41" i="478"/>
  <c r="C41" i="478"/>
  <c r="C42" i="478" s="1"/>
  <c r="C43" i="478" s="1"/>
  <c r="C44" i="478" s="1"/>
  <c r="J40" i="478"/>
  <c r="J39" i="478"/>
  <c r="J38" i="478"/>
  <c r="J37" i="478"/>
  <c r="J36" i="478"/>
  <c r="J35" i="478"/>
  <c r="J34" i="478"/>
  <c r="J33" i="478"/>
  <c r="J32" i="478"/>
  <c r="C32" i="478"/>
  <c r="C33" i="478" s="1"/>
  <c r="C34" i="478" s="1"/>
  <c r="C35" i="478" s="1"/>
  <c r="C36" i="478" s="1"/>
  <c r="C37" i="478" s="1"/>
  <c r="J31" i="478"/>
  <c r="E75" i="477"/>
  <c r="D75" i="477"/>
  <c r="E65" i="477"/>
  <c r="E76" i="477" s="1"/>
  <c r="D65" i="477"/>
  <c r="D76" i="477" s="1"/>
  <c r="M51" i="476"/>
  <c r="N51" i="476" s="1"/>
  <c r="M50" i="476"/>
  <c r="N50" i="476" s="1"/>
  <c r="M49" i="476"/>
  <c r="N49" i="476" s="1"/>
  <c r="L48" i="476"/>
  <c r="K48" i="476"/>
  <c r="G48" i="476"/>
  <c r="E48" i="476"/>
  <c r="M47" i="476"/>
  <c r="N47" i="476" s="1"/>
  <c r="M46" i="476"/>
  <c r="N46" i="476" s="1"/>
  <c r="M45" i="476"/>
  <c r="N45" i="476" s="1"/>
  <c r="M44" i="476"/>
  <c r="N44" i="476" s="1"/>
  <c r="M43" i="476"/>
  <c r="N43" i="476" s="1"/>
  <c r="M42" i="476"/>
  <c r="N42" i="476" s="1"/>
  <c r="M41" i="476"/>
  <c r="N41" i="476" s="1"/>
  <c r="M40" i="476"/>
  <c r="N40" i="476" s="1"/>
  <c r="L39" i="476"/>
  <c r="K39" i="476"/>
  <c r="M39" i="476" s="1"/>
  <c r="G39" i="476"/>
  <c r="E39" i="476"/>
  <c r="M37" i="476"/>
  <c r="N37" i="476" s="1"/>
  <c r="M36" i="476"/>
  <c r="N36" i="476" s="1"/>
  <c r="M35" i="476"/>
  <c r="N35" i="476" s="1"/>
  <c r="M34" i="476"/>
  <c r="N34" i="476" s="1"/>
  <c r="M33" i="476"/>
  <c r="N33" i="476" s="1"/>
  <c r="M32" i="476"/>
  <c r="N32" i="476" s="1"/>
  <c r="M31" i="476"/>
  <c r="N31" i="476" s="1"/>
  <c r="M30" i="476"/>
  <c r="N30" i="476" s="1"/>
  <c r="M29" i="476"/>
  <c r="N29" i="476" s="1"/>
  <c r="M28" i="476"/>
  <c r="N28" i="476" s="1"/>
  <c r="M27" i="476"/>
  <c r="N27" i="476" s="1"/>
  <c r="M26" i="476"/>
  <c r="N26" i="476" s="1"/>
  <c r="M25" i="476"/>
  <c r="N25" i="476" s="1"/>
  <c r="M24" i="476"/>
  <c r="N24" i="476" s="1"/>
  <c r="M23" i="476"/>
  <c r="N23" i="476" s="1"/>
  <c r="M22" i="476"/>
  <c r="N22" i="476" s="1"/>
  <c r="M21" i="476"/>
  <c r="N21" i="476" s="1"/>
  <c r="M20" i="476"/>
  <c r="N20" i="476" s="1"/>
  <c r="M19" i="476"/>
  <c r="N19" i="476" s="1"/>
  <c r="M18" i="476"/>
  <c r="N18" i="476" s="1"/>
  <c r="M17" i="476"/>
  <c r="N17" i="476" s="1"/>
  <c r="M16" i="476"/>
  <c r="N16" i="476" s="1"/>
  <c r="M15" i="476"/>
  <c r="N15" i="476" s="1"/>
  <c r="M14" i="476"/>
  <c r="N14" i="476" s="1"/>
  <c r="M13" i="476"/>
  <c r="N13" i="476" s="1"/>
  <c r="M12" i="476"/>
  <c r="N12" i="476" s="1"/>
  <c r="M11" i="476"/>
  <c r="N11" i="476" s="1"/>
  <c r="M10" i="476"/>
  <c r="N10" i="476" s="1"/>
  <c r="I1" i="476"/>
  <c r="J41" i="474"/>
  <c r="J40" i="474"/>
  <c r="J39" i="474"/>
  <c r="G39" i="474"/>
  <c r="J38" i="474"/>
  <c r="J37" i="474"/>
  <c r="H37" i="474"/>
  <c r="H39" i="474" s="1"/>
  <c r="G37" i="474"/>
  <c r="F37" i="474"/>
  <c r="D37" i="474"/>
  <c r="J36" i="474"/>
  <c r="I36" i="474"/>
  <c r="J35" i="474"/>
  <c r="I35" i="474"/>
  <c r="J34" i="474"/>
  <c r="I34" i="474"/>
  <c r="I33" i="474"/>
  <c r="J32" i="474"/>
  <c r="J31" i="474"/>
  <c r="H31" i="474"/>
  <c r="G31" i="474"/>
  <c r="F31" i="474"/>
  <c r="E31" i="474"/>
  <c r="E39" i="474" s="1"/>
  <c r="D31" i="474"/>
  <c r="J30" i="474"/>
  <c r="I30" i="474"/>
  <c r="J29" i="474"/>
  <c r="I29" i="474"/>
  <c r="J28" i="474"/>
  <c r="I28" i="474"/>
  <c r="J27" i="474"/>
  <c r="I27" i="474"/>
  <c r="J26" i="474"/>
  <c r="I26" i="474"/>
  <c r="J25" i="474"/>
  <c r="I25" i="474"/>
  <c r="J24" i="474"/>
  <c r="I24" i="474"/>
  <c r="J23" i="474"/>
  <c r="I23" i="474"/>
  <c r="J22" i="474"/>
  <c r="I22" i="474"/>
  <c r="J21" i="474"/>
  <c r="I21" i="474"/>
  <c r="J20" i="474"/>
  <c r="I20" i="474"/>
  <c r="J19" i="474"/>
  <c r="I19" i="474"/>
  <c r="J18" i="474"/>
  <c r="I18" i="474"/>
  <c r="I31" i="474" s="1"/>
  <c r="J17" i="474"/>
  <c r="I17" i="474"/>
  <c r="F193" i="473"/>
  <c r="F188" i="473"/>
  <c r="F183" i="473"/>
  <c r="F178" i="473"/>
  <c r="F169" i="473"/>
  <c r="F152" i="473"/>
  <c r="F140" i="473"/>
  <c r="F132" i="473"/>
  <c r="F124" i="473"/>
  <c r="F119" i="473"/>
  <c r="F114" i="473"/>
  <c r="F104" i="473"/>
  <c r="F96" i="473"/>
  <c r="F90" i="473"/>
  <c r="F63" i="473"/>
  <c r="F57" i="473"/>
  <c r="F50" i="473"/>
  <c r="F42" i="473"/>
  <c r="F32" i="473"/>
  <c r="F27" i="473"/>
  <c r="F20" i="473"/>
  <c r="F11" i="473"/>
  <c r="A238" i="473"/>
  <c r="L114" i="472"/>
  <c r="K114" i="472"/>
  <c r="J114" i="472"/>
  <c r="M113" i="472"/>
  <c r="M112" i="472"/>
  <c r="M111" i="472"/>
  <c r="M110" i="472"/>
  <c r="M109" i="472"/>
  <c r="L107" i="472"/>
  <c r="K107" i="472"/>
  <c r="J107" i="472"/>
  <c r="M106" i="472"/>
  <c r="M105" i="472"/>
  <c r="M104" i="472"/>
  <c r="M103" i="472"/>
  <c r="M102" i="472"/>
  <c r="M101" i="472"/>
  <c r="M100" i="472"/>
  <c r="M99" i="472"/>
  <c r="M98" i="472"/>
  <c r="M97" i="472"/>
  <c r="M96" i="472"/>
  <c r="Q95" i="472"/>
  <c r="Q96" i="472" s="1"/>
  <c r="Q97" i="472" s="1"/>
  <c r="Q98" i="472" s="1"/>
  <c r="Q99" i="472" s="1"/>
  <c r="Q100" i="472" s="1"/>
  <c r="Q101" i="472" s="1"/>
  <c r="Q102" i="472" s="1"/>
  <c r="Q103" i="472" s="1"/>
  <c r="Q104" i="472" s="1"/>
  <c r="Q105" i="472" s="1"/>
  <c r="Q106" i="472" s="1"/>
  <c r="Q107" i="472" s="1"/>
  <c r="Q108" i="472" s="1"/>
  <c r="Q109" i="472" s="1"/>
  <c r="Q110" i="472" s="1"/>
  <c r="Q111" i="472" s="1"/>
  <c r="Q112" i="472" s="1"/>
  <c r="Q113" i="472" s="1"/>
  <c r="Q114" i="472" s="1"/>
  <c r="Q115" i="472" s="1"/>
  <c r="Q116" i="472" s="1"/>
  <c r="Q117" i="472" s="1"/>
  <c r="Q118" i="472" s="1"/>
  <c r="Q119" i="472" s="1"/>
  <c r="Q120" i="472" s="1"/>
  <c r="Q121" i="472" s="1"/>
  <c r="Q122" i="472" s="1"/>
  <c r="Q123" i="472" s="1"/>
  <c r="Q124" i="472" s="1"/>
  <c r="Q125" i="472" s="1"/>
  <c r="Q126" i="472" s="1"/>
  <c r="Q127" i="472" s="1"/>
  <c r="Q128" i="472" s="1"/>
  <c r="Q129" i="472" s="1"/>
  <c r="Q130" i="472" s="1"/>
  <c r="M95" i="472"/>
  <c r="I95" i="472"/>
  <c r="I96" i="472" s="1"/>
  <c r="I97" i="472" s="1"/>
  <c r="I98" i="472" s="1"/>
  <c r="I99" i="472" s="1"/>
  <c r="I100" i="472" s="1"/>
  <c r="I101" i="472" s="1"/>
  <c r="I102" i="472" s="1"/>
  <c r="I103" i="472" s="1"/>
  <c r="I104" i="472" s="1"/>
  <c r="I105" i="472" s="1"/>
  <c r="I106" i="472" s="1"/>
  <c r="I107" i="472" s="1"/>
  <c r="I108" i="472" s="1"/>
  <c r="I109" i="472" s="1"/>
  <c r="I110" i="472" s="1"/>
  <c r="I111" i="472" s="1"/>
  <c r="I112" i="472" s="1"/>
  <c r="I113" i="472" s="1"/>
  <c r="I114" i="472" s="1"/>
  <c r="I115" i="472" s="1"/>
  <c r="I116" i="472" s="1"/>
  <c r="I117" i="472" s="1"/>
  <c r="I118" i="472" s="1"/>
  <c r="I119" i="472" s="1"/>
  <c r="I120" i="472" s="1"/>
  <c r="I121" i="472" s="1"/>
  <c r="I122" i="472" s="1"/>
  <c r="I123" i="472" s="1"/>
  <c r="I124" i="472" s="1"/>
  <c r="I125" i="472" s="1"/>
  <c r="I126" i="472" s="1"/>
  <c r="I127" i="472" s="1"/>
  <c r="I128" i="472" s="1"/>
  <c r="I129" i="472" s="1"/>
  <c r="I130" i="472" s="1"/>
  <c r="H95" i="472"/>
  <c r="H96" i="472" s="1"/>
  <c r="H97" i="472" s="1"/>
  <c r="H98" i="472" s="1"/>
  <c r="H99" i="472" s="1"/>
  <c r="H100" i="472" s="1"/>
  <c r="H101" i="472" s="1"/>
  <c r="H102" i="472" s="1"/>
  <c r="H103" i="472" s="1"/>
  <c r="H104" i="472" s="1"/>
  <c r="H105" i="472" s="1"/>
  <c r="H106" i="472" s="1"/>
  <c r="H107" i="472" s="1"/>
  <c r="H108" i="472" s="1"/>
  <c r="H109" i="472" s="1"/>
  <c r="H110" i="472" s="1"/>
  <c r="H111" i="472" s="1"/>
  <c r="H112" i="472" s="1"/>
  <c r="H113" i="472" s="1"/>
  <c r="H114" i="472" s="1"/>
  <c r="H115" i="472" s="1"/>
  <c r="H116" i="472" s="1"/>
  <c r="H117" i="472" s="1"/>
  <c r="H118" i="472" s="1"/>
  <c r="H119" i="472" s="1"/>
  <c r="H120" i="472" s="1"/>
  <c r="H121" i="472" s="1"/>
  <c r="H122" i="472" s="1"/>
  <c r="H123" i="472" s="1"/>
  <c r="H124" i="472" s="1"/>
  <c r="H125" i="472" s="1"/>
  <c r="H126" i="472" s="1"/>
  <c r="H127" i="472" s="1"/>
  <c r="H128" i="472" s="1"/>
  <c r="H129" i="472" s="1"/>
  <c r="H130" i="472" s="1"/>
  <c r="A95" i="472"/>
  <c r="A96" i="472" s="1"/>
  <c r="A97" i="472" s="1"/>
  <c r="A98" i="472" s="1"/>
  <c r="A99" i="472" s="1"/>
  <c r="A100" i="472" s="1"/>
  <c r="A101" i="472" s="1"/>
  <c r="A102" i="472" s="1"/>
  <c r="A103" i="472" s="1"/>
  <c r="A104" i="472" s="1"/>
  <c r="A105" i="472" s="1"/>
  <c r="A106" i="472" s="1"/>
  <c r="A107" i="472" s="1"/>
  <c r="A108" i="472" s="1"/>
  <c r="A109" i="472" s="1"/>
  <c r="A110" i="472" s="1"/>
  <c r="A111" i="472" s="1"/>
  <c r="A112" i="472" s="1"/>
  <c r="A113" i="472" s="1"/>
  <c r="A114" i="472" s="1"/>
  <c r="A115" i="472" s="1"/>
  <c r="A116" i="472" s="1"/>
  <c r="A117" i="472" s="1"/>
  <c r="A118" i="472" s="1"/>
  <c r="A119" i="472" s="1"/>
  <c r="A120" i="472" s="1"/>
  <c r="A121" i="472" s="1"/>
  <c r="A122" i="472" s="1"/>
  <c r="A123" i="472" s="1"/>
  <c r="A124" i="472" s="1"/>
  <c r="A125" i="472" s="1"/>
  <c r="A126" i="472" s="1"/>
  <c r="A127" i="472" s="1"/>
  <c r="A128" i="472" s="1"/>
  <c r="A129" i="472" s="1"/>
  <c r="A130" i="472" s="1"/>
  <c r="M94" i="472"/>
  <c r="H81" i="472"/>
  <c r="L57" i="472"/>
  <c r="L120" i="472" s="1"/>
  <c r="K57" i="472"/>
  <c r="K120" i="472" s="1"/>
  <c r="J57" i="472"/>
  <c r="J120" i="472" s="1"/>
  <c r="M56" i="472"/>
  <c r="M57" i="472" s="1"/>
  <c r="M120" i="472" s="1"/>
  <c r="K52" i="472"/>
  <c r="J52" i="472"/>
  <c r="M51" i="472"/>
  <c r="M50" i="472"/>
  <c r="M49" i="472"/>
  <c r="M48" i="472"/>
  <c r="M47" i="472"/>
  <c r="L46" i="472"/>
  <c r="L54" i="472" s="1"/>
  <c r="K46" i="472"/>
  <c r="J46" i="472"/>
  <c r="M45" i="472"/>
  <c r="M44" i="472"/>
  <c r="M43" i="472"/>
  <c r="M42" i="472"/>
  <c r="M41" i="472"/>
  <c r="M40" i="472"/>
  <c r="M39" i="472"/>
  <c r="M38" i="472"/>
  <c r="M37" i="472"/>
  <c r="M36" i="472"/>
  <c r="M35" i="472"/>
  <c r="H35" i="472"/>
  <c r="H36" i="472" s="1"/>
  <c r="H37" i="472" s="1"/>
  <c r="H38" i="472" s="1"/>
  <c r="H39" i="472" s="1"/>
  <c r="H40" i="472" s="1"/>
  <c r="H41" i="472" s="1"/>
  <c r="H42" i="472" s="1"/>
  <c r="H43" i="472" s="1"/>
  <c r="H44" i="472" s="1"/>
  <c r="H45" i="472" s="1"/>
  <c r="H46" i="472" s="1"/>
  <c r="H47" i="472" s="1"/>
  <c r="H48" i="472" s="1"/>
  <c r="H49" i="472" s="1"/>
  <c r="H50" i="472" s="1"/>
  <c r="H51" i="472" s="1"/>
  <c r="H52" i="472" s="1"/>
  <c r="H53" i="472" s="1"/>
  <c r="H54" i="472" s="1"/>
  <c r="H55" i="472" s="1"/>
  <c r="H56" i="472" s="1"/>
  <c r="H57" i="472" s="1"/>
  <c r="H58" i="472" s="1"/>
  <c r="H59" i="472" s="1"/>
  <c r="H60" i="472" s="1"/>
  <c r="H61" i="472" s="1"/>
  <c r="H62" i="472" s="1"/>
  <c r="H63" i="472" s="1"/>
  <c r="H64" i="472" s="1"/>
  <c r="H65" i="472" s="1"/>
  <c r="H66" i="472" s="1"/>
  <c r="H67" i="472" s="1"/>
  <c r="H68" i="472" s="1"/>
  <c r="H69" i="472" s="1"/>
  <c r="H70" i="472" s="1"/>
  <c r="H71" i="472" s="1"/>
  <c r="H72" i="472" s="1"/>
  <c r="H73" i="472" s="1"/>
  <c r="H74" i="472" s="1"/>
  <c r="H75" i="472" s="1"/>
  <c r="H76" i="472" s="1"/>
  <c r="H77" i="472" s="1"/>
  <c r="H78" i="472" s="1"/>
  <c r="M34" i="472"/>
  <c r="M33" i="472"/>
  <c r="M32" i="472"/>
  <c r="M31" i="472"/>
  <c r="Q30" i="472"/>
  <c r="Q31" i="472" s="1"/>
  <c r="Q32" i="472" s="1"/>
  <c r="Q33" i="472" s="1"/>
  <c r="Q34" i="472" s="1"/>
  <c r="Q35" i="472" s="1"/>
  <c r="Q36" i="472" s="1"/>
  <c r="Q37" i="472" s="1"/>
  <c r="Q38" i="472" s="1"/>
  <c r="Q39" i="472" s="1"/>
  <c r="Q40" i="472" s="1"/>
  <c r="Q41" i="472" s="1"/>
  <c r="Q42" i="472" s="1"/>
  <c r="Q43" i="472" s="1"/>
  <c r="Q44" i="472" s="1"/>
  <c r="Q45" i="472" s="1"/>
  <c r="Q46" i="472" s="1"/>
  <c r="Q47" i="472" s="1"/>
  <c r="Q48" i="472" s="1"/>
  <c r="Q49" i="472" s="1"/>
  <c r="Q50" i="472" s="1"/>
  <c r="Q51" i="472" s="1"/>
  <c r="Q52" i="472" s="1"/>
  <c r="Q53" i="472" s="1"/>
  <c r="Q54" i="472" s="1"/>
  <c r="Q55" i="472" s="1"/>
  <c r="Q56" i="472" s="1"/>
  <c r="Q57" i="472" s="1"/>
  <c r="Q58" i="472" s="1"/>
  <c r="Q59" i="472" s="1"/>
  <c r="Q60" i="472" s="1"/>
  <c r="Q61" i="472" s="1"/>
  <c r="Q62" i="472" s="1"/>
  <c r="Q63" i="472" s="1"/>
  <c r="Q64" i="472" s="1"/>
  <c r="Q65" i="472" s="1"/>
  <c r="Q66" i="472" s="1"/>
  <c r="Q67" i="472" s="1"/>
  <c r="Q68" i="472" s="1"/>
  <c r="Q69" i="472" s="1"/>
  <c r="Q70" i="472" s="1"/>
  <c r="Q71" i="472" s="1"/>
  <c r="Q72" i="472" s="1"/>
  <c r="Q73" i="472" s="1"/>
  <c r="Q74" i="472" s="1"/>
  <c r="Q75" i="472" s="1"/>
  <c r="Q76" i="472" s="1"/>
  <c r="Q77" i="472" s="1"/>
  <c r="Q78" i="472" s="1"/>
  <c r="M30" i="472"/>
  <c r="I30" i="472"/>
  <c r="I31" i="472" s="1"/>
  <c r="I32" i="472" s="1"/>
  <c r="I33" i="472" s="1"/>
  <c r="I34" i="472" s="1"/>
  <c r="I35" i="472" s="1"/>
  <c r="I36" i="472" s="1"/>
  <c r="I37" i="472" s="1"/>
  <c r="I38" i="472" s="1"/>
  <c r="I39" i="472" s="1"/>
  <c r="I40" i="472" s="1"/>
  <c r="I41" i="472" s="1"/>
  <c r="I42" i="472" s="1"/>
  <c r="I43" i="472" s="1"/>
  <c r="I44" i="472" s="1"/>
  <c r="I45" i="472" s="1"/>
  <c r="I46" i="472" s="1"/>
  <c r="I47" i="472" s="1"/>
  <c r="I48" i="472" s="1"/>
  <c r="I49" i="472" s="1"/>
  <c r="I50" i="472" s="1"/>
  <c r="I51" i="472" s="1"/>
  <c r="I52" i="472" s="1"/>
  <c r="I53" i="472" s="1"/>
  <c r="I54" i="472" s="1"/>
  <c r="I55" i="472" s="1"/>
  <c r="I56" i="472" s="1"/>
  <c r="I57" i="472" s="1"/>
  <c r="I58" i="472" s="1"/>
  <c r="I59" i="472" s="1"/>
  <c r="I60" i="472" s="1"/>
  <c r="I61" i="472" s="1"/>
  <c r="I62" i="472" s="1"/>
  <c r="I63" i="472" s="1"/>
  <c r="I64" i="472" s="1"/>
  <c r="I65" i="472" s="1"/>
  <c r="I66" i="472" s="1"/>
  <c r="I67" i="472" s="1"/>
  <c r="I68" i="472" s="1"/>
  <c r="I69" i="472" s="1"/>
  <c r="I70" i="472" s="1"/>
  <c r="I71" i="472" s="1"/>
  <c r="I72" i="472" s="1"/>
  <c r="I73" i="472" s="1"/>
  <c r="I74" i="472" s="1"/>
  <c r="I75" i="472" s="1"/>
  <c r="I76" i="472" s="1"/>
  <c r="I77" i="472" s="1"/>
  <c r="I78" i="472" s="1"/>
  <c r="H30" i="472"/>
  <c r="H31" i="472" s="1"/>
  <c r="H32" i="472" s="1"/>
  <c r="H33" i="472" s="1"/>
  <c r="A30" i="472"/>
  <c r="A31" i="472" s="1"/>
  <c r="A32" i="472" s="1"/>
  <c r="A33" i="472" s="1"/>
  <c r="A34" i="472" s="1"/>
  <c r="A35" i="472" s="1"/>
  <c r="A36" i="472" s="1"/>
  <c r="A37" i="472" s="1"/>
  <c r="A38" i="472" s="1"/>
  <c r="A39" i="472" s="1"/>
  <c r="A40" i="472" s="1"/>
  <c r="A41" i="472" s="1"/>
  <c r="A42" i="472" s="1"/>
  <c r="A43" i="472" s="1"/>
  <c r="A44" i="472" s="1"/>
  <c r="A45" i="472" s="1"/>
  <c r="A46" i="472" s="1"/>
  <c r="A47" i="472" s="1"/>
  <c r="A48" i="472" s="1"/>
  <c r="A49" i="472" s="1"/>
  <c r="A50" i="472" s="1"/>
  <c r="A51" i="472" s="1"/>
  <c r="A52" i="472" s="1"/>
  <c r="A53" i="472" s="1"/>
  <c r="A54" i="472" s="1"/>
  <c r="A55" i="472" s="1"/>
  <c r="A56" i="472" s="1"/>
  <c r="A57" i="472" s="1"/>
  <c r="A58" i="472" s="1"/>
  <c r="A59" i="472" s="1"/>
  <c r="A60" i="472" s="1"/>
  <c r="A61" i="472" s="1"/>
  <c r="A62" i="472" s="1"/>
  <c r="A63" i="472" s="1"/>
  <c r="A64" i="472" s="1"/>
  <c r="A65" i="472" s="1"/>
  <c r="A66" i="472" s="1"/>
  <c r="A67" i="472" s="1"/>
  <c r="A68" i="472" s="1"/>
  <c r="A69" i="472" s="1"/>
  <c r="A70" i="472" s="1"/>
  <c r="A71" i="472" s="1"/>
  <c r="A72" i="472" s="1"/>
  <c r="A73" i="472" s="1"/>
  <c r="A74" i="472" s="1"/>
  <c r="A75" i="472" s="1"/>
  <c r="A76" i="472" s="1"/>
  <c r="A77" i="472" s="1"/>
  <c r="A78" i="472" s="1"/>
  <c r="M29" i="472"/>
  <c r="I1" i="472"/>
  <c r="I81" i="472" s="1"/>
  <c r="D45" i="470"/>
  <c r="D33" i="470"/>
  <c r="D34" i="470" s="1"/>
  <c r="D29" i="470"/>
  <c r="D20" i="470"/>
  <c r="D19" i="470"/>
  <c r="D15" i="470"/>
  <c r="E84" i="469"/>
  <c r="D84" i="469"/>
  <c r="D86" i="469" s="1"/>
  <c r="D88" i="469" s="1"/>
  <c r="E64" i="469"/>
  <c r="D64" i="469"/>
  <c r="D51" i="469"/>
  <c r="E48" i="469"/>
  <c r="E51" i="469" s="1"/>
  <c r="D48" i="469"/>
  <c r="E30" i="469"/>
  <c r="D30" i="469"/>
  <c r="J44" i="468"/>
  <c r="G44" i="468"/>
  <c r="F44" i="468"/>
  <c r="F38" i="467"/>
  <c r="E38" i="467"/>
  <c r="E33" i="467"/>
  <c r="F30" i="467"/>
  <c r="E27" i="467"/>
  <c r="E30" i="467" s="1"/>
  <c r="H117" i="466"/>
  <c r="H118" i="466" s="1"/>
  <c r="H119" i="466" s="1"/>
  <c r="H120" i="466" s="1"/>
  <c r="H121" i="466" s="1"/>
  <c r="A117" i="466"/>
  <c r="A118" i="466" s="1"/>
  <c r="A119" i="466" s="1"/>
  <c r="A120" i="466" s="1"/>
  <c r="A121" i="466" s="1"/>
  <c r="H109" i="466"/>
  <c r="H110" i="466" s="1"/>
  <c r="H111" i="466" s="1"/>
  <c r="H112" i="466" s="1"/>
  <c r="H114" i="466" s="1"/>
  <c r="A109" i="466"/>
  <c r="A110" i="466" s="1"/>
  <c r="A111" i="466" s="1"/>
  <c r="A112" i="466" s="1"/>
  <c r="A114" i="466" s="1"/>
  <c r="H104" i="466"/>
  <c r="H106" i="466" s="1"/>
  <c r="A104" i="466"/>
  <c r="A106" i="466" s="1"/>
  <c r="H96" i="466"/>
  <c r="H97" i="466" s="1"/>
  <c r="H98" i="466" s="1"/>
  <c r="H99" i="466" s="1"/>
  <c r="H100" i="466" s="1"/>
  <c r="A96" i="466"/>
  <c r="A97" i="466" s="1"/>
  <c r="A98" i="466" s="1"/>
  <c r="A99" i="466" s="1"/>
  <c r="A100" i="466" s="1"/>
  <c r="H92" i="466"/>
  <c r="A92" i="466"/>
  <c r="H82" i="466"/>
  <c r="H83" i="466" s="1"/>
  <c r="H84" i="466" s="1"/>
  <c r="H85" i="466" s="1"/>
  <c r="H86" i="466" s="1"/>
  <c r="A82" i="466"/>
  <c r="A83" i="466" s="1"/>
  <c r="A84" i="466" s="1"/>
  <c r="A85" i="466" s="1"/>
  <c r="A86" i="466" s="1"/>
  <c r="A65" i="466"/>
  <c r="A66" i="466" s="1"/>
  <c r="A67" i="466" s="1"/>
  <c r="A68" i="466" s="1"/>
  <c r="A69" i="466" s="1"/>
  <c r="A70" i="466" s="1"/>
  <c r="H64" i="466"/>
  <c r="H65" i="466" s="1"/>
  <c r="H66" i="466" s="1"/>
  <c r="H67" i="466" s="1"/>
  <c r="H68" i="466" s="1"/>
  <c r="H69" i="466" s="1"/>
  <c r="H70" i="466" s="1"/>
  <c r="A64" i="466"/>
  <c r="H57" i="466"/>
  <c r="H58" i="466" s="1"/>
  <c r="H59" i="466" s="1"/>
  <c r="A57" i="466"/>
  <c r="A58" i="466" s="1"/>
  <c r="A59" i="466" s="1"/>
  <c r="H46" i="466"/>
  <c r="H47" i="466" s="1"/>
  <c r="H48" i="466" s="1"/>
  <c r="H49" i="466" s="1"/>
  <c r="H50" i="466" s="1"/>
  <c r="H51" i="466" s="1"/>
  <c r="H52" i="466" s="1"/>
  <c r="H54" i="466" s="1"/>
  <c r="A46" i="466"/>
  <c r="A47" i="466" s="1"/>
  <c r="A48" i="466" s="1"/>
  <c r="A49" i="466" s="1"/>
  <c r="A50" i="466" s="1"/>
  <c r="A51" i="466" s="1"/>
  <c r="A52" i="466" s="1"/>
  <c r="A54" i="466" s="1"/>
  <c r="H41" i="466"/>
  <c r="H42" i="466" s="1"/>
  <c r="A41" i="466"/>
  <c r="A42" i="466" s="1"/>
  <c r="A27" i="466"/>
  <c r="A28" i="466" s="1"/>
  <c r="A29" i="466" s="1"/>
  <c r="A30" i="466" s="1"/>
  <c r="A31" i="466" s="1"/>
  <c r="A32" i="466" s="1"/>
  <c r="A33" i="466" s="1"/>
  <c r="A34" i="466" s="1"/>
  <c r="H26" i="466"/>
  <c r="H27" i="466" s="1"/>
  <c r="H28" i="466" s="1"/>
  <c r="H29" i="466" s="1"/>
  <c r="H30" i="466" s="1"/>
  <c r="H31" i="466" s="1"/>
  <c r="H32" i="466" s="1"/>
  <c r="H33" i="466" s="1"/>
  <c r="H34" i="466" s="1"/>
  <c r="A26" i="466"/>
  <c r="G110" i="465"/>
  <c r="G111" i="465" s="1"/>
  <c r="F110" i="465"/>
  <c r="E110" i="465"/>
  <c r="E111" i="465" s="1"/>
  <c r="A110" i="465"/>
  <c r="A111" i="465" s="1"/>
  <c r="G106" i="465"/>
  <c r="G107" i="465" s="1"/>
  <c r="A106" i="465"/>
  <c r="A107" i="465" s="1"/>
  <c r="G100" i="465"/>
  <c r="G101" i="465" s="1"/>
  <c r="G102" i="465" s="1"/>
  <c r="G103" i="465" s="1"/>
  <c r="A100" i="465"/>
  <c r="A101" i="465" s="1"/>
  <c r="A102" i="465" s="1"/>
  <c r="A103" i="465" s="1"/>
  <c r="F97" i="465"/>
  <c r="E97" i="465"/>
  <c r="G87" i="465"/>
  <c r="G88" i="465" s="1"/>
  <c r="G89" i="465" s="1"/>
  <c r="G90" i="465" s="1"/>
  <c r="G91" i="465" s="1"/>
  <c r="G92" i="465" s="1"/>
  <c r="G93" i="465" s="1"/>
  <c r="G94" i="465" s="1"/>
  <c r="G95" i="465" s="1"/>
  <c r="G97" i="465" s="1"/>
  <c r="A87" i="465"/>
  <c r="A88" i="465" s="1"/>
  <c r="A89" i="465" s="1"/>
  <c r="A90" i="465" s="1"/>
  <c r="A91" i="465" s="1"/>
  <c r="A92" i="465" s="1"/>
  <c r="A93" i="465" s="1"/>
  <c r="A94" i="465" s="1"/>
  <c r="A95" i="465" s="1"/>
  <c r="A97" i="465" s="1"/>
  <c r="F84" i="465"/>
  <c r="E84" i="465"/>
  <c r="G73" i="465"/>
  <c r="G74" i="465" s="1"/>
  <c r="G75" i="465" s="1"/>
  <c r="G76" i="465" s="1"/>
  <c r="G77" i="465" s="1"/>
  <c r="G78" i="465" s="1"/>
  <c r="G79" i="465" s="1"/>
  <c r="G81" i="465" s="1"/>
  <c r="G82" i="465" s="1"/>
  <c r="A73" i="465"/>
  <c r="A74" i="465" s="1"/>
  <c r="A75" i="465" s="1"/>
  <c r="A76" i="465" s="1"/>
  <c r="A77" i="465" s="1"/>
  <c r="A78" i="465" s="1"/>
  <c r="A79" i="465" s="1"/>
  <c r="A81" i="465" s="1"/>
  <c r="A82" i="465" s="1"/>
  <c r="F44" i="465"/>
  <c r="E44" i="465"/>
  <c r="A41" i="465"/>
  <c r="A42" i="465" s="1"/>
  <c r="A44" i="465" s="1"/>
  <c r="A45" i="465" s="1"/>
  <c r="G40" i="465"/>
  <c r="G41" i="465" s="1"/>
  <c r="G42" i="465" s="1"/>
  <c r="G44" i="465" s="1"/>
  <c r="G45" i="465" s="1"/>
  <c r="A40" i="465"/>
  <c r="F37" i="465"/>
  <c r="E37" i="465"/>
  <c r="G35" i="465"/>
  <c r="G36" i="465" s="1"/>
  <c r="G37" i="465" s="1"/>
  <c r="A35" i="465"/>
  <c r="A36" i="465" s="1"/>
  <c r="A37" i="465" s="1"/>
  <c r="G29" i="465"/>
  <c r="G30" i="465" s="1"/>
  <c r="G27" i="465"/>
  <c r="A27" i="465"/>
  <c r="A29" i="465" s="1"/>
  <c r="A30" i="465" s="1"/>
  <c r="F24" i="465"/>
  <c r="E24" i="465"/>
  <c r="G15" i="465"/>
  <c r="G16" i="465" s="1"/>
  <c r="G17" i="465" s="1"/>
  <c r="G18" i="465" s="1"/>
  <c r="G19" i="465" s="1"/>
  <c r="G20" i="465" s="1"/>
  <c r="G21" i="465" s="1"/>
  <c r="G22" i="465" s="1"/>
  <c r="G23" i="465" s="1"/>
  <c r="G24" i="465" s="1"/>
  <c r="A15" i="465"/>
  <c r="A16" i="465" s="1"/>
  <c r="A17" i="465" s="1"/>
  <c r="A18" i="465" s="1"/>
  <c r="A19" i="465" s="1"/>
  <c r="A20" i="465" s="1"/>
  <c r="A21" i="465" s="1"/>
  <c r="A22" i="465" s="1"/>
  <c r="A23" i="465" s="1"/>
  <c r="A24" i="465" s="1"/>
  <c r="A12" i="465"/>
  <c r="G11" i="465"/>
  <c r="G12" i="465" s="1"/>
  <c r="A11" i="465"/>
  <c r="I70" i="463"/>
  <c r="F1" i="462"/>
  <c r="C1" i="461"/>
  <c r="G72" i="478" l="1"/>
  <c r="M48" i="476"/>
  <c r="K52" i="476"/>
  <c r="J116" i="472"/>
  <c r="L116" i="472"/>
  <c r="L118" i="472" s="1"/>
  <c r="G159" i="473"/>
  <c r="T1" i="533"/>
  <c r="T74" i="533" s="1"/>
  <c r="K54" i="472"/>
  <c r="M52" i="476"/>
  <c r="E45" i="465"/>
  <c r="F111" i="465"/>
  <c r="M52" i="472"/>
  <c r="J54" i="472"/>
  <c r="D76" i="485"/>
  <c r="D77" i="485" s="1"/>
  <c r="E25" i="503"/>
  <c r="E27" i="503"/>
  <c r="E30" i="503" s="1"/>
  <c r="E39" i="467"/>
  <c r="E40" i="467" s="1"/>
  <c r="M107" i="472"/>
  <c r="J118" i="472"/>
  <c r="I37" i="474"/>
  <c r="E52" i="476"/>
  <c r="J60" i="478"/>
  <c r="E35" i="494"/>
  <c r="F64" i="499"/>
  <c r="J18" i="508"/>
  <c r="D20" i="508"/>
  <c r="D27" i="508" s="1"/>
  <c r="J27" i="508" s="1"/>
  <c r="J18" i="529"/>
  <c r="D20" i="529"/>
  <c r="D27" i="529" s="1"/>
  <c r="J71" i="478"/>
  <c r="F72" i="478"/>
  <c r="E67" i="486"/>
  <c r="H47" i="490"/>
  <c r="D57" i="493"/>
  <c r="D72" i="493" s="1"/>
  <c r="O57" i="493"/>
  <c r="O72" i="493" s="1"/>
  <c r="K20" i="512"/>
  <c r="K23" i="512" s="1"/>
  <c r="K25" i="512" s="1"/>
  <c r="M109" i="533"/>
  <c r="H19" i="499"/>
  <c r="H20" i="499" s="1"/>
  <c r="F45" i="465"/>
  <c r="F39" i="467"/>
  <c r="F40" i="467" s="1"/>
  <c r="E41" i="467" s="1"/>
  <c r="D22" i="470"/>
  <c r="D23" i="470" s="1"/>
  <c r="D36" i="470"/>
  <c r="M46" i="472"/>
  <c r="M54" i="472" s="1"/>
  <c r="F39" i="474"/>
  <c r="D45" i="474" s="1"/>
  <c r="D47" i="474" s="1"/>
  <c r="G52" i="476"/>
  <c r="E72" i="478"/>
  <c r="I72" i="478"/>
  <c r="E76" i="485"/>
  <c r="E77" i="485" s="1"/>
  <c r="F76" i="485"/>
  <c r="F77" i="485" s="1"/>
  <c r="O14" i="494"/>
  <c r="O29" i="494"/>
  <c r="O35" i="494" s="1"/>
  <c r="F35" i="494"/>
  <c r="G64" i="499"/>
  <c r="J71" i="526"/>
  <c r="G52" i="524"/>
  <c r="J44" i="529"/>
  <c r="N20" i="532"/>
  <c r="N23" i="532" s="1"/>
  <c r="N26" i="532" s="1"/>
  <c r="N71" i="532"/>
  <c r="N81" i="532" s="1"/>
  <c r="N91" i="532" s="1"/>
  <c r="F81" i="532"/>
  <c r="F91" i="532" s="1"/>
  <c r="J81" i="532"/>
  <c r="J91" i="532" s="1"/>
  <c r="O81" i="532"/>
  <c r="O91" i="532" s="1"/>
  <c r="N19" i="494"/>
  <c r="H52" i="499"/>
  <c r="H64" i="499" s="1"/>
  <c r="E28" i="503"/>
  <c r="N20" i="512"/>
  <c r="N23" i="512" s="1"/>
  <c r="N90" i="512"/>
  <c r="K22" i="516"/>
  <c r="D76" i="525"/>
  <c r="J60" i="526"/>
  <c r="I72" i="526"/>
  <c r="K23" i="532"/>
  <c r="K25" i="532" s="1"/>
  <c r="G81" i="532"/>
  <c r="G91" i="532" s="1"/>
  <c r="K81" i="532"/>
  <c r="K91" i="532" s="1"/>
  <c r="P62" i="533"/>
  <c r="P64" i="533" s="1"/>
  <c r="Q109" i="533"/>
  <c r="M62" i="533"/>
  <c r="M64" i="533" s="1"/>
  <c r="N64" i="533"/>
  <c r="K26" i="532"/>
  <c r="J26" i="532"/>
  <c r="J25" i="532"/>
  <c r="E27" i="529"/>
  <c r="J27" i="529"/>
  <c r="N48" i="524"/>
  <c r="N39" i="524"/>
  <c r="M48" i="524"/>
  <c r="M39" i="524"/>
  <c r="M61" i="513"/>
  <c r="M63" i="513" s="1"/>
  <c r="Q111" i="513"/>
  <c r="N25" i="512"/>
  <c r="J44" i="508"/>
  <c r="J41" i="508"/>
  <c r="E29" i="503"/>
  <c r="E44" i="503"/>
  <c r="N35" i="494"/>
  <c r="K57" i="493"/>
  <c r="K72" i="493" s="1"/>
  <c r="F57" i="493"/>
  <c r="F72" i="493" s="1"/>
  <c r="M57" i="493"/>
  <c r="M72" i="493" s="1"/>
  <c r="G57" i="493"/>
  <c r="G72" i="493" s="1"/>
  <c r="N57" i="493"/>
  <c r="N72" i="493" s="1"/>
  <c r="D70" i="493"/>
  <c r="K70" i="493"/>
  <c r="O70" i="493"/>
  <c r="E57" i="493"/>
  <c r="E72" i="493" s="1"/>
  <c r="L57" i="493"/>
  <c r="L72" i="493" s="1"/>
  <c r="N39" i="476"/>
  <c r="N48" i="476"/>
  <c r="N52" i="476" s="1"/>
  <c r="L52" i="476"/>
  <c r="D39" i="474"/>
  <c r="I39" i="474" s="1"/>
  <c r="A80" i="473"/>
  <c r="M114" i="472"/>
  <c r="M116" i="472" s="1"/>
  <c r="K116" i="472"/>
  <c r="K118" i="472" s="1"/>
  <c r="E86" i="469"/>
  <c r="E88" i="469" s="1"/>
  <c r="J20" i="508" l="1"/>
  <c r="J20" i="529"/>
  <c r="J72" i="526"/>
  <c r="D37" i="470"/>
  <c r="D38" i="470" s="1"/>
  <c r="D40" i="470" s="1"/>
  <c r="D46" i="470" s="1"/>
  <c r="J72" i="478"/>
  <c r="E44" i="467"/>
  <c r="E45" i="503"/>
  <c r="E47" i="503" s="1"/>
  <c r="N52" i="524"/>
  <c r="M52" i="524"/>
  <c r="E46" i="503"/>
  <c r="M118" i="472"/>
  <c r="N138" i="472" s="1"/>
  <c r="N140" i="472" s="1"/>
  <c r="J2" i="260" l="1"/>
</calcChain>
</file>

<file path=xl/sharedStrings.xml><?xml version="1.0" encoding="utf-8"?>
<sst xmlns="http://schemas.openxmlformats.org/spreadsheetml/2006/main" count="9959" uniqueCount="3705">
  <si>
    <t>ANNUAL REPORT</t>
  </si>
  <si>
    <t>OF</t>
  </si>
  <si>
    <t xml:space="preserve">                                </t>
  </si>
  <si>
    <t>TO THE</t>
  </si>
  <si>
    <t>SURFACE TRANSPORTATION BOARD</t>
  </si>
  <si>
    <t xml:space="preserve"> FOR THE </t>
  </si>
  <si>
    <t>Name, official title, telephone number, and office address of officer in charge of correspondence with</t>
  </si>
  <si>
    <t>the Board regarding this report.</t>
  </si>
  <si>
    <t>(Office address)</t>
  </si>
  <si>
    <t>(Telephone number)</t>
  </si>
  <si>
    <t xml:space="preserve">                                           (Street and number, City, State, and ZIP code)</t>
  </si>
  <si>
    <t>(Name)</t>
  </si>
  <si>
    <t xml:space="preserve">  (Title)</t>
  </si>
  <si>
    <t xml:space="preserve">                                     (Area code)                      (Telephone number)</t>
  </si>
  <si>
    <t>BNSF RAILWAY COMPANY</t>
  </si>
  <si>
    <t>2500 Lou Menk Dr AOB 2, Fort Worth, Texas  76131</t>
  </si>
  <si>
    <t>Jon I. Stevens</t>
  </si>
  <si>
    <t xml:space="preserve">       (817)                                   352-4975</t>
  </si>
  <si>
    <t xml:space="preserve">    TABLE OF CONTENTS</t>
  </si>
  <si>
    <t>SCHEDULE</t>
  </si>
  <si>
    <t>PAGE</t>
  </si>
  <si>
    <t>Schedules Omitted by Respondent</t>
  </si>
  <si>
    <t>A</t>
  </si>
  <si>
    <t>1</t>
  </si>
  <si>
    <t>Identity of Respondent</t>
  </si>
  <si>
    <t>B</t>
  </si>
  <si>
    <t>2</t>
  </si>
  <si>
    <t>Voting Powers and Elections</t>
  </si>
  <si>
    <t>C</t>
  </si>
  <si>
    <t>3</t>
  </si>
  <si>
    <t>Comparative Statement of Financial Position</t>
  </si>
  <si>
    <t>200</t>
  </si>
  <si>
    <t>5</t>
  </si>
  <si>
    <t>Results of Operations</t>
  </si>
  <si>
    <t>210</t>
  </si>
  <si>
    <t>16</t>
  </si>
  <si>
    <t>Retained Earnings - Unappropriated</t>
  </si>
  <si>
    <t>220</t>
  </si>
  <si>
    <t>19</t>
  </si>
  <si>
    <t>Capital Stock</t>
  </si>
  <si>
    <t>230</t>
  </si>
  <si>
    <t>20</t>
  </si>
  <si>
    <t>Statement of Changes in Financial Position</t>
  </si>
  <si>
    <t>240</t>
  </si>
  <si>
    <t>21</t>
  </si>
  <si>
    <t>Working Capital Information</t>
  </si>
  <si>
    <t>245</t>
  </si>
  <si>
    <t>23</t>
  </si>
  <si>
    <t>Investments and Advances Affiliated Companies</t>
  </si>
  <si>
    <t>310</t>
  </si>
  <si>
    <t>26</t>
  </si>
  <si>
    <t>Investments in Common Stocks of Affiliated Companies</t>
  </si>
  <si>
    <t>310A</t>
  </si>
  <si>
    <t>30</t>
  </si>
  <si>
    <t>Road Property and Equipment and Improvements to Leased Property and Equipment</t>
  </si>
  <si>
    <t>330</t>
  </si>
  <si>
    <t>32</t>
  </si>
  <si>
    <t>Depreciation Base and Rates-Road and Equipment Owned and Used and Leased from Others</t>
  </si>
  <si>
    <t>332</t>
  </si>
  <si>
    <t>34</t>
  </si>
  <si>
    <t>Accumulated Depreciation - Road and Equipment Owned and Used</t>
  </si>
  <si>
    <t>335</t>
  </si>
  <si>
    <t>35</t>
  </si>
  <si>
    <t>Accrued Liability - Leased Property</t>
  </si>
  <si>
    <t>339</t>
  </si>
  <si>
    <t>36</t>
  </si>
  <si>
    <t>Depreciation Base and Rates - Improvements to Road and Equipment Leased from Others</t>
  </si>
  <si>
    <t>340</t>
  </si>
  <si>
    <t>37</t>
  </si>
  <si>
    <t>Accumulated Depreciation - Improvements to Road and Equipment Leased from Others</t>
  </si>
  <si>
    <t>342</t>
  </si>
  <si>
    <t>38</t>
  </si>
  <si>
    <t>Depreciation Base and Rates - Road and Equipment Leased to Others</t>
  </si>
  <si>
    <t>350</t>
  </si>
  <si>
    <t>40</t>
  </si>
  <si>
    <t>Accumulated Depreciation - Road and Equipment Leased to Others</t>
  </si>
  <si>
    <t>351</t>
  </si>
  <si>
    <t>41</t>
  </si>
  <si>
    <t>Investment in Railroad Property Used in Transportation Service (By Company)</t>
  </si>
  <si>
    <t>352A</t>
  </si>
  <si>
    <t>42</t>
  </si>
  <si>
    <t>Investment in Railway Property Used in Transportation Service (By Property Accounts)</t>
  </si>
  <si>
    <t>352B</t>
  </si>
  <si>
    <t>43</t>
  </si>
  <si>
    <t>Railway Operating Expenses</t>
  </si>
  <si>
    <t>410</t>
  </si>
  <si>
    <t>45</t>
  </si>
  <si>
    <t>Way and Structures</t>
  </si>
  <si>
    <t>412</t>
  </si>
  <si>
    <t>52</t>
  </si>
  <si>
    <t>Rents for Interchanged Freight Train Cars and Other Freight - Carrying Equipment</t>
  </si>
  <si>
    <t>414</t>
  </si>
  <si>
    <t>53</t>
  </si>
  <si>
    <t>Supporting Schedule - Equipment</t>
  </si>
  <si>
    <t>415</t>
  </si>
  <si>
    <t>56</t>
  </si>
  <si>
    <t>Supporting Schedule - Road</t>
  </si>
  <si>
    <t>416</t>
  </si>
  <si>
    <t>58</t>
  </si>
  <si>
    <t>Specialized Service Subschedule -Transportation</t>
  </si>
  <si>
    <t>417</t>
  </si>
  <si>
    <t>60</t>
  </si>
  <si>
    <t>Supporting Schedule -Capital Leases</t>
  </si>
  <si>
    <t>418</t>
  </si>
  <si>
    <t>61</t>
  </si>
  <si>
    <t>Analysis of Taxes</t>
  </si>
  <si>
    <t>450</t>
  </si>
  <si>
    <t>63</t>
  </si>
  <si>
    <t>Items in Selected Income and Retained Earnings Accounts for the Year</t>
  </si>
  <si>
    <t>460</t>
  </si>
  <si>
    <t>65</t>
  </si>
  <si>
    <t>Guaranties and Suretyships</t>
  </si>
  <si>
    <t>501</t>
  </si>
  <si>
    <t>66</t>
  </si>
  <si>
    <t>Compensating Balances and Short -Term Borrowing Arrangements</t>
  </si>
  <si>
    <t>502</t>
  </si>
  <si>
    <t>67</t>
  </si>
  <si>
    <t>Separation of Debtholdings between Road Property and Equipment</t>
  </si>
  <si>
    <t>510</t>
  </si>
  <si>
    <t>69</t>
  </si>
  <si>
    <t>Transactions Between Respondent and Companies or Persons Affiliated with Respondent for Services</t>
  </si>
  <si>
    <t xml:space="preserve">  Received or Provided</t>
  </si>
  <si>
    <t>512</t>
  </si>
  <si>
    <t>72</t>
  </si>
  <si>
    <t>Mileage Operated at Close of Year</t>
  </si>
  <si>
    <t>700</t>
  </si>
  <si>
    <t>74</t>
  </si>
  <si>
    <t>Miles of Road at Close of Year - By States and Territories (Single Track)</t>
  </si>
  <si>
    <t>702</t>
  </si>
  <si>
    <t>75</t>
  </si>
  <si>
    <t>Inventory of Equipment</t>
  </si>
  <si>
    <t>710</t>
  </si>
  <si>
    <t>78</t>
  </si>
  <si>
    <t>Unit Cost of Equipment Installed During the Year</t>
  </si>
  <si>
    <t>710S</t>
  </si>
  <si>
    <t>84</t>
  </si>
  <si>
    <t>Track and Traffic Conditions</t>
  </si>
  <si>
    <t>720</t>
  </si>
  <si>
    <t>85</t>
  </si>
  <si>
    <t>Ties Laid in Replacement</t>
  </si>
  <si>
    <t>721</t>
  </si>
  <si>
    <t>86</t>
  </si>
  <si>
    <t>Ties Laid in Additional Tracks and in New Lines and Extensions</t>
  </si>
  <si>
    <t>722</t>
  </si>
  <si>
    <t>87</t>
  </si>
  <si>
    <t>Rails Laid in Replacement</t>
  </si>
  <si>
    <t>723</t>
  </si>
  <si>
    <t>88</t>
  </si>
  <si>
    <t>Rails Laid in Additional Tracks and in New Lines and Extensions</t>
  </si>
  <si>
    <t>724</t>
  </si>
  <si>
    <t>89</t>
  </si>
  <si>
    <t>Weight of Rail</t>
  </si>
  <si>
    <t>725</t>
  </si>
  <si>
    <t>90</t>
  </si>
  <si>
    <t>Summary of Track Replacements</t>
  </si>
  <si>
    <t>726</t>
  </si>
  <si>
    <t>91</t>
  </si>
  <si>
    <t>Consumption of Fuel by Motive - Powered Units</t>
  </si>
  <si>
    <t>750</t>
  </si>
  <si>
    <t>Railroad Operating Statistics</t>
  </si>
  <si>
    <t>755</t>
  </si>
  <si>
    <t>94</t>
  </si>
  <si>
    <t>Verification</t>
  </si>
  <si>
    <t>98</t>
  </si>
  <si>
    <t>Memoranda</t>
  </si>
  <si>
    <t>Index</t>
  </si>
  <si>
    <t>Railroad Annual Report R-1</t>
  </si>
  <si>
    <t>SPECIAL NOTICE</t>
  </si>
  <si>
    <t xml:space="preserve">  The dark borders on the schedules represents data that are captured by the Board.</t>
  </si>
  <si>
    <t>Page</t>
  </si>
  <si>
    <t>Title</t>
  </si>
  <si>
    <t>7</t>
  </si>
  <si>
    <t>8</t>
  </si>
  <si>
    <t>11</t>
  </si>
  <si>
    <t>17</t>
  </si>
  <si>
    <t>Floating equipment</t>
  </si>
  <si>
    <t>Year</t>
  </si>
  <si>
    <t>Weight of rail</t>
  </si>
  <si>
    <t>68</t>
  </si>
  <si>
    <t>MEMORANDA</t>
  </si>
  <si>
    <t>(FOR USE OF BOARD ONLY)</t>
  </si>
  <si>
    <t>CORRESPONDENCE</t>
  </si>
  <si>
    <t>Answer</t>
  </si>
  <si>
    <t>Office Addressed</t>
  </si>
  <si>
    <t>Date of Letter, Fax,</t>
  </si>
  <si>
    <t>Subject</t>
  </si>
  <si>
    <t>Date of Letter, Fax, or</t>
  </si>
  <si>
    <t>File Number</t>
  </si>
  <si>
    <t>or Telegram</t>
  </si>
  <si>
    <t>Needed</t>
  </si>
  <si>
    <t>Telegram</t>
  </si>
  <si>
    <t>of Letter,</t>
  </si>
  <si>
    <t>Fax, or</t>
  </si>
  <si>
    <t>Name</t>
  </si>
  <si>
    <t>Month</t>
  </si>
  <si>
    <t>Day</t>
  </si>
  <si>
    <t>CORRECTIONS</t>
  </si>
  <si>
    <t>Authority</t>
  </si>
  <si>
    <t>Date</t>
  </si>
  <si>
    <t>Clerk Making</t>
  </si>
  <si>
    <t>Correction</t>
  </si>
  <si>
    <t>Officer Sending Letter, Fax, or Telegram</t>
  </si>
  <si>
    <t>Board</t>
  </si>
  <si>
    <t>EXPLANATORY REMARKS</t>
  </si>
  <si>
    <t>INDEX</t>
  </si>
  <si>
    <t>INDEX - Continued</t>
  </si>
  <si>
    <t>Page No.</t>
  </si>
  <si>
    <t>Accumulated depreciation</t>
  </si>
  <si>
    <t xml:space="preserve">  Road and equipment leased</t>
  </si>
  <si>
    <t>Mileage-Average of road operated</t>
  </si>
  <si>
    <t xml:space="preserve">    From others</t>
  </si>
  <si>
    <t xml:space="preserve">  Of new tracks in which rails were laid</t>
  </si>
  <si>
    <t xml:space="preserve">    Improvements to</t>
  </si>
  <si>
    <t xml:space="preserve">  Of new tracks in which ties were laid</t>
  </si>
  <si>
    <t xml:space="preserve">    To others</t>
  </si>
  <si>
    <t>Miscellaneous items in retained income accounts for the year</t>
  </si>
  <si>
    <t xml:space="preserve">  Owned and used</t>
  </si>
  <si>
    <t>Motorcar car miles</t>
  </si>
  <si>
    <t>Accruals-Railway tax</t>
  </si>
  <si>
    <t>Motor rail cars owned or leased</t>
  </si>
  <si>
    <t>79</t>
  </si>
  <si>
    <t>Analysis of taxes</t>
  </si>
  <si>
    <t>Net income</t>
  </si>
  <si>
    <t>Application of funds-Source</t>
  </si>
  <si>
    <t>Oath</t>
  </si>
  <si>
    <t>Balance sheet</t>
  </si>
  <si>
    <t>5-9</t>
  </si>
  <si>
    <t>Operating expenses (see Expenses)</t>
  </si>
  <si>
    <t>Capital stock</t>
  </si>
  <si>
    <t xml:space="preserve">  Revenues (see Revenues)</t>
  </si>
  <si>
    <t>Car, locomotive, and floating equipment-Classification</t>
  </si>
  <si>
    <t>78-83</t>
  </si>
  <si>
    <t xml:space="preserve">  Statistics (see Statistics)</t>
  </si>
  <si>
    <t>Changes in financial position</t>
  </si>
  <si>
    <t>21-22</t>
  </si>
  <si>
    <t>Ordinary income</t>
  </si>
  <si>
    <t>Company service equipment</t>
  </si>
  <si>
    <t>Private line cars loaded</t>
  </si>
  <si>
    <t>95</t>
  </si>
  <si>
    <t>Compensating balances and short-term borrowing arrangements</t>
  </si>
  <si>
    <t>Private line cars empty</t>
  </si>
  <si>
    <t>Consumption of fuel by motive-power units</t>
  </si>
  <si>
    <t>Rails</t>
  </si>
  <si>
    <t>Contingent assets and liabilities</t>
  </si>
  <si>
    <t xml:space="preserve">  Laid in replacement</t>
  </si>
  <si>
    <t>Crossties (see Ties)</t>
  </si>
  <si>
    <t xml:space="preserve">  Charges to operating expenses</t>
  </si>
  <si>
    <t>Debt holdings</t>
  </si>
  <si>
    <t xml:space="preserve">  Additional tracks, new lines, and extensions</t>
  </si>
  <si>
    <t>Depreciation base and rates</t>
  </si>
  <si>
    <t xml:space="preserve">    Miles of new track in which rails were laid</t>
  </si>
  <si>
    <t xml:space="preserve">    Weight of</t>
  </si>
  <si>
    <t>Railway--Operating expenses</t>
  </si>
  <si>
    <t>45-53</t>
  </si>
  <si>
    <t>32-33</t>
  </si>
  <si>
    <t>Railway--Operating revenues</t>
  </si>
  <si>
    <t>16-17</t>
  </si>
  <si>
    <t>Retained income unappropriated</t>
  </si>
  <si>
    <t>Electric locomotive equipment at close of year</t>
  </si>
  <si>
    <t xml:space="preserve">  Miscellaneous items in accounts for year</t>
  </si>
  <si>
    <t>Equipment-classified</t>
  </si>
  <si>
    <t>Revenues</t>
  </si>
  <si>
    <t xml:space="preserve">  Company service</t>
  </si>
  <si>
    <t xml:space="preserve">  Freight</t>
  </si>
  <si>
    <t xml:space="preserve">  Floating</t>
  </si>
  <si>
    <t>82-83</t>
  </si>
  <si>
    <t xml:space="preserve">  Passenger</t>
  </si>
  <si>
    <t xml:space="preserve">  Freight-train cars</t>
  </si>
  <si>
    <t>80-81</t>
  </si>
  <si>
    <t>Road and equipment-Investment in</t>
  </si>
  <si>
    <t xml:space="preserve">  Highway revenue equipment</t>
  </si>
  <si>
    <t xml:space="preserve">  Improvements to leased property</t>
  </si>
  <si>
    <t xml:space="preserve">  Passenger-train cars</t>
  </si>
  <si>
    <t>78-79</t>
  </si>
  <si>
    <t xml:space="preserve">    Reserve</t>
  </si>
  <si>
    <t xml:space="preserve">  Inventory</t>
  </si>
  <si>
    <t xml:space="preserve">  Leased to others-Depreciation base and rates</t>
  </si>
  <si>
    <t xml:space="preserve">  Owned-Not in service of respondent</t>
  </si>
  <si>
    <t>Equipment-Leased, depreciation base and rate</t>
  </si>
  <si>
    <t xml:space="preserve">  Owned-Depreciation base and rates</t>
  </si>
  <si>
    <t xml:space="preserve">  From others</t>
  </si>
  <si>
    <t xml:space="preserve">  Improvements to</t>
  </si>
  <si>
    <t xml:space="preserve">  Used-Depreciation base and rates</t>
  </si>
  <si>
    <t xml:space="preserve">  To others</t>
  </si>
  <si>
    <t>Road-Mileage operated at close of year</t>
  </si>
  <si>
    <t xml:space="preserve">  By States and Territories</t>
  </si>
  <si>
    <t>Equipment-Owned, depreciation base rates</t>
  </si>
  <si>
    <t>Securities (see Investments)</t>
  </si>
  <si>
    <t xml:space="preserve">  Reserve</t>
  </si>
  <si>
    <t>Short-term borrowing arrangements-compensating balances and</t>
  </si>
  <si>
    <t>Expenses-railway operating</t>
  </si>
  <si>
    <t>Sinking funds</t>
  </si>
  <si>
    <t>Extraordinary items</t>
  </si>
  <si>
    <t>Source and application of working capital</t>
  </si>
  <si>
    <t>Federal income taxes</t>
  </si>
  <si>
    <t>Specialized service subschedule</t>
  </si>
  <si>
    <t>Financial position-Changes in</t>
  </si>
  <si>
    <t>Statement of changes in financial position</t>
  </si>
  <si>
    <t>Stock outstanding</t>
  </si>
  <si>
    <t>Freight cars loaded</t>
  </si>
  <si>
    <t xml:space="preserve">  Changes during year</t>
  </si>
  <si>
    <t>Freight-train cars</t>
  </si>
  <si>
    <t xml:space="preserve">  Number of security holders</t>
  </si>
  <si>
    <t>Freight car-miles</t>
  </si>
  <si>
    <t xml:space="preserve">  Total voting power</t>
  </si>
  <si>
    <t>3-4</t>
  </si>
  <si>
    <t>Fuel consumed diesel</t>
  </si>
  <si>
    <t xml:space="preserve">  Value per share</t>
  </si>
  <si>
    <t xml:space="preserve">  Cost</t>
  </si>
  <si>
    <t xml:space="preserve">  Voting rights</t>
  </si>
  <si>
    <t>Funded debt (see Debt holdings)</t>
  </si>
  <si>
    <t>Supporting schedule-Road</t>
  </si>
  <si>
    <t>56-57</t>
  </si>
  <si>
    <t>Guaranties and suretyships</t>
  </si>
  <si>
    <t>Suretyships-Guaranties and</t>
  </si>
  <si>
    <t>Identity of respondent</t>
  </si>
  <si>
    <t>Ties laid in replacement</t>
  </si>
  <si>
    <t>Items in selected income and retained earnings accounts</t>
  </si>
  <si>
    <t>Ties-Additional tracks, new lines, and extensions</t>
  </si>
  <si>
    <t>Investments in common stocks of affiliated companies</t>
  </si>
  <si>
    <t>Tracks operated at close of year</t>
  </si>
  <si>
    <t>Investments and advances of affiliated companies</t>
  </si>
  <si>
    <t>26-29</t>
  </si>
  <si>
    <t xml:space="preserve">  Miles of, at close of year</t>
  </si>
  <si>
    <t xml:space="preserve">  Railway property used in transportation service</t>
  </si>
  <si>
    <t>42-43</t>
  </si>
  <si>
    <t>Track and traffic conditions</t>
  </si>
  <si>
    <t xml:space="preserve">  Road and equipment</t>
  </si>
  <si>
    <t>Train hours, yard switching</t>
  </si>
  <si>
    <t>97</t>
  </si>
  <si>
    <t xml:space="preserve">    Changes during year</t>
  </si>
  <si>
    <t>Train miles</t>
  </si>
  <si>
    <t xml:space="preserve">    Leased property-improvements made during the year</t>
  </si>
  <si>
    <t>Tons of freight</t>
  </si>
  <si>
    <t>Leases</t>
  </si>
  <si>
    <t>Ton-miles of freight</t>
  </si>
  <si>
    <t>Locomotive equipment</t>
  </si>
  <si>
    <t>TOFC/COFC number of revenue trailers and containers - loaded &amp; unloaded</t>
  </si>
  <si>
    <t xml:space="preserve">  Electric and other</t>
  </si>
  <si>
    <t>Voting powers and elections</t>
  </si>
  <si>
    <t xml:space="preserve">  Consumption of fuel diesel</t>
  </si>
  <si>
    <t>Locomotive unit miles</t>
  </si>
  <si>
    <t>For Index, See Back of Form</t>
  </si>
  <si>
    <t>of Economics, Environmental Analysis, and Administration of the Surface Transportation Board.</t>
  </si>
  <si>
    <t>8. Any references to the Bureau of Accounts or the Office of Economics contained in this report refer to the Office</t>
  </si>
  <si>
    <t>contained in this report  refer to the Surface Transportation Board.</t>
  </si>
  <si>
    <t>the Surface Transportation Board.  Any references to the Interstate Commerce Commission or Commission</t>
  </si>
  <si>
    <t>7. The ICC Termination Act of 1995 abolished the Interstate Commerce Commission and replaced it with</t>
  </si>
  <si>
    <t>Title 49, Code of Federal Regulations, as amended.</t>
  </si>
  <si>
    <t>(g) The Uniform System of Accounts for Railroad Companies means the system of accounts in Part 1201 of</t>
  </si>
  <si>
    <t>made.</t>
  </si>
  <si>
    <t xml:space="preserve">     (f) Preceding Year means the year ended December 31 of the year preceding the year for which the report is</t>
  </si>
  <si>
    <t>being made.  If the report is made for a shorter period than one year, it means the beginning of that period.</t>
  </si>
  <si>
    <t xml:space="preserve">     (e) Beginning of the Year means the beginning of business on January 1 of the year for which the report is</t>
  </si>
  <si>
    <t>report.</t>
  </si>
  <si>
    <t>made.  If the report is made for a shorter period than one year, it means the close of the period covered by the</t>
  </si>
  <si>
    <t xml:space="preserve">     (d) Close of the Year means the close of business on December 31 for the year in which the report is being</t>
  </si>
  <si>
    <t xml:space="preserve">     (c) Year means the year ended December 31 for which the report is being made.</t>
  </si>
  <si>
    <t xml:space="preserve">     (b) Respondent means the person or corporation in whose behalf the report is made.</t>
  </si>
  <si>
    <t xml:space="preserve">     (a) Board means Surface Transportation Board.</t>
  </si>
  <si>
    <t>have the following meanings:</t>
  </si>
  <si>
    <t>6.  Except where the context clearly indicates some other meaning, the following terms when used in this Form</t>
  </si>
  <si>
    <t>lowered.</t>
  </si>
  <si>
    <t>less than $1,000 should be raised to the nearest thousand dollars, and amounts of less than $500 should be</t>
  </si>
  <si>
    <t>schedules must be in agreement with related primary accounts.  For purposes of rounding, amounts of $500 but</t>
  </si>
  <si>
    <t>adjusted to accord with footings.  Totals for amounts reported in subsidiary accounts included in supporting</t>
  </si>
  <si>
    <t>5. Money items, except averages, throughout the annual report form should be shown in thousands of dollars</t>
  </si>
  <si>
    <t>in parenthesis.  Items of an unusual character must be indicated by appropriate symbols and explained in footnotes.</t>
  </si>
  <si>
    <t>4. All entries should be made in a permanent black ink or typed.  Those of a contrary character must be indicated</t>
  </si>
  <si>
    <t>requested information, inserts should be prepared and appropriately identified by the number of the schedule.</t>
  </si>
  <si>
    <t>3. Wherever the space provided in the schedules in insufficient to permit a full and complete statement of the</t>
  </si>
  <si>
    <t>should be given as the answer.  If any inquiry is inapplicable, the words "not applicable" should be used.</t>
  </si>
  <si>
    <t>2. Every inquiry must be definitely answered.  Where the word "none" truly and completely states the fact, it</t>
  </si>
  <si>
    <t>retained by the carrier.</t>
  </si>
  <si>
    <t>Washington, DC 20423, by March 31 of the year following that for which the report is made.  One copy should be</t>
  </si>
  <si>
    <t>Economics, Environmental Analysis, and Administration, 395 E Street, S.W. Suite 1100,</t>
  </si>
  <si>
    <t>Report should be completed.  Two of the copies must be filed with the Surface Transportation Board, Office of</t>
  </si>
  <si>
    <t>1. This report is required for every class I railroad operating within the United States.  Three copies of this Annual</t>
  </si>
  <si>
    <t>NOTICE</t>
  </si>
  <si>
    <t xml:space="preserve">The following information is provided in Compliance with OMB requirements and pursuant to the Paperwork Reduction Act of 1995, 44 U.S.C. §§ 3501-3519 (PRA):  </t>
  </si>
  <si>
    <t>Supplemental Information about the Annual Report (R-1)</t>
  </si>
  <si>
    <t>This information collection is mandatory pursuant to 49 U.S.C. § 11145.  The estimated hour burden for filing this report is estimated at no more than 800 hours.  Information in the Annual Reports is used to monitor and assess railroad industry growth, financial stability, traffic, and operations and to identify industry changes that may affect national transportation policy.  In addition, the Board uses data from these reports to more effectively carry out its regulatory responsibilities, such as acting on railroad requests for authority to engage in Board regulated financial transactions (for example, mergers, acquisitions of control, consolidations and abandonments); developing the Uniform Rail Costing System (URCS); conducting rail revenue adequacy proceedings; developing rail cost adjustment factors; and conducting investigations and rulemakings.  The information in this report is ordinarily maintained by the agency in hard copy for 10 years, after which it is transferred to the National Archives, where it is maintained as a permanent record.  In addition, some of this information is posted on the Board’s website, where it may remain indefinitely.  All information collected through this report is available to the public.  Under the PRA, a federal agency may not conduct or sponsor, and a person is not required to respond to, nor shall a person be subject to a penalty for failure to comply with, a collection of information unless it displays a currently valid OMB control number. Comments and questions about this collection (2140-0009) should be directed to Paperwork Reduction Officer, Surface Transportation Board, 395 E Street, S.W., Washington, DC 20423-0001.</t>
  </si>
  <si>
    <t xml:space="preserve">  Docket No. 38559 Railroad Classification Index, (ICC served January 20, 1983), modified the reporting requirements for Class II, Class III and Switching and Terminal Companies.  These carriers will notify the Board only if the calculation results in a different revenue level than its current classification.</t>
  </si>
  <si>
    <t>THIS PAGE INTENTIONALLY LEFT BLANK</t>
  </si>
  <si>
    <t>Schedule 210</t>
  </si>
  <si>
    <t>Schedule 410</t>
  </si>
  <si>
    <t>1.</t>
  </si>
  <si>
    <t>2.</t>
  </si>
  <si>
    <t>3.</t>
  </si>
  <si>
    <t>4.</t>
  </si>
  <si>
    <t>5.</t>
  </si>
  <si>
    <t>6.</t>
  </si>
  <si>
    <t>7.</t>
  </si>
  <si>
    <t>8.</t>
  </si>
  <si>
    <t>9.</t>
  </si>
  <si>
    <t>INSTRUCTIONS CONCERNING RETURNS TO BE MADE IN SCHEDULE 410</t>
  </si>
  <si>
    <t>Cross Checks</t>
  </si>
  <si>
    <t>Schedule 412</t>
  </si>
  <si>
    <t>Line 620, column (h)</t>
  </si>
  <si>
    <t>=</t>
  </si>
  <si>
    <t>Line 14, column (b)</t>
  </si>
  <si>
    <t>Lines 136 through 138, column (f)</t>
  </si>
  <si>
    <t>Line 29. column (b)</t>
  </si>
  <si>
    <t>Line 620, column (f)</t>
  </si>
  <si>
    <t>Line 14, column (d)</t>
  </si>
  <si>
    <t>Lines 118 through 123, and 130</t>
  </si>
  <si>
    <t>Line 620, column (g)</t>
  </si>
  <si>
    <t>Line 14, column (e)</t>
  </si>
  <si>
    <t xml:space="preserve">     through 135, column (f)</t>
  </si>
  <si>
    <t>Line 29. column (c)</t>
  </si>
  <si>
    <t>Schedule 414</t>
  </si>
  <si>
    <t>Schedule 415</t>
  </si>
  <si>
    <t>Line 231, column (f)</t>
  </si>
  <si>
    <t>Line 19, columns (b) through (d)</t>
  </si>
  <si>
    <t>Lines 207, 208, 211, 212, column (f)</t>
  </si>
  <si>
    <t>Lines 5, 38, column (f)</t>
  </si>
  <si>
    <t>Line 230, column (f)</t>
  </si>
  <si>
    <t>Line 19, columns (e) through (g)</t>
  </si>
  <si>
    <t>Lines 226, 227, column (f)</t>
  </si>
  <si>
    <t>Lines 24, 39, column (f)</t>
  </si>
  <si>
    <t>Lines 311, 312, 315, 316, column (f)</t>
  </si>
  <si>
    <t>Lines 32, 35, 36, 37, 40, 41, column (f)</t>
  </si>
  <si>
    <t>Schedule 417</t>
  </si>
  <si>
    <t>And</t>
  </si>
  <si>
    <t>Line 507, column (f)</t>
  </si>
  <si>
    <t>Line 1, column (j)</t>
  </si>
  <si>
    <t>Line 508, column (f)</t>
  </si>
  <si>
    <t>Line 2, column (j)</t>
  </si>
  <si>
    <t>Minus line 24, columns (b) through (d)</t>
  </si>
  <si>
    <t>Line 509, column (f)</t>
  </si>
  <si>
    <t>Line 3, column (j)</t>
  </si>
  <si>
    <t xml:space="preserve">   plus line 24, columns (e) through (g)</t>
  </si>
  <si>
    <t>Line 510, column (f)</t>
  </si>
  <si>
    <t>Line 4, column (j)</t>
  </si>
  <si>
    <t>Line 511, column (f)</t>
  </si>
  <si>
    <t>Line 5, column (j)</t>
  </si>
  <si>
    <t>Line 512, column (f)</t>
  </si>
  <si>
    <t>Line 6, column (j)</t>
  </si>
  <si>
    <t>Line 513, column (f)</t>
  </si>
  <si>
    <t>Line 7, column (j)</t>
  </si>
  <si>
    <t>Line 213, column (f)</t>
  </si>
  <si>
    <t>Lines 5, 38, columns (c) and (d)</t>
  </si>
  <si>
    <t>Line 514, column (f)</t>
  </si>
  <si>
    <t>Line 8, column (j)</t>
  </si>
  <si>
    <t>Line 232, column (f)</t>
  </si>
  <si>
    <t>Lines 24, 39, columns (c) and (d)</t>
  </si>
  <si>
    <t>Line 515, column (f)</t>
  </si>
  <si>
    <t>Line 9, column (j)</t>
  </si>
  <si>
    <t>Line 317, column (f)</t>
  </si>
  <si>
    <t>Lines 32, 35, 36, 37, 40, 41,</t>
  </si>
  <si>
    <t>Line 516, column (f)</t>
  </si>
  <si>
    <t>Line 10, column (j)</t>
  </si>
  <si>
    <t xml:space="preserve">    columns (c) and (d)</t>
  </si>
  <si>
    <t>Line 517, column (f)</t>
  </si>
  <si>
    <t>Line 11, column (j)</t>
  </si>
  <si>
    <t>Line 202, 203, 216, column (f) , equal</t>
  </si>
  <si>
    <t>Lines 5, 38, column (b)</t>
  </si>
  <si>
    <t xml:space="preserve">   to or greater than, but variance cannot</t>
  </si>
  <si>
    <t xml:space="preserve">   exceed line 216, column (f)</t>
  </si>
  <si>
    <t>Lines 221, 222, 235, column (f), equal</t>
  </si>
  <si>
    <t>Lines 24, 39, column (b)</t>
  </si>
  <si>
    <t xml:space="preserve">   exceed line 235, column (f)</t>
  </si>
  <si>
    <t>Lines 302 through 307 and 320, column (f)</t>
  </si>
  <si>
    <t>Lines 32, 35, 36, 37, 40, 41, column (b)</t>
  </si>
  <si>
    <t xml:space="preserve">   equal to or greater than, but variance</t>
  </si>
  <si>
    <t xml:space="preserve">   cannot exceed line 320, column (f)</t>
  </si>
  <si>
    <t>.</t>
  </si>
  <si>
    <t>a</t>
  </si>
  <si>
    <t xml:space="preserve">INSTRUCTIONS CONCERNING RETURNS TO BE MADE IN SCHEDULE 710  </t>
  </si>
  <si>
    <t>Instructions for reporting locomotive and passenger-train car data.</t>
  </si>
  <si>
    <t>Give particulars of each of the various classes of equipment which respondent owned or leased</t>
  </si>
  <si>
    <t>Column (k) should show aggregate capacity for all units reported in column (j), as follows:</t>
  </si>
  <si>
    <t xml:space="preserve">  during the year.</t>
  </si>
  <si>
    <t xml:space="preserve">  For locomotive units, report the manufacturer's rated horsepower (the maximum continuous</t>
  </si>
  <si>
    <t xml:space="preserve">  power output from the diesel engines or engines delivered to the main generator or generators</t>
  </si>
  <si>
    <t>In column (c), give the number of units purchased new or built in company shops.  In column (d),</t>
  </si>
  <si>
    <t xml:space="preserve">  for tractive purposes).  Exclude capacity data for steam locomotives.  For passenger-train cars,</t>
  </si>
  <si>
    <t xml:space="preserve">  give the number of new units leased from others.  The term "new" means a unit placed in service for</t>
  </si>
  <si>
    <t xml:space="preserve">  report the number of passenger seats available for revenue service, counting one passenger to</t>
  </si>
  <si>
    <t xml:space="preserve">  the first time on any railroad.</t>
  </si>
  <si>
    <t xml:space="preserve">  each berth in sleeping cars.</t>
  </si>
  <si>
    <t>Units leased to others for a period of one year or more are reportable in column (l).  Units</t>
  </si>
  <si>
    <t>Passenger-train car types and service equipment car types correspond to AAR Mechanical</t>
  </si>
  <si>
    <t xml:space="preserve">  temporarily out of respondent's service and rented to others for less than one year are to be</t>
  </si>
  <si>
    <t xml:space="preserve">  Division designations.  Descriptions of car codes and designations are published in The</t>
  </si>
  <si>
    <t xml:space="preserve">  included in column (h).  Units rented from others for a period less than one year should not be</t>
  </si>
  <si>
    <t xml:space="preserve">  Official Railway Equipment Register.</t>
  </si>
  <si>
    <t xml:space="preserve">  included in column (i).</t>
  </si>
  <si>
    <t>Cross-checks</t>
  </si>
  <si>
    <t>For reporting purposes, a "locomotive unit" is a self-propelled vehicle generating or converting</t>
  </si>
  <si>
    <t xml:space="preserve">  energy into motion, and designed solely for moving other equipment.  An "A" unit is the least</t>
  </si>
  <si>
    <t>Schedule 710</t>
  </si>
  <si>
    <t xml:space="preserve">      Schedule 710</t>
  </si>
  <si>
    <t xml:space="preserve">  number of wheel bases with superstructure designed for use singly or as a lead locomotive unit in</t>
  </si>
  <si>
    <t xml:space="preserve">  combination with other locomotive units.  A "B" unit is similar to an "A" unit but it is not equipped</t>
  </si>
  <si>
    <t>=    Line 11, column (l)</t>
  </si>
  <si>
    <t xml:space="preserve">  for use singly or as a lead locomotive unit.  A "B" unit may be equipped with hostler controls for</t>
  </si>
  <si>
    <t>=    Line 12, column (l)</t>
  </si>
  <si>
    <t xml:space="preserve">  independent operation at terminals.</t>
  </si>
  <si>
    <t>=    Line 13, column (l)</t>
  </si>
  <si>
    <t>=    Line 14, column (l)</t>
  </si>
  <si>
    <t xml:space="preserve">A "self-propelled" car is a rail motor car propelled by electric motors receiving power from a </t>
  </si>
  <si>
    <t>=    Line 15, column (l)</t>
  </si>
  <si>
    <t xml:space="preserve">  third rail or overhead, or internal combustion engines located on the car itself.  Trailers equipped </t>
  </si>
  <si>
    <t>=    Line 16, column (l)</t>
  </si>
  <si>
    <t xml:space="preserve">  for use only in trains of cars that are self-propelled are to be included as self-propelled equipment.</t>
  </si>
  <si>
    <t>When data appear in column (j), lines 1 through 8, column (k) should have data on the same lines.</t>
  </si>
  <si>
    <t>A "diesel" unit includes all units propelled by diesel internal combustion engines regardless of</t>
  </si>
  <si>
    <t xml:space="preserve">  final drive or whether power may at times be supplied from an external conductor.  Units other than</t>
  </si>
  <si>
    <t>When data appear in columns (k) or (l), lines 36 through 53, and 55, column (m) should have</t>
  </si>
  <si>
    <t xml:space="preserve">  diesel-electric, e.g., diesel-hydraulic, should be identified in a footnote, giving the number and a</t>
  </si>
  <si>
    <t xml:space="preserve">  data on the same lines.</t>
  </si>
  <si>
    <t xml:space="preserve">  brief description..  An "electric" unit includes all units which receive electric power from a third</t>
  </si>
  <si>
    <t xml:space="preserve">  rail or overhead contact wire, and use the power to drive one or more electric motors that propel</t>
  </si>
  <si>
    <t xml:space="preserve">  the vehicle.  An "other self-powered unit" includes all units other than diesel or electric, e.g., gas</t>
  </si>
  <si>
    <t xml:space="preserve">  turbine, steam.  Show the type of unit, service, and number, as appropriate, in a brief description</t>
  </si>
  <si>
    <t xml:space="preserve">  sufficient for positive identification.  An "Auxiliary unit" includes all units used in conjunction with</t>
  </si>
  <si>
    <t xml:space="preserve">  locomotives, but which draw their power from the "mother" unit, e.g., boosters, slugs, etc.  For</t>
  </si>
  <si>
    <t xml:space="preserve">  reporting purposes, indicate radio-controlled self-powered diesel units on lines 1 through 8, as</t>
  </si>
  <si>
    <t xml:space="preserve">  appropriate.  Radio-controlled units that are not self-propelled, i.e., those without a diesel, should</t>
  </si>
  <si>
    <t xml:space="preserve">  be reported on line 13 under "auxiliary units."</t>
  </si>
  <si>
    <t>Vice President &amp; Controller</t>
  </si>
  <si>
    <t>(Signature of officer authorized to administer oaths)</t>
  </si>
  <si>
    <t xml:space="preserve">    impression seal</t>
  </si>
  <si>
    <t xml:space="preserve">             L.S.</t>
  </si>
  <si>
    <t xml:space="preserve">           Use an </t>
  </si>
  <si>
    <t xml:space="preserve">   My commission expires ___________________________________________________________</t>
  </si>
  <si>
    <t xml:space="preserve">     county above named, this _______________________ day of ________________, 20____.</t>
  </si>
  <si>
    <t xml:space="preserve">          Subscribed and sworn to before me, a _________________________________________ in and for the State and</t>
  </si>
  <si>
    <t>(Signature of affiant)</t>
  </si>
  <si>
    <t>said report are true, and that the said report is a correct and complete statement of the business and affairs of the above-named</t>
  </si>
  <si>
    <t>that he has carefully examined the foregoing report; that he believes that all statements of fact contained in the</t>
  </si>
  <si>
    <t>Jon I. Stevens makes oath and states that he is Vice President and Controller of BNSF Railway Company;</t>
  </si>
  <si>
    <t xml:space="preserve">    County of Tarrant</t>
  </si>
  <si>
    <t xml:space="preserve">    State of Texas</t>
  </si>
  <si>
    <t>(By the president or other chief officer of the respondent)</t>
  </si>
  <si>
    <t>SUPPLEMENTAL OATH</t>
  </si>
  <si>
    <t xml:space="preserve">         impression seal</t>
  </si>
  <si>
    <t xml:space="preserve">                  L.S.</t>
  </si>
  <si>
    <t xml:space="preserve">               Use an </t>
  </si>
  <si>
    <t xml:space="preserve">        My commission expires ___________________________________________________________</t>
  </si>
  <si>
    <t xml:space="preserve">    county above named, this _________________ day of ________________________, 20____.</t>
  </si>
  <si>
    <t xml:space="preserve">       Subscribed and sworn to before me, a ___________________________________________________ in and for the State and</t>
  </si>
  <si>
    <t>correct and complete statement, accurately taken from the books and records, of the business and affairs of the above-named</t>
  </si>
  <si>
    <t>Transportation Board; that she believes that all other statements of fact contained in this report are true, and that this report is a</t>
  </si>
  <si>
    <t>provisions of the Uniform System of Accounts for Railroad Companies and other accounting and reporting directives of the Surface</t>
  </si>
  <si>
    <t>that she knows that the entries contained in this report relate to accounting matters that have been prepared in accordance with the</t>
  </si>
  <si>
    <t>in which such books are kept; that she knows that such books have been kept in good faith during the period covered by this report;</t>
  </si>
  <si>
    <t>that it is her duty to have supervision over the books of accounts of the respondent and to control the manner</t>
  </si>
  <si>
    <t>Felicia L. Williams makes oath and states that she is General Director of Accounting of BNSF Railway Company;</t>
  </si>
  <si>
    <t>(To be made by the officer having control of the accounting of the respondent)</t>
  </si>
  <si>
    <t>OATH</t>
  </si>
  <si>
    <t>officer has no control over the respondent's accounting and reporting.</t>
  </si>
  <si>
    <t>shall also be verified by the oath of the president or other chief officer of the respondent, unless the respondent states that such</t>
  </si>
  <si>
    <t>The foregoing report shall be verified by the oath of the officer having control of the accounting of the respondent.  This report</t>
  </si>
  <si>
    <t xml:space="preserve">       </t>
  </si>
  <si>
    <t>VERIFICATION</t>
  </si>
  <si>
    <t>Schedules 330, 332, 335, 352B, 410, 700, 710, 710S, and 720</t>
  </si>
  <si>
    <t>PTC Supplement</t>
  </si>
  <si>
    <t>Road Initials:  BNSF               Year 2014</t>
  </si>
  <si>
    <t xml:space="preserve">      Road Initials:  BNSF               Year 2014</t>
  </si>
  <si>
    <t>respondent during the period of time from and including January 1, 2014 to and including December 31, 2014.</t>
  </si>
  <si>
    <t>respondent and the operations of its property during the period of time from and including January 1, 2014, to and including</t>
  </si>
  <si>
    <t>December 31, 2014.</t>
  </si>
  <si>
    <t>Road Initials:  BNSF           Year   2014</t>
  </si>
  <si>
    <t xml:space="preserve"> YEAR ENDED DECEMBER 31, 2014</t>
  </si>
  <si>
    <t xml:space="preserve"> Road Initials:  BNSF               Year 2014</t>
  </si>
  <si>
    <t>98-120</t>
  </si>
  <si>
    <t xml:space="preserve">Road Initials:  BNSF      Year </t>
  </si>
  <si>
    <t>A. SCHEDULES OMITTED BY RESPONDENT</t>
  </si>
  <si>
    <t xml:space="preserve">   1. The respondent, at its option, may omit pages from this report provided there is nothing to report or the schedules are not </t>
  </si>
  <si>
    <t xml:space="preserve">        applicable.</t>
  </si>
  <si>
    <t xml:space="preserve">   2. Show below the pages excluded, as well as the schedule number and title, in the space provided below.</t>
  </si>
  <si>
    <t xml:space="preserve">   3. If no schedules were omitted indicate "NONE."</t>
  </si>
  <si>
    <t>Schedule No.</t>
  </si>
  <si>
    <t>NONE</t>
  </si>
  <si>
    <t xml:space="preserve">  Railroad Annual Report R-1</t>
  </si>
  <si>
    <t xml:space="preserve">Road Initials:  BNSF               Year </t>
  </si>
  <si>
    <t>B. IDENTITY OF RESPONDENT</t>
  </si>
  <si>
    <t xml:space="preserve">   Answers to the questions asked should be made in full, without reference to data returned on the corresponding page of previous reports.  In </t>
  </si>
  <si>
    <t xml:space="preserve">case any changes of the nature referred to under Inquiry 4 on this page have taken place during the year covered by this report, they should be </t>
  </si>
  <si>
    <t>explained in full detail.</t>
  </si>
  <si>
    <t xml:space="preserve">   1. Give the exact name of the respondent in full.  Use the words, "The" and "Company" only when they are parts of the corporate name.  Be careful </t>
  </si>
  <si>
    <t xml:space="preserve">to distinguish between railroad and railway.  The corporate name should be given uniformly throughout the report, notably on the cover, on the title </t>
  </si>
  <si>
    <t xml:space="preserve">page, and in the "Verification."  If the report is made by receivers, trustees, a committee of bondholders, or individuals otherwise in possession of </t>
  </si>
  <si>
    <t xml:space="preserve">the property, state names and facts with precision.  If the report is for a consolidated group, pursuant to Special Permission from the Board, </t>
  </si>
  <si>
    <t>indicate such fact on line 1 below and list the consolidated group on page 4.</t>
  </si>
  <si>
    <t xml:space="preserve">   2. If incorporated under a special charter, give date of passage of the act; if under a general law, give date of filing certificate of organization; if a </t>
  </si>
  <si>
    <t xml:space="preserve">reorganization has been effected, give date of reorganization.  If a receivership or other trust, also give date when such receivership or other </t>
  </si>
  <si>
    <t>possession began.  If a partnership, give date of formation and also names in full of present partners.</t>
  </si>
  <si>
    <t xml:space="preserve">   3. State the occasion for the reorganization, whether by reason of foreclosure of mortgage or otherwise, according to the fact.  Give date of </t>
  </si>
  <si>
    <t>organization of original corporation and refer to laws under which organized.</t>
  </si>
  <si>
    <t xml:space="preserve">   1. Exact Name of common carrier making this report:</t>
  </si>
  <si>
    <t>BNSF Railway Company</t>
  </si>
  <si>
    <t xml:space="preserve">   2. Date of incorporation:</t>
  </si>
  <si>
    <t>January 13, 1961</t>
  </si>
  <si>
    <t xml:space="preserve">   3. Under laws of what Government, State or Territory organized?  If more than one, name all.  If in bankruptcy, give court of jurisdiction and dates</t>
  </si>
  <si>
    <t xml:space="preserve">       of beginning of receivership and of appointment of receivers or trustees:</t>
  </si>
  <si>
    <t xml:space="preserve"> </t>
  </si>
  <si>
    <t>Organized under the provisions of the General Corporation Law of the State of Delaware.</t>
  </si>
  <si>
    <t xml:space="preserve">   4. If the respondent was reorganized during the year, involved in a consolidation or merger, or conducted its business under a different name, give</t>
  </si>
  <si>
    <t xml:space="preserve">       full particulars:</t>
  </si>
  <si>
    <t>STOCKHOLDERS' REPORTS</t>
  </si>
  <si>
    <t xml:space="preserve">   5. The respondent is required to send the Office of Economic and Environmental Analysis, immediately upon preparation, two copies of its latest </t>
  </si>
  <si>
    <t xml:space="preserve">       annual report to stockholders.</t>
  </si>
  <si>
    <t xml:space="preserve">       Check appropriate box:</t>
  </si>
  <si>
    <t xml:space="preserve">(  ) </t>
  </si>
  <si>
    <t>Two copies are attached to this report.</t>
  </si>
  <si>
    <t>Two copies will be submitted on:  __________________________________________________________________________________</t>
  </si>
  <si>
    <t>(date)</t>
  </si>
  <si>
    <t xml:space="preserve">(X) </t>
  </si>
  <si>
    <t>No annual report to stockholders is prepared.</t>
  </si>
  <si>
    <t>A copy of BNSF Railway Company SEC Form 10-K is attached.</t>
  </si>
  <si>
    <t>Road Initials:  BNSF                               Year 2014</t>
  </si>
  <si>
    <t>C. VOTING POWERS AND ELECTIONS</t>
  </si>
  <si>
    <t xml:space="preserve">  1.  State the par value of each share of stock:  Common $1.00 per share; first preferred, $ N/A per share; second preferred,</t>
  </si>
  <si>
    <t xml:space="preserve"> $ N/A per share; debenture stock, $ N/A per share.</t>
  </si>
  <si>
    <t xml:space="preserve">   2.  State whether or not each share of stock has the right to one vote; if not, give full particulars in a footnote.  [X] Yes    [  ] No</t>
  </si>
  <si>
    <t xml:space="preserve">   3.  Are voting rights proportional to holdings?  [X] Yes   [  ] No.  If not, state in a footnote the relation between holdings and corresponding voting rights.</t>
  </si>
  <si>
    <t xml:space="preserve">   4.  Are voting rights attached to any securities other than stock?  [  ] Yes   [X] No.  If yes, name in a footnote each security, other than stock, to which voting rights are</t>
  </si>
  <si>
    <t xml:space="preserve"> attached (as of the close of the year), and state in detail the relation between holdings and corresponding voting rights, indicating whether voting rights are actual or </t>
  </si>
  <si>
    <t>contingent and, if contingent, showing the contingency.</t>
  </si>
  <si>
    <t xml:space="preserve">   5.  Has any class or issue of securities any special privileges in the election of directors, trustees, or managers, or in the determination of corporate action by any method?</t>
  </si>
  <si>
    <t xml:space="preserve"> [  ] Yes   [X] No.  If yes, describe fully in a footnote each such class or issue and give a succinct statement showing clearly the character and extent of such privileges.</t>
  </si>
  <si>
    <t xml:space="preserve">   6.  Give the date of the latest closing of the stock book prior to the actual filing of this report, and state the purpose of such closing.</t>
  </si>
  <si>
    <t xml:space="preserve"> Stock books not closed and not required to be closed.</t>
  </si>
  <si>
    <t xml:space="preserve">   7.  State the total voting power of all security holders of the respondent at the date of such closing, if within one year of the date of such filing; if not, state as of the close</t>
  </si>
  <si>
    <r>
      <rPr>
        <sz val="11"/>
        <rFont val="Arial"/>
        <family val="2"/>
      </rPr>
      <t xml:space="preserve">  of the year. </t>
    </r>
    <r>
      <rPr>
        <u/>
        <sz val="11"/>
        <rFont val="Arial"/>
        <family val="2"/>
      </rPr>
      <t>1,000 votes, as of December 31, 2014</t>
    </r>
  </si>
  <si>
    <t xml:space="preserve">   8.  State the total number of stockholders of record, as of the date shown in answer to Inquiry 7.   One (1) stockholder.</t>
  </si>
  <si>
    <t xml:space="preserve">   9.  Give the names of 30 security holders of the respondent who, at the date of the latest closing of the stock book or compilation of the list of stockholders of the</t>
  </si>
  <si>
    <t xml:space="preserve"> respondent (if within 1 year prior to the actual filing of this report), had the highest voting powers in the respondent, showing for each his or her address, the number of votes</t>
  </si>
  <si>
    <t xml:space="preserve"> he or she would have had a right to cast on that date had a meeting then been in order, and the classification of the number of votes to which he or she was entitled, with</t>
  </si>
  <si>
    <t xml:space="preserve">respect to securities held by him or her, such securities being classified as common stock, second preferred stock, first preferred stock, and other securities (stating in a </t>
  </si>
  <si>
    <t>footnote the names of such other securities, if any).  If any such holder held in trust, give (in a footnote) the particulars of the trust.  In the case of voting trust agreements,</t>
  </si>
  <si>
    <t xml:space="preserve">give as supplemental information and the names and addresses of the 30 largest holders of the voting trust certificates and the amount of their individual holdings.  If the </t>
  </si>
  <si>
    <t>stock book was not closed or the list of stockholders compiled within such year, show such 30 security holders as of the close of the year.</t>
  </si>
  <si>
    <t>Number of Votes, Classified With</t>
  </si>
  <si>
    <t>Number of Votes</t>
  </si>
  <si>
    <t>Respect to Securities on Which Based</t>
  </si>
  <si>
    <t>Line</t>
  </si>
  <si>
    <t>to Which</t>
  </si>
  <si>
    <t>Stock</t>
  </si>
  <si>
    <t>No.</t>
  </si>
  <si>
    <t>Security Holder</t>
  </si>
  <si>
    <t>Preferred</t>
  </si>
  <si>
    <t>Name of Security Holder</t>
  </si>
  <si>
    <t>Address of Security Holder</t>
  </si>
  <si>
    <t>Was Entitled</t>
  </si>
  <si>
    <t>Common</t>
  </si>
  <si>
    <t>Second</t>
  </si>
  <si>
    <t>First</t>
  </si>
  <si>
    <t>(a)</t>
  </si>
  <si>
    <t>(b)</t>
  </si>
  <si>
    <t>(c)</t>
  </si>
  <si>
    <t>(d)</t>
  </si>
  <si>
    <t>(e)</t>
  </si>
  <si>
    <t>(f)</t>
  </si>
  <si>
    <t>Burlington Northern Santa Fe, LLC</t>
  </si>
  <si>
    <t>2650 Lou Menk Drive</t>
  </si>
  <si>
    <t>Fort Worth, TX  76131</t>
  </si>
  <si>
    <t>4</t>
  </si>
  <si>
    <t>6</t>
  </si>
  <si>
    <t>9</t>
  </si>
  <si>
    <t>10</t>
  </si>
  <si>
    <t>12</t>
  </si>
  <si>
    <t>13</t>
  </si>
  <si>
    <t>14</t>
  </si>
  <si>
    <t>15</t>
  </si>
  <si>
    <t>18</t>
  </si>
  <si>
    <t>22</t>
  </si>
  <si>
    <t>24</t>
  </si>
  <si>
    <t>25</t>
  </si>
  <si>
    <t>27</t>
  </si>
  <si>
    <t>28</t>
  </si>
  <si>
    <t>29</t>
  </si>
  <si>
    <t>C. VOTING POWERS AND ELECTIONS - Continued</t>
  </si>
  <si>
    <t xml:space="preserve">   10.  State the total number of votes cast at the latest general meeting for the election of directors of the respondent:    "Not Applicable" </t>
  </si>
  <si>
    <t>Refer to note shown under inquiry 9.</t>
  </si>
  <si>
    <t xml:space="preserve">   11.  Give the date of such meeting:   "Not Applicable" - Refer to note shown under inquiry 9.</t>
  </si>
  <si>
    <t xml:space="preserve">   12.  Give the place of such meeting:   "Not Applicable" - Refer to note shown under inquiry 9.</t>
  </si>
  <si>
    <t>NOTES AND REMARKS</t>
  </si>
  <si>
    <t>Consolidated Subsidiaries:</t>
  </si>
  <si>
    <t>Bayport Systems, Inc.</t>
  </si>
  <si>
    <t>Bayrail, LLC</t>
  </si>
  <si>
    <t>BN Leasing Corporation</t>
  </si>
  <si>
    <t>BNSF Communications, Inc.</t>
  </si>
  <si>
    <t>BNSF Equipment Acquisition Company, LLC</t>
  </si>
  <si>
    <t>Burlington Northern Santa Fe Properties, LLC</t>
  </si>
  <si>
    <t>BNSF Railway International Services, Inc.</t>
  </si>
  <si>
    <t>BNSF Spectrum, Inc.</t>
  </si>
  <si>
    <t xml:space="preserve">Burlington Northern (Manitoba) Limited </t>
  </si>
  <si>
    <t>Burlington Northern Railroad Holdings, Inc.</t>
  </si>
  <si>
    <t>Burlington Northern Santa Fe British Columbia, Ltd.</t>
  </si>
  <si>
    <t xml:space="preserve">Burlington Northern Santa Fe Manitoba, Inc. </t>
  </si>
  <si>
    <t>Los Angeles Junction Railway Company</t>
  </si>
  <si>
    <t>Midwest/Northwest Properties Inc.</t>
  </si>
  <si>
    <t>Pine Canyon Land Company</t>
  </si>
  <si>
    <t>San Jacinto Rail Limited</t>
  </si>
  <si>
    <t>Santa Fe Pacific Insurance Company</t>
  </si>
  <si>
    <t>Santa Fe Pacific Pipelines, Inc.</t>
  </si>
  <si>
    <t>Santa Fe Pacific Railroad Company</t>
  </si>
  <si>
    <t>SFP Pipeline Holdings, Inc.</t>
  </si>
  <si>
    <t>Slover Development Company LLC</t>
  </si>
  <si>
    <t>Star Lake Railroad Company</t>
  </si>
  <si>
    <t>The Burlington Northern and Santa Fe Railway Company de Mexico, S.A. de C.V.</t>
  </si>
  <si>
    <t>The Zia Company</t>
  </si>
  <si>
    <t>Western Fruit Express Company</t>
  </si>
  <si>
    <t>Inactive Subsidiaries:</t>
  </si>
  <si>
    <t>Northern Radio Limited (British Columbia)</t>
  </si>
  <si>
    <t xml:space="preserve">200.  COMPARATIVE STATEMENT OF FINANCIAL POSITION - EXPLANATORY NOTES  </t>
  </si>
  <si>
    <t>(Dollars in Thousands)</t>
  </si>
  <si>
    <t>The notes listed below are provided to disclose supplementary information on matters which have an important effect on the financial</t>
  </si>
  <si>
    <t>condition of the carrier.  The carrier shall give the particulars called for herein and where there is nothing to report, insert the word "none"; and</t>
  </si>
  <si>
    <t>in addition thereto shall enter in separate notes with suitable particulars other matters involving material amounts of the character commonly</t>
  </si>
  <si>
    <t>disclosed in financial statements under generally accepted accounting principles, except as shown in other schedules.  This includes statements</t>
  </si>
  <si>
    <t>explaining (1) service interruption insurance policies and indicating the amount of indemnity to which respondent will be entitled for work</t>
  </si>
  <si>
    <t>stoppage losses and the maximum amount of additional premium respondent may be obligated to pay in the event such losses are sustained by</t>
  </si>
  <si>
    <t>other railroads; (2) particulars concerning obligations for stock purchase options granted to officers and employees; and (3) what entries</t>
  </si>
  <si>
    <t>have been made for net income or retained income restricted under provisions of mortgages and other arrangements.</t>
  </si>
  <si>
    <t xml:space="preserve">1. Amount (estimated, if necessary) of net income or retained income which has to be provided for capital expenditures, and for sinking funds, </t>
  </si>
  <si>
    <t xml:space="preserve">pursuant to provisions of reorganization plans, mortgages, deeds of trust, or other contracts. </t>
  </si>
  <si>
    <t>$  None</t>
  </si>
  <si>
    <t>2. Estimated amount of future earnings which can be realized before paying Federal income taxes because of unused and available net</t>
  </si>
  <si>
    <t xml:space="preserve">operating loss carryover on January 1 of the year following that for which the report is made.  </t>
  </si>
  <si>
    <t>3. (a)  Explain the procedure in accounting for pension funds and recording in the accounts the current and past service pension costs,</t>
  </si>
  <si>
    <t xml:space="preserve">indicating whether or not consistent with the prior year. </t>
  </si>
  <si>
    <t>See Note 2 on page 9 - 15A</t>
  </si>
  <si>
    <t xml:space="preserve">      (b)  State amount, if any, representing the excess of the actuarially computed value of vested benefits over the total of the pension fund.   </t>
  </si>
  <si>
    <t xml:space="preserve">      (c)  Is any part of the pension plan funded?     Specify.            Yes       X                 No   </t>
  </si>
  <si>
    <t xml:space="preserve">   If funding is by insurance, give name of insuring company                   None</t>
  </si>
  <si>
    <t xml:space="preserve">   If funding is by trust agreement, list trustee(s)          Northern Trust Company</t>
  </si>
  <si>
    <t>Date of trust agreement or latest amendment        September 24, 2012</t>
  </si>
  <si>
    <t>If respondent is affiliated in any way with the trustee(s), explain affiliation:     Not Affiliated</t>
  </si>
  <si>
    <t xml:space="preserve">      (d)  List affiliated companies which are included in the pension plan funding agreement and describe basis for allocating charges under the</t>
  </si>
  <si>
    <t xml:space="preserve">agreement.  </t>
  </si>
  <si>
    <t xml:space="preserve">      (e)  Is any part of the pension plan fund invested in stock or other securities of the respondent or its affiliates?  Specify   Yes         No     X</t>
  </si>
  <si>
    <t xml:space="preserve">If yes, give number of the shares for each class of stock or other security.    </t>
  </si>
  <si>
    <t>Are voting rights attached to any securities held by the pension plan?  Specify   Yes         No    X</t>
  </si>
  <si>
    <t xml:space="preserve">  If yes, who determines how stock is voted?  </t>
  </si>
  <si>
    <t>4. State whether a segregated political fund has been established as provided by the Federal Election Campaign Act of 1971 (18 U.S.C. 610).</t>
  </si>
  <si>
    <t>Yes   X       No</t>
  </si>
  <si>
    <t>5.  (a)  The amount of employer's contribution to employee stock ownership plans for the current year was  $ None</t>
  </si>
  <si>
    <t xml:space="preserve">      (b)  The amount of investment tax credit used to reduce current income tax expense resulting from contributions to qualified employee</t>
  </si>
  <si>
    <t>stock ownership plans for the current year was $   None</t>
  </si>
  <si>
    <t>6. In reference to Docket 37465, specify the total amount of business entertainment expenditures charged to the non-operating expense</t>
  </si>
  <si>
    <t>account.   $   None</t>
  </si>
  <si>
    <t>Continued on following page</t>
  </si>
  <si>
    <t>Road Initials: BNSF        Year 2014</t>
  </si>
  <si>
    <t xml:space="preserve">200.  COMPARATIVE STATEMENT OF FINANCIAL POSITION - EXPLANATORY NOTES - Continued  </t>
  </si>
  <si>
    <t xml:space="preserve">7.  Give particulars with respect to contingent assets and liabilities at the close of the year, in accordance with instruction 5-6 in the Uniform </t>
  </si>
  <si>
    <t>System of Accounts for Railroad Companies, that are not reflected in the amounts of the respondent.</t>
  </si>
  <si>
    <t>Disclose the nature and amount of contingency that is material.</t>
  </si>
  <si>
    <t xml:space="preserve">Examples of contingent liabilities are items which may become obligations as a result of pending or threatened litigation, assessments or </t>
  </si>
  <si>
    <t>possible assessments of additional taxes, and agreements or obligations to repurchase securities or property.  Additional pages may be</t>
  </si>
  <si>
    <t>added if more space is needed.  (Explain and/or reference to the following pages.)</t>
  </si>
  <si>
    <t>See Note 3 on pages 15A -15H</t>
  </si>
  <si>
    <t>(a)  Changes in valuation accounts.</t>
  </si>
  <si>
    <t>8.  Marketable equity securities.</t>
  </si>
  <si>
    <t>Dr. (Cr.)</t>
  </si>
  <si>
    <t>Dr. (Cr.) to</t>
  </si>
  <si>
    <t>Cost</t>
  </si>
  <si>
    <t>Market</t>
  </si>
  <si>
    <t>to Income</t>
  </si>
  <si>
    <t>Stockholder's Equity</t>
  </si>
  <si>
    <t>(Current Yr.)</t>
  </si>
  <si>
    <t>Current Portfolio</t>
  </si>
  <si>
    <t>N/A</t>
  </si>
  <si>
    <t xml:space="preserve">as of      /     /     </t>
  </si>
  <si>
    <t>Noncurrent Portfolio</t>
  </si>
  <si>
    <t>(Previous Yr.)</t>
  </si>
  <si>
    <t>(b)  At 12/31/14, gross unrealized gains and losses pertaining to marketable equity securities were as follows:</t>
  </si>
  <si>
    <t>Gains</t>
  </si>
  <si>
    <t>Losses</t>
  </si>
  <si>
    <t>Current</t>
  </si>
  <si>
    <t>Noncurrent</t>
  </si>
  <si>
    <t>(c)  A net unrealized gain (loss) of $ 0   on the sale of marketable equity securities was included in net income for 2014.</t>
  </si>
  <si>
    <t>The cost of securities was based on the     N/A      (method) cost of all the shares of each security held at time of sale.</t>
  </si>
  <si>
    <t>Significant net realized and net unrealized gains and losses arising after date of the financial statements but prior to the filing, applicable to</t>
  </si>
  <si>
    <t>marketable equity securities owned at balance sheet date shall be disclosed below:</t>
  </si>
  <si>
    <t>None</t>
  </si>
  <si>
    <t>NOTE:   12 / 31  / 14    Balance sheet date of reported year unless specified as previous year.</t>
  </si>
  <si>
    <t xml:space="preserve">                Railroad Annual Report R-1</t>
  </si>
  <si>
    <t>Road Initials:   BNSF               Year 2014</t>
  </si>
  <si>
    <t>200.  COMPARATIVE STATEMENT OF FINANCIAL POSITION - ASSETS</t>
  </si>
  <si>
    <t>Cross</t>
  </si>
  <si>
    <t>Account</t>
  </si>
  <si>
    <t>Balance at close</t>
  </si>
  <si>
    <t>Balance at begin-</t>
  </si>
  <si>
    <t>Check</t>
  </si>
  <si>
    <t>of year</t>
  </si>
  <si>
    <t>ing of year</t>
  </si>
  <si>
    <t>Current Assets</t>
  </si>
  <si>
    <t>Cash</t>
  </si>
  <si>
    <t>Temporary cash investments</t>
  </si>
  <si>
    <t>Special deposits</t>
  </si>
  <si>
    <t xml:space="preserve">Accounts receivable </t>
  </si>
  <si>
    <t xml:space="preserve">  - Loan and notes</t>
  </si>
  <si>
    <t xml:space="preserve">  - Interline and other balances</t>
  </si>
  <si>
    <t xml:space="preserve">  - Customers</t>
  </si>
  <si>
    <t xml:space="preserve">  - Other</t>
  </si>
  <si>
    <t>709, 708</t>
  </si>
  <si>
    <t xml:space="preserve">  - Accrued accounts receivables</t>
  </si>
  <si>
    <t>708.5</t>
  </si>
  <si>
    <t xml:space="preserve">  - Receivables from affiliated companies</t>
  </si>
  <si>
    <t>709.5</t>
  </si>
  <si>
    <t xml:space="preserve">  - Less: Allowance for uncollectible accounts</t>
  </si>
  <si>
    <t>710, 711, 714</t>
  </si>
  <si>
    <t>Working funds prepayments deferred income tax debits</t>
  </si>
  <si>
    <t>Materials and supplies</t>
  </si>
  <si>
    <t>Other current assets</t>
  </si>
  <si>
    <t xml:space="preserve">  TOTAL CURRENT ASSETS</t>
  </si>
  <si>
    <t>Other Assets</t>
  </si>
  <si>
    <t>715, 716, 717</t>
  </si>
  <si>
    <t>Special funds</t>
  </si>
  <si>
    <t>721, 721.5</t>
  </si>
  <si>
    <t>Investments and advances affiliated companies</t>
  </si>
  <si>
    <t xml:space="preserve">   (Schs. 310 and 310A)</t>
  </si>
  <si>
    <t>722, 723</t>
  </si>
  <si>
    <t>Other investments and advances</t>
  </si>
  <si>
    <t>Allowances for net unrealized loss on noncurrent</t>
  </si>
  <si>
    <t xml:space="preserve">   marketable equity securities - Cr.</t>
  </si>
  <si>
    <t>737, 738</t>
  </si>
  <si>
    <t>Property used in other than carrier operation</t>
  </si>
  <si>
    <t xml:space="preserve">   (Less depreciation)   </t>
  </si>
  <si>
    <t>739, 741</t>
  </si>
  <si>
    <t>Other assets</t>
  </si>
  <si>
    <t>Other deferred debits</t>
  </si>
  <si>
    <t>Accumulated deferred income tax debits</t>
  </si>
  <si>
    <t xml:space="preserve">  TOTAL OTHER ASSETS</t>
  </si>
  <si>
    <t>Road and Equipment</t>
  </si>
  <si>
    <t>731, 732</t>
  </si>
  <si>
    <t>Road (Sch. 330)                               L-30 Col h &amp; b</t>
  </si>
  <si>
    <t>Equipment (Sch 330)                       L-39 Col h &amp; b</t>
  </si>
  <si>
    <t>Unallocated items</t>
  </si>
  <si>
    <t>733, 735</t>
  </si>
  <si>
    <t>Accumulated depreciation and amortization</t>
  </si>
  <si>
    <t xml:space="preserve">   (Schs. 335, 342, 351)</t>
  </si>
  <si>
    <t xml:space="preserve">  Net Road and Equipment</t>
  </si>
  <si>
    <t xml:space="preserve">  TOTAL ASSETS</t>
  </si>
  <si>
    <t>Road Initials:  BNSF</t>
  </si>
  <si>
    <t>Year 2014</t>
  </si>
  <si>
    <t>200.  COMPARATIVE STATEMENT OF FINANCIAL POSITION - LIABILITIES AND SHAREHOLDERS' EQUITY</t>
  </si>
  <si>
    <t>Current Liabilities</t>
  </si>
  <si>
    <t>Loans and notes payable</t>
  </si>
  <si>
    <t>Accounts payable: interline and other balances</t>
  </si>
  <si>
    <t>Audited accounts and wages</t>
  </si>
  <si>
    <t>Other accounts payable</t>
  </si>
  <si>
    <t>755, 756</t>
  </si>
  <si>
    <t>Interest and dividends payable</t>
  </si>
  <si>
    <t>Payables to affiliated companies</t>
  </si>
  <si>
    <t>Accrued accounts payable</t>
  </si>
  <si>
    <t>760, 761, 761.5</t>
  </si>
  <si>
    <t>Taxes accrued</t>
  </si>
  <si>
    <t>Other current liabilities</t>
  </si>
  <si>
    <t>Equipment obligations and other long-term debt</t>
  </si>
  <si>
    <t xml:space="preserve">   due within one year</t>
  </si>
  <si>
    <t xml:space="preserve">   TOTAL CURRENT LIABILITIES</t>
  </si>
  <si>
    <t>Non-Current Liabilities</t>
  </si>
  <si>
    <t>765, 767</t>
  </si>
  <si>
    <t>Funded debt unmatured</t>
  </si>
  <si>
    <t>Equipment obligations</t>
  </si>
  <si>
    <t>Capitalized lease obligations</t>
  </si>
  <si>
    <t>Debt in default</t>
  </si>
  <si>
    <t>Accounts payable: affiliated companies</t>
  </si>
  <si>
    <t>770.1, 770.2</t>
  </si>
  <si>
    <t>Unamortized debt premium</t>
  </si>
  <si>
    <t>Interest in default</t>
  </si>
  <si>
    <t>Deferred revenues - transfers from govt. authorities</t>
  </si>
  <si>
    <t>Accumulated deferred income tax credits</t>
  </si>
  <si>
    <t>771, 772, 774,</t>
  </si>
  <si>
    <t>775, 782, 784</t>
  </si>
  <si>
    <t>Other long-term liabilities and deferred credits</t>
  </si>
  <si>
    <t xml:space="preserve">   TOTAL NON-CURRENT LIABILITIES</t>
  </si>
  <si>
    <t>Shareholders' Equity</t>
  </si>
  <si>
    <t>791, 792</t>
  </si>
  <si>
    <t>Total capital stock</t>
  </si>
  <si>
    <t xml:space="preserve">   Common stock</t>
  </si>
  <si>
    <t xml:space="preserve">   Preferred stock</t>
  </si>
  <si>
    <t>Discount on capital stock</t>
  </si>
  <si>
    <t>794, 795</t>
  </si>
  <si>
    <t>Additional capital</t>
  </si>
  <si>
    <t>Retained earnings:</t>
  </si>
  <si>
    <t xml:space="preserve">   Appropriated</t>
  </si>
  <si>
    <t xml:space="preserve">   Unappropriated</t>
  </si>
  <si>
    <t xml:space="preserve">   Net unrealized loss on noncurrent marketable</t>
  </si>
  <si>
    <t xml:space="preserve">   equity securities</t>
  </si>
  <si>
    <t>Less treasury stock</t>
  </si>
  <si>
    <t xml:space="preserve">   Net stockholders equity</t>
  </si>
  <si>
    <t xml:space="preserve">   TOTAL LIABILITIES AND SHAREHOLDERS EQUITY</t>
  </si>
  <si>
    <t>Road Initials: BNSF</t>
  </si>
  <si>
    <t>210.  RESULTS OF OPERATIONS</t>
  </si>
  <si>
    <t>1. Disclose requested information for respondent pertaining to results</t>
  </si>
  <si>
    <t>Cross-Checks</t>
  </si>
  <si>
    <t>of operations for the year.</t>
  </si>
  <si>
    <t>Line 15, col b</t>
  </si>
  <si>
    <t>= Line 62, col b</t>
  </si>
  <si>
    <t>2. Report total operating expenses from Sched. 410.  Any differences</t>
  </si>
  <si>
    <t>Lines 47,48,49 col b</t>
  </si>
  <si>
    <t>= Line 63, col b</t>
  </si>
  <si>
    <t>between this schedule and Sched. 410 must be explained on page 18.</t>
  </si>
  <si>
    <t>Line 50, col b</t>
  </si>
  <si>
    <t>= Line 64, col b</t>
  </si>
  <si>
    <t>3. List dividends from investments accounted for under the cost method</t>
  </si>
  <si>
    <t xml:space="preserve">on line 19, and list dividends accounted for under the equity method </t>
  </si>
  <si>
    <t>on line 25.</t>
  </si>
  <si>
    <t>Line 14, col b</t>
  </si>
  <si>
    <t>= Line 620, col h</t>
  </si>
  <si>
    <t>Line 14, col d</t>
  </si>
  <si>
    <t>= Line 620, col f</t>
  </si>
  <si>
    <t>4. All contra entries should be shown in parenthesis.</t>
  </si>
  <si>
    <t>Line 14, col e</t>
  </si>
  <si>
    <t>= Line 620, col g</t>
  </si>
  <si>
    <t>Item</t>
  </si>
  <si>
    <t>Amount for</t>
  </si>
  <si>
    <t>Freight-related</t>
  </si>
  <si>
    <t>Passenger-related</t>
  </si>
  <si>
    <t>current year</t>
  </si>
  <si>
    <t>preceding year</t>
  </si>
  <si>
    <t>revenue &amp;</t>
  </si>
  <si>
    <t>expenses</t>
  </si>
  <si>
    <t>ORDINARY ITEMS</t>
  </si>
  <si>
    <t>OPERATING INCOME</t>
  </si>
  <si>
    <t>Railway Operating Income</t>
  </si>
  <si>
    <t>(101) Freight</t>
  </si>
  <si>
    <t>(102) Passenger</t>
  </si>
  <si>
    <t>(103) Passenger-related</t>
  </si>
  <si>
    <t>(104) Switching</t>
  </si>
  <si>
    <t>(105) Water transfers</t>
  </si>
  <si>
    <t>(106) Demurrage</t>
  </si>
  <si>
    <t>(110) Incidental</t>
  </si>
  <si>
    <t>(121) Joint facility - credit</t>
  </si>
  <si>
    <t>(122) Joint facility - debit</t>
  </si>
  <si>
    <t>(501) Railway operating revenues (Exclusive of transfers</t>
  </si>
  <si>
    <t xml:space="preserve">           from government authorities-lines 1-9)</t>
  </si>
  <si>
    <t>(502) Railway operating revenues - transfers from</t>
  </si>
  <si>
    <t xml:space="preserve">           government authorities</t>
  </si>
  <si>
    <t>(503) Railway operating revenues - amortization of</t>
  </si>
  <si>
    <t xml:space="preserve">           deferred transfers from government authorities</t>
  </si>
  <si>
    <t xml:space="preserve">  TOTAL RAILWAY OPERATING REVENUES (lines 10-12)</t>
  </si>
  <si>
    <t>*</t>
  </si>
  <si>
    <t>(531) Railway operating expenses</t>
  </si>
  <si>
    <t xml:space="preserve">      Net revenue from railway operations</t>
  </si>
  <si>
    <t>OTHER INCOME</t>
  </si>
  <si>
    <t>(506) Revenue from property used in other than carrier</t>
  </si>
  <si>
    <t xml:space="preserve">           operations</t>
  </si>
  <si>
    <t>(510) Miscellaneous rent income</t>
  </si>
  <si>
    <t>(512) Separately operated properties - profit</t>
  </si>
  <si>
    <t>(513) Dividend income (cost method)</t>
  </si>
  <si>
    <t>(514) Interest income</t>
  </si>
  <si>
    <t>(516) Income from sinking and other funds</t>
  </si>
  <si>
    <t>(517) Release of premiums on funded debt</t>
  </si>
  <si>
    <t>(518) Reimbursements received under contracts and</t>
  </si>
  <si>
    <t xml:space="preserve">           agreements</t>
  </si>
  <si>
    <t>(519) Miscellaneous income</t>
  </si>
  <si>
    <t xml:space="preserve">      Income from affiliated companies:  519</t>
  </si>
  <si>
    <t xml:space="preserve">      a. Dividends (equity method)</t>
  </si>
  <si>
    <t xml:space="preserve">      b. Equity in undistributed earnings (losses)</t>
  </si>
  <si>
    <t xml:space="preserve">      TOTAL OTHER INCOME  (lines 16-26)</t>
  </si>
  <si>
    <t xml:space="preserve">      TOTAL INCOME  (lines 15, 27)</t>
  </si>
  <si>
    <t xml:space="preserve">    MISCELLANEOUS DEDUCTIONS FROM INCOME</t>
  </si>
  <si>
    <t>(534) Expenses of property used in other than carrier</t>
  </si>
  <si>
    <t>(544) Miscellaneous taxes</t>
  </si>
  <si>
    <t>(545) Separately operated properties-Loss</t>
  </si>
  <si>
    <t>(549) Maintenance of investment organization</t>
  </si>
  <si>
    <t>(550) Income transferred under contracts and agreements</t>
  </si>
  <si>
    <t>(551) Miscellaneous income charges</t>
  </si>
  <si>
    <t>(553) Uncollectible accounts</t>
  </si>
  <si>
    <t xml:space="preserve">    TOTAL MISCELLANEOUS DEDUCTIONS</t>
  </si>
  <si>
    <t xml:space="preserve">    Income available for fixed charges</t>
  </si>
  <si>
    <t>Road Initials:   BNSF               Year  2014</t>
  </si>
  <si>
    <t>210.  RESULTS OF OPERATIONS - Continued</t>
  </si>
  <si>
    <t>FIXED CHARGES</t>
  </si>
  <si>
    <t>(546) Interest on funded debt:</t>
  </si>
  <si>
    <t xml:space="preserve">      (a) Fixed interest not in default </t>
  </si>
  <si>
    <t xml:space="preserve">      (b) Interest in default</t>
  </si>
  <si>
    <t>(547) Interest on unfunded debt</t>
  </si>
  <si>
    <t>(548) Amortization of discount on funded debt</t>
  </si>
  <si>
    <t xml:space="preserve">        TOTAL FIXED CHARGES  (lines 38 through 41)</t>
  </si>
  <si>
    <t xml:space="preserve">            Income after fixed charges  (line 37 minus line 42)</t>
  </si>
  <si>
    <t>OTHER DEDUCTIONS</t>
  </si>
  <si>
    <t xml:space="preserve">      (c) Contingent interest</t>
  </si>
  <si>
    <t>UNUSUAL OR INFREQUENT ITEMS</t>
  </si>
  <si>
    <t>(555) Unusual or infrequent items (debit) credit</t>
  </si>
  <si>
    <t xml:space="preserve">      Income (Loss) from continuing operations (before inc. taxes)</t>
  </si>
  <si>
    <t>PROVISIONS FOR INCOME TAXES</t>
  </si>
  <si>
    <t>(556) Income taxes on ordinary income:</t>
  </si>
  <si>
    <t xml:space="preserve">      (a) Federal income taxes</t>
  </si>
  <si>
    <t xml:space="preserve">      (b) State income taxes</t>
  </si>
  <si>
    <t xml:space="preserve">      (c) Other income taxes</t>
  </si>
  <si>
    <t>(557) Provision for deferred taxes</t>
  </si>
  <si>
    <t xml:space="preserve">            TOTAL PROVISION FOR INCOME TAXES (lines 47 through 52)</t>
  </si>
  <si>
    <t xml:space="preserve">            Income from continuing operations  (line 46 minus line 51)</t>
  </si>
  <si>
    <t>DISCONTINUED OPERATIONS</t>
  </si>
  <si>
    <t>(560) Income or loss from operations of discontinued segments (less applicable income</t>
  </si>
  <si>
    <t xml:space="preserve">            taxes of $                                                      )</t>
  </si>
  <si>
    <t>(562) Gain or loss on disposal of discontinued segments (less applicable income taxes</t>
  </si>
  <si>
    <t xml:space="preserve">            of $                                                          )</t>
  </si>
  <si>
    <t xml:space="preserve">      Income before extraordinary items  (lines 52 through 54)</t>
  </si>
  <si>
    <t>EXTRAORDINARY ITEMS AND ACCOUNTING CHANGES</t>
  </si>
  <si>
    <t>(570) Extraordinary items (Net)</t>
  </si>
  <si>
    <t>(590) Income taxes on extraordinary items</t>
  </si>
  <si>
    <t>(591) Provision for deferred taxes - Extraordinary items</t>
  </si>
  <si>
    <t xml:space="preserve">              TOTAL EXTRAORDINARY ITEMS (lines 56 through 58)</t>
  </si>
  <si>
    <t>(592) Cumulative effect of changes in accounting principles  (less applicable income</t>
  </si>
  <si>
    <t xml:space="preserve">            taxes of $                                                )</t>
  </si>
  <si>
    <t xml:space="preserve">      Net income (Loss)  (lines 55 + 59 + 60)</t>
  </si>
  <si>
    <t>RECONCILIATION OF NET RAILWAY OPERATING INCOME (NROI)</t>
  </si>
  <si>
    <t xml:space="preserve">      Net revenues from railway operations</t>
  </si>
  <si>
    <t>(556) Income taxes on ordinary income (-)</t>
  </si>
  <si>
    <t>(557) Provision for deferred income taxes (-)</t>
  </si>
  <si>
    <t xml:space="preserve">      Income from lease of road and equipment (-)</t>
  </si>
  <si>
    <t xml:space="preserve">      Rent for leased roads and equipment (+)</t>
  </si>
  <si>
    <t xml:space="preserve">            Net railway operating income (loss) </t>
  </si>
  <si>
    <t>NOTES AND REMARKS FOR SCHEDULE 210 AND 220</t>
  </si>
  <si>
    <t>220.  RETAINED EARNINGS</t>
  </si>
  <si>
    <t>Show below the items of retained earnings accounts of the respondent for the year, classified in accordance with the Uniform System</t>
  </si>
  <si>
    <t>of Accounts for Railroad Companies,</t>
  </si>
  <si>
    <t>All contra entries should be shown in parentheses.</t>
  </si>
  <si>
    <t>Show in lines 22 and 23 the amount of assigned Federal income tax consequences for accounts 606 and 616.</t>
  </si>
  <si>
    <t>Segregate in column (c) all amounts applicable to the equity in undistributed earnings (losses) of affiliated companies based on the</t>
  </si>
  <si>
    <t>equity method of accounting.</t>
  </si>
  <si>
    <t xml:space="preserve">Line 3 (line 7 if a debit balance), column (c), should agree with line 26, column (b), in Schedule 210.  The total of columns (b) and (c), </t>
  </si>
  <si>
    <t>lines 3 and 7, should agree with line 61, column (b) in Schedule 210.</t>
  </si>
  <si>
    <t>Include in column (b) only amounts applicable to retained earnings exclusive of any amounts included in column (c).</t>
  </si>
  <si>
    <t>Retained</t>
  </si>
  <si>
    <t>Equity in Undistributed</t>
  </si>
  <si>
    <t>Earnings -</t>
  </si>
  <si>
    <t>Earnings (Losses) of</t>
  </si>
  <si>
    <t>Unappropriated</t>
  </si>
  <si>
    <t>Affiliated Companies</t>
  </si>
  <si>
    <t xml:space="preserve"> 1</t>
  </si>
  <si>
    <t>Balances at beginning of year</t>
  </si>
  <si>
    <t>(601.5)</t>
  </si>
  <si>
    <t>Prior period adjustments to beginning retained earnings</t>
  </si>
  <si>
    <t>CREDITS</t>
  </si>
  <si>
    <t>(602)</t>
  </si>
  <si>
    <t>Credit balance transferred from income</t>
  </si>
  <si>
    <t>(603)</t>
  </si>
  <si>
    <t>Appropriations released</t>
  </si>
  <si>
    <t>(606)</t>
  </si>
  <si>
    <t>Other credits to retained earnings</t>
  </si>
  <si>
    <t>TOTAL CREDITS</t>
  </si>
  <si>
    <t>DEBITS</t>
  </si>
  <si>
    <t>(612)</t>
  </si>
  <si>
    <t>Debit balance transferred from income</t>
  </si>
  <si>
    <t>(616)</t>
  </si>
  <si>
    <t>Other debits to retained earnings</t>
  </si>
  <si>
    <t>(620)</t>
  </si>
  <si>
    <t>Appropriations for sinking and other funds</t>
  </si>
  <si>
    <t>(621)</t>
  </si>
  <si>
    <t>Appropriations for other purposes</t>
  </si>
  <si>
    <t>(623)</t>
  </si>
  <si>
    <t>Dividends:  Common stock</t>
  </si>
  <si>
    <t xml:space="preserve">            Preferred stock (1)</t>
  </si>
  <si>
    <t>TOTAL DEBITS</t>
  </si>
  <si>
    <t>Net increase (decrease) during year (Line 6 minus line 13)</t>
  </si>
  <si>
    <t xml:space="preserve">         Balances at close of year (lines 1, 2, and 14)</t>
  </si>
  <si>
    <t xml:space="preserve">                Balances from line 15 (c)</t>
  </si>
  <si>
    <t>(798)</t>
  </si>
  <si>
    <t xml:space="preserve"> Total unappropriated retained earnings and equity in</t>
  </si>
  <si>
    <t xml:space="preserve">     undistributed earnings (losses) of affiliated companies</t>
  </si>
  <si>
    <t xml:space="preserve">     at end of year </t>
  </si>
  <si>
    <t>(797)</t>
  </si>
  <si>
    <t>Total appropriated retained earnings:</t>
  </si>
  <si>
    <t xml:space="preserve">        Credits during year         $ 0</t>
  </si>
  <si>
    <t xml:space="preserve">        Debits during year           $ 0</t>
  </si>
  <si>
    <t xml:space="preserve">        Balance at close of year  $ 0</t>
  </si>
  <si>
    <t>Amount of assigned Federal income tax consequences</t>
  </si>
  <si>
    <t xml:space="preserve">               Account 606        $ 0</t>
  </si>
  <si>
    <t xml:space="preserve">               Account 616         $ 0</t>
  </si>
  <si>
    <t>230.  CAPITAL STOCK</t>
  </si>
  <si>
    <t>PART I.  CAPITAL STOCK</t>
  </si>
  <si>
    <t>Disclose in column (a) the particulars of the various issues of capital stock of the respondent, distinguishing separate issues of any general class, if different in any respect.</t>
  </si>
  <si>
    <t>Present in column (b) the par or stated value of each issue.  If none, so state.</t>
  </si>
  <si>
    <t>Disclose in columns (c), (d), (e), and (f) the required information concerning the number of shares authorized, issued, in treasury, and outstanding for the various issues.</t>
  </si>
  <si>
    <t>For the purposes of this report, capital stock and other securities are considered to be nominally issued when certificates are signed and sealed and placed with the proper officer for sale and delivery or are</t>
  </si>
  <si>
    <t xml:space="preserve">pledged or otherwise placed in some special fund of the respondent.  They are considered to be actually issued when sold to a bona fide purchaser who holds them free from control by the respondent.  All </t>
  </si>
  <si>
    <t>securities actually issued and not reacquired by or for the respondent are considered to be actually outstanding.  If reacquired by or for the respondent, and not canceled or retired, they are considered to</t>
  </si>
  <si>
    <t>be nominally outstanding.</t>
  </si>
  <si>
    <t>Number of Shares</t>
  </si>
  <si>
    <t>Book Value at End of Year</t>
  </si>
  <si>
    <t>Class of Stock</t>
  </si>
  <si>
    <t>Par Value</t>
  </si>
  <si>
    <t>Authorized</t>
  </si>
  <si>
    <t>Issued</t>
  </si>
  <si>
    <t>In Treasury</t>
  </si>
  <si>
    <t>Outstanding</t>
  </si>
  <si>
    <t>(g)</t>
  </si>
  <si>
    <t>(h)</t>
  </si>
  <si>
    <t>Common - BNSF</t>
  </si>
  <si>
    <t xml:space="preserve">PART II.  SUMMARY OF CAPITAL STOCK CHANGES DURING YEAR  </t>
  </si>
  <si>
    <t>The purpose of this part is to disclose capital stock changes during the year.</t>
  </si>
  <si>
    <t>Column (a) presents the items to be disclosed.</t>
  </si>
  <si>
    <t>Columns (b), (d), and (f) require disclosure of the number of shares of preferred, common, and treasury stock applicable to the items in column (a).</t>
  </si>
  <si>
    <t>Columns (c), (e), and (g) require the disclosure of the book value of preferred, common, and treasury stock.</t>
  </si>
  <si>
    <t>Disclose in column (h) the additional paid-in capital realized from changes in capital stock during the year.</t>
  </si>
  <si>
    <t>Unusual circumstances arising from changes in capital stock shall be fully explained in footnotes to this schedule.</t>
  </si>
  <si>
    <t>Preferred Stock</t>
  </si>
  <si>
    <t>Common Stock</t>
  </si>
  <si>
    <t>Treasury Stock</t>
  </si>
  <si>
    <t>Additional</t>
  </si>
  <si>
    <t>No. of Shares</t>
  </si>
  <si>
    <t>$ Amount</t>
  </si>
  <si>
    <t>Capital $</t>
  </si>
  <si>
    <t xml:space="preserve">Balance at beginning of year </t>
  </si>
  <si>
    <t xml:space="preserve">     Capital stock sold  </t>
  </si>
  <si>
    <t xml:space="preserve">     Capital stock reacquired</t>
  </si>
  <si>
    <t xml:space="preserve">     Capital stock cancelled</t>
  </si>
  <si>
    <t xml:space="preserve">     Balance at close of year</t>
  </si>
  <si>
    <t xml:space="preserve">NONE </t>
  </si>
  <si>
    <t>Road Initials: BNSF               Year 2014</t>
  </si>
  <si>
    <t>240.  STATEMENT OF CASH FLOWS</t>
  </si>
  <si>
    <t>Give the information as requested concerning the cash flows during the year.  Either the direct or indirect method can be used.  The direct</t>
  </si>
  <si>
    <t>method shows as its principal components operating cash receipts and payments, such as cash received from customers and cash paid to</t>
  </si>
  <si>
    <t xml:space="preserve">suppliers and employees, the sum of which is net cash flow from operating activities.  The indirect method starts with net income and adjusts it </t>
  </si>
  <si>
    <t>for revenues and expense items that were not the result of operating cash transactions in the current period to reconcile it to net cash flow from</t>
  </si>
  <si>
    <t xml:space="preserve">operating activities If the direct method is used, complete lines 1 through 41.  If the indirect method is used complete lines 10 through 41.  Cash, </t>
  </si>
  <si>
    <t>for the purpose of this schedule, shall include cash and cash equivalents which are short-term, highly liquid investments readily convertible to</t>
  </si>
  <si>
    <t xml:space="preserve">known amounts of cash and so near their maturity that they present insignificant risk of changes in value because of changes in interest rates. </t>
  </si>
  <si>
    <t xml:space="preserve">Information about all investing and finance activities which do not directly affect cash shall be separately disclosed in footnotes to this schedule. </t>
  </si>
  <si>
    <t>They shall clearly relate the cash (if any) and noncash aspects of transactions.  Examples of noncash investing and transactions include</t>
  </si>
  <si>
    <t xml:space="preserve">converting debt to equity, acquiring assets by assuming directly related liabilities, such as purchasing a building by incurring a mortgage to the </t>
  </si>
  <si>
    <t xml:space="preserve">seller; obtaining an asset by entering into a capital lease; and exchanging noncash assets or liabilities for other noncash assets or liabilities. </t>
  </si>
  <si>
    <t xml:space="preserve">Some transactions are part cash and part noncash; only the cash portion shall be reported directly in the statement of cash flows.  Refer to FAS </t>
  </si>
  <si>
    <t>Statement No. 95, Statement of Cash Flows, for further details.</t>
  </si>
  <si>
    <t>CASH FLOWS FROM OPERATING ACTIVITIES</t>
  </si>
  <si>
    <t>Description</t>
  </si>
  <si>
    <t>Current Year</t>
  </si>
  <si>
    <t>Previous Year</t>
  </si>
  <si>
    <t xml:space="preserve">     Cash received from operating revenues</t>
  </si>
  <si>
    <t xml:space="preserve">     Dividends received from affiliates</t>
  </si>
  <si>
    <t xml:space="preserve">     Interest received</t>
  </si>
  <si>
    <t xml:space="preserve">     Other income</t>
  </si>
  <si>
    <t xml:space="preserve">     Cash paid for operating expenses</t>
  </si>
  <si>
    <t xml:space="preserve">     Interest paid (net of amounts capitalized)</t>
  </si>
  <si>
    <t xml:space="preserve">     Income taxes paid</t>
  </si>
  <si>
    <t xml:space="preserve">     Other - net</t>
  </si>
  <si>
    <t>NET CASH PROVIDED BY OPERATING ACTIVITIES (lines 1 through 8)</t>
  </si>
  <si>
    <t>RECONCILIATION OF NET INCOME TO NET CASH PROVIDED BY OPERATING ACTIVITIES</t>
  </si>
  <si>
    <t xml:space="preserve">     Income from continuing operations</t>
  </si>
  <si>
    <t>ADJUSTMENTS TO RECONCILE INCOME FROM CONTINUING OPERATIONS TO NET CASH PROVIDED BY OPERATING ACTIVITIES</t>
  </si>
  <si>
    <t xml:space="preserve">     Loss (gain) on sale or disposal of tangible property and investments</t>
  </si>
  <si>
    <t xml:space="preserve">     Depreciation and amortization expenses</t>
  </si>
  <si>
    <t xml:space="preserve">     Net increase (decrease) in provision for Deferred Income Taxes</t>
  </si>
  <si>
    <t xml:space="preserve">     Net decrease (increase) in undistributed earnings (losses) of affiliates</t>
  </si>
  <si>
    <t xml:space="preserve">     Decrease (increase) in accounts receivable</t>
  </si>
  <si>
    <t xml:space="preserve">     Decrease (increase) in material and supplies and other current assets</t>
  </si>
  <si>
    <t xml:space="preserve">     Increase (decrease) in current liabilities other than debt</t>
  </si>
  <si>
    <t xml:space="preserve">     Increase (decrease) in other - net</t>
  </si>
  <si>
    <t xml:space="preserve">     Net cash provided from continuing operations (lines 10 through 18)</t>
  </si>
  <si>
    <t xml:space="preserve">     Add (Subtract) cash generated (paid) by reason of discontinued</t>
  </si>
  <si>
    <t xml:space="preserve">          operations and extraordinary items</t>
  </si>
  <si>
    <t>NET CASH PROVIDED FROM OPERATING ACTIVITIES (lines 19 and 20)</t>
  </si>
  <si>
    <t>CASH FLOWS FROM INVESTING ACTIVITIES</t>
  </si>
  <si>
    <t xml:space="preserve">     Proceeds from sale of property</t>
  </si>
  <si>
    <t xml:space="preserve">     Capital expenditures</t>
  </si>
  <si>
    <t xml:space="preserve">     Net change in temporary cash investments not qualifying as cash</t>
  </si>
  <si>
    <t xml:space="preserve">         equivalents</t>
  </si>
  <si>
    <t xml:space="preserve">     Proceeds from sale/repayment of investment and advances</t>
  </si>
  <si>
    <t xml:space="preserve">     Purchase price of long-term investment and advances</t>
  </si>
  <si>
    <t xml:space="preserve">     Net decrease (increase) in sinking and other special funds</t>
  </si>
  <si>
    <t>NET CASH USED IN INVESTING ACTIVITIES (lines 22 through 28)</t>
  </si>
  <si>
    <t>(Continued on next page)</t>
  </si>
  <si>
    <t>240.  STATEMENT OF CASH FLOWS (Concluded)</t>
  </si>
  <si>
    <t>CASH FLOWS FROM FINANCING ACTIVITIES</t>
  </si>
  <si>
    <t xml:space="preserve">     Proceeds from issuance of long-term debt</t>
  </si>
  <si>
    <t xml:space="preserve">     Principal payments of long-term debt</t>
  </si>
  <si>
    <t xml:space="preserve">     Proceeds from issuance of capital stock</t>
  </si>
  <si>
    <t xml:space="preserve">     Purchase price of acquiring treasury stock</t>
  </si>
  <si>
    <t xml:space="preserve">     Cash dividends paid</t>
  </si>
  <si>
    <t>NET CASH FROM FINANCING ACTIVITIES (lines 30 through 35)</t>
  </si>
  <si>
    <t>NET INCREASE (DECREASE) IN CASH AND CASH EQUIVALENTS</t>
  </si>
  <si>
    <t xml:space="preserve">        (lines 21, 29, and 36)</t>
  </si>
  <si>
    <t>Cash and cash equivalents at beginning of the year</t>
  </si>
  <si>
    <t>CASH AND CASH EQUIVALENTS AT END OF THE YEAR (lines 37 &amp; 38)</t>
  </si>
  <si>
    <t>Footnotes to Schedule</t>
  </si>
  <si>
    <t>Cash paid during the year for:</t>
  </si>
  <si>
    <t>Interest (net of amount capitalized)  *</t>
  </si>
  <si>
    <t>Income taxes  (net)  *</t>
  </si>
  <si>
    <t xml:space="preserve">   * Only applies if indirect method is adopted</t>
  </si>
  <si>
    <t>245.  WORKING CAPITAL</t>
  </si>
  <si>
    <t>This schedule should include only data pertaining to railway transportation services.</t>
  </si>
  <si>
    <t>Carry out calculations of lines 9, 10, 20, and 21 to the nearest whole number.</t>
  </si>
  <si>
    <t>Source</t>
  </si>
  <si>
    <t>Amount</t>
  </si>
  <si>
    <t>CURRENT OPERATING ASSETS</t>
  </si>
  <si>
    <t>Interline and other balances (705)</t>
  </si>
  <si>
    <t>Sched. 200, line 5, col. b</t>
  </si>
  <si>
    <t>Customers (706)</t>
  </si>
  <si>
    <t>Sched. 200, line 6, col. b</t>
  </si>
  <si>
    <t>Other (707)</t>
  </si>
  <si>
    <t>Note A</t>
  </si>
  <si>
    <t>TOTAL CURRENT OPERATING ASSETS</t>
  </si>
  <si>
    <t>Lines 1 + 2 + 3</t>
  </si>
  <si>
    <t>OPERATING REVENUE</t>
  </si>
  <si>
    <t>Railway operating revenue</t>
  </si>
  <si>
    <t>Sched. 210, line 13, col. b</t>
  </si>
  <si>
    <t>Rent income</t>
  </si>
  <si>
    <t>Note B</t>
  </si>
  <si>
    <t>TOTAL OPERATING REVENUES</t>
  </si>
  <si>
    <t>Lines 5 + 6</t>
  </si>
  <si>
    <t>Average daily operating revenues</t>
  </si>
  <si>
    <t>Line 7 ÷ 360 days</t>
  </si>
  <si>
    <t>Days of operating revenue in current</t>
  </si>
  <si>
    <t xml:space="preserve">   operating assets</t>
  </si>
  <si>
    <t>Line 4 ÷ line 8</t>
  </si>
  <si>
    <t>Revenue delay days plus buffer</t>
  </si>
  <si>
    <t>Line 9 + 15 days</t>
  </si>
  <si>
    <t>CURRENT OPERATING LIABILITIES</t>
  </si>
  <si>
    <t>Interline and other balances (752)</t>
  </si>
  <si>
    <t>Sched. 200, line 31, col. b</t>
  </si>
  <si>
    <t>Audited accounts and wages payable (753)</t>
  </si>
  <si>
    <t>Sched. 200, line 32, col. b</t>
  </si>
  <si>
    <t>Accounts payable - other (754)</t>
  </si>
  <si>
    <t>Sched. 200, line 33, col. b</t>
  </si>
  <si>
    <t>Other taxes accrued (761.5)</t>
  </si>
  <si>
    <t>TOTAL CURRENT OPERATING LIABILITIES</t>
  </si>
  <si>
    <t>Sum of lines 11 through 14</t>
  </si>
  <si>
    <t>OPERATING EXPENSES</t>
  </si>
  <si>
    <t>Railway operating expenses</t>
  </si>
  <si>
    <t>Sched. 210, line 14, col. b</t>
  </si>
  <si>
    <t>Depreciation</t>
  </si>
  <si>
    <t>Sched 410, lines 136, 137, 138, 213, 232, 317, col. h</t>
  </si>
  <si>
    <t>Cash related operating expenses</t>
  </si>
  <si>
    <t>Line 16 + line 6 - line 17</t>
  </si>
  <si>
    <t>Average daily expenditures</t>
  </si>
  <si>
    <t>Line 18 ÷ 360 days</t>
  </si>
  <si>
    <t>Days of operating expenses in current</t>
  </si>
  <si>
    <t xml:space="preserve">   operating liabilities</t>
  </si>
  <si>
    <t>Line 15 ÷ line 19</t>
  </si>
  <si>
    <t>Days of working capital required</t>
  </si>
  <si>
    <t>Line 10 - line 20 (Note C)</t>
  </si>
  <si>
    <t>Cash working capital required</t>
  </si>
  <si>
    <t>Line 21 x line 19</t>
  </si>
  <si>
    <t>Cash and temporary cash balance</t>
  </si>
  <si>
    <t>Sched. 200, line 1 + line 2, col. b</t>
  </si>
  <si>
    <t>Cash working capital allowed</t>
  </si>
  <si>
    <t>Lesser of line 22 or line 23</t>
  </si>
  <si>
    <t>MATERIALS AND SUPPLIES</t>
  </si>
  <si>
    <t>Total materials and supplies (712)</t>
  </si>
  <si>
    <t>Sched. 200, line 12, col. b</t>
  </si>
  <si>
    <t>Scrap and obsolete material included in account 712</t>
  </si>
  <si>
    <t>Materials and supplies held for common carrier</t>
  </si>
  <si>
    <t xml:space="preserve">   purposes</t>
  </si>
  <si>
    <t>Line 25 - line 26</t>
  </si>
  <si>
    <t>TOTAL WORKING CAPITAL</t>
  </si>
  <si>
    <t>Line 24 + line 27</t>
  </si>
  <si>
    <t>NOTES:</t>
  </si>
  <si>
    <t>(A)</t>
  </si>
  <si>
    <t>Use common carrier portion only.  Common carrier refers to railway transportation service</t>
  </si>
  <si>
    <t>(B)</t>
  </si>
  <si>
    <t xml:space="preserve">Rent income is the sum of Schedule 410, column h, lines 121, 122, 123, 127, 128, 129, 133, 134, 135, 208, 210, 212, 227, 229, 231, 312, 314, </t>
  </si>
  <si>
    <t>and 316.  Rent income is added to railway operating revenues to produce total revenues.  Rent income is also added to total operating</t>
  </si>
  <si>
    <t>expenses to exclude the rent revenue items from operating expense.</t>
  </si>
  <si>
    <t>(C)</t>
  </si>
  <si>
    <t>If result is negative, use zero.</t>
  </si>
  <si>
    <t>Road Initials: BNSF              Year 2014</t>
  </si>
  <si>
    <t>GENERAL INSTRUCTIONS CONCERNING RETURNS IN SCHEDULES 310, 310A</t>
  </si>
  <si>
    <t xml:space="preserve">    1. Schedule 310 should give particulars of stocks, bonds, other secured obligations, unsecured notes, and investment advances of affiliated  </t>
  </si>
  <si>
    <t xml:space="preserve">companies held by respondent at close of year.  Also, disclose the investments made, disposed of, and written down during the year  </t>
  </si>
  <si>
    <t xml:space="preserve">and the applicable dividends and interest credited to income as a result of those investments.  They should exclude securities issued or  </t>
  </si>
  <si>
    <t>assumed by respondent.  For definition of affiliated companies, see the rules governing Account No. 721 "Investments and Advances;</t>
  </si>
  <si>
    <t>Affiliated Companies", in the Uniform System os Accounts for Railroad Companies.</t>
  </si>
  <si>
    <t xml:space="preserve">    2. List the investments in the following order and show a total for each group and each class of investments by accounts in numerical order:</t>
  </si>
  <si>
    <t>Stocks</t>
  </si>
  <si>
    <t>(1) Carriers-active</t>
  </si>
  <si>
    <t>(2) Carriers-inactive</t>
  </si>
  <si>
    <t>(3) Noncarriers-active</t>
  </si>
  <si>
    <t>(4) Noncarriers-inactive</t>
  </si>
  <si>
    <t>Bonds (including US government bonds)</t>
  </si>
  <si>
    <t>Other secured obligations</t>
  </si>
  <si>
    <t>(D)</t>
  </si>
  <si>
    <t>Unsecured notes</t>
  </si>
  <si>
    <t>(E)</t>
  </si>
  <si>
    <t>Investment advances</t>
  </si>
  <si>
    <t xml:space="preserve">    3. The subclassification of classes (B), (C), (D), and (E) should be the same as that provided for class (A).</t>
  </si>
  <si>
    <t xml:space="preserve">    4. The kinds of industry represented by respondent's investments in the securities of other companies should be shown by symbol opposite the </t>
  </si>
  <si>
    <t>the names of the issuing corporations, the symbols and industrial classifications to be as follows:</t>
  </si>
  <si>
    <t>Symbol</t>
  </si>
  <si>
    <t>Kind of Industry</t>
  </si>
  <si>
    <t>I</t>
  </si>
  <si>
    <t>Agriculture, forestry, and fisheries</t>
  </si>
  <si>
    <t>II</t>
  </si>
  <si>
    <t>Mining</t>
  </si>
  <si>
    <t>III</t>
  </si>
  <si>
    <t>Construction</t>
  </si>
  <si>
    <t>IV</t>
  </si>
  <si>
    <t>Manufacuring</t>
  </si>
  <si>
    <t>V</t>
  </si>
  <si>
    <t>Wholesale and retail trade</t>
  </si>
  <si>
    <t>VI</t>
  </si>
  <si>
    <t>Finance, insurance, and real estate</t>
  </si>
  <si>
    <t>VII</t>
  </si>
  <si>
    <t>Transportation, communications, and other public utilities</t>
  </si>
  <si>
    <t>VIII</t>
  </si>
  <si>
    <t>Services</t>
  </si>
  <si>
    <t>IX</t>
  </si>
  <si>
    <t>Government</t>
  </si>
  <si>
    <t>X</t>
  </si>
  <si>
    <t>All other</t>
  </si>
  <si>
    <t xml:space="preserve">    5. By carriers, as the term is used here, is meant companies owning or operating railroads, facilities auxiliary thereto such as bridges, ferries, </t>
  </si>
  <si>
    <t xml:space="preserve">union deposts, and other terminal facilities, sleeping cars, parlor cars, dining cars, freight cars, express service and facilities, electric </t>
  </si>
  <si>
    <t xml:space="preserve">railways, highway motor vehicles, steamboats and other marine transportation equipment, pipe lines (other than those for transportation  </t>
  </si>
  <si>
    <t xml:space="preserve">of water), and other instrumentalities devoted to the transportation of persons or property for hire.  Telegraph and telephone companies </t>
  </si>
  <si>
    <t xml:space="preserve">are not meant to be included.  </t>
  </si>
  <si>
    <t xml:space="preserve">    6. Noncarrier companies should, for the purpose of these schedules, include telephone companies, telegraph companies, mining companies,  </t>
  </si>
  <si>
    <t xml:space="preserve">manufacturing companies, hotel companies, etc.  Purely "holding companies" are to be classed as noncarrier companies, even though the  </t>
  </si>
  <si>
    <t xml:space="preserve">securities held by such companies are largely or entirely those issued or assumed by carriers.  </t>
  </si>
  <si>
    <t xml:space="preserve">    7. By an active corporation is meant one which maintains an organization for operating property or administering its financial affairs.  An </t>
  </si>
  <si>
    <t xml:space="preserve">inactive corporation is one which has been practically absorbed in a controlling corporation and which neither operates property nor </t>
  </si>
  <si>
    <t xml:space="preserve">administers its financial affairs.  If it maintains an organization it does so only for the purpose of complying with legal requirements and  </t>
  </si>
  <si>
    <t>maintaining title to property or franchises.</t>
  </si>
  <si>
    <t xml:space="preserve">    8. Combine, in one amount, investments in which the original cost or present equity in total assets is less than $10,000.</t>
  </si>
  <si>
    <t xml:space="preserve">    9. Include investments in unincorporated entities such as lessee organizations.  Exclude amounts normally settled on a current basis.  </t>
  </si>
  <si>
    <t xml:space="preserve">   10. Do not include the value of securities issued or assumed by respondent.</t>
  </si>
  <si>
    <t xml:space="preserve">   11. For affiliates which do not report to the Surface Transportation Board and are jointly owned, disclose in footnotes the name and extent of </t>
  </si>
  <si>
    <t>control of the other controlling entities.</t>
  </si>
  <si>
    <t xml:space="preserve">310.  INVESTMENTS AND ADVANCES AFFILIATED COMPANIES  </t>
  </si>
  <si>
    <t xml:space="preserve">310.  INVESTMENTS AND ADVANCES AFFILIATED COMPANIES  - (Continued)  </t>
  </si>
  <si>
    <t xml:space="preserve">Give particulars of investments in stocks, bonds, other secured obligations, unsecured notes, and investment advances of companies affiliated  </t>
  </si>
  <si>
    <t xml:space="preserve">If any of the companies included in this schedule are controlled by respondent, the percent of control should be shown in column (e),  In case  </t>
  </si>
  <si>
    <t xml:space="preserve">with respondent from accounts 715 (sinking funds), 716 (capital funds), 721 (investments and advances affiliated companies), and 717 (other funds).  </t>
  </si>
  <si>
    <t xml:space="preserve">any company listed is controlled other than through actual ownership of securities, give particulars in a footnote.  In case of joint control, give names  </t>
  </si>
  <si>
    <t xml:space="preserve">of other parties and particulars of control.  </t>
  </si>
  <si>
    <t xml:space="preserve">Entries in this schedule should be made in accordance with the definitions and general instructions given on page 25, classifying the  </t>
  </si>
  <si>
    <t xml:space="preserve">investments by means of letters, figures, and symbols in columns (a), (b) and (c).  </t>
  </si>
  <si>
    <t xml:space="preserve">If any advances reported are pledged, give particulars in a footnote.  </t>
  </si>
  <si>
    <t xml:space="preserve">Indicate by means of an arbitrary mark in column (d) the obligation in support of which any security is pledged, mortgaged, or otherwise  </t>
  </si>
  <si>
    <t xml:space="preserve">Investments in companies in which neither the original cost or present equity in total assets are less than $10,000 may be combined in one figure.  </t>
  </si>
  <si>
    <t xml:space="preserve">encumbered.  Give names and other important particulars of such obligations in footnotes.  </t>
  </si>
  <si>
    <t xml:space="preserve">Also include investments in unincorporated entities such as lessee organizations (exclusive of amounts nominally settled on a current basis).  </t>
  </si>
  <si>
    <t xml:space="preserve">Give totals for each class and for each subclass and a grand total for each account.  </t>
  </si>
  <si>
    <t>10.</t>
  </si>
  <si>
    <t xml:space="preserve">This schedule should not include securities issued or assumed by respondent.  </t>
  </si>
  <si>
    <t xml:space="preserve">Entries in column (d) should show date of maturity of bonds and other evidence of indebtedness.  In case obligations of the same designation  </t>
  </si>
  <si>
    <t xml:space="preserve">mature serially, the date in column (d) may be reported as "Serially ______ to ______."  Abbreviations in common use in standard financial  </t>
  </si>
  <si>
    <t>11.</t>
  </si>
  <si>
    <t xml:space="preserve">For affiliates which do not report to the Surface Transportation Board and are jointly owned, give names and extent of control by other entities  </t>
  </si>
  <si>
    <t xml:space="preserve">publications may be used to conserve space.  </t>
  </si>
  <si>
    <t xml:space="preserve">by footnotes.  </t>
  </si>
  <si>
    <t>Investments and Advances</t>
  </si>
  <si>
    <t>Deductions (if</t>
  </si>
  <si>
    <t>Dividends or</t>
  </si>
  <si>
    <t>Class</t>
  </si>
  <si>
    <t>Kind of</t>
  </si>
  <si>
    <t xml:space="preserve">Name of Issuing Company and also lien reference, if any  </t>
  </si>
  <si>
    <t>Extent of</t>
  </si>
  <si>
    <t>Opening</t>
  </si>
  <si>
    <t>Additions</t>
  </si>
  <si>
    <t>other than sale,</t>
  </si>
  <si>
    <t>Closing</t>
  </si>
  <si>
    <t>Disposed of</t>
  </si>
  <si>
    <t>Adjustments</t>
  </si>
  <si>
    <t>interest credited</t>
  </si>
  <si>
    <t>Industry</t>
  </si>
  <si>
    <t>(include rate for preferred stocks and bonds)</t>
  </si>
  <si>
    <t>Control</t>
  </si>
  <si>
    <t>Balance</t>
  </si>
  <si>
    <t>explain)</t>
  </si>
  <si>
    <t>profit (loss)</t>
  </si>
  <si>
    <t>Account 721.5</t>
  </si>
  <si>
    <t>to income</t>
  </si>
  <si>
    <t>(i)</t>
  </si>
  <si>
    <t>(j)</t>
  </si>
  <si>
    <t>(k)</t>
  </si>
  <si>
    <t>(l)</t>
  </si>
  <si>
    <t>A-1</t>
  </si>
  <si>
    <t xml:space="preserve">Alameda Belt Line                                                                                                                      </t>
  </si>
  <si>
    <t xml:space="preserve">Belt Railway Company of Chicago, The                                                                                         </t>
  </si>
  <si>
    <t xml:space="preserve">Central California Traction Company                                                                                        </t>
  </si>
  <si>
    <t xml:space="preserve">Central California Traction Company                                                                                    </t>
  </si>
  <si>
    <t xml:space="preserve">Houston Belt &amp; Terminal Railway Company                                                          </t>
  </si>
  <si>
    <t xml:space="preserve">Kansas City Terminal Railway Company                                                                     </t>
  </si>
  <si>
    <t xml:space="preserve">Longview Switching Company  </t>
  </si>
  <si>
    <t>MT Properties Inc.</t>
  </si>
  <si>
    <t xml:space="preserve">Oakland Terminal Railway  </t>
  </si>
  <si>
    <t xml:space="preserve">Paducah &amp; Illinois Railroad Company  </t>
  </si>
  <si>
    <t xml:space="preserve">Portland Terminal Railroad Company  </t>
  </si>
  <si>
    <t xml:space="preserve">St. Joseph Terminal Railroad Company </t>
  </si>
  <si>
    <t xml:space="preserve">Sunset Railway Company </t>
  </si>
  <si>
    <t>Terminal Railroad Association of St. Louis</t>
  </si>
  <si>
    <t xml:space="preserve">Texas City Terminal Railway Company </t>
  </si>
  <si>
    <t>TTX Company</t>
  </si>
  <si>
    <t xml:space="preserve">Wichita Union Terminal Railway Company  </t>
  </si>
  <si>
    <t>Total Class A-1</t>
  </si>
  <si>
    <t>A-3</t>
  </si>
  <si>
    <t>Meteorcomm, LLC</t>
  </si>
  <si>
    <t>PTC 220, LLC</t>
  </si>
  <si>
    <t>Railmarketplace.com, Inc.</t>
  </si>
  <si>
    <t>Tongue River Holding Company, LLC</t>
  </si>
  <si>
    <t>Total Class A-3</t>
  </si>
  <si>
    <t>Total  Class A</t>
  </si>
  <si>
    <t>D-3</t>
  </si>
  <si>
    <t xml:space="preserve">Burlington Northern Santa Fe, LLC - BNSF Railway's parent company </t>
  </si>
  <si>
    <t>Total Class D-3</t>
  </si>
  <si>
    <t xml:space="preserve">310.  INVESTMENTS AND ADVANCES AFFILIATED COMPANIES - (Continued)  </t>
  </si>
  <si>
    <t xml:space="preserve">310.  INVESTMENTS AND ADVANCES AFFILIATED COMPANIES  - (Concluded)  </t>
  </si>
  <si>
    <t>E-1</t>
  </si>
  <si>
    <t xml:space="preserve">Alameda Belt Line      </t>
  </si>
  <si>
    <t>Central California Traction Company</t>
  </si>
  <si>
    <t xml:space="preserve">Port Terminal Railroad Association  </t>
  </si>
  <si>
    <t>Wichita Terminal Association</t>
  </si>
  <si>
    <t>Total Class E-1</t>
  </si>
  <si>
    <t>E-3</t>
  </si>
  <si>
    <t>Kinder Morgan Energy Partners L. P.</t>
  </si>
  <si>
    <t>Montauk Synfuels LLC</t>
  </si>
  <si>
    <t>Total Class E-3</t>
  </si>
  <si>
    <t>Total  Class E</t>
  </si>
  <si>
    <t>Grand Total Account 721</t>
  </si>
  <si>
    <t>Grand Total Account 798</t>
  </si>
  <si>
    <t xml:space="preserve">*  Includes $9,963,159K intercompany note receivable from Burlington Northern Santa Fe, LLC classified as equity in accordance with </t>
  </si>
  <si>
    <t xml:space="preserve">   GAAP and the BNSF Railway 10K</t>
  </si>
  <si>
    <t>Reconciliation to the Schedule 200</t>
  </si>
  <si>
    <t>Schedule 310 Investments and Advances Affiliated Companies Line 25 Column i</t>
  </si>
  <si>
    <t>Schedule 310A Investments in Common Stock Line 22 Column g</t>
  </si>
  <si>
    <t>Schedule 200 Line 16 Column b</t>
  </si>
  <si>
    <t>29A</t>
  </si>
  <si>
    <t>310.  NOTES AND REMARKS</t>
  </si>
  <si>
    <t>% Ownership</t>
  </si>
  <si>
    <t>ALAMEDA BELT LINE</t>
  </si>
  <si>
    <t xml:space="preserve">  BNSF Railway Company</t>
  </si>
  <si>
    <t xml:space="preserve">  Union Pacific Railroad Company</t>
  </si>
  <si>
    <t>BELT RAILWAY COMPANY OF CHICAGO, THE</t>
  </si>
  <si>
    <t xml:space="preserve">  CSX Transportation, Inc.</t>
  </si>
  <si>
    <t xml:space="preserve">  Norfolk Southern Company</t>
  </si>
  <si>
    <t xml:space="preserve">  Grand Trunk Western Railroad Illinois Central Railroad Company</t>
  </si>
  <si>
    <t xml:space="preserve">  Soo Line Railroad Company</t>
  </si>
  <si>
    <t>5,198 shares are held by U.S. Bank, N.A., Trustee, as collateral under the BNI Consolidated</t>
  </si>
  <si>
    <t>Mortgage.</t>
  </si>
  <si>
    <t>CENTRAL CALIFORNIA TRACTION COMPANY</t>
  </si>
  <si>
    <t>HOUSTON BELT &amp; TERMINAL RAILWAY COMPANY</t>
  </si>
  <si>
    <t>121 shares are held by U.S. Bank, N.A., Trustee, as collateral under the BNI Consolidated</t>
  </si>
  <si>
    <t xml:space="preserve">Mortgage.  </t>
  </si>
  <si>
    <t>KANSAS CITY TERMINAL RAILWAY COMPANY</t>
  </si>
  <si>
    <t xml:space="preserve">  Kansas City Southern Railway Company</t>
  </si>
  <si>
    <t xml:space="preserve">  Dakota, Minnesota and Eastern Railroad</t>
  </si>
  <si>
    <t xml:space="preserve">  Norfolk Southern Railway Company</t>
  </si>
  <si>
    <t>5,485 shares are held by UMB of Kansas City, Missouri, Trustee, under Stock Trust Agreement dated</t>
  </si>
  <si>
    <t>June 12, 1909, and 5 shares are held by U.S. Bank, N.A., Trustee, as collateral under the BNI</t>
  </si>
  <si>
    <t>Consolidated Mortgage.</t>
  </si>
  <si>
    <t>LONGVIEW SWITCHING COMPANY</t>
  </si>
  <si>
    <t xml:space="preserve">  BNSF Communications, Inc. (BNSF Railway Company)</t>
  </si>
  <si>
    <t xml:space="preserve">  Ekanet, Inc. (Union Pacific Railroad Company)</t>
  </si>
  <si>
    <t xml:space="preserve">  NS Spectrum Corporation (Norfolk Southern Company)</t>
  </si>
  <si>
    <t>MT PROPERTIES INC.</t>
  </si>
  <si>
    <t xml:space="preserve">30,498 shares are subject to the liens of the BNI Consolidated Mortgage and the NP General </t>
  </si>
  <si>
    <t>Lien Mortgage and held as collateral by U.S. Bank, N.A., Trustee.</t>
  </si>
  <si>
    <t>29B</t>
  </si>
  <si>
    <t>OAKLAND TERMINAL RAILWAY</t>
  </si>
  <si>
    <t>PADUCAH &amp; ILLINOIS RAILROAD COMPANY</t>
  </si>
  <si>
    <t xml:space="preserve">  Paducah &amp; Louisville Railroad Company</t>
  </si>
  <si>
    <t xml:space="preserve">  Canadian National Railroad Company</t>
  </si>
  <si>
    <t>33 1/3 shares are held by U.S. Bank, N.A., Trustee, as collateral under the BNI Consolidated</t>
  </si>
  <si>
    <t>PORTLAND TERMINAL RAILROAD COMPANY</t>
  </si>
  <si>
    <t xml:space="preserve">  BNSF Spectrum, Inc. (BNSF Railway Company)</t>
  </si>
  <si>
    <t xml:space="preserve">  CSX Intellectual Properties Corp. (CSX Transportation, Inc.)</t>
  </si>
  <si>
    <t xml:space="preserve">  GTC Spectrum(Canadian National Railway Company)</t>
  </si>
  <si>
    <t xml:space="preserve">  Canadian Pacific Railway Company</t>
  </si>
  <si>
    <t xml:space="preserve">  KSC Spectrum (Kansas City Southern Railway Company)</t>
  </si>
  <si>
    <t>ST JOSEPH TERMINAL RAILROAD COMPANY</t>
  </si>
  <si>
    <t>SUNSET RAILWAY COMPANY</t>
  </si>
  <si>
    <t>TERMINAL RAILROAD ASSOCIATION OF ST. LOUIS</t>
  </si>
  <si>
    <t xml:space="preserve">  Illinois Central Railroad Company</t>
  </si>
  <si>
    <t>2,058 shares are held by U.S. Bank, N.A., Trustee, as collateral under the BNI Consolidated</t>
  </si>
  <si>
    <t>TEXAS CITY TERMINAL RAILWAY COMPANY</t>
  </si>
  <si>
    <t xml:space="preserve">  Union Pacific Railroad Company </t>
  </si>
  <si>
    <t xml:space="preserve">  Texas City Terminal Railway Company</t>
  </si>
  <si>
    <t>TTX COMPANY</t>
  </si>
  <si>
    <t xml:space="preserve">  Canadian National Railway Company</t>
  </si>
  <si>
    <t xml:space="preserve">  Canadian Pacific Limited</t>
  </si>
  <si>
    <t xml:space="preserve">  Pan Am Railways</t>
  </si>
  <si>
    <t xml:space="preserve">  FXE Railroad</t>
  </si>
  <si>
    <t>250 voting shares are held by TTX Company</t>
  </si>
  <si>
    <t>29C</t>
  </si>
  <si>
    <t>WICHITA UNION TERMINAL RAILWAY COMPANY</t>
  </si>
  <si>
    <t>RAILMARKETPLACE.COM, INC.</t>
  </si>
  <si>
    <t xml:space="preserve">  GE Information Services, Inc.</t>
  </si>
  <si>
    <t>MONTAUK SYNFUELS, LLC</t>
  </si>
  <si>
    <t xml:space="preserve">  Montauk Energy Capital, Inc.</t>
  </si>
  <si>
    <t>KINDER MORGAN ENERGY PARTNERS L.P.</t>
  </si>
  <si>
    <t xml:space="preserve">   Various</t>
  </si>
  <si>
    <t>TONGUE RIVER HOLDING COMPANY, LLC</t>
  </si>
  <si>
    <t xml:space="preserve">  Arch Coal, Inc.</t>
  </si>
  <si>
    <t xml:space="preserve">  TRR Financing, LLC</t>
  </si>
  <si>
    <t>29D</t>
  </si>
  <si>
    <t>310A.  INVESTMENTS IN COMMON STOCK OF AFFILIATED COMPANIES</t>
  </si>
  <si>
    <t>Undistributed Earnings From Certain Investments in Affiliated Companies</t>
  </si>
  <si>
    <t>Report below the details of all investments in common stock included in Account 721, Investments and Advances Affiliated Companies.</t>
  </si>
  <si>
    <t>Enter in column (c) the amount necessary to retroactively adjust those investments.  (See instruction 5-2, Uniform System of Accounts).</t>
  </si>
  <si>
    <t>Enter in column (d) the share of undistributed earnings (i.e., dividends) or losses.</t>
  </si>
  <si>
    <t>Enter in column (e) the amortization for the year of the excess of cost over equity in net assets (equity over cost) at date of acquisition.</t>
  </si>
  <si>
    <t>For definitions of carrier and noncarrier, see general instructions.</t>
  </si>
  <si>
    <t>Balance at</t>
  </si>
  <si>
    <t>Adjustments for</t>
  </si>
  <si>
    <t>Equity in</t>
  </si>
  <si>
    <t>Adjustment for</t>
  </si>
  <si>
    <t>Name of issuing company and description of security held</t>
  </si>
  <si>
    <t>beginning</t>
  </si>
  <si>
    <t>investments</t>
  </si>
  <si>
    <t>undistributed earnings</t>
  </si>
  <si>
    <t>Amortization</t>
  </si>
  <si>
    <t>investments disposed of</t>
  </si>
  <si>
    <t>at close</t>
  </si>
  <si>
    <t>equity method</t>
  </si>
  <si>
    <t>(losses) during year</t>
  </si>
  <si>
    <t>during year</t>
  </si>
  <si>
    <t>or written down during year</t>
  </si>
  <si>
    <t xml:space="preserve">   Carriers:  (List specifics for each company)</t>
  </si>
  <si>
    <t>Alameda Belt Line</t>
  </si>
  <si>
    <t>Houston Belt &amp; Terminal Railway Company</t>
  </si>
  <si>
    <t>Kansas City Terminal Railway Company</t>
  </si>
  <si>
    <t>Longview Switching Company</t>
  </si>
  <si>
    <t>Oakland Terminal Railway</t>
  </si>
  <si>
    <t>Paducah &amp; Illinois Railroad Company</t>
  </si>
  <si>
    <t>Portland Terminal Railroad Company</t>
  </si>
  <si>
    <t>St. Joseph Terminal Railroad Company</t>
  </si>
  <si>
    <t>Sunset Railway Company</t>
  </si>
  <si>
    <t>Texas City Terminal Railway Company</t>
  </si>
  <si>
    <t>Wichita Union Terminal Railway Company</t>
  </si>
  <si>
    <t>TOTAL CARRIERS</t>
  </si>
  <si>
    <t xml:space="preserve">   Noncarriers:  (List specifics for each company)</t>
  </si>
  <si>
    <t>TOTAL NONCARRIERS</t>
  </si>
  <si>
    <t>TOTAL INVESTMENTS IN COMMON STOCK</t>
  </si>
  <si>
    <t xml:space="preserve">Note:  </t>
  </si>
  <si>
    <t>Column (d) reflects equity in undistributed earnings (losses) during the year net of approximately $7,000K and $215K in dividends received from Texas City Terminal Railway Company and MT Properties Inc., respectively.</t>
  </si>
  <si>
    <t>Reconciliation of Equity Earnings to Schedule 210 Results of Operations</t>
  </si>
  <si>
    <t>Equity in Undistributed Earnings Line 22 Column d</t>
  </si>
  <si>
    <t>Plus:  Purchase price adjustment phase-in</t>
  </si>
  <si>
    <t>Schedule 210 Line 26  Column b</t>
  </si>
  <si>
    <t xml:space="preserve">INSTRUCTIONS CONCERNING RETURNS TO BE MADE IN SCHEDULE 330  </t>
  </si>
  <si>
    <t>Give particulars of balances at the beginning and close of the year and of all changes during the year in Account No. 731, Road and Equipment</t>
  </si>
  <si>
    <t>Property" and Account No. 732, "Improvements on Leased Property" classified by primary accounts in accordance with the Uniform System</t>
  </si>
  <si>
    <t>of Accounts for Railroad Companies.  The balances, by primary accounts, should, insofar as known, be stated in column (b) and all changes</t>
  </si>
  <si>
    <t>made during the year should be analyzed in columns (c) to (f), inclusive.  Column (g) should be the net of the amounts in columns (c) through</t>
  </si>
  <si>
    <t>(f).  Column (h) is the aggregate of columns (b) through (f), inclusive.  Grand totals of columns (b) and (h) should equal the sum of Accounts</t>
  </si>
  <si>
    <t>731 and 732 for the respective periods; if not, a full explanation should be made in a footnote.</t>
  </si>
  <si>
    <t>In column (c), show disbursements made for the specific purpose of purchasing, constructing, and equipping new lines, and for the extension</t>
  </si>
  <si>
    <t>of old lines, as provided for in Instruction 2-1, :Items to be charged" in the Uniform System of Accounts for Railroad Companies for such</t>
  </si>
  <si>
    <t>items.</t>
  </si>
  <si>
    <t>In column (d), show the cost of a railway or portion thereof, acquired as an operating entity or system by purchase, merger, consolidation,</t>
  </si>
  <si>
    <t>reorganization, receivership sale or transfer, or otherwise.</t>
  </si>
  <si>
    <t>Columns (c) and (e) should include all entries covering expenditures for additions and betterments, as defined, whether or not replacing</t>
  </si>
  <si>
    <t>other property.</t>
  </si>
  <si>
    <t>All credits representing property sold, abandoned, or otherwise retires should be shown in column (f).</t>
  </si>
  <si>
    <t>Both the debit and credit involved in each transfer, adjustment, or clearance, between road and equipment accounts, should be included in the</t>
  </si>
  <si>
    <t>column in which the item was initially included.  Also, the transfer of prior years' debits or credits from investment in road and equipment to</t>
  </si>
  <si>
    <t>operating expenses or other accounts, or vice versa, should be included in the column applicable to current items of like nature.  Each such</t>
  </si>
  <si>
    <t>transfer, adjustment, or clearance should be fully explained when in excess of $100,000.</t>
  </si>
  <si>
    <t>If during the year an individual charge of $100,000 or more was made to Account No. 2, "Land for Transportation Purposes," state the cost,</t>
  </si>
  <si>
    <t>location, area, and other details which will identify the property in a footnote.</t>
  </si>
  <si>
    <t>Report on line 29, amounts not included in the primary road accounts.  The items reported should be briefly identified and explained under</t>
  </si>
  <si>
    <t>Notes and Remarks," below.  Amounts should be reported on this line only under special circumstances, usually after permission is</t>
  </si>
  <si>
    <t>obtained from the Board for exceptions to prescribed accounting.  Reference to such authority should be made when explaining the amounts</t>
  </si>
  <si>
    <t>reported.  Respondents must not make arbitrary changes to the printed stub or column headings without specific authority from the Board.</t>
  </si>
  <si>
    <t>If during the year a segment of transportation property was acquired, state in a footnote the name of the vendor, the mileage acquired, and</t>
  </si>
  <si>
    <t>the date of acquisition, giving location and cost of the property to the respondent.  Also furnish a statement of the amount included in</t>
  </si>
  <si>
    <t>each primary account representing such property acquired, referring to the column or columns in which the entries appear.</t>
  </si>
  <si>
    <t>If an amount of less than $5,000 is used as the minimum for additions and betterments to property investment accounts as provided for in</t>
  </si>
  <si>
    <t>Instruction 2-2 of the Uniform System of Accounts for Railroad Companies, state the amount used in a footnote.</t>
  </si>
  <si>
    <t xml:space="preserve">NOTES AND REMARKS  </t>
  </si>
  <si>
    <t>Road Initials:                             Year</t>
  </si>
  <si>
    <t>NOTES AND REMARKS FOR SCHEDULE 342</t>
  </si>
  <si>
    <t>330.  ROAD PROPERTY AND EQUIPMENT AND IMPROVEMENTS TO LEASED PROPERTY AND EQUIPMENT</t>
  </si>
  <si>
    <t>330.  ROAD PROPERTY AND EQUIPMENT AND IMPROVEMENTS TO LEASED PROPERTY AND EQUIPMENT - (Continued)</t>
  </si>
  <si>
    <t>Expenditures during</t>
  </si>
  <si>
    <t>the year for original</t>
  </si>
  <si>
    <t>the year for purchase</t>
  </si>
  <si>
    <t>Beginning</t>
  </si>
  <si>
    <t>road &amp; equipment</t>
  </si>
  <si>
    <t>of existing lines,</t>
  </si>
  <si>
    <t>Expenditures for additions</t>
  </si>
  <si>
    <t>Credits for property retired</t>
  </si>
  <si>
    <t>Net changes</t>
  </si>
  <si>
    <t>&amp; road extensions</t>
  </si>
  <si>
    <t>reorganizations, etc.</t>
  </si>
  <si>
    <t>during the year</t>
  </si>
  <si>
    <t>close of year</t>
  </si>
  <si>
    <t>(2)</t>
  </si>
  <si>
    <t>Land for transportation purposes</t>
  </si>
  <si>
    <t>Grading</t>
  </si>
  <si>
    <t>Other right-of-way expenditures</t>
  </si>
  <si>
    <t>Tunnels and subways</t>
  </si>
  <si>
    <t>Bridges, trestles and culverts</t>
  </si>
  <si>
    <t>Elevated structures</t>
  </si>
  <si>
    <t>Ties</t>
  </si>
  <si>
    <t>Rail and other track material</t>
  </si>
  <si>
    <t>Ballast</t>
  </si>
  <si>
    <t>Fences, snowsheds and signs</t>
  </si>
  <si>
    <t>Station and office buildings</t>
  </si>
  <si>
    <t>Roadway buildings</t>
  </si>
  <si>
    <t>Water stations</t>
  </si>
  <si>
    <t>Fuel stations</t>
  </si>
  <si>
    <t>Shops and enginehouses</t>
  </si>
  <si>
    <t>Storage warehouses</t>
  </si>
  <si>
    <t>Wharves and docks</t>
  </si>
  <si>
    <t>Coal and ore wharves</t>
  </si>
  <si>
    <t>TOFC/COFC terminals</t>
  </si>
  <si>
    <t>Communications systems</t>
  </si>
  <si>
    <t>Signals and interlockers</t>
  </si>
  <si>
    <t>Power plants</t>
  </si>
  <si>
    <t>Power transmission systems</t>
  </si>
  <si>
    <t>Miscellaneous structures</t>
  </si>
  <si>
    <t>Roadway machines</t>
  </si>
  <si>
    <t>Public improvements - construction</t>
  </si>
  <si>
    <t>Shop machinery</t>
  </si>
  <si>
    <t>Power plant machinery</t>
  </si>
  <si>
    <t>Other lease/rentals</t>
  </si>
  <si>
    <t>TOTAL EXPENDITURES FOR ROAD</t>
  </si>
  <si>
    <t>Locomotives</t>
  </si>
  <si>
    <t>Freight train cars</t>
  </si>
  <si>
    <t>Passenger train cars</t>
  </si>
  <si>
    <t>Highway revenue equipment</t>
  </si>
  <si>
    <t>Work equipment</t>
  </si>
  <si>
    <t>Miscellaneous equipment</t>
  </si>
  <si>
    <t>Computer systems &amp; word processing equipment</t>
  </si>
  <si>
    <t>TOTAL EXPENDITURES FOR EQUIPMENT</t>
  </si>
  <si>
    <t>Interest during construction</t>
  </si>
  <si>
    <t>Other elements of investment</t>
  </si>
  <si>
    <t>Construction work in progress</t>
  </si>
  <si>
    <t>GRAND TOTAL</t>
  </si>
  <si>
    <t>Road Initials:  BNSF        Year  2014</t>
  </si>
  <si>
    <t xml:space="preserve">332.  DEPRECIATION BASE AND RATES - ROAD AND EQUIPMENT OWNED AND LEASED FROM OTHERS   </t>
  </si>
  <si>
    <t xml:space="preserve">Show in columns (b) and (e), for each primary account, the depreciation base used to compute depreciation charges for the month of January,         </t>
  </si>
  <si>
    <t xml:space="preserve">and in columns (c) and (f), the depreciation charges for the month of December.  In columns (d) and (g) show the composite rates used in computing    </t>
  </si>
  <si>
    <t xml:space="preserve">depreciation charges for December, and on lines 30 and 39 of these columns show the composite percentage for all road and equipment accounts,   </t>
  </si>
  <si>
    <t xml:space="preserve">respectively, ascertained by applying the primary account composite rates to the depreciation base used in computing the charges for December, and   </t>
  </si>
  <si>
    <t xml:space="preserve">dividing that total by the total depreciation base for the same month.  The depreciation base should not include cost of equipment used, but not   </t>
  </si>
  <si>
    <t xml:space="preserve">owned, when the rents are included in rent for equipment and account nos. 31-22-00, 31-23-00, 31-25-00, 31-21-00, 35-21-00, 35-23-00, 35-22-00,   </t>
  </si>
  <si>
    <t xml:space="preserve">and 35-25-00.  It should include cost of equipment owned and leased to others when the rents therefrom are included in the rent for equipment,    </t>
  </si>
  <si>
    <t xml:space="preserve">accounts nos. 32-21-00, 32-22-00, 32-23-00, 32-25-00, 36-21-00, 36-22-00, 36-23-00, and 36-25-00., inclusive.  Composite rates used should   </t>
  </si>
  <si>
    <t xml:space="preserve">be those prescribed or authorized by the Board, except that where the use of component rates has been authorized, the composite rates to be   </t>
  </si>
  <si>
    <t xml:space="preserve">shown for the respective primary accounts should be recomputed from the December charges developed by the use of the authorized rates.  If any   </t>
  </si>
  <si>
    <t>changes in rates were effective during the year, give particulars in a footnote.</t>
  </si>
  <si>
    <t xml:space="preserve">All leased property may be combined and one composite rate computed for each primary account, or a separate schedule may be included for   </t>
  </si>
  <si>
    <t>each such property.</t>
  </si>
  <si>
    <t xml:space="preserve">Show in columns (e), (f), and (g) data applicable to lessor property, when the rent therefore is included in accounts nos. 31-11-00, 31-12-00,   </t>
  </si>
  <si>
    <t>31-13-00, 31-21-00, 31-22-00, and 31-23-00, inclusive.</t>
  </si>
  <si>
    <t xml:space="preserve">If depreciation accruals have been discontinued for any account, the depreciation base should be reported, nevertheless, in support of   </t>
  </si>
  <si>
    <t xml:space="preserve">depreciation reserves.  Authority for discontinuance of accruals should be shown in a footnote, indicating the effected account(s).   </t>
  </si>
  <si>
    <t xml:space="preserve">Disclosures in the respective sections of this schedule may be omitted if either total road leased from others or total equipment leased from   </t>
  </si>
  <si>
    <t xml:space="preserve">others represents less than 5% of total road owned or total equipment owned, respectively.   </t>
  </si>
  <si>
    <t>OWNED AND USED</t>
  </si>
  <si>
    <t>LEASED FROM OTHERS</t>
  </si>
  <si>
    <t>Depreciation Base</t>
  </si>
  <si>
    <t>Annual</t>
  </si>
  <si>
    <t>composite</t>
  </si>
  <si>
    <t>At beginning</t>
  </si>
  <si>
    <t>At close</t>
  </si>
  <si>
    <t>rate</t>
  </si>
  <si>
    <t>%</t>
  </si>
  <si>
    <t>ROAD</t>
  </si>
  <si>
    <t xml:space="preserve">TOTAL ROAD AND </t>
  </si>
  <si>
    <t>EQUIPMENT LEASED FROM</t>
  </si>
  <si>
    <t>OTHERS IS LESS THAN 5%</t>
  </si>
  <si>
    <t>OF TOTAL OWNED</t>
  </si>
  <si>
    <t>All other road accounts</t>
  </si>
  <si>
    <t>Amortization (other than def. projects)</t>
  </si>
  <si>
    <t>TOTAL ROAD</t>
  </si>
  <si>
    <t>EQUIPMENT</t>
  </si>
  <si>
    <t>Computer systems &amp; WP equipment</t>
  </si>
  <si>
    <t>TOTAL EQUIPMENT</t>
  </si>
  <si>
    <t>NA</t>
  </si>
  <si>
    <t>335.  ACCUMULATED DEPRECIATION - ROAD AND EQUIPMENT OWNED AND USED</t>
  </si>
  <si>
    <t xml:space="preserve">Disclose the required information regarding credits and debits to Account No. 735, "Accumulated Depreciation: Road and Equipment Property."  </t>
  </si>
  <si>
    <t xml:space="preserve">during the year relating to owned and used road and equipment.  Include entries for depreciation of equipment owned but not used when the resulting </t>
  </si>
  <si>
    <t xml:space="preserve">rents are included in the "Lease Rentals - Credit - Equipment" accounts and "Other Rents - Credit - Equipment" accounts.  Exclude any entries for   </t>
  </si>
  <si>
    <t xml:space="preserve">depreciation of equipment that is used but not owned when the resulting rents are included in "Lease Rental - Debit - Equipment" accounts and   </t>
  </si>
  <si>
    <t xml:space="preserve">"Other Rents - Debit - Equipment" accounts.  (See Schedule 351 for accumulated depreciation to road and equipment owned and leased to others.)   </t>
  </si>
  <si>
    <t xml:space="preserve">If any data are included in columns (d) or (f), explain the entries in detail.   </t>
  </si>
  <si>
    <t xml:space="preserve">A debit balance in columns (b) or (g) for any primary account should be designated "Dr."   </t>
  </si>
  <si>
    <t xml:space="preserve">If there is any inconsistency between credits to reserves as shown in column (c) and charges to operating expenses, a full explanation should   </t>
  </si>
  <si>
    <t>be given.</t>
  </si>
  <si>
    <t xml:space="preserve">Include authorized amortization amounts in column (c) on the lines for the affected accounts. </t>
  </si>
  <si>
    <t>Notes and Remarks</t>
  </si>
  <si>
    <t>CREDITS TO RESERVE</t>
  </si>
  <si>
    <t>DEBITS TO RESERVE</t>
  </si>
  <si>
    <t>During the year</t>
  </si>
  <si>
    <t xml:space="preserve">at </t>
  </si>
  <si>
    <t>Charges to</t>
  </si>
  <si>
    <t>operating</t>
  </si>
  <si>
    <t>Other</t>
  </si>
  <si>
    <t>Retirements</t>
  </si>
  <si>
    <t>of</t>
  </si>
  <si>
    <t>credits</t>
  </si>
  <si>
    <t>debits</t>
  </si>
  <si>
    <t>year</t>
  </si>
  <si>
    <t>Public improvements - const.</t>
  </si>
  <si>
    <t>Amortization (adjustments)</t>
  </si>
  <si>
    <t>Computer systems &amp; WP equip.</t>
  </si>
  <si>
    <t>NOTE:  Credits in Column (d) represent transfers from depreciation expense to inventory and capital accounts to recognize allocated overhead costs.</t>
  </si>
  <si>
    <t>Road Initials:</t>
  </si>
  <si>
    <t>339.  ACCRUED LIABILITY - LEASED PROPERTY</t>
  </si>
  <si>
    <t>Disclose the required information relating to credits and debits of Account 772, "Accrued Liability Leased Property," during the year</t>
  </si>
  <si>
    <t>concerning road and equipment leased from others.</t>
  </si>
  <si>
    <t>In column (c), enter amounts charged to operating expenses.  In column (e), enter debits to accounts arising from retirements.  In column (f),</t>
  </si>
  <si>
    <t>enter amounts paid to lessor.</t>
  </si>
  <si>
    <t>Any inconsistencies between credits to account, charges to operating expenses, and payment to lessors should be fully explained.</t>
  </si>
  <si>
    <t>Required disclosure may be omitted if leased road and equipment property represents 5% or less of total property owned and used.</t>
  </si>
  <si>
    <t>If settlement for depreciation is made currently between lessee and lessor, and no debits or credits to Account No. 772 are made by the</t>
  </si>
  <si>
    <t>accounting company, show in column (c) the charges to operating expenses, and in column (f) show payments made to the lessor in settlement thereof.</t>
  </si>
  <si>
    <t>CREDITS TO ACCOUNTS</t>
  </si>
  <si>
    <t>DEBITS TO ACCOUNTS</t>
  </si>
  <si>
    <t>Shop machinery *</t>
  </si>
  <si>
    <t xml:space="preserve"> * To be reported with equipment expenses rather than W&amp;S expenses.</t>
  </si>
  <si>
    <t>342.  ACCUMULATED DEPRECIATION - IMPROVEMENTS TO ROAD AND EQUIPMENT LEASED FROM OTHERS</t>
  </si>
  <si>
    <t>Enter the required information concerning debits and credits to Account 733, "Accumulated Depreciation - Improvements on Leased Property,"</t>
  </si>
  <si>
    <t>during the year relating to improvements made to road and equipment property leased from others, the depreciation charges for which are included</t>
  </si>
  <si>
    <t>in operating expenses of the respondent.</t>
  </si>
  <si>
    <t>If any entries are made for column (d) "Other credits" or column (f) "Other debits," state the facts occasioning such entries on page 39.  A</t>
  </si>
  <si>
    <t>debit balance in columns (b) or (g) for any primary account should be shown in parenthesis or designated "Dr."</t>
  </si>
  <si>
    <t>Any inconsistency between credits to the reserve as shown in column (c) and charges to operating expenses should be fully explained on page 39.</t>
  </si>
  <si>
    <t>Show in column (e) the debits to the reserve arising from retirements.  These debits should not exceed investment, etc.</t>
  </si>
  <si>
    <t>Disclosures in the respective sections of this schedule may be omitted if either total road leased from others or total equipment leased from</t>
  </si>
  <si>
    <t>others represents less than 5% of total road owned or total equipment owned, respectively.  However, line 39, Grand Total, should be completed.</t>
  </si>
  <si>
    <t>351.  ACCUMULATED DEPRECIATION - ROAD AND EQUIPMENT LEASED TO OTHERS</t>
  </si>
  <si>
    <t>This schedule is to be used in cases where the related depreciation reserve is carried in the accounts of the respondent and the rent</t>
  </si>
  <si>
    <t>therefrom is included in Accounts 32-11-00, 32-12-00, 32-13-00, 32-21-00, 32-22-00, and 32-23-00.</t>
  </si>
  <si>
    <t>Disclose credits and debits to Account 735, "Accumulated Depreciation - Road and Equipment Property," during the year relating to road</t>
  </si>
  <si>
    <t>and equipment leased to others, the depreciation charges for which are not included in operating expenses of the respondent.  (See Schedule 330</t>
  </si>
  <si>
    <t>for the reserve relating to road and equipment owned and used by the respondent.</t>
  </si>
  <si>
    <t>Disclosures in the respective sections of this schedule may be omitted if either total road leased to others or total equipment leased to</t>
  </si>
  <si>
    <t xml:space="preserve">accounting company, show in column (c) the charges to operating expenses, and in column (f) show payments made to the lessor in settlement </t>
  </si>
  <si>
    <t>thereof.</t>
  </si>
  <si>
    <t>N/A BASED ON 5% RULE</t>
  </si>
  <si>
    <t xml:space="preserve">           340. DEPRECIATION BASE AND RATES-IMPROVEMENTS TO ROAD AND EQUIPMENT LEASED FROM OTHERS</t>
  </si>
  <si>
    <t xml:space="preserve">                                                                                               (Dollars in Thousands)</t>
  </si>
  <si>
    <t xml:space="preserve">   1. Show in column (b) for each primary account the depreciation base used in computing the depreciation charges for the month of January, and in column (c)</t>
  </si>
  <si>
    <t>show the depreciation base used in computing the depreciation charges for the month of December, in column (d) show the composite rates used in computing the</t>
  </si>
  <si>
    <t>depreciation charges for the month of December, and on lines 30 and 40 of these columns show the composite percentage of all road and equipment accounts,</t>
  </si>
  <si>
    <t>respectively, ascertained by applying the primary account composite rates to the depreciation base used in computing the charges for December and dividing the</t>
  </si>
  <si>
    <t>total so computed by the total depreciation base for the same month.  This schedule should include only improvements to leased property charged to Account 732,</t>
  </si>
  <si>
    <t>"Improvements on Leased Property."  The composite rates used should be those prescribed or otherwise authorized by the Commission, except that where the use</t>
  </si>
  <si>
    <t>of component rates has been authorized, the composite rates to be shown for the respective primary accounts should be recomputed from the December charges</t>
  </si>
  <si>
    <t>developed by the use of authorized rates.  If any charges in rates were effective during the year, give full particulars in a footnote.</t>
  </si>
  <si>
    <t xml:space="preserve">   2. All improvements to leased properties may be combined and one composite rate computed for each primary account, or a separate schedule may be included</t>
  </si>
  <si>
    <t>for each such property.</t>
  </si>
  <si>
    <t xml:space="preserve">   3. If depreciation accruals have been discontinued for any account, the depreciation base should be reported, nevertheless, in support of depreciation reserves.</t>
  </si>
  <si>
    <t>Authority for the discontinuance of accruals should be shown in a footnote indicating the account(s) affected.</t>
  </si>
  <si>
    <t xml:space="preserve">   4. Disclosures in the respective sections of this schedule may be omitted if either total road leased from others or total equipment leased from others represents</t>
  </si>
  <si>
    <t>less than 5% of total road owned or total equipment owned, respectively.  However, line 41, Grand Total, should be completed.</t>
  </si>
  <si>
    <t xml:space="preserve">                                 Depreciation base</t>
  </si>
  <si>
    <t>Annual composite</t>
  </si>
  <si>
    <t>At beginning of year</t>
  </si>
  <si>
    <t>At close of year</t>
  </si>
  <si>
    <t>(percent)</t>
  </si>
  <si>
    <t>(3)  Grading</t>
  </si>
  <si>
    <t>(4)  Other right-of-way expenditures</t>
  </si>
  <si>
    <t>(5)  Tunnels and subways</t>
  </si>
  <si>
    <t>(6)  Bridges, trestles, and culverts</t>
  </si>
  <si>
    <t>(7)  Elevated structures</t>
  </si>
  <si>
    <t>(8)  Ties</t>
  </si>
  <si>
    <t>(9)  Rail and other track material</t>
  </si>
  <si>
    <t>(11) Ballast</t>
  </si>
  <si>
    <t>(13) Fences, snow sheds, and signs</t>
  </si>
  <si>
    <t>(16) Station and office buildings</t>
  </si>
  <si>
    <t>(17) Roadway buildings</t>
  </si>
  <si>
    <t>(18) Water stations</t>
  </si>
  <si>
    <t>(19) Fuel stations</t>
  </si>
  <si>
    <t>(20) Shops and enginehouses</t>
  </si>
  <si>
    <t>(22) Storage warehouses</t>
  </si>
  <si>
    <t>(23) Wharves and docks</t>
  </si>
  <si>
    <t>(24) Coal and ore wharves</t>
  </si>
  <si>
    <t>(25) TOFC/COFC terminals</t>
  </si>
  <si>
    <t>(26) Communication systems</t>
  </si>
  <si>
    <t>(27) Signals and interlockers</t>
  </si>
  <si>
    <t>(29) Power plants</t>
  </si>
  <si>
    <t>(31) Power-transmission systems</t>
  </si>
  <si>
    <t>(35) Miscellaneous structures</t>
  </si>
  <si>
    <t>(37) Roadway machines</t>
  </si>
  <si>
    <t>(39) Public improvements - Construction</t>
  </si>
  <si>
    <t>(44) Shop machinery *</t>
  </si>
  <si>
    <t>(45) Power-plant machinery</t>
  </si>
  <si>
    <t>Amortization (Adjustments)</t>
  </si>
  <si>
    <t xml:space="preserve">   TOTAL ROAD</t>
  </si>
  <si>
    <t>(52) Locomotives</t>
  </si>
  <si>
    <t>(53) Freight-train cars</t>
  </si>
  <si>
    <t>(54) Passenger-train cars</t>
  </si>
  <si>
    <t>(55) Highway revenue equipment</t>
  </si>
  <si>
    <t>(56) Floating equipment</t>
  </si>
  <si>
    <t>(57) Work equipment</t>
  </si>
  <si>
    <t>(58) Miscellaneous equipment</t>
  </si>
  <si>
    <t>(59) Computer systems and word processing equip.</t>
  </si>
  <si>
    <t>Amortization Adjustments</t>
  </si>
  <si>
    <t xml:space="preserve">   TOTAL EQUIPMENT</t>
  </si>
  <si>
    <t xml:space="preserve">        *To be reported with equipment expenses rather than W&amp;S expenses.</t>
  </si>
  <si>
    <t xml:space="preserve">342.  ACCUMULATED DEPRECIATION - IMPROVEMENTS TO ROAD AND EQUIPMENT LEASED FROM OTHERS </t>
  </si>
  <si>
    <t>TOTAL IMPROVEMENTS TO ROAD LEASED FROM OTHERS IS LESS THAN 5%</t>
  </si>
  <si>
    <t>OF TOTAL ROAD OWNED</t>
  </si>
  <si>
    <t xml:space="preserve">TOTAL IMPROVEMENTS TO EQUIPMENT LEASED FROM OTHERS IS LESS THAN </t>
  </si>
  <si>
    <t>5% OF TOTAL EQUIPMENT OWNED</t>
  </si>
  <si>
    <t>INSTRUCTIONS CONCERNING RETURNS TO BE MADE IN SCHEDULE 330</t>
  </si>
  <si>
    <t xml:space="preserve">NOTES AND REMARKS FOR SCHEDULE 342  </t>
  </si>
  <si>
    <t xml:space="preserve">350.  DEPRECIATION BASE AND RATES - ROAD AND EQUIPMENT LEASED TO OTHERS  </t>
  </si>
  <si>
    <t>Show in columns (b) and (c), for each primary account, the depreciation base used in computing the depreciation for the months of January</t>
  </si>
  <si>
    <t>and December, respectively, with respect to road and equipment owned by the respondent but leased to others, the depreciation charges for</t>
  </si>
  <si>
    <t>which are not included in operating expenses of the respondent, but for which the depreciation reserve is recorded in the accounts of the</t>
  </si>
  <si>
    <t>respondent.  If the base for road is other than the original cost or estimated original cost as found by the Board's Office of Economic and</t>
  </si>
  <si>
    <t>Environmental Analysis, brought to a current date by the respondent from its Order No. 3 records and accounts, or is other than ledger value</t>
  </si>
  <si>
    <t>for equipment, a full explanation should be given.</t>
  </si>
  <si>
    <t xml:space="preserve">In column (d) show the composite rates used to compute depreciation  for December, and on lines 29 and 38 of this column show the </t>
  </si>
  <si>
    <t>composite percentage of all road and equipment accounts, respectively, ascertained by applying the primary account composite rates to the</t>
  </si>
  <si>
    <t>depreciation base used to compute depreciation for December and dividing the total also computed by the depreciation base.</t>
  </si>
  <si>
    <t>If depreciation accruals have been discontinued for any account, the depreciation base should be reported, nevertheless, in support of</t>
  </si>
  <si>
    <t>depreciation reserves.  Authority for discontinuance of accruals should be shown in a footnote, indicating the effected account(s).</t>
  </si>
  <si>
    <t>Close</t>
  </si>
  <si>
    <t>composite rate</t>
  </si>
  <si>
    <t>ALL DEPRECIATION EXPENSE FOR OWNED ROAD AND</t>
  </si>
  <si>
    <t>EQUIPMENT LEASED TO OTHERS IS RECORDED IN BNSF'S</t>
  </si>
  <si>
    <t>OPERATING EXPENSE AND TOTAL ROAD AND EQUIPMENT</t>
  </si>
  <si>
    <t>LEASED TO OTHERS IS LESS THAN 5% OF TOTAL OWNED</t>
  </si>
  <si>
    <t>ROAD AND EQUIPMENT.</t>
  </si>
  <si>
    <t xml:space="preserve">351.  ACCUMULATED DEPRECIATION - ROAD AND EQUIPMENT LEASED TO OTHERS  </t>
  </si>
  <si>
    <t>TOTAL ROAD LEASED TO OTHERS IS LESS THAN 5%</t>
  </si>
  <si>
    <t>OF TOTAL ROAD OWNED.</t>
  </si>
  <si>
    <t>TOTAL EQUIPMENT LEASED TO OTHERS IS LESS THAN 5%</t>
  </si>
  <si>
    <t>OF TOTAL EQUIPMENT OWNED.</t>
  </si>
  <si>
    <t xml:space="preserve">352A.  INVESTMENT IN RAILROAD PROPERTY USED IN TRANSPORTATION SERVICE (By Company) </t>
  </si>
  <si>
    <t>Disclose the investment in railway property used in transportation service at the close of the year.  This investment represents the aggregate of property owned</t>
  </si>
  <si>
    <t>or leased by respondent and used in respondent's transportation service.  Such property includes (a) investment reported in Accounts 731, "Road and Equipment</t>
  </si>
  <si>
    <t xml:space="preserve">Property" and 732, "improvements on Leased Property" of respondent, less any 731 or 732 property leased to others for their exclusive use of road, track, or bridges </t>
  </si>
  <si>
    <t>(including equipment or other railway property covered by the contract).  Equipment leased to others under separate distinct contracts shall not be deducted from</t>
  </si>
  <si>
    <t>respondent's 731 or 732 property, and (b) the investment of other companies' 731 or 732 property (including operating and lessor railroads) used by respondent when</t>
  </si>
  <si>
    <t>the lease is for exclusive use or control of roads, tracks, or bridges (including equipment or other railway property covered by the contract).  This excludes lease</t>
  </si>
  <si>
    <t xml:space="preserve">equipment from operating railroads under separate distinct contracts and the investment of other carriers in property jointly used by respondent.  </t>
  </si>
  <si>
    <t>In column (a), classify each company in this schedule as:  "R" for respondent, "L" for lessor railroad, "P" for inactive or proprietary company or "O" for other</t>
  </si>
  <si>
    <t>leased properties.</t>
  </si>
  <si>
    <t>In columns (a) to (e), inclusive, first show the data requested for respondent (R); next show data for companies whose entire properties are used in transportation</t>
  </si>
  <si>
    <t>service of the respondent, divided between lessor (L) and proprietary (P) companies; followed by data for carriers and others (O), portions of whose property are used</t>
  </si>
  <si>
    <t>in transportation service of respondent.  Show a total for each class of company in columns (d) and (e).  Then show, as deductions. data for transportation</t>
  </si>
  <si>
    <t xml:space="preserve">property leased to carriers and others.  </t>
  </si>
  <si>
    <t xml:space="preserve">In column (c), line-haul carriers report the miles of road used in line-haul service.  Report miles in whole numbers.  </t>
  </si>
  <si>
    <t>In column (d), show the amount applicable to Accounts 731 and 732 on the books of companies whose names appear in column (b).  Values of property</t>
  </si>
  <si>
    <t>of other carriers segregated by estimate or otherwise should correspond in amount to deductions made by the owners in their reports.  If separate value is not</t>
  </si>
  <si>
    <t>available, an explanation should be provided.  Differences between amounts shown in column (d) of this schedule and column (c), line 24, on the asset side of</t>
  </si>
  <si>
    <t>the general balance sheet of each individual railway should be explained in a footnote.  Book values included in Accounts 731 and 732 of the owner should be</t>
  </si>
  <si>
    <t>reported in column (d) in reference to the investment of respondent in securities of the owner unless a good reason can be given for the contrary.  Methods of</t>
  </si>
  <si>
    <t xml:space="preserve">estimating (by capitalizing rentals at 6% or otherwise) value of property of private owners, or portions of property of other carriers, should be explained.  </t>
  </si>
  <si>
    <t/>
  </si>
  <si>
    <t>In column (e), show the amount of depreciation and amortization accrued as of the close of the year in Accounts 733, 734, 735, 736, and 772, that is applicable</t>
  </si>
  <si>
    <t xml:space="preserve">to the property of the carriers whose names are listed in column (b), regardless of where reserves therefor are recorded.  </t>
  </si>
  <si>
    <t>Miles of road</t>
  </si>
  <si>
    <t>Investments</t>
  </si>
  <si>
    <t>&amp; amortization of</t>
  </si>
  <si>
    <t>(See</t>
  </si>
  <si>
    <t>Name of company</t>
  </si>
  <si>
    <t>used (See Ins. 4)</t>
  </si>
  <si>
    <t>in property</t>
  </si>
  <si>
    <t>defense projects</t>
  </si>
  <si>
    <t>(Ins. 2)</t>
  </si>
  <si>
    <t>(whole number)</t>
  </si>
  <si>
    <t>(See Ins. 5)</t>
  </si>
  <si>
    <t>(See Ins. 6)</t>
  </si>
  <si>
    <t>R</t>
  </si>
  <si>
    <t>The Burlington Northern and Santa Fe Railway Company</t>
  </si>
  <si>
    <t xml:space="preserve">     Add Leased from Others:</t>
  </si>
  <si>
    <t>L</t>
  </si>
  <si>
    <t>Dayton, TX  - Yard</t>
  </si>
  <si>
    <t>***</t>
  </si>
  <si>
    <t>**</t>
  </si>
  <si>
    <t>****</t>
  </si>
  <si>
    <t>Copper City, MT</t>
  </si>
  <si>
    <t xml:space="preserve">     Total Leased from Others</t>
  </si>
  <si>
    <t xml:space="preserve">     Deduct Leased to Others:</t>
  </si>
  <si>
    <t>O</t>
  </si>
  <si>
    <t>*Timber Rock Railroad (TIBR) - Silsbee, TX Yard; Silsbee to Tenaha, TX</t>
  </si>
  <si>
    <t>*Portland &amp; Western Railroad (PNWR) - Salem Yard, Albany Yard, Eugene Yard, Quinaby to Eugene, OR</t>
  </si>
  <si>
    <t>*Alabama &amp; Gulf Coast Railway (AGR) - Mobile Yard, AL; Bucks, AL to Mobile, AL; Columbus to Whitbury, MS</t>
  </si>
  <si>
    <t>METRA - Aurora, IL Yard</t>
  </si>
  <si>
    <t>South Kansas and Oklahoma Railroad (SKOL) - Pittsburg to Cherokee, KS</t>
  </si>
  <si>
    <t xml:space="preserve">Burlington Junction (BJRY) - Quincy, IL to Marblehead, IL </t>
  </si>
  <si>
    <t>*Southwestern Railroad (SW) - Clovis, NM to Loving, NM; Ricon to Deming, NM; MCC Jct - NMPI; Carlsbad, NM to Eddy Potash</t>
  </si>
  <si>
    <t>Kettle Falls International Railway (KFR) - Chewallah, WA to Columbia Gardens, BC &amp; Kettle Falls, WA</t>
  </si>
  <si>
    <t>KAW River Railroad (KAW) - Birmingham to Kearney, MO</t>
  </si>
  <si>
    <t>Mission Mountain Railroad (MMT) - Columbia Falls to Kalispell, MT</t>
  </si>
  <si>
    <t>Northern Lines (NLR)- St. Cloud to East St. Cloud &amp; St. Cloud to Cold Springs, MN</t>
  </si>
  <si>
    <t>R.J. Corman - Tennessee Yard (Memphis Terminal) and Airport Park</t>
  </si>
  <si>
    <t>Dakota Northern Railroad (DNR) - Grafton to Walhalla &amp; Grafton to Glasston, ND</t>
  </si>
  <si>
    <t>*Central Washington Railroad - Gibbon, WA to Granger, WA; Yakima to Moxee City, WA</t>
  </si>
  <si>
    <t>*Industry (INDY) - Reno Jct., WY to Jacobs Jct., WY; Red Oak, IA, Red Cloud, NE</t>
  </si>
  <si>
    <t>*Tacoma Rail (TRMW) - Olympia, WA to Belmore, WA, &amp; St. Clair, WA to Quadlok, WA</t>
  </si>
  <si>
    <t>Minnesota National Guard (MNG) - Little Falls, MN to Camp Riley, MN</t>
  </si>
  <si>
    <t>Minnesota Commercial Railway Company (MNNR)- E MPLS M&amp;D Jct</t>
  </si>
  <si>
    <t>Nebraska, Kansas &amp; Colorado Railway (NKCR) - Imperial Sub</t>
  </si>
  <si>
    <t>Stillwater Central Railroad (SLWC) - Greig, OK to Wheatland, OK</t>
  </si>
  <si>
    <t>Union Pacific Railroad (UP) - Marion to Hulbert, AR</t>
  </si>
  <si>
    <t>Canadian National (CN) - Fraser River Jct, BC to Vancouver, BC</t>
  </si>
  <si>
    <t>Blue Mountain Railroad (BLMR) - Wallula Jct, WA to Zanger, WA</t>
  </si>
  <si>
    <t>Richmond Pacific Railroad Corporation (RPRC) - Yard</t>
  </si>
  <si>
    <t>San Joaquin Valley Railway-SJVR</t>
  </si>
  <si>
    <t xml:space="preserve">     Total Leased to Others</t>
  </si>
  <si>
    <t xml:space="preserve">     Deduct Operated by Others:</t>
  </si>
  <si>
    <t>Red River Valley &amp; Western Railway (RRVW)</t>
  </si>
  <si>
    <t xml:space="preserve">     Total Operated by Others</t>
  </si>
  <si>
    <t>Net Deductions</t>
  </si>
  <si>
    <t xml:space="preserve">TOTAL     </t>
  </si>
  <si>
    <t>Lease lines were consolidated to present one line per lessor.</t>
  </si>
  <si>
    <t>Investment not available to respondent.</t>
  </si>
  <si>
    <t>Miles of road used not available to respondent.</t>
  </si>
  <si>
    <t>Depreciation not available to respondent.</t>
  </si>
  <si>
    <t xml:space="preserve">352B.  INVESTMENT IN RAILROAD PROPERTY USED IN TRANSPORTATION SERVICE (By Property Account)  </t>
  </si>
  <si>
    <t>In columns (b) through (e) give, by primary accounts, the amount of investment at the close of the year in property of respondent and each</t>
  </si>
  <si>
    <t>group or class of companies and properties.</t>
  </si>
  <si>
    <t xml:space="preserve">The amounts for respondent and for each group or class of companies and properties on line 44 should correspond with the amounts for </t>
  </si>
  <si>
    <t>each class of company and property shown in Schedule 352A.  Continuing records shall be maintained by respondent of the primary property</t>
  </si>
  <si>
    <t>accounts separately for each company or property included in this schedule.</t>
  </si>
  <si>
    <t>Report on line 29 amounts representing capitalization of rentals for leased property based on 6% per year where property is not classified</t>
  </si>
  <si>
    <t>by accounts by noncarrier owners, or where the cost of property leased from other carriers is not ascertainable.  Identify noncarrier owners, and</t>
  </si>
  <si>
    <t>briefly explain on page 39 the methods of estimating value of property on noncarriers or property of other carriers.</t>
  </si>
  <si>
    <t>Report on line 30 amounts not included in the accounts shown, or on line 29.  The items reported should be briefly identified and explained.</t>
  </si>
  <si>
    <t>Also include here those items after permission is obtained from the Board for exceptions to prescribed accounting.  Reference to such authority</t>
  </si>
  <si>
    <t>should be made when explaining amounts reported.  Respondents must not make arbitrary changes to the printed stub or column headings without</t>
  </si>
  <si>
    <t>specific authority from the Board.</t>
  </si>
  <si>
    <t>Respondent</t>
  </si>
  <si>
    <t>Lessor</t>
  </si>
  <si>
    <t>Inactive (proprie-</t>
  </si>
  <si>
    <t>Other leased</t>
  </si>
  <si>
    <t>Railroads</t>
  </si>
  <si>
    <t>tary companies)</t>
  </si>
  <si>
    <t>properties</t>
  </si>
  <si>
    <t>(e)*</t>
  </si>
  <si>
    <t>(44)</t>
  </si>
  <si>
    <t>Leased property (capitalized rentals)</t>
  </si>
  <si>
    <t>Other (specify and explain)</t>
  </si>
  <si>
    <t>* Includes property leased to and operated by others.</t>
  </si>
  <si>
    <t>410.  RAILWAY OPERATING EXPENSES</t>
  </si>
  <si>
    <t xml:space="preserve">     Road Initials:  BNSF               Year 2014</t>
  </si>
  <si>
    <t>State the railway operating expenses on respondent's road for the year, classifying them in accordance with the Uniform System of Accounts for Railroad Companies, and allocate the common</t>
  </si>
  <si>
    <t>operating expenses in accordance with the Board's rules governing the separation of such expenses between freight and passenger services.</t>
  </si>
  <si>
    <t>Material, tools,</t>
  </si>
  <si>
    <t>Total</t>
  </si>
  <si>
    <t>Name of railway operating expense account</t>
  </si>
  <si>
    <t>Salaries</t>
  </si>
  <si>
    <t>supplies, fuels,</t>
  </si>
  <si>
    <t>Purchased</t>
  </si>
  <si>
    <t>General</t>
  </si>
  <si>
    <t>freight</t>
  </si>
  <si>
    <t>Passenger</t>
  </si>
  <si>
    <t>&amp; Wages</t>
  </si>
  <si>
    <t>&amp; lubricants</t>
  </si>
  <si>
    <t>services</t>
  </si>
  <si>
    <t>expense</t>
  </si>
  <si>
    <t>WAYS &amp; STRUCTURES</t>
  </si>
  <si>
    <t>ADMINISTRATION</t>
  </si>
  <si>
    <t>Track</t>
  </si>
  <si>
    <t>Bridge &amp; building</t>
  </si>
  <si>
    <t>Signal</t>
  </si>
  <si>
    <t>Communication</t>
  </si>
  <si>
    <t>REPAIRS AND MAINTENANCE</t>
  </si>
  <si>
    <t>Roadway - running</t>
  </si>
  <si>
    <t>Roadway - switching</t>
  </si>
  <si>
    <t>Tunnels &amp; subways -  running</t>
  </si>
  <si>
    <t>Tunnels &amp; subways - switching</t>
  </si>
  <si>
    <t>Bridges &amp; culverts - running</t>
  </si>
  <si>
    <t>Bridges &amp; culverts - switching</t>
  </si>
  <si>
    <t>Ties - running</t>
  </si>
  <si>
    <t>Ties - switching</t>
  </si>
  <si>
    <t>Rail &amp; other track material - running</t>
  </si>
  <si>
    <t>Rail &amp; other track material - switching</t>
  </si>
  <si>
    <t>Ballast - running</t>
  </si>
  <si>
    <t>Ballast - switching</t>
  </si>
  <si>
    <t>Road property damaged - running</t>
  </si>
  <si>
    <t>Road property damaged - switching</t>
  </si>
  <si>
    <t>Road property damaged - other</t>
  </si>
  <si>
    <t>Signals &amp; interlockers - running</t>
  </si>
  <si>
    <t>Signals &amp; interlockers - switching</t>
  </si>
  <si>
    <t>Power systems</t>
  </si>
  <si>
    <t>Highway grade crossings - running</t>
  </si>
  <si>
    <t>Highway grade crossings - switching</t>
  </si>
  <si>
    <t>Station &amp; office buildings</t>
  </si>
  <si>
    <t>Shop buildings - locomotives</t>
  </si>
  <si>
    <t>Shop buildings - freight cars</t>
  </si>
  <si>
    <t>Shop buildings - other equipment</t>
  </si>
  <si>
    <t>410.  RAILWAY OPERATING EXPENSES - (Continued)</t>
  </si>
  <si>
    <t>REPAIRS AND MAINTENANCE - (Continued)</t>
  </si>
  <si>
    <t>Locomotive servicing facilities</t>
  </si>
  <si>
    <t>Miscellaneous buildings &amp; structures</t>
  </si>
  <si>
    <t>Coal terminals</t>
  </si>
  <si>
    <t>Ore terminals</t>
  </si>
  <si>
    <t>Other marine terminals</t>
  </si>
  <si>
    <t>Motor vehicle loading &amp; distribution facilities</t>
  </si>
  <si>
    <t>Facilities for other specialized service operations</t>
  </si>
  <si>
    <t>Small tools &amp; supplies</t>
  </si>
  <si>
    <t>Snow removal</t>
  </si>
  <si>
    <t>Fringe benefits - running</t>
  </si>
  <si>
    <t>Fringe benefits - switching</t>
  </si>
  <si>
    <t>Fringe benefits - other</t>
  </si>
  <si>
    <t>Casualties &amp; insurance - running</t>
  </si>
  <si>
    <t xml:space="preserve">   Road Initials:  BNSF               Year 2014</t>
  </si>
  <si>
    <t>Casualties &amp; insurance - switching</t>
  </si>
  <si>
    <t>Casualties &amp; insurance - other</t>
  </si>
  <si>
    <t>Lease rentals - debit -running</t>
  </si>
  <si>
    <t>Lease rentals - debit -switching</t>
  </si>
  <si>
    <t>Lease rentals - debit -other</t>
  </si>
  <si>
    <t>Lease rentals - (credit) - running</t>
  </si>
  <si>
    <t>Lease rentals - (credit) - switching</t>
  </si>
  <si>
    <t>Lease rentals - (credit) - other</t>
  </si>
  <si>
    <t>Joint facility rent - debit - running</t>
  </si>
  <si>
    <t>Joint facility rent - debit - switching</t>
  </si>
  <si>
    <t>Joint facility rent - debit - other</t>
  </si>
  <si>
    <t>Joint facility rent - (credit) - running</t>
  </si>
  <si>
    <t>Joint facility rent - (credit) - switching</t>
  </si>
  <si>
    <t>Joint facility rent - (credit) - other</t>
  </si>
  <si>
    <t>Other rents - debit - running</t>
  </si>
  <si>
    <t>Other rents - debit - switching</t>
  </si>
  <si>
    <t>Other rents - debit - other</t>
  </si>
  <si>
    <t>Other rents - (credit) - running</t>
  </si>
  <si>
    <t>Other rents - (credit) - switching</t>
  </si>
  <si>
    <t>Other rents - (credit) - other</t>
  </si>
  <si>
    <t>Depreciation - running</t>
  </si>
  <si>
    <t>Depreciation - switching</t>
  </si>
  <si>
    <t>Depreciation - other</t>
  </si>
  <si>
    <t>Joint facility - debit - running</t>
  </si>
  <si>
    <t>Joint facility - debit - switching</t>
  </si>
  <si>
    <t>Joint facility - debit - other</t>
  </si>
  <si>
    <t>Joint facility - (credit) - running</t>
  </si>
  <si>
    <t>Joint facility - (credit) - switching</t>
  </si>
  <si>
    <t>Joint facility - (credit) - other</t>
  </si>
  <si>
    <t>Dismantling retired road property - running</t>
  </si>
  <si>
    <t>Dismantling retired road property - switching</t>
  </si>
  <si>
    <t>Dismantling retired road property - other</t>
  </si>
  <si>
    <t>Other - running</t>
  </si>
  <si>
    <t>Other - switching</t>
  </si>
  <si>
    <t>Other - other</t>
  </si>
  <si>
    <t>TOTAL WAY AND STRUCTURES</t>
  </si>
  <si>
    <t>LOCOMOTIVES</t>
  </si>
  <si>
    <t>Administration</t>
  </si>
  <si>
    <t>Repair &amp; maintenance</t>
  </si>
  <si>
    <t>Machinery repair</t>
  </si>
  <si>
    <t>Equipment damaged</t>
  </si>
  <si>
    <t>Fringe benefits</t>
  </si>
  <si>
    <t>Other casualties &amp; insurance</t>
  </si>
  <si>
    <t>Lease rentals - debit</t>
  </si>
  <si>
    <t>Lease rentals - (credit)</t>
  </si>
  <si>
    <t>Joint facility rent - debit</t>
  </si>
  <si>
    <t>Joint facility rent - (credit)</t>
  </si>
  <si>
    <t>Other rents - debit</t>
  </si>
  <si>
    <t>Other rents - (credit)</t>
  </si>
  <si>
    <t>Joint facility - debit</t>
  </si>
  <si>
    <t>Joint facility - (credit)</t>
  </si>
  <si>
    <t>Repairs billed to others - (credit)</t>
  </si>
  <si>
    <t>LOCOMOTIVES - (Continued)</t>
  </si>
  <si>
    <t>Dismantling retired property</t>
  </si>
  <si>
    <t>TOTAL LOCOMOTIVES</t>
  </si>
  <si>
    <t>FREIGHT CARS</t>
  </si>
  <si>
    <t xml:space="preserve">    Road Initials:  BNSF               Year 2014</t>
  </si>
  <si>
    <t>TOTAL FREIGHT CARS</t>
  </si>
  <si>
    <t>OTHER EQUIPMENT</t>
  </si>
  <si>
    <t>Repair &amp; maintenance:</t>
  </si>
  <si>
    <t xml:space="preserve">   Trucks, trailers, &amp; containers - revenue service</t>
  </si>
  <si>
    <t xml:space="preserve">   Floating equipment - revenue service</t>
  </si>
  <si>
    <t xml:space="preserve">   Passenger &amp; other revenue equipment</t>
  </si>
  <si>
    <t xml:space="preserve">   Computers and data processing equipment</t>
  </si>
  <si>
    <t xml:space="preserve">   Machinery</t>
  </si>
  <si>
    <t xml:space="preserve">   Work &amp; other non-revenue equipment</t>
  </si>
  <si>
    <t xml:space="preserve">   Equipment damaged</t>
  </si>
  <si>
    <t>OTHER EQUIPMENT (Continued)</t>
  </si>
  <si>
    <t>TOTAL OTHER EQUIPMENT</t>
  </si>
  <si>
    <t>TRANSPORTATION</t>
  </si>
  <si>
    <t xml:space="preserve">  TRAIN OPERATIONS</t>
  </si>
  <si>
    <t>Engine crews</t>
  </si>
  <si>
    <t>Train crews</t>
  </si>
  <si>
    <t>Dispatching trains</t>
  </si>
  <si>
    <t>Operating signals &amp; interlockers</t>
  </si>
  <si>
    <t>Operating drawbridges</t>
  </si>
  <si>
    <t>Highway crossing protection</t>
  </si>
  <si>
    <t>Train inspection &amp; lubrication</t>
  </si>
  <si>
    <t>Locomotive fuel</t>
  </si>
  <si>
    <t>Electric power  produced or</t>
  </si>
  <si>
    <t xml:space="preserve">    purchased for motive power</t>
  </si>
  <si>
    <t>Servicing locomotives</t>
  </si>
  <si>
    <t>Freight lost or damaged - solely related</t>
  </si>
  <si>
    <t>Clearing wrecks</t>
  </si>
  <si>
    <t>TOTAL TRAIN OPERATIONS</t>
  </si>
  <si>
    <t>YARD OPERATIONS</t>
  </si>
  <si>
    <t>Switch crews</t>
  </si>
  <si>
    <t>YARD OPERATIONS (Continued)</t>
  </si>
  <si>
    <t>Controlling operations</t>
  </si>
  <si>
    <t>Yard and terminal clerical</t>
  </si>
  <si>
    <t>Operating switches, signals, retarders, &amp; humps</t>
  </si>
  <si>
    <t>Electric power electric power produced or</t>
  </si>
  <si>
    <t>TOTAL YARD OPERATIONS</t>
  </si>
  <si>
    <t>TRAIN &amp; YARD OPERATIONS COMMON:</t>
  </si>
  <si>
    <t>Cleaning car interiors</t>
  </si>
  <si>
    <t>Adjusting &amp; transferring loads</t>
  </si>
  <si>
    <t>Car loading devices &amp; grain docks</t>
  </si>
  <si>
    <t>Freight lost or damaged - all other</t>
  </si>
  <si>
    <t>TOTAL TRAIN &amp; YARD OPERATIONS COMMON:</t>
  </si>
  <si>
    <t>SPECIALIZED SERVICE OPERATIONS</t>
  </si>
  <si>
    <t>Pickup &amp; delivery and marine line haul</t>
  </si>
  <si>
    <t>Loading &amp; unloading and local marine</t>
  </si>
  <si>
    <t>Protective services</t>
  </si>
  <si>
    <t>Casualties &amp; insurance</t>
  </si>
  <si>
    <t>TOTAL SPECIALIZED SERVICE OPERATIONS</t>
  </si>
  <si>
    <t xml:space="preserve">  ADMINISTRATIVE support OPERATIONS:</t>
  </si>
  <si>
    <t>Employees performing clerical &amp; accounting functions</t>
  </si>
  <si>
    <t>Communication systems operations</t>
  </si>
  <si>
    <t>Loss &amp; damage claims processing</t>
  </si>
  <si>
    <t xml:space="preserve">  TOTAL ADMINISTRATIVE support OPERATIONS</t>
  </si>
  <si>
    <t xml:space="preserve">  TOTAL TRANSPORTATION</t>
  </si>
  <si>
    <t>GENERAL AND ADMINISTRATIVE</t>
  </si>
  <si>
    <t>Officers - general administration</t>
  </si>
  <si>
    <t>Accounting, auditing, &amp; finance</t>
  </si>
  <si>
    <t>Management services &amp; data processing</t>
  </si>
  <si>
    <t>Marketing</t>
  </si>
  <si>
    <t>Sales</t>
  </si>
  <si>
    <t>Industrial development</t>
  </si>
  <si>
    <t>Personnel &amp; labor relations</t>
  </si>
  <si>
    <t>Legal &amp; secretarial</t>
  </si>
  <si>
    <t>Public relations &amp; advertising</t>
  </si>
  <si>
    <t>Research &amp; development</t>
  </si>
  <si>
    <t>Writedown of uncollectible accounts</t>
  </si>
  <si>
    <t>Property taxes</t>
  </si>
  <si>
    <t>Other taxes except on corporate income or payroll</t>
  </si>
  <si>
    <t xml:space="preserve">  TOTAL GENERAL AND ADMINISTRATIVE</t>
  </si>
  <si>
    <t>TOTAL CARRIER OPERATING EXPENSE</t>
  </si>
  <si>
    <t>412. WAY AND STRUCTURES</t>
  </si>
  <si>
    <t>1,</t>
  </si>
  <si>
    <t>Report freight expenses only.</t>
  </si>
  <si>
    <t>Amortization adjustment of each road property type which is included in column (b) shall be repeated in column (d) as a debit or credit to</t>
  </si>
  <si>
    <t>the appropriate line item.</t>
  </si>
  <si>
    <t>Report on line 28, all other lease rentals not apportioned in any category listed on lines 1 through 27.</t>
  </si>
  <si>
    <t>Line 11, Account 16, should not include computer and data processing equipment reported on line 37 of Schedule 415.</t>
  </si>
  <si>
    <t>Property</t>
  </si>
  <si>
    <t>Lease/rentals</t>
  </si>
  <si>
    <t>adjustment</t>
  </si>
  <si>
    <t>Category</t>
  </si>
  <si>
    <t>(net)</t>
  </si>
  <si>
    <t>Public improvements; construction</t>
  </si>
  <si>
    <t>Power plant machines</t>
  </si>
  <si>
    <t xml:space="preserve">     TOTAL</t>
  </si>
  <si>
    <t>414.  RENTS FOR INTERCHANGED FREIGHT TRAIN CARS AND OTHER FREIGHT CARRYING EQUIPMENT</t>
  </si>
  <si>
    <t>Road Initials:  BNSF               Year  2014</t>
  </si>
  <si>
    <t>Report in this supporting schedule rental information by car type and other freight-carrying equipment relating to the interchange of railroad owned or leased equipment and privately owned</t>
  </si>
  <si>
    <t>equipment.  (Reporting for leased equipment covers equipment with the carrier's own railroad markings.)</t>
  </si>
  <si>
    <t>The gross amounts receivable and payable for freight-train cars (line 19, columns (b) through (d), and line 19, columns (e) through (g), respectively) should balance with Schedule 410, column (f)</t>
  </si>
  <si>
    <t>lines 231 (credits) and 230 (debits).  Trailer and container rentals in this schedule are included in Schedule 410, column (f) lines 315 and 316.  However, the trailer and container rentals in this</t>
  </si>
  <si>
    <t>schedule will not balance to lines 315 and 316 of Schedule 410 because those lines include rents for "Other Equipment" which is reported in Schedule 415, column (f).  The balancing of Schedules</t>
  </si>
  <si>
    <t>410, 414, and 415 "Other Equipment" is outlined in note 6 to Schedule 415.</t>
  </si>
  <si>
    <t>Report in columns (b) and (e) rentals for private-line cars (whether under railroad control or not) and shipper owned cars.</t>
  </si>
  <si>
    <t>Report in columns (c), (d), (f), and (g) rentals for railroad owned cars prescribed by the Board in Ex Part No. 334, for which rentals are settled on a combination mileage and time basis (basic</t>
  </si>
  <si>
    <t>per diem).  Include railroad owned per diem tank cars on line 17.</t>
  </si>
  <si>
    <t>NOTE:  Mechanical designations for each car type are shown in Schedule 710.</t>
  </si>
  <si>
    <t>GROSS AMOUNTS RECEIVABLE</t>
  </si>
  <si>
    <t>GROSS AMOUNTS PAYABLE</t>
  </si>
  <si>
    <t>Per Diem Basis</t>
  </si>
  <si>
    <t>Type of Equipment</t>
  </si>
  <si>
    <t>Private</t>
  </si>
  <si>
    <t>Mileage</t>
  </si>
  <si>
    <t>Time</t>
  </si>
  <si>
    <t>Line Cars</t>
  </si>
  <si>
    <t>CAR TYPES</t>
  </si>
  <si>
    <t>Box - Plain 40 Foot</t>
  </si>
  <si>
    <t>Box - Plain 50 Foot and Longer</t>
  </si>
  <si>
    <t>Box - Equipped</t>
  </si>
  <si>
    <t>Gondola - Plain</t>
  </si>
  <si>
    <t>Gondola - Equipped</t>
  </si>
  <si>
    <t>Hopper -  Covered</t>
  </si>
  <si>
    <t>Hopper - Open Top - General Service</t>
  </si>
  <si>
    <t>Hopper - Open Top - Special Service</t>
  </si>
  <si>
    <t>Refrigerator - Mechanical</t>
  </si>
  <si>
    <t>Refrigerator - Nonmechanical</t>
  </si>
  <si>
    <t>Flat - TOFC/COFC</t>
  </si>
  <si>
    <t>Flat - Multi-Level</t>
  </si>
  <si>
    <t>Flat - General Service</t>
  </si>
  <si>
    <t>Flat - Other</t>
  </si>
  <si>
    <t>Tank - Under 22,000 Gallons</t>
  </si>
  <si>
    <t>Tank - 22,000 Gallons and Over</t>
  </si>
  <si>
    <t>All Other Freight Cars</t>
  </si>
  <si>
    <t>Auto Racks</t>
  </si>
  <si>
    <t xml:space="preserve">     TOTAL FREIGHT TRAIN CARS</t>
  </si>
  <si>
    <t>OTHER FREIGHT CARRYING EQUIPMENT</t>
  </si>
  <si>
    <t>Refrigerated Trailers</t>
  </si>
  <si>
    <t>Other Trailers</t>
  </si>
  <si>
    <t>Refrigerated Containers</t>
  </si>
  <si>
    <t>Other Containers</t>
  </si>
  <si>
    <t xml:space="preserve">     TOTAL TRAILERS AND CONTAINERS</t>
  </si>
  <si>
    <t xml:space="preserve">     GRAND TOTAL (Lines 19 and 24)</t>
  </si>
  <si>
    <t>Road Initials:  BNSF               Year   2014</t>
  </si>
  <si>
    <t>GENERAL INSTRUCTIONS CONCERNING RETURNS TO BE MADE TO SCHEDULE 415</t>
  </si>
  <si>
    <t>Report by type of equipment all natural expenses relating to equipment functions (salaries and wages, materials, tools, supplies, fuels and</t>
  </si>
  <si>
    <t>lubricants, purchased services, and general).</t>
  </si>
  <si>
    <t>Report in column (b) net repair expense, excluding the cost to repair damaged equipment.</t>
  </si>
  <si>
    <t>Schedule 415, column (b) will balance to Schedule 410, column (f) as follows:</t>
  </si>
  <si>
    <t>(a) Locomotives, line 5 plus line 38, compared to the sum of Schedule 410, lines 202, 203, and 216 (excluding wreck repairs).  Do not</t>
  </si>
  <si>
    <t xml:space="preserve">      report in Schedule 415, Equipment Damaged from Schedule 410, line 204.</t>
  </si>
  <si>
    <t xml:space="preserve">(b) Freight cars, line 24 plus line 39, compared to the sum of Schedule 410, lines 221, 222, and 235 (excluding wreck repairs).  Do not </t>
  </si>
  <si>
    <t xml:space="preserve">      report in Schedule 415, Equipment Damaged from Schedule 410, line 223.</t>
  </si>
  <si>
    <t>(c) Sum of highway equipment (line 32), floating equipment (line 35), passenger and other revenue equipment (line 36), computer and data</t>
  </si>
  <si>
    <t xml:space="preserve">      processing equipment (line 37), machinery-other equipment (line 40), and work and other non-revenue equipment (line 41), compared</t>
  </si>
  <si>
    <t xml:space="preserve">      to Schedule 410, the sum of lines 302 through 307, plus line 320 (excluding wreck repairs).  Do not report in Schedule 415, equipment</t>
  </si>
  <si>
    <t xml:space="preserve">      damaged from Schedule 410, line 308.</t>
  </si>
  <si>
    <t>Note:  Lines 216, 235, and 320 of Schedule 410 are credit amounts.</t>
  </si>
  <si>
    <t>The allocation of freight car repair expenses reportable on Schedule 415 by car types shall be in accordance with Instruction 2-21, Freight</t>
  </si>
  <si>
    <t>train repair costing, 49 CFR 1201.</t>
  </si>
  <si>
    <t>Depreciation expense for each class of equipment by car type shall be reported in columns (c) and (d).  For improvements on leased</t>
  </si>
  <si>
    <t>property, Accounts 732 and 733, use a supplementary Schedule 415, which will relate to Schedules 340 and 342.</t>
  </si>
  <si>
    <t>Depreciation charges reported in columns (c) and (d) will balance to Schedule 410, column (f) as follows:</t>
  </si>
  <si>
    <t>(a) Locomotives, lines 5 and 38, compared to Schedule 410, line 213.</t>
  </si>
  <si>
    <t>(b) Freight cars, lines 24 and 39, compared to Schedule 410, line 232.</t>
  </si>
  <si>
    <t xml:space="preserve">      to Schedule 410, line 317.</t>
  </si>
  <si>
    <t>Amortization adjustment of each equipment type which is included in column (c) shall be reported in column (e) as a debit or credit to the</t>
  </si>
  <si>
    <t>appropriate line item.</t>
  </si>
  <si>
    <t>Lease/rentals reported in column (f) should balance to column (f) of Schedule 410 as follows:</t>
  </si>
  <si>
    <t>(a) Locomotives, lines 5 and 38, compared to Schedule 410, lines 207, 208, 211, and 212.</t>
  </si>
  <si>
    <t>(b) Freight cars, lines 24 and 39, compared to Schedule 410, lines 226 and 227 (note that Schedule 410, lines 230 and 231, are reported in</t>
  </si>
  <si>
    <t>Schedule 415, and are not included in Schedule 415).</t>
  </si>
  <si>
    <t>(c) Sum of lease/rentals for all other equipment, lines 32, 35, 36, 37, 40, and 41, will balance to Schedule 410, lines 311, 312, 315, and 316,</t>
  </si>
  <si>
    <t xml:space="preserve">      except for the interchange rental on trailers and containers which is reported in Schedule 414.  Therefore, both Schedules 414 and 415</t>
  </si>
  <si>
    <t xml:space="preserve">      should be used when balancing lease/rentals other equipment to Schedule 410.  Do not report in Schedule 415, the trailer and</t>
  </si>
  <si>
    <t xml:space="preserve">      container rentals reported in Schedule 414.</t>
  </si>
  <si>
    <t>Investment base by types of equipment shall be reported in columns (g) and (h) and should not include the cost of equipment used but not</t>
  </si>
  <si>
    <t>owned when rents therefore are included in the rent for equipment and Account Nos. 31-21-00, 31-22-00, 31-23-00, 35-21-00, 35-22-00,</t>
  </si>
  <si>
    <t>and 35-23-00.  It should include the cost of equipment owned and leased to others when the rents are included in the rent for Equipment</t>
  </si>
  <si>
    <t>Account Nos. 32-21-00, 32-22-00, 32-23-00, 36-21-00, 36-22-00, and 36-23-00.</t>
  </si>
  <si>
    <t>Property used but not owned should also be included when the rent is included in Account Nos. 31-12-00, 31-13-00, 31-21-00, 31-22-00,</t>
  </si>
  <si>
    <t>and 31-23-00, inclusive.</t>
  </si>
  <si>
    <t>The grand total of each equipment account in column (h) of Schedule 330 should equal the totals of line items constituting the</t>
  </si>
  <si>
    <t>equipment account totals of columns (g) and (h) of Schedule 415.</t>
  </si>
  <si>
    <t>Accumulated depreciation for each class of equipment shall be reported in columns (i) and (j).  The grand total of each equipment reserve</t>
  </si>
  <si>
    <t>account in column (g), Schedule 335, shall equal the combined aggregate total accumulated depreciation for line items constituting the</t>
  </si>
  <si>
    <t>corresponding equipment accounts reported in columns (i) and (j), on Schedule 415.</t>
  </si>
  <si>
    <t>415.  SUPPORTING SCHEDULE - EQUIPMENT</t>
  </si>
  <si>
    <t>415.  SUPPORTING SCHEDULE - EQUIPMENT - (Continued)</t>
  </si>
  <si>
    <t>Investment base as of 12/31</t>
  </si>
  <si>
    <t>Accumulated depreciation as of 12/31</t>
  </si>
  <si>
    <t>Types of equipment</t>
  </si>
  <si>
    <t>Repairs</t>
  </si>
  <si>
    <t>Owned</t>
  </si>
  <si>
    <t>Capitalized</t>
  </si>
  <si>
    <t>Adjustment net</t>
  </si>
  <si>
    <t>Lease &amp; rentals</t>
  </si>
  <si>
    <t>(net expense)</t>
  </si>
  <si>
    <t>lease</t>
  </si>
  <si>
    <t>Diesel Locomotives - Yard</t>
  </si>
  <si>
    <t>Diesel Locomotives - Road</t>
  </si>
  <si>
    <t>Other Locomotives - Yard</t>
  </si>
  <si>
    <t>Other Locomotives - Road</t>
  </si>
  <si>
    <t xml:space="preserve">     TOTAL LOCOMOTIVES</t>
  </si>
  <si>
    <t>FREIGHT TRAIN CARS</t>
  </si>
  <si>
    <t>Box -  Plain 40 foot</t>
  </si>
  <si>
    <t>Box - Plain 50 foot and longer</t>
  </si>
  <si>
    <t>Hopper - Covered</t>
  </si>
  <si>
    <t>Hopper - Open Top -  General Service</t>
  </si>
  <si>
    <t>Hopper - Open Top -  Special Service</t>
  </si>
  <si>
    <t>Flat - Multi-level</t>
  </si>
  <si>
    <t>Cabooses</t>
  </si>
  <si>
    <t>Miscellaneous Accessories</t>
  </si>
  <si>
    <t>OTHER EQUIPMENT - REVENUE FREIGHT</t>
  </si>
  <si>
    <t xml:space="preserve">  HIGHWAY EQUIPMENT</t>
  </si>
  <si>
    <t>Bogies</t>
  </si>
  <si>
    <t>Chassis</t>
  </si>
  <si>
    <t>Other Highway Equipment (Freight)</t>
  </si>
  <si>
    <t xml:space="preserve">     TOTAL HIGHWAY EQUIPMENT</t>
  </si>
  <si>
    <t xml:space="preserve">  FLOATING EQUIPMENT - REVENUE SERVICE</t>
  </si>
  <si>
    <t>Marine Line-Haul</t>
  </si>
  <si>
    <t>Local Marine</t>
  </si>
  <si>
    <t xml:space="preserve">     TOTAL FLOATING EQUIPMENT</t>
  </si>
  <si>
    <t xml:space="preserve">Passenger &amp; Other Revenue Equipment </t>
  </si>
  <si>
    <t xml:space="preserve">     (Freight Portion)</t>
  </si>
  <si>
    <t>Computer Systems &amp; Word Processing Equip.</t>
  </si>
  <si>
    <t xml:space="preserve">Machinery - Locomotives </t>
  </si>
  <si>
    <t>Machinery - Freight Cars</t>
  </si>
  <si>
    <t>Machinery - Other Equipment</t>
  </si>
  <si>
    <t>Work and Other Nonrevenue Equipment</t>
  </si>
  <si>
    <t xml:space="preserve">     TOTAL OTHER EQUIPMENT</t>
  </si>
  <si>
    <t>TOTAL ALL EQUIPMENT (FREIGHT PORTION)</t>
  </si>
  <si>
    <t xml:space="preserve">   (1) Depreciation reported on lines 38, 39, and 40 in column (c) is calculated by multiplying the investment in each element by the effective</t>
  </si>
  <si>
    <t xml:space="preserve">   (1) Data reported on lines 38, 39, and 40 in columns (g) and (h) are investment recorded in property account 44, allocated to locomotives,</t>
  </si>
  <si>
    <t xml:space="preserve">          composite rate for property account 44, and then adding or subtracting the adjustment reported in column (e).  This calculation</t>
  </si>
  <si>
    <t xml:space="preserve">        freight cars, and other equipment.</t>
  </si>
  <si>
    <t xml:space="preserve">          should equal the amount shown in column (c), Schedule 335.</t>
  </si>
  <si>
    <t>416.  SUPPORTING SCHEDULE - ROAD</t>
  </si>
  <si>
    <t>Owned and Used</t>
  </si>
  <si>
    <t>Improvements to Leased Property</t>
  </si>
  <si>
    <t>Capitalized Leases</t>
  </si>
  <si>
    <t>Accumulated</t>
  </si>
  <si>
    <t>Density</t>
  </si>
  <si>
    <t>Depr.</t>
  </si>
  <si>
    <t>Investment</t>
  </si>
  <si>
    <t>Rate</t>
  </si>
  <si>
    <t>&amp;</t>
  </si>
  <si>
    <t>(Class)</t>
  </si>
  <si>
    <t>Base</t>
  </si>
  <si>
    <t>(m)</t>
  </si>
  <si>
    <t>TOTAL IMPROVEMENTS TO</t>
  </si>
  <si>
    <t>NO CAPITAL LEASES IN ACCOUNTS 3, 8, 9, 11</t>
  </si>
  <si>
    <t>PROPERTY LEASED FROM</t>
  </si>
  <si>
    <t>OF TOTAL PROPERTY OWNED.</t>
  </si>
  <si>
    <t>SUB TOTAL</t>
  </si>
  <si>
    <t>Road Initials:  BNSF      Year  2014</t>
  </si>
  <si>
    <t>Notes:</t>
  </si>
  <si>
    <t xml:space="preserve">   (1) The base grand total for owned and used, improvements to leased property, and capitalized leases should equal the sum of Accounts 3, 8, 9, and 11 shown at year end on</t>
  </si>
  <si>
    <t xml:space="preserve">          Schedule 330.</t>
  </si>
  <si>
    <t xml:space="preserve">   (2) Columns (c)  and (d) include improvements to leased property.  Improvements to leased property are not separately included based on the 5% rule.</t>
  </si>
  <si>
    <t>,,,</t>
  </si>
  <si>
    <t>417.  SPECIALIZED SERVICE SUBSCHEDULE - TRANSPORTATION</t>
  </si>
  <si>
    <t>Report in lines 1, 2, 3, 4, and 10 the total of those natural expenses (salaries and wages, material, tools, supplies, fuels and lubricants, purchased services, and general) incurred in the operation of each</t>
  </si>
  <si>
    <t xml:space="preserve"> type of specialized service facility.  This schedule does not include switching services performed by train and yard crews in connection with or within specialized service facilities.</t>
  </si>
  <si>
    <t>When it is necessary to apportion expenses, such as administrative expenses to two or more services, they shall be apportioned on the most equitable basis available to the respondent and only to the</t>
  </si>
  <si>
    <t xml:space="preserve"> services they support.  The total expenses in column (j) should balance with the respective line items in Schedule 410, Railway Operating Expenses.</t>
  </si>
  <si>
    <t>Report in column (b), line 2, the expenses incurred in highway movements of trailers and containers performed at the expense of the reporting railroad within a terminal area for the purpose of pick-up,</t>
  </si>
  <si>
    <t xml:space="preserve"> delivery, or highway interchange service.  Report in column (b), line 3, the expenses incurred in operating facilities for handling trailers and/or containers, including storage expenses.  See Schedule 755, note R.</t>
  </si>
  <si>
    <t>The operation of floating equipment in line-haul service (between distinct terminals) should be reported in column (c) on line 2..  Floating operations conducted within a general terminal or harbor area</t>
  </si>
  <si>
    <t xml:space="preserve"> should be reported in column (c), line 3.</t>
  </si>
  <si>
    <t>Report in column (g), line 3, the expenses incurred by the railroad in loading and unloading automobiles, trucks, etc., to and from bi-level and tri-level auto rack cars.  Report on line 2, column (g),</t>
  </si>
  <si>
    <t xml:space="preserve"> the expense incurred by the railroad in moving automobiles, etc., between bi-level and tri-level loading and unloading facilities over the highway to shippers, receivers, or connecting carriers.  Report in</t>
  </si>
  <si>
    <t xml:space="preserve"> column (f) operating expenses for land facilities in support of floating operations, including the operation of docks and wharves.</t>
  </si>
  <si>
    <t>Report on line 4, column (b), the expenses relating to heating and refrigeration of TOFC/COFC trailers and containers (total debits and credits).  The expenses on line 4, column (h) relate to refrigerator</t>
  </si>
  <si>
    <t xml:space="preserve"> cars only.</t>
  </si>
  <si>
    <t>Report in column (i) total expenses incurred in performing rail substitute service, other highway revenue service, LCL terminal operations, warehouse operations, freight car transloading, grain</t>
  </si>
  <si>
    <t xml:space="preserve"> elevator terminal operations, and livestock feeding operations only.</t>
  </si>
  <si>
    <t>Coal</t>
  </si>
  <si>
    <t>Ore</t>
  </si>
  <si>
    <t>Motor vehicle</t>
  </si>
  <si>
    <t>Protective</t>
  </si>
  <si>
    <t>Items</t>
  </si>
  <si>
    <t>TOFC/COFC</t>
  </si>
  <si>
    <t>Floating</t>
  </si>
  <si>
    <t>marine</t>
  </si>
  <si>
    <t>load &amp;</t>
  </si>
  <si>
    <t>special</t>
  </si>
  <si>
    <t>columns</t>
  </si>
  <si>
    <t>terminal</t>
  </si>
  <si>
    <t>equipment</t>
  </si>
  <si>
    <t>distribution</t>
  </si>
  <si>
    <t>refrigerator car</t>
  </si>
  <si>
    <t>(b) - (i)</t>
  </si>
  <si>
    <t>Pick up and delivery, marine line haul</t>
  </si>
  <si>
    <t>Loading and unloading and local marine</t>
  </si>
  <si>
    <t>Protective services - total debits and credits</t>
  </si>
  <si>
    <t>Casualty and insurance</t>
  </si>
  <si>
    <t>Joint facility - credit</t>
  </si>
  <si>
    <t>(                    )</t>
  </si>
  <si>
    <t xml:space="preserve">    TOTAL</t>
  </si>
  <si>
    <t>p</t>
  </si>
  <si>
    <t>418.  SUPPORTING SCHEDULE - CAPITAL LEASES</t>
  </si>
  <si>
    <t xml:space="preserve">               Instructions:</t>
  </si>
  <si>
    <t xml:space="preserve">               This schedule will show the investment in capitalized leases in road and equipment by primary account.</t>
  </si>
  <si>
    <t>Column</t>
  </si>
  <si>
    <t xml:space="preserve">(a)    =    </t>
  </si>
  <si>
    <t>primary account number and title for which capital lease amounts are included therein.</t>
  </si>
  <si>
    <t xml:space="preserve">(b)    =    </t>
  </si>
  <si>
    <t>the total investment in that primary account.</t>
  </si>
  <si>
    <t xml:space="preserve">(c)    =    </t>
  </si>
  <si>
    <t>the investment in capital leases at the end of the year.</t>
  </si>
  <si>
    <t xml:space="preserve">(d)    =    </t>
  </si>
  <si>
    <t>the current year amortization.</t>
  </si>
  <si>
    <t xml:space="preserve">(e)    =    </t>
  </si>
  <si>
    <t>the accumulated amortization relating to the leased properties.</t>
  </si>
  <si>
    <t>Capital Leases</t>
  </si>
  <si>
    <t>Primary Account</t>
  </si>
  <si>
    <t>Total Investment</t>
  </si>
  <si>
    <t>Investment at</t>
  </si>
  <si>
    <t>No. &amp; Title</t>
  </si>
  <si>
    <t>At End of Year</t>
  </si>
  <si>
    <t>End of Year</t>
  </si>
  <si>
    <t>25 - TOFC/COFC</t>
  </si>
  <si>
    <t>37 - Roadway Machines</t>
  </si>
  <si>
    <t>52 - Locomotives</t>
  </si>
  <si>
    <t>53 - Freight-Train Cars</t>
  </si>
  <si>
    <t>57 - Work Equipment</t>
  </si>
  <si>
    <t>58 - Miscellaneous Equipment</t>
  </si>
  <si>
    <t>59 - Computer Systems and Word Processing</t>
  </si>
  <si>
    <t>Road Initials:  BNSF                Year 2014</t>
  </si>
  <si>
    <t>450.  ANALYSIS OF TAXES</t>
  </si>
  <si>
    <t>A.</t>
  </si>
  <si>
    <t>Railway Taxes</t>
  </si>
  <si>
    <t>Kind of Tax</t>
  </si>
  <si>
    <t>Other than U.S. Government Taxes</t>
  </si>
  <si>
    <t>U.S. Government Taxes</t>
  </si>
  <si>
    <t xml:space="preserve">     Income Taxes</t>
  </si>
  <si>
    <t xml:space="preserve">          Normal Tax and Surtax</t>
  </si>
  <si>
    <t xml:space="preserve">          Excess Profits</t>
  </si>
  <si>
    <t xml:space="preserve">                Total - Income Taxes (Lines 2 and 3)</t>
  </si>
  <si>
    <t xml:space="preserve">     Railroad Retirement</t>
  </si>
  <si>
    <t xml:space="preserve">     Hospital Insurance</t>
  </si>
  <si>
    <t xml:space="preserve">     Supplemental Annuities</t>
  </si>
  <si>
    <t xml:space="preserve">     Unemployment Insurance</t>
  </si>
  <si>
    <t xml:space="preserve">     All Other United States Taxes</t>
  </si>
  <si>
    <t>Total - U.S. Government Taxes</t>
  </si>
  <si>
    <t>Total - Railway Taxes</t>
  </si>
  <si>
    <t>B.</t>
  </si>
  <si>
    <t>Adjustments to Federal Income Taxes</t>
  </si>
  <si>
    <t>In column (a) are listed the particulars which most often cause a differential between taxable income and pretax accounting income.  Other</t>
  </si>
  <si>
    <t>particulars which cause such a differential should be listed under the caption "Other (Specify)," including state and other taxes deferred if</t>
  </si>
  <si>
    <t>computed separately.  Minor items, each less than $100,000, may be combined in a single entry under "Other (Specify)."</t>
  </si>
  <si>
    <t>Indicate in column (b) the beginning of year totals of Accounts 714, 744, 762, and 786 applicable to each particular item in column (a).</t>
  </si>
  <si>
    <t>Indicate in column (c) the net changes in Accounts 714, 744, 762, and 786 for the net tax effect of timing differences originating and</t>
  </si>
  <si>
    <t>reversing in the current accounting period.</t>
  </si>
  <si>
    <t>Indicate in column (d) any adjustments, as appropriate, including adjustments to eliminate or reinstate deferred tax effects (credits or debits)</t>
  </si>
  <si>
    <t>due to applying or recognizing a loss carry-forward or a loss carry-back.</t>
  </si>
  <si>
    <t>The total of line 19 in columns (c) and (d) should agree with the total of the contra charges (credits) to Account 557, Provision for Deferred</t>
  </si>
  <si>
    <t>Taxes, and Account 591, Provision for Deferred Taxes - Extraordinary Items, for the current year.</t>
  </si>
  <si>
    <t xml:space="preserve">Indicate in column (e) the cumulative total of columns (b), (c), and (d).  The total of column (e) must agree with the total of Accounts 714, </t>
  </si>
  <si>
    <t>744, 762, and 786.</t>
  </si>
  <si>
    <t>Net credits</t>
  </si>
  <si>
    <t>Particulars</t>
  </si>
  <si>
    <t>Beginning of</t>
  </si>
  <si>
    <t>(charges) for</t>
  </si>
  <si>
    <t>End of</t>
  </si>
  <si>
    <t>year balance</t>
  </si>
  <si>
    <t>Deferred debits:</t>
  </si>
  <si>
    <t xml:space="preserve">  Accrued liabilities not deductible until paid:</t>
  </si>
  <si>
    <t xml:space="preserve">    Casualty and Environmental Costs</t>
  </si>
  <si>
    <t xml:space="preserve">    Postretirement Benefits</t>
  </si>
  <si>
    <t xml:space="preserve">    Compensation and Benefits</t>
  </si>
  <si>
    <t xml:space="preserve">    Intangible Liabilities</t>
  </si>
  <si>
    <t xml:space="preserve">    Long-term debt fair value adjustment under acquisition accounting</t>
  </si>
  <si>
    <t xml:space="preserve">    Other</t>
  </si>
  <si>
    <t xml:space="preserve">  Subtotal</t>
  </si>
  <si>
    <t>Deferred tax credits:</t>
  </si>
  <si>
    <t xml:space="preserve">   Depreciation and Amortization</t>
  </si>
  <si>
    <t xml:space="preserve">   Hedging</t>
  </si>
  <si>
    <t xml:space="preserve">   Other</t>
  </si>
  <si>
    <t xml:space="preserve">   Subtotal</t>
  </si>
  <si>
    <t xml:space="preserve">TOTALS           </t>
  </si>
  <si>
    <t>*  Footnotes:</t>
  </si>
  <si>
    <t>If the flow-through method was elected, indicate the net decrease (or increase) in tax accrual because of investment</t>
  </si>
  <si>
    <t xml:space="preserve">    tax credit.</t>
  </si>
  <si>
    <t>If the deferral method for investment tax credit was elected:</t>
  </si>
  <si>
    <t xml:space="preserve">     (1)  Indicate amount of credit utilized as a reduction of tax liability for current year</t>
  </si>
  <si>
    <t xml:space="preserve">     (2) Deduct the amount of the current year's credit applied to reduction of tax liability but deferred for</t>
  </si>
  <si>
    <t xml:space="preserve">            accounting purposes</t>
  </si>
  <si>
    <t xml:space="preserve">     (3) Balance of current year's credit used to reduce current year's tax accrual</t>
  </si>
  <si>
    <t xml:space="preserve">     (4) Add amount of prior year's deferred credits being amortized to reduce current year's tax accrual</t>
  </si>
  <si>
    <t xml:space="preserve">     (5) Total decrease in current year's tax accrual resulting from use of investment tax credits</t>
  </si>
  <si>
    <t>Estimated amount of future earnings which can be realized before paying Federal income taxes because of unused</t>
  </si>
  <si>
    <t xml:space="preserve">     and available net operating loss carryover on January 1 of the year following that for which the report is made</t>
  </si>
  <si>
    <t>Notes and Remarks:</t>
  </si>
  <si>
    <t>Adjustment is to reflect income taxes on balance sheet adjustment which, in accordance with</t>
  </si>
  <si>
    <t>generally accepted accounting principles, are not reflected in Railway income tax expense.</t>
  </si>
  <si>
    <t>Minimum pension liability</t>
  </si>
  <si>
    <t>Postretirement benefits</t>
  </si>
  <si>
    <t>Current year purchase accounting adjustments</t>
  </si>
  <si>
    <t>FIN 48</t>
  </si>
  <si>
    <t>SFAS 133- Fuel hedges</t>
  </si>
  <si>
    <t xml:space="preserve">  Total</t>
  </si>
  <si>
    <t xml:space="preserve">460.  ITEMS IN SELECTED INCOME AND RETAINED EARNINGS ACCOUNTS FOR THE YEAR  </t>
  </si>
  <si>
    <t xml:space="preserve">Give a brief description for all items, regardless of amount, included during the year in Accounts 555, Unusual or Infrequent Items; </t>
  </si>
  <si>
    <t>560, Income or Loss From Operations or Discontinued Segments;  562, Gain or Loss on Disposal of Discontinued Segments;  570, Extraordinary</t>
  </si>
  <si>
    <t>Items;  590, Income Taxes on Extraordinary Items;  592, Cumulative Effect of Changes in Accounting Principles;  603, Appropriations Released;</t>
  </si>
  <si>
    <t>606, Other Credits to Retained Earnings;  616, Other Debits to Retained Earnings;  620, Appropriations for Sinking and Other Funds;  and 621,</t>
  </si>
  <si>
    <t>Appropriations for Other Purposes.  If appropriations released reflect appropriations provided during the year, each account should not be</t>
  </si>
  <si>
    <t>reported.</t>
  </si>
  <si>
    <t>Debits</t>
  </si>
  <si>
    <t>Credits</t>
  </si>
  <si>
    <t>Other Comprehensive Income - Interest Hedging</t>
  </si>
  <si>
    <t>Other Comprehensive Income - BNSF Pension and Retiree Benefits</t>
  </si>
  <si>
    <t>Intercompany Notes Receivable from Burlington Northern Santa Fe, LLC*</t>
  </si>
  <si>
    <t>Other Comprehensive Income - Equity Method Investments</t>
  </si>
  <si>
    <t xml:space="preserve">MEMORANDA RELATING TO SELECTED INCOME AND RETAINED EARNINGS ACCOUNTS  </t>
  </si>
  <si>
    <t xml:space="preserve">*  BNSF Railway classified the intercompany note receivable as equity in accordance with GAAP and </t>
  </si>
  <si>
    <t>the BNSF Railway 10-K.</t>
  </si>
  <si>
    <t xml:space="preserve">501.  GUARANTIES AND SURETYSHIPS  </t>
  </si>
  <si>
    <t>If the respondent was under obligation as guarantor or surety for the performance by any other corporation or association of any agreement</t>
  </si>
  <si>
    <t xml:space="preserve"> or obligation, show the particulars of each contract of guarantee or suretyship in effect at the close of the year or entered into and expired during</t>
  </si>
  <si>
    <t xml:space="preserve"> the year.   This inquiry does not cover the case of ordinary commercial paper maturing on demand or not later than two years after the date of issue.</t>
  </si>
  <si>
    <t xml:space="preserve"> Items of less than $50,000 may be shown as one total.</t>
  </si>
  <si>
    <t>Names of all parties principally</t>
  </si>
  <si>
    <t>Amount of</t>
  </si>
  <si>
    <t>Sole or joint</t>
  </si>
  <si>
    <t>and primarily liable</t>
  </si>
  <si>
    <t>contingent liability</t>
  </si>
  <si>
    <t>Terminal Railroad Association of St Louis</t>
  </si>
  <si>
    <t xml:space="preserve"> BNSF Railway Company</t>
  </si>
  <si>
    <t>Sinking Fund and Interest</t>
  </si>
  <si>
    <t>Joint (Note 1)</t>
  </si>
  <si>
    <t xml:space="preserve"> CSX Transportation, Inc.</t>
  </si>
  <si>
    <t>on Refunding and Improvement</t>
  </si>
  <si>
    <t xml:space="preserve"> Canadian National Railway Company</t>
  </si>
  <si>
    <t>Mortgage Bonds Series C</t>
  </si>
  <si>
    <t xml:space="preserve"> Norfolk and Southern Railway Company</t>
  </si>
  <si>
    <t>due 7/1/2019</t>
  </si>
  <si>
    <t xml:space="preserve"> Union Pacific Railroad Company</t>
  </si>
  <si>
    <t>Kinder Morgan Energy Partners, L.P.</t>
  </si>
  <si>
    <t>Sole (Note 2)</t>
  </si>
  <si>
    <t>Tate &amp; Lyle Ingredients Americas, LLC</t>
  </si>
  <si>
    <t>Bridge Funding</t>
  </si>
  <si>
    <t>Sole (Note 3)</t>
  </si>
  <si>
    <t>Note 1:  Terminal Railroad Association of St. Louis Mortgage Bonds are fully funded by TRRA through a sinking fund with a balance</t>
  </si>
  <si>
    <t xml:space="preserve">of approximately $21 million as of December 31, 2014.  BNSF is jointly and severally liable with CSX, CN, NS, and UP for the Sinking Fund.  This fund </t>
  </si>
  <si>
    <t xml:space="preserve">covers future interest and principal payments through the remainder of the bonds' term.  </t>
  </si>
  <si>
    <t>Note 2: Santa Fe Pacific Pipelines, Inc (SFPP) , an indirect, wholly-owned subsidiary of BNSF Railway Company, has a guarantee in connection with its</t>
  </si>
  <si>
    <t>remaining special limited partnership interest in SFPP, L.P.  All obligations with respect to the guarantee will cease upon termination of ownership rights</t>
  </si>
  <si>
    <t xml:space="preserve">which would occur upon a put notice issued by BNSF Railway Company or the exercise of the call rights by the general partners of SFPP, L.P.  The </t>
  </si>
  <si>
    <t>company has recorded a $1 million liability for the fair value of the guarantee as of December 31, 2014.</t>
  </si>
  <si>
    <t xml:space="preserve">Note 3: This guarantee expires in 2023.  It is secured by a letter of credit established  in January 2014 and issued on behalf of Tate &amp; Lyle </t>
  </si>
  <si>
    <t xml:space="preserve">for $700 thousand, the maximum amount of the loan.  </t>
  </si>
  <si>
    <t>If any corporation or other association was under obligation as guarantor or surety for the performance by the respondent of any agreement</t>
  </si>
  <si>
    <t xml:space="preserve"> or obligation, show the particulars called for hereunder for each such contract of guaranty or suretyship in effect at the close of the year or entered</t>
  </si>
  <si>
    <t xml:space="preserve"> into and expired during the year.   This inquiry does not cover the case of ordinary commercial paper maturing on demand or not later than two years </t>
  </si>
  <si>
    <t xml:space="preserve"> after the date of issue, nor does it include ordinary surety bonds or undertakings on appeals in court proceedings.</t>
  </si>
  <si>
    <t>Finance docket number, title</t>
  </si>
  <si>
    <t>maturity date and concise descrip-</t>
  </si>
  <si>
    <t>Names of all</t>
  </si>
  <si>
    <t>Amount of contingent</t>
  </si>
  <si>
    <t>tion of agreement or obligation</t>
  </si>
  <si>
    <t>guarantors and sureties</t>
  </si>
  <si>
    <t>liability of guarantors</t>
  </si>
  <si>
    <t xml:space="preserve">502.  COMPENSATING BALANCES AND SHORT-TERM BORROWING AGREEMENTS  </t>
  </si>
  <si>
    <t>Using the following notes as a guideline, show the requirements of compensating balances and short-term borrowing agreements.  Footnote</t>
  </si>
  <si>
    <t xml:space="preserve"> disclosure is required even the arrangement is not reduced to writing.</t>
  </si>
  <si>
    <t>Disclose compensating balances not legally restricted, lines of credit used and unused, average interest rate of short-term borrowings that are</t>
  </si>
  <si>
    <t xml:space="preserve"> outstanding at balance sheet date, maximum amount of outstanding borrowings during the period and the weighted average rate of those borrowings.</t>
  </si>
  <si>
    <t>Time deposits and certificates of deposit constituting compensating balances not legally restricted should be disclosed.</t>
  </si>
  <si>
    <t>Compensating balance arrangements need only be disclosed for the latest fiscal year.</t>
  </si>
  <si>
    <t>Compensating balances included in Account 703, Special Deposits, and in Account 717, Other Funds, should also be separately disclosed below.</t>
  </si>
  <si>
    <t>Compensating balance arrangements are sufficiently material to require disclosure in footnotes when the aggregate of written and oral</t>
  </si>
  <si>
    <t xml:space="preserve"> agreement balances amount to 15% or more of liquid assets (current cash balances, restricted and unrestricted, plus marketable securities).</t>
  </si>
  <si>
    <t>When a carrier is not in compliance with a compensating balance requirement, that fact should be disclosed, along with stated and possible</t>
  </si>
  <si>
    <t xml:space="preserve"> sanctions, whenever such possible sanctions may be immediate (not vague or unpredictable) and material.</t>
  </si>
  <si>
    <t xml:space="preserve">510.  SEPARATION OF DEBTHOLDINGS BETWEEN ROAD PROPERTY AND EQUIPMENT  </t>
  </si>
  <si>
    <t>The principal use of this schedule is to determine the average rate of debt capital.</t>
  </si>
  <si>
    <t>I. Debt Outstanding at End of Year</t>
  </si>
  <si>
    <t>Close of Year</t>
  </si>
  <si>
    <t>Sch 200, Line 30</t>
  </si>
  <si>
    <t>Equipment obligations and other long-term debt due within one year</t>
  </si>
  <si>
    <t>Sch 200, Line 39</t>
  </si>
  <si>
    <t>765/767</t>
  </si>
  <si>
    <t>Sch 200, Line 41</t>
  </si>
  <si>
    <t>Sch 200, Line 42</t>
  </si>
  <si>
    <t>Sch 200, Line 43</t>
  </si>
  <si>
    <t>Sch 200, Line 44</t>
  </si>
  <si>
    <t>Accounts payable - affiliated companies</t>
  </si>
  <si>
    <t>Sch 200, Line 45</t>
  </si>
  <si>
    <t>770.1/770.2</t>
  </si>
  <si>
    <t>Sch 200, Line 46</t>
  </si>
  <si>
    <t>Total debt</t>
  </si>
  <si>
    <t>Sum of Lines 1 through 8</t>
  </si>
  <si>
    <t>Debt directly related to road property</t>
  </si>
  <si>
    <t>Note 1</t>
  </si>
  <si>
    <t>Debt directly related to equipment</t>
  </si>
  <si>
    <t>Total debt related to road and equipment</t>
  </si>
  <si>
    <t>Lines 10 and 11</t>
  </si>
  <si>
    <t>Percent directly related to road</t>
  </si>
  <si>
    <t>Line 10 /Line 12</t>
  </si>
  <si>
    <t>Whole % + 2 decimals</t>
  </si>
  <si>
    <t>Percent directly related to equipment</t>
  </si>
  <si>
    <t>Line 11 /Line 12</t>
  </si>
  <si>
    <t>Debt not directly related to road and equipment</t>
  </si>
  <si>
    <t>Line 9 - Line 12</t>
  </si>
  <si>
    <t>Road property debt (Note 2)</t>
  </si>
  <si>
    <t>(Line 13 x Line 15) + Line 10</t>
  </si>
  <si>
    <t>Equipment debt (Note 2)</t>
  </si>
  <si>
    <t>(Line 14 x Line 15) + Line 11</t>
  </si>
  <si>
    <t>II.  Interest Accrued During the Year</t>
  </si>
  <si>
    <t>546-548</t>
  </si>
  <si>
    <t>Total interest and amortization (fixed charges)</t>
  </si>
  <si>
    <t>Sch. 210, Line 42</t>
  </si>
  <si>
    <t>Contingent interest on funded debt</t>
  </si>
  <si>
    <t>Sch. 210, Line 44</t>
  </si>
  <si>
    <t>Release of premium on funded debt</t>
  </si>
  <si>
    <t>Sch. 210, Line 22</t>
  </si>
  <si>
    <t>Total interest (Note 3)</t>
  </si>
  <si>
    <t>(Line 18 + Line 19) - Line 20</t>
  </si>
  <si>
    <t>Interest directly related to road property debt</t>
  </si>
  <si>
    <t>Note 4</t>
  </si>
  <si>
    <t>Interest directly related to equipment debt</t>
  </si>
  <si>
    <t>Interest not directly related to road or equipment property debt</t>
  </si>
  <si>
    <t>Line 21 - (Lines 22 + 23)</t>
  </si>
  <si>
    <t>Interest on road property debt (Note 5)</t>
  </si>
  <si>
    <t>Line 22 + (Line 24 x Line 13)</t>
  </si>
  <si>
    <t>Interest on equipment debt (Note 5)</t>
  </si>
  <si>
    <t>Line 23 + (Line 24 x Line 14)</t>
  </si>
  <si>
    <t>Embedded rate of debt capital - road property</t>
  </si>
  <si>
    <t>Line 25 / Line 16</t>
  </si>
  <si>
    <t>Embedded rate of debt capital - equipment</t>
  </si>
  <si>
    <t>Line 26 / Line 17</t>
  </si>
  <si>
    <t xml:space="preserve">Note 1:  </t>
  </si>
  <si>
    <t>Directly related means the purpose which the funds were used for when the debt was issued.</t>
  </si>
  <si>
    <t xml:space="preserve">Note 2:  </t>
  </si>
  <si>
    <t>Line 16 plus Line 17 must equal Line 9.</t>
  </si>
  <si>
    <t xml:space="preserve">Note 3:  </t>
  </si>
  <si>
    <t>Line 21 includes interest on debt in Account 769 - Accounts Payable; Affiliated Companies, if applicable.</t>
  </si>
  <si>
    <t xml:space="preserve">Note 4:  </t>
  </si>
  <si>
    <t>This interest relates to debt reported on Lines 10 and 11, respectively.</t>
  </si>
  <si>
    <t xml:space="preserve">Note 5:  </t>
  </si>
  <si>
    <t>Line 25 plus Line 26 must equal  Line 21.</t>
  </si>
  <si>
    <t xml:space="preserve">Note 6:  </t>
  </si>
  <si>
    <t>Line 24 includes capitalized interest.</t>
  </si>
  <si>
    <t>INSTRUCTIONS CONCERNING RETURNS TO BE MADE IN SCHEDULE 512</t>
  </si>
  <si>
    <t>Furnish the information called for below between the respondent and the affiliated companies</t>
  </si>
  <si>
    <t>In column (b) indicate the nature of the relationship or control between the respondent and</t>
  </si>
  <si>
    <t xml:space="preserve"> or persons affiliated with the respondent, including officers, directors, stockholders, owners,</t>
  </si>
  <si>
    <t xml:space="preserve"> the company or person identified in column (a) as follows:</t>
  </si>
  <si>
    <t xml:space="preserve"> partners, or their wives and other close relatives, or their agents.  Examples of transactions are, but</t>
  </si>
  <si>
    <t xml:space="preserve"> are not restricted to, management, legal, accounting, purchasing, or other types of service </t>
  </si>
  <si>
    <t>(a)  If respondent directly controls the affiliate, insert the word "direct."</t>
  </si>
  <si>
    <t xml:space="preserve"> including the furnishing of materials, supplies, purchase of equipment, leasing of structures, land</t>
  </si>
  <si>
    <t xml:space="preserve"> and equipment, and agreements relating to allocation of officers' salaries and other common costs</t>
  </si>
  <si>
    <t>(b)  If respondent controls through another company, insert the word "indirect."</t>
  </si>
  <si>
    <t xml:space="preserve"> between affiliated companies.</t>
  </si>
  <si>
    <t>(c)  If respondent is under common control with affiliate, insert the word "common."</t>
  </si>
  <si>
    <t>To be excluded are payments for the following types of services:</t>
  </si>
  <si>
    <t xml:space="preserve">(d)  If respondent is controlled directly or indirectly by the company listed in column (a), </t>
  </si>
  <si>
    <t xml:space="preserve">     (a)  Lawful tariff charges for transportation services.</t>
  </si>
  <si>
    <t>insert the word "controlled."</t>
  </si>
  <si>
    <t xml:space="preserve">     (b)  Payments to or from other carriers for interline services and interchange of equipment.</t>
  </si>
  <si>
    <t>(e)  If control is exercised by other means, such as a management contract or other</t>
  </si>
  <si>
    <t>arrangement of whatever kind, insert the word "other" and provide a footnote to describe</t>
  </si>
  <si>
    <t xml:space="preserve">     (c)  Payment to or from other carriers which may reasonably be regarded as ordinarily</t>
  </si>
  <si>
    <t>such arrangements.</t>
  </si>
  <si>
    <t xml:space="preserve">connected with routine operation or maintenance, but any special or unusual transactions </t>
  </si>
  <si>
    <t>should be reported.</t>
  </si>
  <si>
    <t>In column (c), fully describe the transactions involved such as management fees, lease of</t>
  </si>
  <si>
    <t xml:space="preserve"> building, purchase of material, etc.  When the affiliate listed in column (a) provides more than one</t>
  </si>
  <si>
    <t xml:space="preserve">     (d)  Payments to public utility companies for rates or charges fixed in conformity with</t>
  </si>
  <si>
    <t xml:space="preserve"> type of service in column (c), list each type of service separately and show the total for the</t>
  </si>
  <si>
    <t>government authority.</t>
  </si>
  <si>
    <t xml:space="preserve"> affiliate.  When services are both provided and received between respondent and an affiliate they</t>
  </si>
  <si>
    <t xml:space="preserve"> should be listed separately and the amounts shown separately in column (e).</t>
  </si>
  <si>
    <t>In column (a) enter the name of the affiliated company, person, or agent with which respondent</t>
  </si>
  <si>
    <t xml:space="preserve"> received or provided services aggregating $50,000 or more during the year.  If an affiliated</t>
  </si>
  <si>
    <t>In column (d), report the dollar amounts of transactions shown and the effect of any change</t>
  </si>
  <si>
    <t xml:space="preserve"> company provides services to more than one affiliate, and the aggregate compensation amounts</t>
  </si>
  <si>
    <t xml:space="preserve"> in the method of establishing the terms from that used in the preceding period.</t>
  </si>
  <si>
    <t xml:space="preserve"> to $50,000 or more for the year, list all the affiliates included in the agreement and describe the</t>
  </si>
  <si>
    <t xml:space="preserve"> allocation of charges.  If the respondent provides services to more than one affiliate, and the </t>
  </si>
  <si>
    <t>In column (e), report the dollar amounts due from or to related parties and, if not otherwise</t>
  </si>
  <si>
    <t xml:space="preserve"> aggregate compensation amounts to $50,000 or more for the year, reference to this fact should</t>
  </si>
  <si>
    <t xml:space="preserve"> apparent, the terms and manner of settlement.  Insert (P) for paid or (R) for received by the</t>
  </si>
  <si>
    <t xml:space="preserve"> be made and the detail as to the allocation of charges should be stated.  For those affiliates</t>
  </si>
  <si>
    <t xml:space="preserve"> amount in column (e).</t>
  </si>
  <si>
    <t xml:space="preserve"> providing services to the respondent, also enter in column (a) the percent of affiliate's gross</t>
  </si>
  <si>
    <t xml:space="preserve"> income derived from transactions with respondent.</t>
  </si>
  <si>
    <t>The respondent may be required to furnish as an attachment to Schedule 512 a balance sheet</t>
  </si>
  <si>
    <t xml:space="preserve"> and income statement for each affiliate with which respondent carrier had reportable</t>
  </si>
  <si>
    <t xml:space="preserve"> transactions during the year, or alternatively, attach a "Pro Forma" balance sheet and income</t>
  </si>
  <si>
    <t xml:space="preserve"> statement for that portion or entity of each affiliate which furnished the agreed to services,</t>
  </si>
  <si>
    <t xml:space="preserve"> equipment, or other reportable transaction.  The statements, if required, should be prepared</t>
  </si>
  <si>
    <t xml:space="preserve"> on a calendar year basis in conformity with the prescribed schedules for the balance sheet and</t>
  </si>
  <si>
    <t xml:space="preserve"> income statement in this Annual Report Form R-1, and should be noted (1) to indicate the method</t>
  </si>
  <si>
    <t xml:space="preserve"> used for depreciating equipment or other property furnished to the carrier, and (2) whether the</t>
  </si>
  <si>
    <t xml:space="preserve"> affiliate's Federal income tax return for the year was filed on a consolidated basis with the</t>
  </si>
  <si>
    <t xml:space="preserve"> respondent carrier.</t>
  </si>
  <si>
    <t>512.  TRANSACTIONS BETWEEN RESPONDENT AND COMPANIES OR PERSONS AFFILIATED WITH RESPONDENT FOR SERVICES RECEIVED OR PROVIDED</t>
  </si>
  <si>
    <t>Name of company or related</t>
  </si>
  <si>
    <t>Amount due from</t>
  </si>
  <si>
    <t>party with percent</t>
  </si>
  <si>
    <t>Nature of relationship</t>
  </si>
  <si>
    <t>Description of</t>
  </si>
  <si>
    <t>Dollar amounts</t>
  </si>
  <si>
    <t>or to related</t>
  </si>
  <si>
    <t>of gross income</t>
  </si>
  <si>
    <t>transactions</t>
  </si>
  <si>
    <t>of transactions</t>
  </si>
  <si>
    <t>parties</t>
  </si>
  <si>
    <t>Controlled</t>
  </si>
  <si>
    <t>Services Rendered</t>
  </si>
  <si>
    <t>Freightwise, Inc</t>
  </si>
  <si>
    <t>BNSF Insurance Co, Ltd</t>
  </si>
  <si>
    <t>Insurance Premiums</t>
  </si>
  <si>
    <t>Claims Paid</t>
  </si>
  <si>
    <t>See above</t>
  </si>
  <si>
    <t>BNSF Logistics, LLC</t>
  </si>
  <si>
    <t>BNSF Logistics International, Inc</t>
  </si>
  <si>
    <t>Berkshire Hathaway Inc.</t>
  </si>
  <si>
    <t>Stock Option Exercises</t>
  </si>
  <si>
    <t>Tongue River Railroad Company</t>
  </si>
  <si>
    <t>Direct</t>
  </si>
  <si>
    <t xml:space="preserve">     Railroad Initials:  BNSF                Year 2014</t>
  </si>
  <si>
    <t xml:space="preserve">INSTRUCTIONS CONCERNING RETURNS TO BE MADE IN SCHEDULE 700  </t>
  </si>
  <si>
    <t>State particulars of all tracks operated by the respondent at the close of the year, according to the following classifications:</t>
  </si>
  <si>
    <t>(1)</t>
  </si>
  <si>
    <t>Line owned by respondent.</t>
  </si>
  <si>
    <t>Line owned by proprietary companies.</t>
  </si>
  <si>
    <t>(3)</t>
  </si>
  <si>
    <t>Line operated under lease for a specified sum, lessor being (A) an affiliated corporation, or (B) independent or not affiliated with the</t>
  </si>
  <si>
    <t xml:space="preserve"> respondent.</t>
  </si>
  <si>
    <t>(4)</t>
  </si>
  <si>
    <t>Line operated under contract or agreement for contingent rent, owner being (A) an affiliated corporation, or (B) independent or not</t>
  </si>
  <si>
    <t xml:space="preserve"> affiliated with the respondent.</t>
  </si>
  <si>
    <t>(5)</t>
  </si>
  <si>
    <t>Line operated under trackage rights.</t>
  </si>
  <si>
    <t>Give subtotals for each of the several numbered classes, in the order listed above, as well as the total for all classes.</t>
  </si>
  <si>
    <t>Lengths of track should be reported to the nearest WHOLE mile adjusted to accord with footings; i.e., counting one-half mile or over as a whole</t>
  </si>
  <si>
    <t xml:space="preserve"> mile and disregarding any fraction less than one-half mile.</t>
  </si>
  <si>
    <t>In Column (a) insert the figure (and letter, if any) indicating its class in accordance with the above list of classifications.</t>
  </si>
  <si>
    <t xml:space="preserve">In Column (b) give the various proportions of each class owned or leased by respondent, listing each proportion once in any grouping. </t>
  </si>
  <si>
    <t xml:space="preserve"> Canadian mileage should be segregated and identified on separate lines in the various groupings.  For each listing, in Column (d) give its entire</t>
  </si>
  <si>
    <t xml:space="preserve"> length (the distances between terminals of single or first main track), and in the following columns the lengths of second main track, all other main</t>
  </si>
  <si>
    <t xml:space="preserve"> tracks, passing tracks, cross-overs and turn-outs, way switching tracks, and yard switching tracks.  These classes of tracks are defined as follows:</t>
  </si>
  <si>
    <t>RUNNING TRACKS - Running tracks, passing tracks, cross-overs, etc., including turn-outs from those tracks to clearance points.</t>
  </si>
  <si>
    <t>WAY SWITCHING TRACKS - Station, team, industry, and other switching tracks for which no separate service is maintained.</t>
  </si>
  <si>
    <t>YARD SWITCHING TRACKS - Yard where separate switching services are maintained, including classification, house, team, industry, and other</t>
  </si>
  <si>
    <t xml:space="preserve"> tracks switched by yard locomotives.</t>
  </si>
  <si>
    <t>The returns in Columns (h) and (i) should include tracks serving industries, such as mines, mills, smelters, factories, etc.  Tracks belonging to an</t>
  </si>
  <si>
    <t xml:space="preserve"> industry for which no rent is payable should not be included.</t>
  </si>
  <si>
    <t>Tracks leading to and in gravel and sand pits and quarries, the cost of which is chargeable to a clearing account and which are used in getting</t>
  </si>
  <si>
    <t xml:space="preserve"> out material for the respondent's use, should not be included,</t>
  </si>
  <si>
    <t>Class (1) includes all lines operated by the respondent at the close of the year to which it has title in perpetuity.</t>
  </si>
  <si>
    <t>Class (2) includes each line, full title to which is in an inactive proprietary corporation of the respondent (i.e., one all of whose outstanding</t>
  </si>
  <si>
    <t xml:space="preserve"> stocks or obligations are held by or for the respondent, and which is operated by the respondent or an affiliated system corporation without any</t>
  </si>
  <si>
    <t xml:space="preserve"> accounting to the said proprietary corporation).  It may also include such line when the actual title to all of the outstanding stocks or obligations</t>
  </si>
  <si>
    <t xml:space="preserve"> rests in a corporation controlled by or controlling the respondent.  But in the case of any such inclusion, the facts of the relationship to the</t>
  </si>
  <si>
    <t xml:space="preserve"> respondent of the corporation holding the securities should be fully set forth in a footnote.  An inactive corporation is  one which has been</t>
  </si>
  <si>
    <t xml:space="preserve"> practically absorbed in a controlling corporation, and which neither operates property nor administers its financial affairs.  If it maintains an</t>
  </si>
  <si>
    <t xml:space="preserve"> organization, it does so only for the purpose of complying with legal requirements and maintaining title to property or franchises.</t>
  </si>
  <si>
    <t>Class (3) includes all tracks operated under a lease or formal conveyance of less than the grantor's interest in the property, with a specific</t>
  </si>
  <si>
    <t xml:space="preserve"> and unconditional rent reserved.  The fact that the lessor does or does not maintain an independent organization for financial purposes is</t>
  </si>
  <si>
    <t xml:space="preserve"> immaterial in this connection.</t>
  </si>
  <si>
    <t>Class (4) is the same as Class (3), except that the rent reserved is conditional upon earnings or some other fact.</t>
  </si>
  <si>
    <t>Class (5) includes all tracks operated and maintained by others, but over which the respondent has the right to operate some or all of its</t>
  </si>
  <si>
    <t xml:space="preserve"> trains.  In the road of this class, the respondent has no proprietary rights, but only the rights of a licensee.  Include in this class, also, on main</t>
  </si>
  <si>
    <t xml:space="preserve"> tracks, industrial tracks and sidings owned by noncarrier companies and individuals when the respondent operates over them but does not have</t>
  </si>
  <si>
    <t xml:space="preserve"> exclusive possession of them.</t>
  </si>
  <si>
    <t xml:space="preserve">Road held by respondent as a joint or common owner or a joint lessee or under any joint arrangement should be shown in its appropriate class </t>
  </si>
  <si>
    <t xml:space="preserve"> and the entry of length should be the entire length of the portion jointly held.  The class symbol should have the letter (J) attached.</t>
  </si>
  <si>
    <t>Road operated by the respondent as an agent for another carrier should not be included in this schedule.</t>
  </si>
  <si>
    <t xml:space="preserve"> Railroad Annual Report R-1    </t>
  </si>
  <si>
    <t>700.  MILEAGE OPERATED AT CLOSE OF YEAR</t>
  </si>
  <si>
    <t>Running tracks, passing tracks, cross-overs, etc.</t>
  </si>
  <si>
    <t>Proportion</t>
  </si>
  <si>
    <t>Miles of</t>
  </si>
  <si>
    <t>owned or</t>
  </si>
  <si>
    <t>Miles</t>
  </si>
  <si>
    <t>passing tracks,</t>
  </si>
  <si>
    <t>leased by</t>
  </si>
  <si>
    <t>second</t>
  </si>
  <si>
    <t>all other</t>
  </si>
  <si>
    <t>cross-overs,</t>
  </si>
  <si>
    <t>way switching</t>
  </si>
  <si>
    <t>yard switching</t>
  </si>
  <si>
    <t>TOTAL</t>
  </si>
  <si>
    <t>respondent</t>
  </si>
  <si>
    <t>road</t>
  </si>
  <si>
    <t>main track</t>
  </si>
  <si>
    <t>main tracks</t>
  </si>
  <si>
    <t>and turnouts</t>
  </si>
  <si>
    <t>tracks</t>
  </si>
  <si>
    <t>1J</t>
  </si>
  <si>
    <t>Total 1J</t>
  </si>
  <si>
    <t>Total 1 and 1J</t>
  </si>
  <si>
    <t>Grand Total</t>
  </si>
  <si>
    <t>Miles of electrified road</t>
  </si>
  <si>
    <t>or track included in the</t>
  </si>
  <si>
    <t>preceding grand total</t>
  </si>
  <si>
    <t>700.  CANADIAN MILEAGE OPERATED AT THE CLOSE OF YEAR (INCLUDED IN SCHEDULE 700 ABOVE)</t>
  </si>
  <si>
    <t>Grand Total Canadian Miles</t>
  </si>
  <si>
    <t xml:space="preserve">Railroad Annual Report R-1    </t>
  </si>
  <si>
    <t>702.  MILES OF ROAD AT CLOSE OF YEAR - BY STATES AND TERRITORIES (SINGLE TRACK)</t>
  </si>
  <si>
    <t xml:space="preserve">Give particulars, as of the close of the year, of all road operated and of all road owned but not operated.  The respondent's proportion of operated road held by it as a joint or common owner, or </t>
  </si>
  <si>
    <t xml:space="preserve">  under a joint lease, or under any joint arrangement, should be shown in columns (b), (c), (d), or (e), as may be appropriate.  The remainder of jointly operated mileage should be shown in column (f).</t>
  </si>
  <si>
    <t xml:space="preserve">  Respondent's proportion of road jointly owned but not operated should be shown in column (h), as appropriate.  Mileage which has been permanently abandoned should not be included in column (h).</t>
  </si>
  <si>
    <t>Mileage should be reported to the nearest WHOLE mile adjusted in accord with footings; i.e., counting one-half mile and over as a whole mile and disregarding any fraction less than one-half mile.</t>
  </si>
  <si>
    <t>MILES OF ROAD OPERATED BY RESPONDENT</t>
  </si>
  <si>
    <t>Line of</t>
  </si>
  <si>
    <t>Line operated</t>
  </si>
  <si>
    <t>Line owned,</t>
  </si>
  <si>
    <t>New line</t>
  </si>
  <si>
    <t>State or</t>
  </si>
  <si>
    <t>proprietary</t>
  </si>
  <si>
    <t>under contract,</t>
  </si>
  <si>
    <t>under trackage</t>
  </si>
  <si>
    <t>mileage</t>
  </si>
  <si>
    <t>not operated</t>
  </si>
  <si>
    <t>constructed</t>
  </si>
  <si>
    <t>territory</t>
  </si>
  <si>
    <t>owned</t>
  </si>
  <si>
    <t>companies</t>
  </si>
  <si>
    <t>under lease</t>
  </si>
  <si>
    <t>etc.</t>
  </si>
  <si>
    <t>rights</t>
  </si>
  <si>
    <t>operated</t>
  </si>
  <si>
    <t>by respondent</t>
  </si>
  <si>
    <t>Alabama</t>
  </si>
  <si>
    <t>Arizona</t>
  </si>
  <si>
    <t>Arkansas</t>
  </si>
  <si>
    <t>British Columbia</t>
  </si>
  <si>
    <t>California</t>
  </si>
  <si>
    <t>Colorado</t>
  </si>
  <si>
    <t>Idaho</t>
  </si>
  <si>
    <t>Illinois</t>
  </si>
  <si>
    <t>Iowa</t>
  </si>
  <si>
    <t>Kansas</t>
  </si>
  <si>
    <t>Kentucky</t>
  </si>
  <si>
    <t>Louisiana</t>
  </si>
  <si>
    <t>Manitoba</t>
  </si>
  <si>
    <t>Minnesota</t>
  </si>
  <si>
    <t>Mississippi</t>
  </si>
  <si>
    <t>Missouri</t>
  </si>
  <si>
    <t>Montana</t>
  </si>
  <si>
    <t>Nebraska</t>
  </si>
  <si>
    <t>Nevada</t>
  </si>
  <si>
    <t>New Mexico</t>
  </si>
  <si>
    <t>North Dakota</t>
  </si>
  <si>
    <t>Oklahoma</t>
  </si>
  <si>
    <t>Oregon</t>
  </si>
  <si>
    <t>Saskatchewan</t>
  </si>
  <si>
    <t>South Dakota</t>
  </si>
  <si>
    <t>Tennessee</t>
  </si>
  <si>
    <t>Texas</t>
  </si>
  <si>
    <t>Utah</t>
  </si>
  <si>
    <t>Washington</t>
  </si>
  <si>
    <t>Wisconsin</t>
  </si>
  <si>
    <t>31</t>
  </si>
  <si>
    <t>Wyoming</t>
  </si>
  <si>
    <t xml:space="preserve"> Total Mileage (Single Track)</t>
  </si>
  <si>
    <t xml:space="preserve">                Railroad Annual Report R-1    </t>
  </si>
  <si>
    <t>Road Initials:  BNSF      Year 2014</t>
  </si>
  <si>
    <t>710. INVENTORY OF EQUIPMENT</t>
  </si>
  <si>
    <t xml:space="preserve">UNITS OWNED, INCLUDED IN INVESTMENT ACCOUNT, AND LEASED FROM OTHERS  </t>
  </si>
  <si>
    <t>Changes During the Year</t>
  </si>
  <si>
    <t>Units at Close of Year</t>
  </si>
  <si>
    <t>Units Installed</t>
  </si>
  <si>
    <t>All other units</t>
  </si>
  <si>
    <t>Units retired</t>
  </si>
  <si>
    <t xml:space="preserve">including  </t>
  </si>
  <si>
    <t>from service</t>
  </si>
  <si>
    <t>Rebuilt units</t>
  </si>
  <si>
    <t>reclassification</t>
  </si>
  <si>
    <t>of respondent</t>
  </si>
  <si>
    <t>Aggregate</t>
  </si>
  <si>
    <t>Units in</t>
  </si>
  <si>
    <t>acquired and</t>
  </si>
  <si>
    <t>and second</t>
  </si>
  <si>
    <t>whether</t>
  </si>
  <si>
    <t>capacity of</t>
  </si>
  <si>
    <t>service of</t>
  </si>
  <si>
    <t>New units</t>
  </si>
  <si>
    <t>rebuilt units</t>
  </si>
  <si>
    <t>hand units</t>
  </si>
  <si>
    <t>Total in</t>
  </si>
  <si>
    <t>units</t>
  </si>
  <si>
    <t>leased</t>
  </si>
  <si>
    <t>rewritten</t>
  </si>
  <si>
    <t>purchased</t>
  </si>
  <si>
    <t>leased,</t>
  </si>
  <si>
    <t>Leased</t>
  </si>
  <si>
    <t>reported</t>
  </si>
  <si>
    <t xml:space="preserve">Line </t>
  </si>
  <si>
    <t>at beginning</t>
  </si>
  <si>
    <t>from</t>
  </si>
  <si>
    <t>into property</t>
  </si>
  <si>
    <t>or leased from</t>
  </si>
  <si>
    <t>including</t>
  </si>
  <si>
    <t>and</t>
  </si>
  <si>
    <t>in col (j)</t>
  </si>
  <si>
    <t>Type or design of units</t>
  </si>
  <si>
    <t>or built</t>
  </si>
  <si>
    <t>others</t>
  </si>
  <si>
    <t>accounts</t>
  </si>
  <si>
    <t>used</t>
  </si>
  <si>
    <t>[col (h) &amp; (i)]</t>
  </si>
  <si>
    <t>(See Ins. 7)</t>
  </si>
  <si>
    <t>to others</t>
  </si>
  <si>
    <t>Locomotive Units</t>
  </si>
  <si>
    <t>(HP)</t>
  </si>
  <si>
    <t xml:space="preserve">Diesel-freight                          </t>
  </si>
  <si>
    <t>Diesel-passenger</t>
  </si>
  <si>
    <t xml:space="preserve">Diesel-multiple purpose        </t>
  </si>
  <si>
    <t xml:space="preserve">Diesel-switching                     </t>
  </si>
  <si>
    <t xml:space="preserve">TOTAL (lines 1 to 4)              </t>
  </si>
  <si>
    <t>Electric locomotives</t>
  </si>
  <si>
    <t>Other self-powered units</t>
  </si>
  <si>
    <t>TOTAL (lines 5, 6, and 7)</t>
  </si>
  <si>
    <t>Auxiliary units</t>
  </si>
  <si>
    <t>TOTAL LOCOMOTIVE UNITS</t>
  </si>
  <si>
    <t xml:space="preserve">   (lines 8 and 9)</t>
  </si>
  <si>
    <t xml:space="preserve">DISTRIBUTION OF LOCOMOTIVE UNITS IN SERVICE OF RESPONDENT AT CLOSE OF YEAR BUILT, DISREGARDING YEAR OF REBUILDING  </t>
  </si>
  <si>
    <t>During Calendar Year</t>
  </si>
  <si>
    <t>Between</t>
  </si>
  <si>
    <t>Jan 1, 1990</t>
  </si>
  <si>
    <t>Jan 1, 1995</t>
  </si>
  <si>
    <t>Jan 1, 2000</t>
  </si>
  <si>
    <t>Jan 1, 2005</t>
  </si>
  <si>
    <t>Before</t>
  </si>
  <si>
    <t>Jan 1,1990</t>
  </si>
  <si>
    <t>Dec 31, 1994</t>
  </si>
  <si>
    <t>Dec 31, 1999</t>
  </si>
  <si>
    <t>Dec 31, 2004</t>
  </si>
  <si>
    <t>Dec 31, 2009</t>
  </si>
  <si>
    <t>Diesel</t>
  </si>
  <si>
    <t>Electric</t>
  </si>
  <si>
    <t xml:space="preserve">  TOTAL (lines 11 to 13)</t>
  </si>
  <si>
    <t xml:space="preserve">  (lines 14 and 15)</t>
  </si>
  <si>
    <t xml:space="preserve">        Railroad Annual Report R-1</t>
  </si>
  <si>
    <t>710. INVENTORY OF EQUIPMENT  (Continued)</t>
  </si>
  <si>
    <t xml:space="preserve">               Road Initials:  BNSF      Year 2014</t>
  </si>
  <si>
    <t>Passenger-Train Cars</t>
  </si>
  <si>
    <t>Non-Self-Propelled</t>
  </si>
  <si>
    <t>Coaches (PA, PB, PBO)</t>
  </si>
  <si>
    <t>Combined cars</t>
  </si>
  <si>
    <t>(All class C, except CSB)</t>
  </si>
  <si>
    <t>Parlor cars (PBC, PC, PL, PO)</t>
  </si>
  <si>
    <t>Sleeping cars (PS, PT, PAS, PDS)</t>
  </si>
  <si>
    <t>Dining, grill, &amp; tavern cars</t>
  </si>
  <si>
    <t>(All class D, PD)</t>
  </si>
  <si>
    <t>Nonpassenger carrying cars</t>
  </si>
  <si>
    <t>(All class B, CSB, M, PSA, IA)</t>
  </si>
  <si>
    <t>TOTAL (Lines 17 to 22)</t>
  </si>
  <si>
    <t>Self-Propelled</t>
  </si>
  <si>
    <t>Electric passenger cars</t>
  </si>
  <si>
    <t>(EP, ET)</t>
  </si>
  <si>
    <t>Electric combined cars (EC)</t>
  </si>
  <si>
    <t xml:space="preserve">Internal combustion rail </t>
  </si>
  <si>
    <t xml:space="preserve">  motorcars (ED, EG)</t>
  </si>
  <si>
    <t>Other self-propelled cars</t>
  </si>
  <si>
    <t>(Specify types)</t>
  </si>
  <si>
    <t>TOTAL (Lines 24 to 27)</t>
  </si>
  <si>
    <t>TOTAL (Lines 23 and 28)</t>
  </si>
  <si>
    <t>Company Service Cars</t>
  </si>
  <si>
    <t>Business cars (PV)</t>
  </si>
  <si>
    <t>Board outfit cars (MWX)</t>
  </si>
  <si>
    <t>Derrick &amp; snow removal cars</t>
  </si>
  <si>
    <t>(MWU, MWV, MWW, MWK)</t>
  </si>
  <si>
    <t>Dump and ballast cars</t>
  </si>
  <si>
    <t>(MWB, MWD)</t>
  </si>
  <si>
    <t>Other maintenance and service</t>
  </si>
  <si>
    <t xml:space="preserve">  equipment cars</t>
  </si>
  <si>
    <t>TOTAL (Lines 30 to 34)</t>
  </si>
  <si>
    <t>710.  INVENTORY OF EQUIPMENT - Continued</t>
  </si>
  <si>
    <t>Instructions for reporting freight-train car data.</t>
  </si>
  <si>
    <t>Give particulars of each of the various classes of equipment which respondent owned or leased during the year.</t>
  </si>
  <si>
    <t>Column (m) should show aggregate capacity for all units reported in Columns (k) and (l), as follows.  For freight-train cars,</t>
  </si>
  <si>
    <t>In Column (d) give the number of units purchased or built in company shops.  In Column (e) give the number of new units leased from</t>
  </si>
  <si>
    <t>report the nominal capacity (in tons of 2,000 lbs) as provided for in Rule 86 of the AAR Code of Rules Governing Cars in</t>
  </si>
  <si>
    <t>others.  The term "new" means a unit placed in service for the first time on any railroad.</t>
  </si>
  <si>
    <t>Interchange.  Convert the capacity of tank cars to capacity in tons of the commodity which the car is intended to customarily carry.</t>
  </si>
  <si>
    <t>Units leased to others for a period of one year or more are reportable in Column (n).  Units temporarily out of respondent's service</t>
  </si>
  <si>
    <t>Time-mileage cars refers to freight cars, other than cabooses, owned or held under lease arrangement, whose interline rental</t>
  </si>
  <si>
    <t xml:space="preserve">and rented to others for less than one year are to be included in Column (i).  Units rented from others for a period less than one year should </t>
  </si>
  <si>
    <t>is settled on a per diem and line haul mileage basis under "Code of Car Hire Rules" or would be so settled if used by another railroad.</t>
  </si>
  <si>
    <t>not be included in Column (j).</t>
  </si>
  <si>
    <t>UNITS OWNED, INCLUDED IN INVESTMENT ACCOUNT, AND LEASED FROM OTHERS</t>
  </si>
  <si>
    <t>Units in service of respon-</t>
  </si>
  <si>
    <t>Changes during the year</t>
  </si>
  <si>
    <t>Changes during year</t>
  </si>
  <si>
    <t>Units at close of year</t>
  </si>
  <si>
    <t>dent at beginning of year</t>
  </si>
  <si>
    <t>Units installed</t>
  </si>
  <si>
    <t>(concluded)</t>
  </si>
  <si>
    <t xml:space="preserve">Total in service of </t>
  </si>
  <si>
    <t>All other units,</t>
  </si>
  <si>
    <t xml:space="preserve">including </t>
  </si>
  <si>
    <t>(col. (i) &amp; (j))</t>
  </si>
  <si>
    <t>capacity</t>
  </si>
  <si>
    <t>New or</t>
  </si>
  <si>
    <t>of units</t>
  </si>
  <si>
    <t>Class of equipment</t>
  </si>
  <si>
    <t>Time-</t>
  </si>
  <si>
    <t>and second hand</t>
  </si>
  <si>
    <t>whether owned</t>
  </si>
  <si>
    <t>reported in</t>
  </si>
  <si>
    <t>All</t>
  </si>
  <si>
    <t>or</t>
  </si>
  <si>
    <t>into</t>
  </si>
  <si>
    <t>units purchased</t>
  </si>
  <si>
    <t>or leased</t>
  </si>
  <si>
    <t>col (k) &amp; (l)</t>
  </si>
  <si>
    <t xml:space="preserve">to </t>
  </si>
  <si>
    <t>car designations</t>
  </si>
  <si>
    <t>cars</t>
  </si>
  <si>
    <t>Others</t>
  </si>
  <si>
    <t>built</t>
  </si>
  <si>
    <t>from others</t>
  </si>
  <si>
    <t>property</t>
  </si>
  <si>
    <t>(see ins. 4)</t>
  </si>
  <si>
    <t>(n)</t>
  </si>
  <si>
    <t xml:space="preserve">  </t>
  </si>
  <si>
    <t xml:space="preserve"> Plain box cars - 40' </t>
  </si>
  <si>
    <t xml:space="preserve">   (B1__,  B2__)</t>
  </si>
  <si>
    <t xml:space="preserve"> Plain box cars - 50' and longer</t>
  </si>
  <si>
    <t xml:space="preserve">   (B3_0-7, B4_0-7, B5__, B6__</t>
  </si>
  <si>
    <t xml:space="preserve">     B7__, B8__)</t>
  </si>
  <si>
    <t xml:space="preserve"> Equipped box cars</t>
  </si>
  <si>
    <t xml:space="preserve">   (All Code A, Except A_5_)</t>
  </si>
  <si>
    <t xml:space="preserve"> Plain gondola cars</t>
  </si>
  <si>
    <t>39</t>
  </si>
  <si>
    <t xml:space="preserve">   (All Codes G &amp; J,  J__1,  J__2,</t>
  </si>
  <si>
    <t xml:space="preserve">     J__3, J__4)</t>
  </si>
  <si>
    <t xml:space="preserve"> Equipped gondola cars</t>
  </si>
  <si>
    <t xml:space="preserve">   (All Code E)</t>
  </si>
  <si>
    <t xml:space="preserve"> Covered hopper cars</t>
  </si>
  <si>
    <t xml:space="preserve">   (C__1, C__2, C__3, C__4)</t>
  </si>
  <si>
    <t xml:space="preserve"> Open top hopper cars - general</t>
  </si>
  <si>
    <t xml:space="preserve">   service (All Code H)</t>
  </si>
  <si>
    <t xml:space="preserve"> Open top hopper cars - special</t>
  </si>
  <si>
    <t xml:space="preserve">   service (J__O), and All Code K)</t>
  </si>
  <si>
    <t xml:space="preserve"> Refrigerator cars - mechanical</t>
  </si>
  <si>
    <t>44</t>
  </si>
  <si>
    <t xml:space="preserve"> (R_5,_, R_6_, R_7_, R_8_, R_9_)</t>
  </si>
  <si>
    <t xml:space="preserve"> Refrigerator cars - nonmechanical</t>
  </si>
  <si>
    <t xml:space="preserve">  (R_0_, R_1_, R_2_)</t>
  </si>
  <si>
    <t xml:space="preserve"> Flat cars - TOFC/COFC</t>
  </si>
  <si>
    <t>46</t>
  </si>
  <si>
    <t xml:space="preserve">  (All Code P, Q, &amp; S, Except Q8_)</t>
  </si>
  <si>
    <t xml:space="preserve"> Flat cars - multilevel</t>
  </si>
  <si>
    <t>47</t>
  </si>
  <si>
    <t xml:space="preserve">   (All Code V)</t>
  </si>
  <si>
    <t xml:space="preserve"> Flat cars - general service</t>
  </si>
  <si>
    <t>48</t>
  </si>
  <si>
    <t xml:space="preserve">  (F10_, F20_, F30_)</t>
  </si>
  <si>
    <t xml:space="preserve"> Flat cars - other</t>
  </si>
  <si>
    <t>49</t>
  </si>
  <si>
    <t xml:space="preserve">  (F_1_, F_2_, F_3_, F_4_, F_5_,</t>
  </si>
  <si>
    <t xml:space="preserve">    F_6_, F_8_, F40_)</t>
  </si>
  <si>
    <t xml:space="preserve"> Tank cars - under 22,000 gal.</t>
  </si>
  <si>
    <t>50</t>
  </si>
  <si>
    <t xml:space="preserve">  (T__0, T__1, T__2, T__3, T__4,</t>
  </si>
  <si>
    <t xml:space="preserve">    T__5)</t>
  </si>
  <si>
    <t xml:space="preserve"> Tank cars -  22,000 gal. and over</t>
  </si>
  <si>
    <t>51</t>
  </si>
  <si>
    <t xml:space="preserve">  (T__6, T__7, T__8, T__9)</t>
  </si>
  <si>
    <t xml:space="preserve"> All other freight cars</t>
  </si>
  <si>
    <t xml:space="preserve">   (A_5_, F_7_, All Code L &amp; Q8__)</t>
  </si>
  <si>
    <t xml:space="preserve">       TOTAL (Lines 36 to 52)</t>
  </si>
  <si>
    <t xml:space="preserve"> Caboose (All Code M-930)</t>
  </si>
  <si>
    <t xml:space="preserve">        TOTAL (Lines 53 and 54)</t>
  </si>
  <si>
    <t>710.  INVENTORY OF EQUIPMENT - Concluded</t>
  </si>
  <si>
    <t>Per</t>
  </si>
  <si>
    <t>diem</t>
  </si>
  <si>
    <t>FLOATING EQUIPMENT</t>
  </si>
  <si>
    <t xml:space="preserve"> Self-propelled vessels</t>
  </si>
  <si>
    <t xml:space="preserve">   (tugboats, car ferries, etc.)</t>
  </si>
  <si>
    <t xml:space="preserve"> Non-self-propelled vessels</t>
  </si>
  <si>
    <t xml:space="preserve">   (car floats, lighters, etc.)</t>
  </si>
  <si>
    <t xml:space="preserve">       TOTAL (Lines 56 and 57)</t>
  </si>
  <si>
    <t>HIGHWAY REVENUE</t>
  </si>
  <si>
    <t xml:space="preserve"> Chassis (Z1_, Z67_, Z68_, Z_69_)</t>
  </si>
  <si>
    <t xml:space="preserve"> Dry van (U2_, Z_, Z6_, I-6)</t>
  </si>
  <si>
    <t xml:space="preserve"> Flat bed (U3__, Z3__)</t>
  </si>
  <si>
    <t xml:space="preserve"> Open bed (U4__, Z4__)</t>
  </si>
  <si>
    <t xml:space="preserve"> Mechanical refrigerator (U5_, Z5_)</t>
  </si>
  <si>
    <t xml:space="preserve"> Bulk hopper (U0__, Z0__)</t>
  </si>
  <si>
    <t xml:space="preserve"> Insulated (U7__, Z7__)</t>
  </si>
  <si>
    <t xml:space="preserve"> Tank (Z0__, U6__)  (See note)</t>
  </si>
  <si>
    <t xml:space="preserve"> Other trailer and container</t>
  </si>
  <si>
    <t xml:space="preserve"> (Special equipped dry van U9__,</t>
  </si>
  <si>
    <t xml:space="preserve">   Z8__, Z9__)</t>
  </si>
  <si>
    <t xml:space="preserve"> Tractor</t>
  </si>
  <si>
    <t xml:space="preserve"> Truck</t>
  </si>
  <si>
    <t xml:space="preserve">       TOTAL (Lines 59 to 69)</t>
  </si>
  <si>
    <t>Note:  Line 66 (Tank) must have fitting code "CN" to qualify as a tank, otherwise it is a bulk hopper.</t>
  </si>
  <si>
    <t>710S. UNIT COST OF EQUIPMENT INSTALLED DURING THE YEAR</t>
  </si>
  <si>
    <t xml:space="preserve">    1. Give particulars as requested, separately, for the various classes of new units and rebuilt units of equipment installed by respondent during the year.  If</t>
  </si>
  <si>
    <t>information regarding the cost of any units installed is not complete at time of filing of report, the units should be omitted, but reference to the number of units</t>
  </si>
  <si>
    <t>omitted should be given in a footnote, the details as to cost to be given in the report  of the following year.  The cost of units under construction at the close of the</t>
  </si>
  <si>
    <t>year should not be reflected in this schedule even though part of the cost appears in the property account for the year.  Indicate in column (e) whether an</t>
  </si>
  <si>
    <t>installation represents equipment purchased (P), built or rebuilt by contract in outside railroad shops (C), or built or rebuilt in company or system shops</t>
  </si>
  <si>
    <t>(S) including units acquired through capitalized leases (L).</t>
  </si>
  <si>
    <t xml:space="preserve">    2. In column (a) list each class or type of locomotive unit, car, or TOFC/COFC equipment on a separate line.  By class is meant the standard classification used</t>
  </si>
  <si>
    <t>to distinguish types of locomotive units, freight cars or other equipment adopted by the Association of American Railroads, and should include physical</t>
  </si>
  <si>
    <t>characteristics requested by Schedule 710.  Locomotive units should be identified as to power source, wheel arrangement, and horsepower per unit, such as</t>
  </si>
  <si>
    <t>multiple-purpose diesel locomotive A units (B-B), 2,500 HP.  Cars should be identified as to special construction or service characteristics, such as</t>
  </si>
  <si>
    <t>aluminum-covered hopper car (LO), steel boxcars-special service (XAP), etc.  For TOFC/COFC show type of equipment as enumerated in Schedule 710.</t>
  </si>
  <si>
    <t xml:space="preserve">    3. In column (c) show the total weight in tons of 2,000 pounds.  The weight of the equipment acquired should be the weight empty.</t>
  </si>
  <si>
    <t xml:space="preserve">    4. The cost should be the complete cost as entered on the ledger, including foreign line freight charges and handling charges.</t>
  </si>
  <si>
    <t xml:space="preserve">    5. Data for this schedule should be confined to the units reported in Schedule 710, columns (c) and (e) for locomotive units, passenger-train cars and company</t>
  </si>
  <si>
    <t>service cars and columns (d) and (f) for freight train cars, floating equipment and highway revenue equipment.  Disclose new units in the upper section of this</t>
  </si>
  <si>
    <t>schedule and in the lower section disclose rebuilt units acquired or rewritten into the respondent's accounts.  The term "new" as used herein shall mean a unit or</t>
  </si>
  <si>
    <t>units placed in service for the first time on any railroad.</t>
  </si>
  <si>
    <t xml:space="preserve">    6. All unequipped boxcars acquired in whole or in part with incentive per diem funds should be reported on separate lines and appropriately identified by</t>
  </si>
  <si>
    <t>footnote or sub-heading.</t>
  </si>
  <si>
    <t>NEW UNITS</t>
  </si>
  <si>
    <t>Total weight</t>
  </si>
  <si>
    <t>Total cost</t>
  </si>
  <si>
    <t>Method of</t>
  </si>
  <si>
    <t>Number of units</t>
  </si>
  <si>
    <t>(tons)</t>
  </si>
  <si>
    <t>(000)</t>
  </si>
  <si>
    <t>acquisition</t>
  </si>
  <si>
    <t>(see instructions)</t>
  </si>
  <si>
    <t>Diesel-Freight Locomotives</t>
  </si>
  <si>
    <t>P</t>
  </si>
  <si>
    <t>Freight-Train Cars</t>
  </si>
  <si>
    <t xml:space="preserve">  Covered Hoppers</t>
  </si>
  <si>
    <t xml:space="preserve">  Plain Gondolas</t>
  </si>
  <si>
    <t>Work Equipment Cars</t>
  </si>
  <si>
    <t xml:space="preserve">  Dump and Ballast Cars</t>
  </si>
  <si>
    <t xml:space="preserve">  Other MOW</t>
  </si>
  <si>
    <t>Highway Revenue Equipment</t>
  </si>
  <si>
    <t>REBUILT UNITS</t>
  </si>
  <si>
    <t>GRAND TOTAL (NEW AND REBUILT)</t>
  </si>
  <si>
    <t>GENERAL INSTRUCTIONS CONCERNING RETURNS TO BE MADE IN SCHEDULES 720, 721, 723, AND 726</t>
  </si>
  <si>
    <t>1. For purposes of these schedules, the track categories are defined as follows:</t>
  </si>
  <si>
    <t xml:space="preserve">    Track category 1</t>
  </si>
  <si>
    <t xml:space="preserve">     A - Freight density of 20 million or more gross ton miles per track mile per year (include passing tracks, turnouts and crossovers)</t>
  </si>
  <si>
    <t xml:space="preserve">     B - Freight density of less than 20 million gross ton miles per track mile per year, but at least 5 million (include passing tracks, turnouts and crossovers)</t>
  </si>
  <si>
    <t xml:space="preserve">     C - Freight density of less than 5 million gross ton miles per track mile per year, but at least 1 million (include passing tracks, turnouts and crossovers)</t>
  </si>
  <si>
    <t xml:space="preserve">     D - Freight density of less than 1 million gross ton miles per track mile per year(include passing tracks, turnouts and crossovers)</t>
  </si>
  <si>
    <t xml:space="preserve">     E - Way and yard switching tracks (passing tracks, crossovers and turnouts shall be included in category A, B, C, D, F, and Potential abandonments, as appropriate).</t>
  </si>
  <si>
    <t xml:space="preserve">     F - Track over which any passenger service is provided (other than potential abandonments).  Mileage should be included within track categories A through E unless there is </t>
  </si>
  <si>
    <t xml:space="preserve">         dedicated entirely to passenger service F.</t>
  </si>
  <si>
    <t xml:space="preserve">   Potential abandonments - Route segments identified by railroads as potentially subject to abandonment as required by Section 10904 of the Interstate Commerce Act.</t>
  </si>
  <si>
    <t>2.This schedule should include all class 1, 2, 3, or 4 track from schedule 700 that is maintained by the respondent (class 5 is assumed to be maintained by others).</t>
  </si>
  <si>
    <t xml:space="preserve">3. If, for two consecutive years, a line segment classified in one track category maintains a traffic density which would place it in another, it shall be reclassified into that category </t>
  </si>
  <si>
    <t xml:space="preserve">       as of the beginning of the second year.</t>
  </si>
  <si>
    <t>4.Traffic density related to passenger service shall not be included in the determination of the track category of a line segment.</t>
  </si>
  <si>
    <t xml:space="preserve">                                                              720. TRACK AND TRAFFIC CONDITIONS</t>
  </si>
  <si>
    <t>1. Disclose the requested information pertaining to track and traffic conditions.</t>
  </si>
  <si>
    <t>Mileage of tracks</t>
  </si>
  <si>
    <t>Average annual traffic density in</t>
  </si>
  <si>
    <t>Average running</t>
  </si>
  <si>
    <t xml:space="preserve">Track miles under </t>
  </si>
  <si>
    <t>Track Category</t>
  </si>
  <si>
    <t>at end of period</t>
  </si>
  <si>
    <t>millions of gross ton-miles per track-mile*</t>
  </si>
  <si>
    <t>speed limit</t>
  </si>
  <si>
    <t>slow orders</t>
  </si>
  <si>
    <t>(whole numbers)</t>
  </si>
  <si>
    <t>(use two decimal places)</t>
  </si>
  <si>
    <t>D</t>
  </si>
  <si>
    <t>E</t>
  </si>
  <si>
    <t>n/a</t>
  </si>
  <si>
    <t>F</t>
  </si>
  <si>
    <t>Potential abandonments</t>
  </si>
  <si>
    <t>*To determine average density, total track miles (route miles times number of tracks), rather than route-miles, shall be used.</t>
  </si>
  <si>
    <t>721.  TIES LAID IN REPLACEMENT</t>
  </si>
  <si>
    <t>Furnish the requested information concerning ties laid in replacement.</t>
  </si>
  <si>
    <t>In column (j), report the total board feet of switch and bridge ties laid in replacement.</t>
  </si>
  <si>
    <t>The term "spot maintenance" in column (k) means repairs to track components during routine inspections, as opposed to programmed replacements aimed at upgrading the general condition of the</t>
  </si>
  <si>
    <t>tracks.  "Percent of spot maintenance" refers to the percentage of total ties or board feet laid in replacement that are considered to be spot maintenance.</t>
  </si>
  <si>
    <t>In line 9, the average cost per tie should include transportation charges on foreign lines, tie trains, loading, inspection, and the cost of handling ties in general supply storage and seasoning yards,</t>
  </si>
  <si>
    <t>and in the case of treating ties, also the cost of handling at treating plants and the cost of treatment.  The cost of unloading, hauling over the carrier's own lines, and placing the ties in tracks and</t>
  </si>
  <si>
    <t>of train service other than that necessary in connection with loading or treatment should not be included in this schedule.</t>
  </si>
  <si>
    <t>Number of crossties laid in replacement</t>
  </si>
  <si>
    <t>Cross ties</t>
  </si>
  <si>
    <t>switch  and</t>
  </si>
  <si>
    <t>New Ties</t>
  </si>
  <si>
    <t>Second-hand Ties</t>
  </si>
  <si>
    <t>Switch and</t>
  </si>
  <si>
    <t>bridge ties</t>
  </si>
  <si>
    <t>Wooden</t>
  </si>
  <si>
    <t>Concrete</t>
  </si>
  <si>
    <t>% of spot</t>
  </si>
  <si>
    <t>Treated</t>
  </si>
  <si>
    <t>Untreated</t>
  </si>
  <si>
    <t>(board feet)</t>
  </si>
  <si>
    <t>maintenance</t>
  </si>
  <si>
    <t>Average cost per cross tie</t>
  </si>
  <si>
    <t xml:space="preserve">    and switch tie  (MBM)</t>
  </si>
  <si>
    <t xml:space="preserve">          Road Initials:  BNSF               Year 2014</t>
  </si>
  <si>
    <t>722.  TIES LAID IN ADDITIONAL TRACKS AND IN NEW LINES AND EXTENSIONS</t>
  </si>
  <si>
    <t>Give particulars of ties laid during the year in new construction during the year.</t>
  </si>
  <si>
    <t>In column (a), classify the ties as follows:</t>
  </si>
  <si>
    <t xml:space="preserve">     U - Wooden ties, untreated when applied.</t>
  </si>
  <si>
    <t xml:space="preserve">     T  - Wooden ties, treated before application.</t>
  </si>
  <si>
    <t xml:space="preserve">     S  - Ties other than wooden (steel, concrete, etc.).  Indicate type under remarks in column (h).</t>
  </si>
  <si>
    <t>Report new and second-hand (relay) ties separately, indicating in column (h) which ties are new.</t>
  </si>
  <si>
    <t>In columns (d) and (g), show the total cost, including transportation charges on foreign lines, tie trains, loading, inspection, and the cost of handling ties in general supply, storage and seasoning yard.</t>
  </si>
  <si>
    <t xml:space="preserve">     In the case of treated ties, also show the cost of handling at treating plants and the cost of treatment.  The cost of unloading, hauling over carrier's own lines, and placing the ties in tracks, and of train</t>
  </si>
  <si>
    <t xml:space="preserve">     service, other than that necessary in connection with loading or treatment, should not be included in this schedule.</t>
  </si>
  <si>
    <t>Cross Ties</t>
  </si>
  <si>
    <t>Switch and Bridge Ties</t>
  </si>
  <si>
    <t>Total cost of</t>
  </si>
  <si>
    <t>cross ties laid in</t>
  </si>
  <si>
    <t>Number of feet</t>
  </si>
  <si>
    <t>Average cost</t>
  </si>
  <si>
    <t>switch &amp; bridge</t>
  </si>
  <si>
    <t>Total number</t>
  </si>
  <si>
    <t>new tracks</t>
  </si>
  <si>
    <t>(board measure)</t>
  </si>
  <si>
    <t>per M feet</t>
  </si>
  <si>
    <t>ties laid in new</t>
  </si>
  <si>
    <t>Remarks</t>
  </si>
  <si>
    <t>of ties</t>
  </si>
  <si>
    <t>of ties applied</t>
  </si>
  <si>
    <t>per tie</t>
  </si>
  <si>
    <t>laid in tracks</t>
  </si>
  <si>
    <t>tracks during year</t>
  </si>
  <si>
    <t>T</t>
  </si>
  <si>
    <t>New</t>
  </si>
  <si>
    <t>S</t>
  </si>
  <si>
    <t xml:space="preserve">   Number of miles of new running tracks, passing tracks, cross-overs, etc., in which ties were laid</t>
  </si>
  <si>
    <t xml:space="preserve">   Number of miles of new yard, station, team, industry, and other switching tracks in which ties were laid</t>
  </si>
  <si>
    <t>723.  RAILS LAID IN REPLACEMENT</t>
  </si>
  <si>
    <t>Furnish the requested information concerning rails laid in replacement.</t>
  </si>
  <si>
    <t>The term "spot maintenance" in column (h) means repairs to track components during routine inspections, as opposed to programmed replacements aimed at upgrading the general condition of the</t>
  </si>
  <si>
    <t>tracks.  "Percent of spot maintenance" refers to the percentage of total rails laid in replacement that are considered to be spot maintenance.</t>
  </si>
  <si>
    <t xml:space="preserve">In line 9, the average cost of new and relay rail should include the cost of loading at the point of purchase ready for shipment, freight charges paid to foreign lines, and the cost of handling rails in </t>
  </si>
  <si>
    <t>general supply and storage yards.   The cost of unloading, hauling over the carrier's own lines, and placing the rails in tracks and of train service in connection with the distribution of rails should not</t>
  </si>
  <si>
    <t>be included in this schedule.</t>
  </si>
  <si>
    <t>Miles of rail laid in replacement (rail-miles)</t>
  </si>
  <si>
    <t>New rail</t>
  </si>
  <si>
    <t>Relay rail</t>
  </si>
  <si>
    <t>Percent of</t>
  </si>
  <si>
    <t>Welded</t>
  </si>
  <si>
    <t>Bolted</t>
  </si>
  <si>
    <t>Spot</t>
  </si>
  <si>
    <t>rail</t>
  </si>
  <si>
    <t>Maintenance</t>
  </si>
  <si>
    <t xml:space="preserve"> A</t>
  </si>
  <si>
    <t xml:space="preserve"> B</t>
  </si>
  <si>
    <t xml:space="preserve"> C</t>
  </si>
  <si>
    <t xml:space="preserve"> D</t>
  </si>
  <si>
    <t xml:space="preserve"> E</t>
  </si>
  <si>
    <t xml:space="preserve"> F</t>
  </si>
  <si>
    <t xml:space="preserve"> Potential Abandonments</t>
  </si>
  <si>
    <t xml:space="preserve"> Average cost of new and relay rail laid in replacement per gross ton</t>
  </si>
  <si>
    <t>Relay</t>
  </si>
  <si>
    <t>724.  RAILS LAID IN ADDITIONAL TRACKS AND IN NEW LINES AND EXTENSIONS</t>
  </si>
  <si>
    <t>Give particulars of all rails applied during the year in connection with the construction of new track.</t>
  </si>
  <si>
    <t>In Column (a) classify the kind of rail applied as follows:</t>
  </si>
  <si>
    <t>New steel rails, Bessemer process.</t>
  </si>
  <si>
    <t>New steel rails, open-hearth process</t>
  </si>
  <si>
    <t>New rails, special alloy (describe more fully in a footnote).</t>
  </si>
  <si>
    <t>Relay rails.</t>
  </si>
  <si>
    <t>Returns in Columns (c) and (g) should be reported in WHOLE numbers.  Fractions of less than one-half should be disregarded and fractions of</t>
  </si>
  <si>
    <t xml:space="preserve"> one-half or more should be counted as one.</t>
  </si>
  <si>
    <t>The returns in Columns (d) and (h) should include the cost of loading at the point of purchase ready for shipment, the freight charges paid to</t>
  </si>
  <si>
    <t xml:space="preserve"> foreign lines, and the cost of handling rails in general supply and storage yards.  The cost of unloading, hauling over carrier's own lines, and placing</t>
  </si>
  <si>
    <t xml:space="preserve"> the rails in tracks, as well as train service in connection with the distribution of the rail, should not be included in this schedule.</t>
  </si>
  <si>
    <t>Rail Applied in Running Tracks, Passing Tracks.</t>
  </si>
  <si>
    <t>Rail Applied in Yard, Station, Team, Industry</t>
  </si>
  <si>
    <t>Crossovers, Etc.</t>
  </si>
  <si>
    <t>and Other Switching Tracks</t>
  </si>
  <si>
    <t>Total cost of rail</t>
  </si>
  <si>
    <t>applied in running</t>
  </si>
  <si>
    <t>applied in yard,</t>
  </si>
  <si>
    <t>track, passing</t>
  </si>
  <si>
    <t>station, team,</t>
  </si>
  <si>
    <t>Pounds</t>
  </si>
  <si>
    <t>Number</t>
  </si>
  <si>
    <t>track, crossovers,</t>
  </si>
  <si>
    <t>industry, and other</t>
  </si>
  <si>
    <t>per yard</t>
  </si>
  <si>
    <t>of tons</t>
  </si>
  <si>
    <t>etc., during</t>
  </si>
  <si>
    <t>per ton</t>
  </si>
  <si>
    <t>switching track</t>
  </si>
  <si>
    <t>of rail</t>
  </si>
  <si>
    <t>(2000 lbs)</t>
  </si>
  <si>
    <t xml:space="preserve"> Number of miles of new running tracks, passing tracks, cross-overs, etc., in which rails were laid.</t>
  </si>
  <si>
    <t xml:space="preserve"> Number of miles of new yard, station, team, industry, and other switching tracks in which rails were laid.   </t>
  </si>
  <si>
    <t xml:space="preserve"> Track-miles of welded rail installed on system this year</t>
  </si>
  <si>
    <t xml:space="preserve">  Total to date</t>
  </si>
  <si>
    <t>725.   WEIGHT OF RAIL</t>
  </si>
  <si>
    <t>Give the particulars called for below concerning the road and track operated by respondent at the close of the year.  Only the respondent's</t>
  </si>
  <si>
    <t xml:space="preserve"> proportion of jointly owned mileage should be included.  Under "Weight of rail," the various weights of rail should be given.  Road and track</t>
  </si>
  <si>
    <t xml:space="preserve"> occupied under trackage rights or other form of license should not be included herein, but all road and track held under any form of lease (granting</t>
  </si>
  <si>
    <t xml:space="preserve"> exclusive possession to the lessee) should be included.</t>
  </si>
  <si>
    <t>Weight of</t>
  </si>
  <si>
    <t>Line-haul</t>
  </si>
  <si>
    <t>Switching and</t>
  </si>
  <si>
    <t>rails per yard</t>
  </si>
  <si>
    <t>companies (miles</t>
  </si>
  <si>
    <t>terminal companies</t>
  </si>
  <si>
    <t>(pounds)</t>
  </si>
  <si>
    <t>of main track)</t>
  </si>
  <si>
    <t>(miles of all track)</t>
  </si>
  <si>
    <t>70</t>
  </si>
  <si>
    <t>76</t>
  </si>
  <si>
    <t>77</t>
  </si>
  <si>
    <t>80</t>
  </si>
  <si>
    <t>100</t>
  </si>
  <si>
    <t>105</t>
  </si>
  <si>
    <t>110</t>
  </si>
  <si>
    <t>112</t>
  </si>
  <si>
    <t>115</t>
  </si>
  <si>
    <t>119</t>
  </si>
  <si>
    <t>128</t>
  </si>
  <si>
    <t>129</t>
  </si>
  <si>
    <t>130</t>
  </si>
  <si>
    <t>131</t>
  </si>
  <si>
    <t>132</t>
  </si>
  <si>
    <t>133</t>
  </si>
  <si>
    <t>136</t>
  </si>
  <si>
    <t>140</t>
  </si>
  <si>
    <t>Unknown</t>
  </si>
  <si>
    <t xml:space="preserve">726.  SUMMARY OF TRACK REPLACEMENTS  </t>
  </si>
  <si>
    <t>Furnish the requested information concerning the summary of track replacements.</t>
  </si>
  <si>
    <t>In columns (d), (e), (g), and (j), give the percentage of replacements to units of property in each track category at year end.</t>
  </si>
  <si>
    <t>Rail</t>
  </si>
  <si>
    <t>Track Surfacing</t>
  </si>
  <si>
    <t>Number of ties replaced</t>
  </si>
  <si>
    <t>Percent replaced</t>
  </si>
  <si>
    <t>Miles of rail</t>
  </si>
  <si>
    <t>Cubic yards</t>
  </si>
  <si>
    <t>Crossties</t>
  </si>
  <si>
    <t>replaced</t>
  </si>
  <si>
    <t>Percent</t>
  </si>
  <si>
    <t>of ballast</t>
  </si>
  <si>
    <t>(rail-miles)</t>
  </si>
  <si>
    <t>Replaced</t>
  </si>
  <si>
    <t>placed</t>
  </si>
  <si>
    <t>surfaced</t>
  </si>
  <si>
    <t xml:space="preserve"> Potential abandonments</t>
  </si>
  <si>
    <t>750.  CONSUMPTION OF DIESEL FUEL</t>
  </si>
  <si>
    <t>Kind of locomotive service</t>
  </si>
  <si>
    <t>Diesel oil (gallons)</t>
  </si>
  <si>
    <t>Freight</t>
  </si>
  <si>
    <t>Yard Switching</t>
  </si>
  <si>
    <t xml:space="preserve">  TOTAL</t>
  </si>
  <si>
    <t>COST OF FUEL $(000)*</t>
  </si>
  <si>
    <t>Work Train</t>
  </si>
  <si>
    <t>*Show cost of fuel charged to train and yard service (function 67-Loco. Fuels).  The cost stated for diesel fuel should be the total charges in the accounts specified, including freight charges and handling</t>
  </si>
  <si>
    <t>expenses.   Fuel consumed by mixed and special trains that are predominantly freight should be included in freight service, but where the service of mixed or special trains is predominantly passenger, the</t>
  </si>
  <si>
    <t>fuel should be included in passenger service.</t>
  </si>
  <si>
    <t xml:space="preserve">                                                                                                                              Road Initials: BNSF                  Year  2014</t>
  </si>
  <si>
    <t>INSTRUCTIONS CONCERNING RETURNS TO BE MADE IN SCHEDULE 755</t>
  </si>
  <si>
    <t>Unit Train, Way Train, and Through Train data under items 2, 3, 4, 6, and 12 shall be obtained from conductor's wheel reports (freight)</t>
  </si>
  <si>
    <t>or similar reports.  Unit train service is a specialized scheduled shuttle type service in equipment (railroad or privately owned) dedicated</t>
  </si>
  <si>
    <t>to such service, moving between origin and destination.  The applicable tariffs and/or contracts generally require that a specific minimum</t>
  </si>
  <si>
    <t>tonnage or quantity of carloads be tendered as a unit for shipment on one bill of lading or other shipping document in a solid train for</t>
  </si>
  <si>
    <t>movement between origin and destination.  Such tariffs and/or contracts generally contain restricted detention provisions and are</t>
  </si>
  <si>
    <t>subject to time-volume requirements which reflect the approximate capacity of the unit trains for the stated period.  Way trains are</t>
  </si>
  <si>
    <t>defined as trains operated primarily to gather and distribute cars in road service and move them between way stations or way points.</t>
  </si>
  <si>
    <t>Through trains are those trains operated between two or more major concentration or distribution points.  Do not include unit train</t>
  </si>
  <si>
    <t>statistics in way or through train statistics.  A work train is a train operated solely or preponderantly for the purpose of transporting</t>
  </si>
  <si>
    <t>company freight, work equipment, or company employees.  Statistics for work trains should be reported under Item 11, only.  Statistics</t>
  </si>
  <si>
    <t>related to company equipment, company employees, and company freight moving in transportation trains are not to be reported in</t>
  </si>
  <si>
    <t xml:space="preserve">Item 11, but are to be reported in Items 4-17, 6-04, 7-02, 8-04, and 8-05, as instructed in notes I, K, and L. </t>
  </si>
  <si>
    <t>Report miles of road operated at close of year, excluding industrial tracks, yard tracks, and sidings.</t>
  </si>
  <si>
    <t>A train-mile is a movement of a train a distance of one mile.  In computing train-miles, fractions representing less that one-half</t>
  </si>
  <si>
    <t>mile shall be disregarded and other fractions shall be considered as one mile.  Train Miles-Running shall be based on the actual distance</t>
  </si>
  <si>
    <t>run between terminals and/or stations and shall be computed from the official time tables or distance tables.  Train-Miles shall not be</t>
  </si>
  <si>
    <t>increased to cover the running of locomotives from shops to terminals, doubling hills, switching, or other work at way stations, or for the</t>
  </si>
  <si>
    <t>service of helper or pusher locomotives or of extra locomotives on double-head or triple-head trains.  When the carrier's trains are</t>
  </si>
  <si>
    <t>detoured over foreign roads, the miles shall be computed on the basis of the miles actually run and in accordance with the service</t>
  </si>
  <si>
    <t>performed.  Train-miles shall be kept separately for trains hauled by locomotives and trains moved by motorcars.</t>
  </si>
  <si>
    <t>A motorcar is a self-propelled unit of equipment designed to carry freight or passengers, and is not considered a locomotive.</t>
  </si>
  <si>
    <t xml:space="preserve">A locomotive is a self-propelled unit of equipment designed solely for moving other equipment.  A locomotive unit-mile is a </t>
  </si>
  <si>
    <t>movement of a locomotive unit a distance of one mile under its own power.  Include miles made by all locomotive units.  Exclude miles</t>
  </si>
  <si>
    <t>made by motorcars.  Miles of locomotives in helper service shall be computed on the basis of actual distance run in such service.</t>
  </si>
  <si>
    <t>All locomotive unit-miles in road service shall be based on the actual distance run between terminals and/or stations.  Follow</t>
  </si>
  <si>
    <t>instruction (B) regarding fractions and official time tables for computing locomotive miles.</t>
  </si>
  <si>
    <t>(F)</t>
  </si>
  <si>
    <t>Train switching locomotive-miles shall be computed at the rate of six miles per hour for the time actually engaged in such</t>
  </si>
  <si>
    <t>service.  Include miles allowed for train locomotives for performing switching service at terminals and way stations.</t>
  </si>
  <si>
    <t>(G)</t>
  </si>
  <si>
    <t>Yard switching locomotive-miles shall be computed at the rate of six miles per hour for the time actually engaged in yard</t>
  </si>
  <si>
    <t>switching service.  Include miles allowed for yard locomotives for switching service in yards where regular switching service is</t>
  </si>
  <si>
    <t>maintained and in terminal switching and transfer service.</t>
  </si>
  <si>
    <t>(H)</t>
  </si>
  <si>
    <t>A car-mile is a movement of a unit of car equipment a distance of one mile.  Use car designations shown in Schedule 710. Under</t>
  </si>
  <si>
    <t>Railroad Owned and Leased Cars, items 4-01 and 4-11, report both foreign cars and respondent's own cars while on the line of the</t>
  </si>
  <si>
    <t>respondent railroad.  In Items 4-13 and 4-15, report private-line cars and shipper owned cars.  Loaded and empty miles should be</t>
  </si>
  <si>
    <t>reported whether or not the railroad reimbursed the owner on a loaded and/or empty mile basis.  Report miles made by flatcars</t>
  </si>
  <si>
    <t>carrying empty highway trailers that are not moving under revenue billigs as empty freight cars-miles.  Do not report miles made by</t>
  </si>
  <si>
    <t>motorcars or business cars.</t>
  </si>
  <si>
    <t>(I)</t>
  </si>
  <si>
    <t>Exclude from Items 4-01, 4-11, 4-13, and 4-5, car-miles of work equipment, cars carrying company freight, and non-revenue</t>
  </si>
  <si>
    <t>private line cars moving in transportation trains.  Include such car-miles in Items 4-17, 4-18, and 4-19.  If private line cars move in revenue</t>
  </si>
  <si>
    <t>service, yhe loaded and empty miles should not be considered n0-payment or non-revenue car-miles.</t>
  </si>
  <si>
    <t>(J)</t>
  </si>
  <si>
    <t>Report miles actually run by passenger-train cars in transportation service.  Passenger-train car-miles include miles run by coaches</t>
  </si>
  <si>
    <t>and cars in which passengers are carried at regular tariff fares without extra charge for space occupied;  miles run by combination</t>
  </si>
  <si>
    <t>passenger and baggage, passenger and mail, passenger and express; miles run by sleeping, parlor, and other cars for which an extra</t>
  </si>
  <si>
    <t xml:space="preserve">fare is charged; miles run by dining, cafe, and other cars devoted exclusively to the serving of meals and other refreshments and by </t>
  </si>
  <si>
    <t>club, lounge, and observation cars; and miles run by other passenger-train cars where services are combined, such as baggage, express,</t>
  </si>
  <si>
    <t>and mail.</t>
  </si>
  <si>
    <t>(K)</t>
  </si>
  <si>
    <t>From conductor's or dispatcher's train reports or other appropriate sources, compute weight in tons (2,000 pounds).  Item 6-01</t>
  </si>
  <si>
    <t>includes weight of all locomotive units moved one mile in transportation trains.  Ton-miles of motorcars should be excluded.  Items 6-02</t>
  </si>
  <si>
    <t>and 6-03 represent tons behind locomotive units (cars and contents, cabooses) moved one mile in transportation trains (excluding non-</t>
  </si>
  <si>
    <t>revenue gross ton-miles).  Nonrevenue gross ton-miles in transportation trains include work equipment and cars carrying company</t>
  </si>
  <si>
    <t xml:space="preserve">freight and their contents.  Use 150 pounds as the average weight per passenger and four tons as the average weight of contents of each </t>
  </si>
  <si>
    <t>head-end car.</t>
  </si>
  <si>
    <t>(L)</t>
  </si>
  <si>
    <t>From conductor's train reports or other appropriate sources, compute ton-miles of freight.  Ton-miles represent the number of tons</t>
  </si>
  <si>
    <t>of revenue and nonrevenue freight moved one mile in a transportation train.  Include net ton-miles in motorcar trains.  Exclude l.c.l.</t>
  </si>
  <si>
    <t>shipment of freight handled in mixed baggage express cars.  Total ton-miles of revenue freight should correspond to the ton-miles</t>
  </si>
  <si>
    <t>reported on Form CBS.</t>
  </si>
  <si>
    <t>Road Initials:  BNSF          Year       2014                                                                                                                               93</t>
  </si>
  <si>
    <t>INSTRUCTIONS CONCERNING RETURNS TO BE MADE IN SCHEDULE 755 - (Concluded)</t>
  </si>
  <si>
    <t>(M)</t>
  </si>
  <si>
    <t>Road service represents elapse time of transportation trains (both ordinary and light) between the time of leaving the initial</t>
  </si>
  <si>
    <t>terminals and the time at final terminals, including trains switching at way stations and delays on road as shown by conductor's or</t>
  </si>
  <si>
    <t>dispatcher's train reports.  Include time of motorcar service performed by train locomotives at terminals and way stations.  Report in</t>
  </si>
  <si>
    <t>Item 9-02, train switching hours included in Item 9-01.  Train switching is the time spent by the train while performing switching service</t>
  </si>
  <si>
    <t>at terminals and way stations where no regular yard service is maintained.  A train hour is independent of the number of locomotives</t>
  </si>
  <si>
    <t>in the train.</t>
  </si>
  <si>
    <t>(N)</t>
  </si>
  <si>
    <t>Yard switching hours are hours expended in switching service performed by yard crews in yards where regular switching service is</t>
  </si>
  <si>
    <t xml:space="preserve">maintained, including switching and transfer service in connection with the transportation of revenue and incidentally of company </t>
  </si>
  <si>
    <t>freight.  Hours in yard switching  are independent of the number of locomotives used.</t>
  </si>
  <si>
    <t>(O)</t>
  </si>
  <si>
    <t xml:space="preserve">Work-train miles include the miles run by trains engaged in company service such as official inspection; inspection trains for </t>
  </si>
  <si>
    <t>railway commissioners for which no revenue is received; trains running special with fire apparatus to save carrier's property from</t>
  </si>
  <si>
    <t>destruction: trains run for transporting the carrier's employees to and from work when no transportation charge is made; wrecking trains</t>
  </si>
  <si>
    <t>run solely for the purpose of transporting company material; trains run for distributing material and supplies for use in connection with</t>
  </si>
  <si>
    <t>operations; and all other trains used in work-train services.  Exclude miles run by locomotives while engaged incidentally in switching</t>
  </si>
  <si>
    <t>company materials in company shops or material yards in connection with regular yard switching service or in switching equipment for</t>
  </si>
  <si>
    <t>repairs between yards and shops.</t>
  </si>
  <si>
    <t>(P)</t>
  </si>
  <si>
    <t>The number of loaded freight cars shall be obtained from the conductors' wheel report and shall be the sum of all loaded cars</t>
  </si>
  <si>
    <t>handled by each train.  For example, if a car moves loaded (1) in a way train from the origination points, (2) in two through trains, and (3) in</t>
  </si>
  <si>
    <t>a way-train to the destination point, the total count of loaded cars would be four: two counts for the movements in the way trains and two</t>
  </si>
  <si>
    <t>counts for the movements in through trains.  Therefore, each car originated or received from a connecting carrier receives an initial</t>
  </si>
  <si>
    <t>count, plus one count for each subsequent physical transfer between trains on respondent's lines.  No additional count is given because</t>
  </si>
  <si>
    <t>of crew change or changes in track identification number unless there is a physical transfer of the car between trains.  Each car moving</t>
  </si>
  <si>
    <t>under revenue billing shall be considered as a loaded car.</t>
  </si>
  <si>
    <t>(Q)</t>
  </si>
  <si>
    <t>Report vehicles (TOFC trailers/containers, automobiles and trucks) loaded and unloaded to and from TOFC and multiple level</t>
  </si>
  <si>
    <t>freight cars when the work is performed at the railroad's expense.</t>
  </si>
  <si>
    <t>(R)</t>
  </si>
  <si>
    <t>Report the number of loaded revenue trailers/containers picked up, plus revenue trailers/containers delivered in TOFC/COFC and</t>
  </si>
  <si>
    <t>in highway interchange service, when the work is performed at the railroad's expense.  (Performed at railroad's expense means that</t>
  </si>
  <si>
    <t>railroad employees perform the service or that the railroad hires a subsidiary or outside contractor to perform the service.)  Do not include</t>
  </si>
  <si>
    <t>those trailers/containers which are picked up or delivered by a shipper or motor carrier, etc. when a tariff provision requires that the</t>
  </si>
  <si>
    <t xml:space="preserve">shipper or motor carrier, etc., and not the railroad, perform that service.  Note:  The count should reflect the trailers/containers for which </t>
  </si>
  <si>
    <t>expenses are reported in Schedule 417, line 2, column (b).</t>
  </si>
  <si>
    <t>(S)</t>
  </si>
  <si>
    <t>Report under Marine Terminals, Item 16, the tons loaded onto and unloaded from marine vessels at the expense of the reporting</t>
  </si>
  <si>
    <t>railroad.</t>
  </si>
  <si>
    <t>(T)</t>
  </si>
  <si>
    <t>Report the total number of foreign railroad cars on line at the end of the year (except surplus cars, see below).  Foreign railroad</t>
  </si>
  <si>
    <t>cars refers to freight cars owned by other railroads whose interline rental is settled on time (by hour) and actual line-haul mileage</t>
  </si>
  <si>
    <t>charges under the Code of Car Hire Rules.</t>
  </si>
  <si>
    <t>Carriers will be governed by local conditions in determining whether a car at an interchange point should be considered "on-line."</t>
  </si>
  <si>
    <t>Unserviceable cars include cars on repair tracks undergoing or awaiting repairs.  They include cars on repair tracks repaired and</t>
  </si>
  <si>
    <t>awaiting switching, cars on repair tracks undergoing or awaiting repairs switching, cars awaiting movement to repair tracks held in train</t>
  </si>
  <si>
    <t>yards (excluding cars which are to be repaired in the train yard without loss of time), cars moving empty in trains en route to shop, and</t>
  </si>
  <si>
    <t>cars stored awaiting disposition.</t>
  </si>
  <si>
    <t>Surplus cars are cars which are in serviceable condition for loading on the last day of the year, but have not been placed for</t>
  </si>
  <si>
    <t>loading within 48 hours.  This count can be an annual average based on weekly count of cars that have not been placed for loading</t>
  </si>
  <si>
    <t>within 48 hours.</t>
  </si>
  <si>
    <t>(U)</t>
  </si>
  <si>
    <t>Flat-TOFC/COFC Car-miles reported in lines 25 (4-020), 41 (4-120), 57 (4-140), and 75 (4-160) will be computed using cars rather than</t>
  </si>
  <si>
    <t>constructed container platforms.  For example, an articulated car consisting of five platforms moved one mile will be counted as one car-mile,</t>
  </si>
  <si>
    <t>not five car-miles.</t>
  </si>
  <si>
    <t>(V)</t>
  </si>
  <si>
    <t>The intermodal Load Factor reported on Line 134 will be calculated for the average number of intermodal (TOFC/COFC) units loaded</t>
  </si>
  <si>
    <t>on the average intermodal car.  Units are to be calculated in the same manner as Line 123 (13 TOFC/COFC - No. of Revenue Trailers &amp;</t>
  </si>
  <si>
    <t>Containers Loaded and Unloaded (Q)).  Intermodal cars will be calculated in accordance with instruction U for reporting Flat-TOFC/COFC</t>
  </si>
  <si>
    <t>Car-miles.  Both intermodal (TOFC/COFC) units and intermodal cars are to be calculated using actual units and not constructed intermodal</t>
  </si>
  <si>
    <t>(TOFC/COFC) units or cars.</t>
  </si>
  <si>
    <t xml:space="preserve"> Railroad Annual Report R-1</t>
  </si>
  <si>
    <t xml:space="preserve">  Road Initials:   BNSF           Year   2014</t>
  </si>
  <si>
    <t>755.  RAILROAD OPERATING STATISTICS</t>
  </si>
  <si>
    <t>Item Description</t>
  </si>
  <si>
    <t>Train</t>
  </si>
  <si>
    <t>Miles of Road Operated (A)</t>
  </si>
  <si>
    <t>Train Miles - Running (B)</t>
  </si>
  <si>
    <t>2-01</t>
  </si>
  <si>
    <t xml:space="preserve">   Unit Trains</t>
  </si>
  <si>
    <t>XXXXXX</t>
  </si>
  <si>
    <t>2-02</t>
  </si>
  <si>
    <t xml:space="preserve">   Way Trains</t>
  </si>
  <si>
    <t>2-03</t>
  </si>
  <si>
    <t xml:space="preserve">   Through Trains</t>
  </si>
  <si>
    <t>2-04</t>
  </si>
  <si>
    <t xml:space="preserve">   TOTAL TRAIN MILES (Lines 2-4)</t>
  </si>
  <si>
    <t>2-05</t>
  </si>
  <si>
    <t xml:space="preserve">   Motorcars (C)</t>
  </si>
  <si>
    <t>2-07</t>
  </si>
  <si>
    <t xml:space="preserve">   TOTAL ALL TRAINS (Lines 5 and 6)</t>
  </si>
  <si>
    <t>Locomotive Unit Miles (D)</t>
  </si>
  <si>
    <t>Road Service (E)</t>
  </si>
  <si>
    <t>3-01</t>
  </si>
  <si>
    <t>3-02</t>
  </si>
  <si>
    <t>3-03</t>
  </si>
  <si>
    <t>3-04</t>
  </si>
  <si>
    <t xml:space="preserve">   TOTAL (Lines 8-10)</t>
  </si>
  <si>
    <t>3-11</t>
  </si>
  <si>
    <t xml:space="preserve">   Train Switching (F)</t>
  </si>
  <si>
    <t>3-21</t>
  </si>
  <si>
    <t xml:space="preserve">   Yard Switching (G)</t>
  </si>
  <si>
    <t>3-31</t>
  </si>
  <si>
    <t xml:space="preserve">   TOTAL ALL SERVICES (Lines 11-13)</t>
  </si>
  <si>
    <t>Freight Car-Miles (thousands) (H)</t>
  </si>
  <si>
    <t>4-01</t>
  </si>
  <si>
    <t>RR Owned and Leased Cars - Loaded</t>
  </si>
  <si>
    <t>4-010</t>
  </si>
  <si>
    <t xml:space="preserve">   Box-Plain 40-Foot</t>
  </si>
  <si>
    <t>4-011</t>
  </si>
  <si>
    <t xml:space="preserve">   Box-Plain 50-Foot and Longer</t>
  </si>
  <si>
    <t>4-012</t>
  </si>
  <si>
    <t xml:space="preserve">   Box-Equipped</t>
  </si>
  <si>
    <t>4-013</t>
  </si>
  <si>
    <t xml:space="preserve">   Gondola-Plain</t>
  </si>
  <si>
    <t>4-014</t>
  </si>
  <si>
    <t xml:space="preserve">   Gondola-Equipped</t>
  </si>
  <si>
    <t>4-015</t>
  </si>
  <si>
    <t xml:space="preserve">   Hopper-Covered</t>
  </si>
  <si>
    <t>4-016</t>
  </si>
  <si>
    <t xml:space="preserve">   Hopper-Open Top-General Service</t>
  </si>
  <si>
    <t>4-017</t>
  </si>
  <si>
    <t xml:space="preserve">   Hopper-Open Top-Special Service</t>
  </si>
  <si>
    <t>4-018</t>
  </si>
  <si>
    <t xml:space="preserve">   Refrigerator-Mechanical</t>
  </si>
  <si>
    <t>4-019</t>
  </si>
  <si>
    <t xml:space="preserve">   Refrigerator-Non-Mechanical</t>
  </si>
  <si>
    <t>4-020</t>
  </si>
  <si>
    <t xml:space="preserve">   Flat-TOFC/COFC</t>
  </si>
  <si>
    <t>4-021</t>
  </si>
  <si>
    <t xml:space="preserve">   Flat-Multi-Level</t>
  </si>
  <si>
    <t>4-022</t>
  </si>
  <si>
    <t xml:space="preserve">   Flat-General Service</t>
  </si>
  <si>
    <t>4-023</t>
  </si>
  <si>
    <t xml:space="preserve">   Flat-All Other</t>
  </si>
  <si>
    <t>4-024</t>
  </si>
  <si>
    <t xml:space="preserve">   All Other Car Types-Total</t>
  </si>
  <si>
    <t>4-025</t>
  </si>
  <si>
    <t xml:space="preserve">   TOTAL (Lines 15-29)</t>
  </si>
  <si>
    <t>Road Initials:   BNSF           Year 2014</t>
  </si>
  <si>
    <t>755.  RAILROAD OPERATING STATISTICS - (Continued)</t>
  </si>
  <si>
    <t>4-11</t>
  </si>
  <si>
    <t>RR Owned and Leased Cars - Empty</t>
  </si>
  <si>
    <t>4-110</t>
  </si>
  <si>
    <t>4-111</t>
  </si>
  <si>
    <t>4-112</t>
  </si>
  <si>
    <t>4-113</t>
  </si>
  <si>
    <t>4-114</t>
  </si>
  <si>
    <t>4-115</t>
  </si>
  <si>
    <t>4-116</t>
  </si>
  <si>
    <t>4-117</t>
  </si>
  <si>
    <t>4-118</t>
  </si>
  <si>
    <t>4-119</t>
  </si>
  <si>
    <t>4-120</t>
  </si>
  <si>
    <t>4-121</t>
  </si>
  <si>
    <t>4-122</t>
  </si>
  <si>
    <t>4-123</t>
  </si>
  <si>
    <t>4-124</t>
  </si>
  <si>
    <t>4-125</t>
  </si>
  <si>
    <t xml:space="preserve">   TOTAL  (Lines 31-45)</t>
  </si>
  <si>
    <t>4-13</t>
  </si>
  <si>
    <t>Private Line Cars - Loaded (H)</t>
  </si>
  <si>
    <t>4-130</t>
  </si>
  <si>
    <t>4-131</t>
  </si>
  <si>
    <t>4-132</t>
  </si>
  <si>
    <t>4-133</t>
  </si>
  <si>
    <t>4-134</t>
  </si>
  <si>
    <t>4-135</t>
  </si>
  <si>
    <t>4-136</t>
  </si>
  <si>
    <t>54</t>
  </si>
  <si>
    <t>4-137</t>
  </si>
  <si>
    <t>55</t>
  </si>
  <si>
    <t>4-138</t>
  </si>
  <si>
    <t>4-139</t>
  </si>
  <si>
    <t>57</t>
  </si>
  <si>
    <t>4-140</t>
  </si>
  <si>
    <t>4-141</t>
  </si>
  <si>
    <t>59</t>
  </si>
  <si>
    <t>4-142</t>
  </si>
  <si>
    <t>4-143</t>
  </si>
  <si>
    <t>4-144</t>
  </si>
  <si>
    <t xml:space="preserve">   Tank Under 22,000 Gallons</t>
  </si>
  <si>
    <t>62</t>
  </si>
  <si>
    <t>4-145</t>
  </si>
  <si>
    <t xml:space="preserve">   Tank - 22,000 Gallons and Over</t>
  </si>
  <si>
    <t>4-146</t>
  </si>
  <si>
    <t>64</t>
  </si>
  <si>
    <t>4-147</t>
  </si>
  <si>
    <t xml:space="preserve">   TOTAL  (Lines 47-63)</t>
  </si>
  <si>
    <t xml:space="preserve">  Road Initials:   BNSF           Year 2014</t>
  </si>
  <si>
    <t>4-15</t>
  </si>
  <si>
    <t>Private Line Cars - Empty (H)</t>
  </si>
  <si>
    <t>4-150</t>
  </si>
  <si>
    <t>4-151</t>
  </si>
  <si>
    <t>4-152</t>
  </si>
  <si>
    <t>4-153</t>
  </si>
  <si>
    <t>4-154</t>
  </si>
  <si>
    <t>4-155</t>
  </si>
  <si>
    <t>4-156</t>
  </si>
  <si>
    <t>4-157</t>
  </si>
  <si>
    <t>4-158</t>
  </si>
  <si>
    <t>4-159</t>
  </si>
  <si>
    <t>4-160</t>
  </si>
  <si>
    <t>4-161</t>
  </si>
  <si>
    <t>4-162</t>
  </si>
  <si>
    <t>4-163</t>
  </si>
  <si>
    <t>4-164</t>
  </si>
  <si>
    <t>4-165</t>
  </si>
  <si>
    <t>4-166</t>
  </si>
  <si>
    <t>4-167</t>
  </si>
  <si>
    <t xml:space="preserve">   TOTAL  (Lines 65-81)</t>
  </si>
  <si>
    <t>4-17</t>
  </si>
  <si>
    <t xml:space="preserve">   Work Equipment and Company Freight Car-Miles</t>
  </si>
  <si>
    <t>4-18</t>
  </si>
  <si>
    <t xml:space="preserve">   No Payment Car-Miles (I)  &lt;1&gt;</t>
  </si>
  <si>
    <t>4-19</t>
  </si>
  <si>
    <t>Total Car-Miles by Train Type (Note)</t>
  </si>
  <si>
    <t>4-191</t>
  </si>
  <si>
    <t>4-192</t>
  </si>
  <si>
    <t>4-193</t>
  </si>
  <si>
    <t>4-194</t>
  </si>
  <si>
    <t xml:space="preserve">   TOTAL (Lines 85-87)</t>
  </si>
  <si>
    <t>4-20</t>
  </si>
  <si>
    <t xml:space="preserve">   Caboose Miles</t>
  </si>
  <si>
    <t>&lt;1&gt;  Total number of loaded miles 16,393 and empty miles 19,339 by roadrailer reported above in lines 29 and 45 respectively, rather than line 84.</t>
  </si>
  <si>
    <t>Note:  Line 88, total car miles, is equal to the sum of lines 30, 46, 64, 82, 83, and 84.  Accordingly, the car miles reported on lines 83 and 84</t>
  </si>
  <si>
    <t xml:space="preserve">            are to be allocated to lines 85, 86, and 87, and included in the total shown on line 88.</t>
  </si>
  <si>
    <t>755.  RAILROAD OPERATING STATISTICS - (Concluded)</t>
  </si>
  <si>
    <t>Gross Ton-Miles (thousands) (K)</t>
  </si>
  <si>
    <t>6-01</t>
  </si>
  <si>
    <t xml:space="preserve">   Road Locomotives</t>
  </si>
  <si>
    <t>6-02</t>
  </si>
  <si>
    <t xml:space="preserve">   Freight Trains, Crs., Cnts, &amp; Caboose</t>
  </si>
  <si>
    <t>6-020</t>
  </si>
  <si>
    <t>6-021</t>
  </si>
  <si>
    <t>6-022</t>
  </si>
  <si>
    <t>6-03</t>
  </si>
  <si>
    <t xml:space="preserve">   Passenger Trains, Crs, &amp; Cnts.</t>
  </si>
  <si>
    <t>6-04</t>
  </si>
  <si>
    <t xml:space="preserve">   Non-Revenue</t>
  </si>
  <si>
    <t>6-05</t>
  </si>
  <si>
    <t xml:space="preserve">   TOTAL  (Lines 98 - 103)</t>
  </si>
  <si>
    <t>Tons of Freight (thousands)</t>
  </si>
  <si>
    <t>7-01</t>
  </si>
  <si>
    <t xml:space="preserve">   Revenue</t>
  </si>
  <si>
    <t>7-02</t>
  </si>
  <si>
    <t>7-03</t>
  </si>
  <si>
    <t xml:space="preserve">   TOTAL  (Lines 105 and 106)</t>
  </si>
  <si>
    <t>Ton-Miles of Freight (thousands) (L)</t>
  </si>
  <si>
    <t>8-01</t>
  </si>
  <si>
    <t xml:space="preserve">   Revenue - Road Service</t>
  </si>
  <si>
    <t>8-02</t>
  </si>
  <si>
    <t xml:space="preserve">   Revenue - Lake Transfer Service</t>
  </si>
  <si>
    <t>8-03</t>
  </si>
  <si>
    <t xml:space="preserve">   TOTAL  (Lines 108 and 109)</t>
  </si>
  <si>
    <t>8-04</t>
  </si>
  <si>
    <t xml:space="preserve">   Non-Revenue - Road Service</t>
  </si>
  <si>
    <t>8-05</t>
  </si>
  <si>
    <t xml:space="preserve">   Non-Revenue - Lake Transfer Service</t>
  </si>
  <si>
    <t>8-06</t>
  </si>
  <si>
    <t xml:space="preserve">   TOTAL  (Lines 111 and 112)</t>
  </si>
  <si>
    <t>8-07</t>
  </si>
  <si>
    <t xml:space="preserve">   TOTAL - REVENUE &amp; NON-REVENUE  (Lines 110 and 113)</t>
  </si>
  <si>
    <t>Train Hours (M)</t>
  </si>
  <si>
    <t>9-01</t>
  </si>
  <si>
    <t xml:space="preserve">   Road Service</t>
  </si>
  <si>
    <t>9-0</t>
  </si>
  <si>
    <t xml:space="preserve">   Train Switching</t>
  </si>
  <si>
    <t>TOTAL YARD-SWITCHING HOURS (N)</t>
  </si>
  <si>
    <t>Train-Miles Work Trains (O)</t>
  </si>
  <si>
    <t>11-01</t>
  </si>
  <si>
    <t xml:space="preserve">   Locomotives</t>
  </si>
  <si>
    <t>11-02</t>
  </si>
  <si>
    <t xml:space="preserve">   Motorcars</t>
  </si>
  <si>
    <t>Number of Loaded Freight Cars (P)</t>
  </si>
  <si>
    <t>12-01</t>
  </si>
  <si>
    <t>12-02</t>
  </si>
  <si>
    <t>12-03</t>
  </si>
  <si>
    <t>TOFC/COFC- No. of Revenue Trailers &amp; Containers Loaded and Unloaded (Q)</t>
  </si>
  <si>
    <t>Multi-Level Cars - No. of Motor Vehicles Loaded &amp; Unloaded (Q)</t>
  </si>
  <si>
    <t>TOFC/COFC - No. of Revenue Trailers Picked Up &amp; Delivered (R)</t>
  </si>
  <si>
    <t>Revenue-Tons Marine Terminal (S)</t>
  </si>
  <si>
    <t>16-01</t>
  </si>
  <si>
    <t xml:space="preserve">   Marine Terminals - Coal</t>
  </si>
  <si>
    <t>16-02</t>
  </si>
  <si>
    <t xml:space="preserve">   Marine Terminals - Ore</t>
  </si>
  <si>
    <t>16-03</t>
  </si>
  <si>
    <t xml:space="preserve">   Marine Terminals - Other</t>
  </si>
  <si>
    <t>16-04</t>
  </si>
  <si>
    <t xml:space="preserve">   TOTAL  (Lines 126 - 128)</t>
  </si>
  <si>
    <t>Number of Foreign Per-Diem Cars on Line (T)</t>
  </si>
  <si>
    <t>17-01</t>
  </si>
  <si>
    <t xml:space="preserve">   Serviceable</t>
  </si>
  <si>
    <t>17-02</t>
  </si>
  <si>
    <t xml:space="preserve">   Unserviceable</t>
  </si>
  <si>
    <t>17-03</t>
  </si>
  <si>
    <t xml:space="preserve">   Surplus</t>
  </si>
  <si>
    <t>17-04</t>
  </si>
  <si>
    <t xml:space="preserve">   TOTAL  (Lines 130 - 132)</t>
  </si>
  <si>
    <t>TOFC/COFC - Average No. of Units Loaded Per Car</t>
  </si>
  <si>
    <t>PTC 330.  ROAD PROPERTY AND EQUIPMENT AND IMPROVEMENTS TO LEASED PROPERTY AND EQUIPMENT</t>
  </si>
  <si>
    <t>PTC 330.  ROAD PROPERTY AND EQUIPMENT AND IMPROVEMENTS TO LEASED PROPERTY AND EQUIPMENT - (Continued)</t>
  </si>
  <si>
    <t>* PTC-related expenditures from passenger-only service not otherwise captured in this schedule shall be stated in the aggregate here: None noted.</t>
  </si>
  <si>
    <t>** Excludes investments in equity method of $48,150 and $2,785 for MCC and PTC 220 companies</t>
  </si>
  <si>
    <t xml:space="preserve">PTC 332.  DEPRECIATION BASE AND RATES - ROAD AND EQUIPMENT OWNED AND LEASED FROM OTHERS   </t>
  </si>
  <si>
    <t>*The annual composite rates in column (d) are the prescribed rates for accounts 27 and 52.  Accounts 9, 26, 58, and 59 contain multiple class component rates and</t>
  </si>
  <si>
    <t>were recomputed in line with the instructions. As such, the PTC composite rates will differ from Federal Schedule 332 rates.</t>
  </si>
  <si>
    <t>** PTC-related expenditures from passenger-only service not otherwise captured in this schedule shall be stated in the aggregate here: None noted.</t>
  </si>
  <si>
    <t>PTC 335.  ACCUMULATED DEPRECIATION - ROAD AND EQUIPMENT OWNED AND USED</t>
  </si>
  <si>
    <t>Include authorized amortization amounts in column (c) on the lines for the affected accounts.</t>
  </si>
  <si>
    <t xml:space="preserve">PTC 352B.  INVESTMENT IN RAILROAD PROPERTY USED IN TRANSPORTATION SERVICE (By Property Account)  </t>
  </si>
  <si>
    <t>PTC 410.  RAILWAY OPERATING EXPENSES</t>
  </si>
  <si>
    <t xml:space="preserve">       Road Initials:  BNSF               Year 2014</t>
  </si>
  <si>
    <t xml:space="preserve">      Railroad Annual Report R-1</t>
  </si>
  <si>
    <t>PTC 410.  RAILWAY OPERATING EXPENSES - (Continued)</t>
  </si>
  <si>
    <t xml:space="preserve">         Road Initials:  BNSF               Year 2014</t>
  </si>
  <si>
    <t xml:space="preserve">            Road Initials:  BNSF               Year 2014</t>
  </si>
  <si>
    <t xml:space="preserve">        Road Initials:  BNSF               Year 2014</t>
  </si>
  <si>
    <t xml:space="preserve">    Railroad Annual Report R-1</t>
  </si>
  <si>
    <t xml:space="preserve">           Road Initials:  BNSF               Year 2014</t>
  </si>
  <si>
    <t>PTC 700.  MILEAGE OPERATED AT CLOSE OF YEAR</t>
  </si>
  <si>
    <t>PTC 710. INVENTORY OF EQUIPMENT</t>
  </si>
  <si>
    <t xml:space="preserve">           Road Initials:  BNSF      Year 2014</t>
  </si>
  <si>
    <t>Beginning balance will not tie to ending balance of prior year due to PTC installation on 1,233 existing locomotives.</t>
  </si>
  <si>
    <t>PTC 710. INVENTORY OF EQUIPMENT  (Continued)</t>
  </si>
  <si>
    <t xml:space="preserve">                            Railroad Annual Report R-1                                     </t>
  </si>
  <si>
    <t>PTC 710.  INVENTORY OF EQUIPMENT - Continued</t>
  </si>
  <si>
    <t xml:space="preserve">     Railroad Annual Report R-1</t>
  </si>
  <si>
    <t>PTC 710.  INVENTORY OF EQUIPMENT - Concluded</t>
  </si>
  <si>
    <t>PTC 710S. UNIT COST OF EQUIPMENT INSTALLED DURING THE YEAR</t>
  </si>
  <si>
    <t>PTC 720. TRACK AND TRAFFIC CONDITIONS</t>
  </si>
  <si>
    <t>120A</t>
  </si>
  <si>
    <t xml:space="preserve">Footnote: PTC Grants  </t>
  </si>
  <si>
    <t>In addition to separating capital expenses and operating expenses incurred by the railroad for PTC, the respondent
entity should include by footnote disclosure here the value of funds received from government transfers to include grants, subsidies, and other contributions or reimbursements that the respondent entity used to purchase or create PTC assets or to offset PTC costs.  These amounts represent non-railroad monies that the respondent entity used for PTC and would provide for full disclosure of PTC costs on an annual basis.  This disclosure would identify the nature and location of the project by FRA identification, if applicable.</t>
  </si>
  <si>
    <r>
      <rPr>
        <sz val="7"/>
        <rFont val="Arial"/>
        <family val="2"/>
      </rPr>
      <t>Line
No.</t>
    </r>
  </si>
  <si>
    <t>Entity Receiving Funds</t>
  </si>
  <si>
    <t>Name of Program Providing Funding</t>
  </si>
  <si>
    <r>
      <rPr>
        <sz val="7"/>
        <rFont val="Arial"/>
        <family val="2"/>
      </rPr>
      <t>Location(s) of the Project Funded</t>
    </r>
  </si>
  <si>
    <r>
      <rPr>
        <sz val="7"/>
        <rFont val="Arial"/>
        <family val="2"/>
      </rPr>
      <t>Amount of Funding Received</t>
    </r>
  </si>
  <si>
    <t>BNSF Railway</t>
  </si>
  <si>
    <t>Metra</t>
  </si>
  <si>
    <t>Chicago</t>
  </si>
  <si>
    <t>BNSF received the following amounts of PTC Grant Funding in years prior to 2014:</t>
  </si>
  <si>
    <t xml:space="preserve">Meteorcomm LLC, of which BNSF has 25% ownership and accounts for as an equity method investment, received PTC grant funding in prior years.  BNSF's portion is as follows:
</t>
  </si>
  <si>
    <t>                2012</t>
  </si>
  <si>
    <t>income before extraordinary items, describe the three largest items in the account and any other items in excess of 10% of net income.</t>
  </si>
  <si>
    <t>For Accounts 519, Miscellaneous Income, and 551, Miscellaneous Income Charges, if the total in either account exceeds 10% of net</t>
  </si>
  <si>
    <t xml:space="preserve">                  Road Initials     BNSF    Year 2014</t>
  </si>
  <si>
    <t>The total depreciation expense reported in column (b), line 29, should balance to the sum of the depreciation expense reported in</t>
  </si>
  <si>
    <t>Schedule 410 column (f), lines 136, 137, and 138.</t>
  </si>
  <si>
    <t>Report in column (c) the lease/rentals for the various property categories of way and structures.  The total lease/rentals reported in column</t>
  </si>
  <si>
    <t>report to obtain the depreciation bases of the categories of leased property.</t>
  </si>
  <si>
    <t>(c), line 29, should balance the net amount reported in Schedule 410, column (f), lines 118 through 123, plus lines 130 through 135.  If an entire</t>
  </si>
  <si>
    <t>road or segment of track is leased and if the actual breakdown of lease/rentals by property category is not known, apportion the lease/rentals</t>
  </si>
  <si>
    <t>based on the percentage of the categories' depreciation bases for all categories of depreciable leased property.  Use Schedule 352B of this</t>
  </si>
  <si>
    <t xml:space="preserve">  Road Initials:  BNSF         Year 2014</t>
  </si>
  <si>
    <t>/s/ Felicia L. Williams</t>
  </si>
  <si>
    <t>/s/ Jon I. Stevens</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</si>
</sst>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7" formatCode="&quot;$&quot;#,##0.00_);\(&quot;$&quot;#,##0.00\)"/>
    <numFmt numFmtId="41" formatCode="_(* #,##0_);_(* \(#,##0\);_(* &quot;-&quot;_);_(@_)"/>
    <numFmt numFmtId="44" formatCode="_(&quot;$&quot;* #,##0.00_);_(&quot;$&quot;* \(#,##0.00\);_(&quot;$&quot;* &quot;-&quot;??_);_(@_)"/>
    <numFmt numFmtId="43" formatCode="_(* #,##0.00_);_(* \(#,##0.00\);_(* &quot;-&quot;??_);_(@_)"/>
    <numFmt numFmtId="164" formatCode=";;;"/>
    <numFmt numFmtId="165" formatCode="yyyy"/>
    <numFmt numFmtId="166" formatCode="&quot;$&quot;#,##0"/>
    <numFmt numFmtId="167" formatCode="_(* #,##0_);_(* \(#,##0\);_(* &quot;-&quot;??_);_(@_)"/>
    <numFmt numFmtId="168" formatCode="_(&quot;$&quot;* #,##0_);_(&quot;$&quot;* \(#,##0\);_(&quot;$&quot;* &quot;-&quot;??_);_(@_)"/>
    <numFmt numFmtId="169" formatCode="mmmm\ d\,\ yyyy"/>
    <numFmt numFmtId="170" formatCode="0.0%"/>
    <numFmt numFmtId="171" formatCode="#,##0.0_);\(#,##0.0\)"/>
    <numFmt numFmtId="172" formatCode="_(* #,##0.00_);_(* \(#,##0.00\);_(* &quot;-&quot;_);_(@_)"/>
    <numFmt numFmtId="173" formatCode="_(* #,##0.0_);_(* \(#,##0.0\);_(* &quot;-&quot;??_);_(@_)"/>
    <numFmt numFmtId="174" formatCode="###0;###0"/>
  </numFmts>
  <fonts count="74">
    <font>
      <sz val="8"/>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8"/>
      <name val="Arial"/>
      <family val="2"/>
    </font>
    <font>
      <sz val="14"/>
      <name val="Arial"/>
      <family val="2"/>
    </font>
    <font>
      <b/>
      <sz val="24"/>
      <name val="Arial"/>
      <family val="2"/>
    </font>
    <font>
      <sz val="16"/>
      <name val="Arial"/>
      <family val="2"/>
    </font>
    <font>
      <sz val="11"/>
      <name val="Arial"/>
      <family val="2"/>
    </font>
    <font>
      <sz val="8"/>
      <name val="Arial"/>
      <family val="2"/>
    </font>
    <font>
      <sz val="7"/>
      <name val="Arial MT"/>
    </font>
    <font>
      <b/>
      <sz val="8"/>
      <name val="Arial"/>
      <family val="2"/>
    </font>
    <font>
      <sz val="8"/>
      <name val="Arial MT"/>
      <family val="2"/>
    </font>
    <font>
      <b/>
      <sz val="8"/>
      <name val="Arial MT"/>
      <family val="2"/>
    </font>
    <font>
      <sz val="7"/>
      <name val="Arial"/>
      <family val="2"/>
    </font>
    <font>
      <sz val="10"/>
      <name val="Arial MT"/>
    </font>
    <font>
      <sz val="9"/>
      <name val="Arial"/>
      <family val="2"/>
    </font>
    <font>
      <sz val="9"/>
      <name val="Arial MT"/>
    </font>
    <font>
      <sz val="7"/>
      <name val="Arial MT"/>
      <family val="2"/>
    </font>
    <font>
      <b/>
      <sz val="10"/>
      <name val="Arial"/>
      <family val="2"/>
    </font>
    <font>
      <b/>
      <sz val="7"/>
      <name val="Arial"/>
      <family val="2"/>
    </font>
    <font>
      <sz val="6"/>
      <name val="Arial"/>
      <family val="2"/>
    </font>
    <font>
      <sz val="11"/>
      <color indexed="8"/>
      <name val="Calibri"/>
      <family val="2"/>
    </font>
    <font>
      <sz val="11"/>
      <color indexed="9"/>
      <name val="Calibri"/>
      <family val="2"/>
    </font>
    <font>
      <b/>
      <sz val="11"/>
      <color indexed="8"/>
      <name val="Calibri"/>
      <family val="2"/>
    </font>
    <font>
      <b/>
      <sz val="10"/>
      <color indexed="8"/>
      <name val="Arial"/>
      <family val="2"/>
    </font>
    <font>
      <b/>
      <sz val="10"/>
      <color indexed="39"/>
      <name val="Arial"/>
      <family val="2"/>
    </font>
    <font>
      <sz val="10"/>
      <color indexed="8"/>
      <name val="Arial"/>
      <family val="2"/>
    </font>
    <font>
      <b/>
      <sz val="12"/>
      <color indexed="8"/>
      <name val="Arial"/>
      <family val="2"/>
    </font>
    <font>
      <sz val="10"/>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u/>
      <sz val="8"/>
      <color indexed="12"/>
      <name val="Arial"/>
      <family val="2"/>
    </font>
    <font>
      <sz val="8"/>
      <name val="Arial"/>
      <family val="2"/>
    </font>
    <font>
      <sz val="10"/>
      <name val="Arial"/>
      <family val="2"/>
    </font>
    <font>
      <sz val="6"/>
      <name val="Arial MT"/>
    </font>
    <font>
      <sz val="11"/>
      <name val="Times New Roman"/>
      <family val="1"/>
    </font>
    <font>
      <sz val="8"/>
      <color theme="1"/>
      <name val="Arial"/>
      <family val="2"/>
    </font>
    <font>
      <sz val="8"/>
      <color rgb="FF000000"/>
      <name val="Arial"/>
      <family val="2"/>
    </font>
    <font>
      <sz val="10"/>
      <name val="Arial MT"/>
      <family val="2"/>
    </font>
    <font>
      <sz val="12"/>
      <name val="Arial"/>
      <family val="2"/>
    </font>
    <font>
      <sz val="12"/>
      <name val="Arial MT"/>
    </font>
    <font>
      <u/>
      <sz val="11"/>
      <name val="Arial"/>
      <family val="2"/>
    </font>
    <font>
      <u/>
      <sz val="12"/>
      <name val="Arial"/>
      <family val="2"/>
    </font>
    <font>
      <sz val="11"/>
      <name val="Arial MT"/>
    </font>
    <font>
      <b/>
      <sz val="8"/>
      <color theme="1"/>
      <name val="Arial"/>
      <family val="2"/>
    </font>
    <font>
      <sz val="7"/>
      <color theme="1"/>
      <name val="Arial"/>
      <family val="2"/>
    </font>
    <font>
      <sz val="7"/>
      <color rgb="FF0000FF"/>
      <name val="Arial"/>
      <family val="2"/>
    </font>
    <font>
      <sz val="7"/>
      <color indexed="8"/>
      <name val="Arial"/>
      <family val="2"/>
    </font>
    <font>
      <b/>
      <sz val="7"/>
      <color theme="1"/>
      <name val="Arial"/>
      <family val="2"/>
    </font>
    <font>
      <sz val="9"/>
      <color theme="1"/>
      <name val="Arial"/>
      <family val="2"/>
    </font>
    <font>
      <sz val="8"/>
      <color indexed="9"/>
      <name val="Arial"/>
      <family val="2"/>
    </font>
    <font>
      <sz val="11"/>
      <name val="Arial MT"/>
      <family val="2"/>
    </font>
    <font>
      <b/>
      <sz val="12"/>
      <name val="Arial"/>
      <family val="2"/>
    </font>
    <font>
      <sz val="10"/>
      <color theme="1"/>
      <name val="Arial"/>
      <family val="2"/>
    </font>
    <font>
      <sz val="6"/>
      <color theme="1"/>
      <name val="Arial"/>
      <family val="2"/>
    </font>
    <font>
      <sz val="8"/>
      <color indexed="10"/>
      <name val="Arial"/>
      <family val="2"/>
    </font>
    <font>
      <i/>
      <sz val="8"/>
      <color theme="1"/>
      <name val="Arial"/>
      <family val="2"/>
    </font>
    <font>
      <b/>
      <i/>
      <sz val="7"/>
      <color theme="1"/>
      <name val="Arial"/>
      <family val="2"/>
    </font>
    <font>
      <sz val="10"/>
      <color theme="1"/>
      <name val="Arial MT"/>
    </font>
    <font>
      <sz val="8"/>
      <color theme="1"/>
      <name val="Arial MT"/>
    </font>
    <font>
      <sz val="11"/>
      <color theme="1"/>
      <name val="Arial MT"/>
    </font>
    <font>
      <b/>
      <sz val="11"/>
      <color theme="1"/>
      <name val="Arial"/>
      <family val="2"/>
    </font>
    <font>
      <sz val="7"/>
      <color rgb="FF000000"/>
      <name val="Arial"/>
      <family val="2"/>
    </font>
    <font>
      <sz val="10"/>
      <color rgb="FF000000"/>
      <name val="Arial"/>
      <family val="2"/>
    </font>
    <font>
      <b/>
      <sz val="9"/>
      <color theme="1"/>
      <name val="Arial"/>
      <family val="2"/>
    </font>
    <font>
      <b/>
      <sz val="10"/>
      <color theme="1"/>
      <name val="Arial"/>
      <family val="2"/>
    </font>
    <font>
      <sz val="11"/>
      <color theme="1"/>
      <name val="Arial"/>
      <family val="2"/>
    </font>
    <font>
      <sz val="12"/>
      <color theme="1"/>
      <name val="Arial"/>
      <family val="2"/>
    </font>
    <font>
      <sz val="7"/>
      <color theme="1"/>
      <name val="Arial MT"/>
    </font>
  </fonts>
  <fills count="57">
    <fill>
      <patternFill patternType="none"/>
    </fill>
    <fill>
      <patternFill patternType="gray125"/>
    </fill>
    <fill>
      <patternFill patternType="solid">
        <fgColor indexed="4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
      <patternFill patternType="solid">
        <fgColor indexed="20"/>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bgColor indexed="64"/>
      </patternFill>
    </fill>
    <fill>
      <patternFill patternType="solid">
        <fgColor theme="0" tint="-0.14999847407452621"/>
        <bgColor indexed="8"/>
      </patternFill>
    </fill>
    <fill>
      <patternFill patternType="solid">
        <fgColor indexed="9"/>
        <bgColor indexed="9"/>
      </patternFill>
    </fill>
    <fill>
      <patternFill patternType="solid">
        <fgColor indexed="65"/>
        <bgColor indexed="64"/>
      </patternFill>
    </fill>
    <fill>
      <patternFill patternType="solid">
        <fgColor indexed="8"/>
      </patternFill>
    </fill>
    <fill>
      <patternFill patternType="solid">
        <fgColor theme="1"/>
        <bgColor indexed="8"/>
      </patternFill>
    </fill>
    <fill>
      <patternFill patternType="solid">
        <fgColor indexed="9"/>
        <bgColor indexed="8"/>
      </patternFill>
    </fill>
    <fill>
      <patternFill patternType="solid">
        <fgColor rgb="FFFFFFFF"/>
      </patternFill>
    </fill>
  </fills>
  <borders count="33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4"/>
      </left>
      <right/>
      <top style="thin">
        <color indexed="54"/>
      </top>
      <bottom/>
      <diagonal/>
    </border>
    <border>
      <left/>
      <right/>
      <top/>
      <bottom style="double">
        <color indexed="8"/>
      </bottom>
      <diagonal/>
    </border>
    <border>
      <left/>
      <right style="thin">
        <color indexed="8"/>
      </right>
      <top/>
      <bottom style="double">
        <color indexed="8"/>
      </bottom>
      <diagonal/>
    </border>
    <border>
      <left/>
      <right/>
      <top style="double">
        <color indexed="8"/>
      </top>
      <bottom/>
      <diagonal/>
    </border>
    <border>
      <left/>
      <right/>
      <top style="double">
        <color indexed="8"/>
      </top>
      <bottom style="thin">
        <color indexed="8"/>
      </bottom>
      <diagonal/>
    </border>
    <border>
      <left/>
      <right style="thin">
        <color indexed="8"/>
      </right>
      <top style="double">
        <color indexed="8"/>
      </top>
      <bottom style="thin">
        <color indexed="8"/>
      </bottom>
      <diagonal/>
    </border>
    <border>
      <left style="thin">
        <color indexed="8"/>
      </left>
      <right/>
      <top/>
      <bottom style="double">
        <color indexed="8"/>
      </bottom>
      <diagonal/>
    </border>
    <border>
      <left style="thin">
        <color indexed="8"/>
      </left>
      <right/>
      <top style="double">
        <color indexed="8"/>
      </top>
      <bottom/>
      <diagonal/>
    </border>
    <border>
      <left/>
      <right style="thin">
        <color indexed="8"/>
      </right>
      <top style="double">
        <color indexed="8"/>
      </top>
      <bottom/>
      <diagonal/>
    </border>
    <border>
      <left style="thin">
        <color indexed="8"/>
      </left>
      <right/>
      <top style="double">
        <color indexed="8"/>
      </top>
      <bottom style="thin">
        <color indexed="8"/>
      </bottom>
      <diagonal/>
    </border>
    <border>
      <left style="thin">
        <color rgb="FFB2B2B2"/>
      </left>
      <right style="thin">
        <color rgb="FFB2B2B2"/>
      </right>
      <top style="thin">
        <color rgb="FFB2B2B2"/>
      </top>
      <bottom style="thin">
        <color rgb="FFB2B2B2"/>
      </bottom>
      <diagonal/>
    </border>
    <border>
      <left style="thin">
        <color indexed="64"/>
      </left>
      <right/>
      <top style="thin">
        <color indexed="8"/>
      </top>
      <bottom/>
      <diagonal/>
    </border>
    <border>
      <left/>
      <right style="thin">
        <color indexed="64"/>
      </right>
      <top style="thin">
        <color indexed="8"/>
      </top>
      <bottom/>
      <diagonal/>
    </border>
    <border>
      <left style="thin">
        <color indexed="64"/>
      </left>
      <right/>
      <top/>
      <bottom style="thin">
        <color indexed="8"/>
      </bottom>
      <diagonal/>
    </border>
    <border>
      <left/>
      <right style="thin">
        <color indexed="64"/>
      </right>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style="thin">
        <color indexed="8"/>
      </right>
      <top style="thin">
        <color indexed="64"/>
      </top>
      <bottom/>
      <diagonal/>
    </border>
    <border>
      <left style="thin">
        <color indexed="8"/>
      </left>
      <right/>
      <top style="thin">
        <color indexed="64"/>
      </top>
      <bottom/>
      <diagonal/>
    </border>
    <border>
      <left style="thin">
        <color indexed="64"/>
      </left>
      <right style="thin">
        <color indexed="64"/>
      </right>
      <top style="thin">
        <color indexed="64"/>
      </top>
      <bottom/>
      <diagonal/>
    </border>
    <border>
      <left style="thin">
        <color indexed="8"/>
      </left>
      <right style="thin">
        <color indexed="64"/>
      </right>
      <top style="thin">
        <color indexed="64"/>
      </top>
      <bottom/>
      <diagonal/>
    </border>
    <border>
      <left style="thin">
        <color indexed="64"/>
      </left>
      <right style="thin">
        <color indexed="8"/>
      </right>
      <top/>
      <bottom/>
      <diagonal/>
    </border>
    <border>
      <left style="thin">
        <color indexed="64"/>
      </left>
      <right style="thin">
        <color indexed="64"/>
      </right>
      <top/>
      <bottom/>
      <diagonal/>
    </border>
    <border>
      <left style="thin">
        <color indexed="8"/>
      </left>
      <right style="thin">
        <color indexed="64"/>
      </right>
      <top/>
      <bottom/>
      <diagonal/>
    </border>
    <border>
      <left style="thin">
        <color indexed="64"/>
      </left>
      <right style="thin">
        <color indexed="8"/>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style="thin">
        <color indexed="8"/>
      </left>
      <right/>
      <top style="thin">
        <color indexed="64"/>
      </top>
      <bottom style="thin">
        <color indexed="8"/>
      </bottom>
      <diagonal/>
    </border>
    <border>
      <left/>
      <right style="thin">
        <color indexed="8"/>
      </right>
      <top style="thin">
        <color indexed="64"/>
      </top>
      <bottom style="thin">
        <color indexed="8"/>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8"/>
      </left>
      <right style="thin">
        <color indexed="64"/>
      </right>
      <top/>
      <bottom style="thin">
        <color indexed="8"/>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8"/>
      </right>
      <top style="thin">
        <color indexed="8"/>
      </top>
      <bottom/>
      <diagonal/>
    </border>
    <border>
      <left style="medium">
        <color indexed="64"/>
      </left>
      <right/>
      <top/>
      <bottom style="thin">
        <color indexed="8"/>
      </bottom>
      <diagonal/>
    </border>
    <border>
      <left style="thin">
        <color indexed="64"/>
      </left>
      <right style="thin">
        <color indexed="8"/>
      </right>
      <top/>
      <bottom style="thin">
        <color indexed="8"/>
      </bottom>
      <diagonal/>
    </border>
    <border>
      <left style="medium">
        <color indexed="64"/>
      </left>
      <right/>
      <top style="thin">
        <color indexed="8"/>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medium">
        <color indexed="64"/>
      </right>
      <top/>
      <bottom style="thin">
        <color indexed="8"/>
      </bottom>
      <diagonal/>
    </border>
    <border>
      <left style="medium">
        <color indexed="64"/>
      </left>
      <right style="thin">
        <color indexed="64"/>
      </right>
      <top/>
      <bottom style="thin">
        <color indexed="8"/>
      </bottom>
      <diagonal/>
    </border>
    <border>
      <left style="medium">
        <color indexed="64"/>
      </left>
      <right style="medium">
        <color indexed="64"/>
      </right>
      <top style="thin">
        <color indexed="8"/>
      </top>
      <bottom style="medium">
        <color indexed="9"/>
      </bottom>
      <diagonal/>
    </border>
    <border>
      <left style="medium">
        <color indexed="64"/>
      </left>
      <right style="thin">
        <color indexed="64"/>
      </right>
      <top style="thin">
        <color indexed="8"/>
      </top>
      <bottom style="medium">
        <color indexed="9"/>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8"/>
      </left>
      <right/>
      <top style="medium">
        <color indexed="8"/>
      </top>
      <bottom/>
      <diagonal/>
    </border>
    <border>
      <left/>
      <right style="thin">
        <color indexed="8"/>
      </right>
      <top style="medium">
        <color indexed="64"/>
      </top>
      <bottom/>
      <diagonal/>
    </border>
    <border>
      <left style="thin">
        <color indexed="8"/>
      </left>
      <right style="medium">
        <color indexed="64"/>
      </right>
      <top style="medium">
        <color indexed="64"/>
      </top>
      <bottom/>
      <diagonal/>
    </border>
    <border>
      <left style="medium">
        <color indexed="8"/>
      </left>
      <right/>
      <top/>
      <bottom/>
      <diagonal/>
    </border>
    <border>
      <left style="thin">
        <color indexed="8"/>
      </left>
      <right style="medium">
        <color indexed="64"/>
      </right>
      <top/>
      <bottom/>
      <diagonal/>
    </border>
    <border>
      <left style="medium">
        <color indexed="8"/>
      </left>
      <right/>
      <top/>
      <bottom style="thin">
        <color indexed="8"/>
      </bottom>
      <diagonal/>
    </border>
    <border>
      <left style="thin">
        <color indexed="8"/>
      </left>
      <right style="medium">
        <color indexed="64"/>
      </right>
      <top/>
      <bottom style="thin">
        <color indexed="8"/>
      </bottom>
      <diagonal/>
    </border>
    <border>
      <left/>
      <right style="medium">
        <color indexed="64"/>
      </right>
      <top/>
      <bottom/>
      <diagonal/>
    </border>
    <border>
      <left/>
      <right style="medium">
        <color indexed="64"/>
      </right>
      <top/>
      <bottom style="thin">
        <color indexed="8"/>
      </bottom>
      <diagonal/>
    </border>
    <border>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8"/>
      </left>
      <right/>
      <top/>
      <bottom style="medium">
        <color indexed="8"/>
      </bottom>
      <diagonal/>
    </border>
    <border>
      <left style="thin">
        <color indexed="8"/>
      </left>
      <right style="thin">
        <color indexed="64"/>
      </right>
      <top style="thin">
        <color indexed="8"/>
      </top>
      <bottom/>
      <diagonal/>
    </border>
    <border>
      <left/>
      <right style="thin">
        <color indexed="64"/>
      </right>
      <top style="thin">
        <color indexed="8"/>
      </top>
      <bottom style="thin">
        <color indexed="8"/>
      </bottom>
      <diagonal/>
    </border>
    <border>
      <left style="thin">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medium">
        <color indexed="8"/>
      </left>
      <right/>
      <top style="thin">
        <color indexed="8"/>
      </top>
      <bottom style="thin">
        <color indexed="64"/>
      </bottom>
      <diagonal/>
    </border>
    <border>
      <left style="medium">
        <color indexed="64"/>
      </left>
      <right style="medium">
        <color indexed="64"/>
      </right>
      <top style="thin">
        <color indexed="8"/>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bottom style="thin">
        <color indexed="8"/>
      </bottom>
      <diagonal/>
    </border>
    <border>
      <left/>
      <right style="medium">
        <color indexed="8"/>
      </right>
      <top/>
      <bottom style="thin">
        <color indexed="8"/>
      </bottom>
      <diagonal/>
    </border>
    <border>
      <left style="medium">
        <color indexed="8"/>
      </left>
      <right style="thin">
        <color indexed="8"/>
      </right>
      <top/>
      <bottom/>
      <diagonal/>
    </border>
    <border>
      <left/>
      <right style="medium">
        <color indexed="8"/>
      </right>
      <top/>
      <bottom/>
      <diagonal/>
    </border>
    <border>
      <left style="thin">
        <color indexed="8"/>
      </left>
      <right style="medium">
        <color indexed="8"/>
      </right>
      <top style="thin">
        <color indexed="8"/>
      </top>
      <bottom style="thin">
        <color indexed="64"/>
      </bottom>
      <diagonal/>
    </border>
    <border>
      <left style="medium">
        <color indexed="8"/>
      </left>
      <right style="thin">
        <color indexed="64"/>
      </right>
      <top style="thin">
        <color indexed="8"/>
      </top>
      <bottom style="thin">
        <color indexed="8"/>
      </bottom>
      <diagonal/>
    </border>
    <border>
      <left/>
      <right style="medium">
        <color indexed="64"/>
      </right>
      <top style="thin">
        <color indexed="64"/>
      </top>
      <bottom style="thin">
        <color indexed="64"/>
      </bottom>
      <diagonal/>
    </border>
    <border>
      <left/>
      <right style="medium">
        <color indexed="8"/>
      </right>
      <top/>
      <bottom style="medium">
        <color indexed="8"/>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medium">
        <color indexed="8"/>
      </left>
      <right style="medium">
        <color indexed="8"/>
      </right>
      <top style="medium">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thin">
        <color indexed="8"/>
      </top>
      <bottom style="medium">
        <color indexed="8"/>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8"/>
      </top>
      <bottom style="thin">
        <color indexed="8"/>
      </bottom>
      <diagonal/>
    </border>
    <border>
      <left style="medium">
        <color indexed="64"/>
      </left>
      <right style="thin">
        <color indexed="64"/>
      </right>
      <top style="thin">
        <color indexed="8"/>
      </top>
      <bottom style="thin">
        <color indexed="8"/>
      </bottom>
      <diagonal/>
    </border>
    <border>
      <left style="medium">
        <color indexed="64"/>
      </left>
      <right style="medium">
        <color indexed="64"/>
      </right>
      <top style="thin">
        <color indexed="8"/>
      </top>
      <bottom/>
      <diagonal/>
    </border>
    <border>
      <left style="medium">
        <color indexed="64"/>
      </left>
      <right style="thin">
        <color indexed="64"/>
      </right>
      <top style="thin">
        <color indexed="8"/>
      </top>
      <bottom/>
      <diagonal/>
    </border>
    <border>
      <left style="medium">
        <color indexed="64"/>
      </left>
      <right style="medium">
        <color indexed="64"/>
      </right>
      <top style="thin">
        <color indexed="8"/>
      </top>
      <bottom style="medium">
        <color indexed="64"/>
      </bottom>
      <diagonal/>
    </border>
    <border>
      <left style="medium">
        <color indexed="64"/>
      </left>
      <right style="thin">
        <color indexed="64"/>
      </right>
      <top style="thin">
        <color indexed="8"/>
      </top>
      <bottom style="thin">
        <color indexed="64"/>
      </bottom>
      <diagonal/>
    </border>
    <border>
      <left style="medium">
        <color indexed="64"/>
      </left>
      <right style="medium">
        <color indexed="64"/>
      </right>
      <top style="medium">
        <color indexed="64"/>
      </top>
      <bottom style="thin">
        <color indexed="8"/>
      </bottom>
      <diagonal/>
    </border>
    <border>
      <left style="medium">
        <color indexed="64"/>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8"/>
      </left>
      <right style="thin">
        <color indexed="64"/>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bottom style="thin">
        <color indexed="8"/>
      </bottom>
      <diagonal/>
    </border>
    <border>
      <left style="thin">
        <color indexed="64"/>
      </left>
      <right style="thin">
        <color indexed="8"/>
      </right>
      <top style="thin">
        <color indexed="64"/>
      </top>
      <bottom style="thin">
        <color indexed="64"/>
      </bottom>
      <diagonal/>
    </border>
    <border>
      <left/>
      <right/>
      <top style="thin">
        <color indexed="64"/>
      </top>
      <bottom style="double">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thin">
        <color indexed="8"/>
      </left>
      <right/>
      <top style="medium">
        <color indexed="64"/>
      </top>
      <bottom/>
      <diagonal/>
    </border>
    <border>
      <left/>
      <right style="medium">
        <color indexed="64"/>
      </right>
      <top style="medium">
        <color indexed="64"/>
      </top>
      <bottom style="thin">
        <color indexed="8"/>
      </bottom>
      <diagonal/>
    </border>
    <border>
      <left style="medium">
        <color indexed="64"/>
      </left>
      <right style="thin">
        <color indexed="8"/>
      </right>
      <top/>
      <bottom style="thin">
        <color indexed="8"/>
      </bottom>
      <diagonal/>
    </border>
    <border>
      <left style="medium">
        <color indexed="64"/>
      </left>
      <right style="thin">
        <color indexed="8"/>
      </right>
      <top style="thin">
        <color indexed="8"/>
      </top>
      <bottom style="thin">
        <color indexed="8"/>
      </bottom>
      <diagonal/>
    </border>
    <border>
      <left style="medium">
        <color indexed="64"/>
      </left>
      <right style="thin">
        <color indexed="8"/>
      </right>
      <top style="thin">
        <color indexed="8"/>
      </top>
      <bottom style="thin">
        <color indexed="64"/>
      </bottom>
      <diagonal/>
    </border>
    <border>
      <left style="thin">
        <color indexed="8"/>
      </left>
      <right style="medium">
        <color indexed="64"/>
      </right>
      <top/>
      <bottom style="medium">
        <color indexed="8"/>
      </bottom>
      <diagonal/>
    </border>
    <border>
      <left style="medium">
        <color indexed="64"/>
      </left>
      <right style="thin">
        <color indexed="8"/>
      </right>
      <top/>
      <bottom style="medium">
        <color indexed="64"/>
      </bottom>
      <diagonal/>
    </border>
    <border>
      <left style="thin">
        <color indexed="8"/>
      </left>
      <right/>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right style="thin">
        <color indexed="8"/>
      </right>
      <top style="medium">
        <color indexed="8"/>
      </top>
      <bottom style="thin">
        <color indexed="8"/>
      </bottom>
      <diagonal/>
    </border>
    <border>
      <left style="thin">
        <color indexed="8"/>
      </left>
      <right style="medium">
        <color indexed="64"/>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64"/>
      </bottom>
      <diagonal/>
    </border>
    <border>
      <left style="medium">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8"/>
      </left>
      <right style="thin">
        <color indexed="8"/>
      </right>
      <top/>
      <bottom style="double">
        <color indexed="8"/>
      </bottom>
      <diagonal/>
    </border>
    <border>
      <left/>
      <right/>
      <top style="thin">
        <color indexed="8"/>
      </top>
      <bottom style="double">
        <color indexed="8"/>
      </bottom>
      <diagonal/>
    </border>
    <border>
      <left style="medium">
        <color indexed="8"/>
      </left>
      <right style="thin">
        <color indexed="8"/>
      </right>
      <top/>
      <bottom style="double">
        <color indexed="8"/>
      </bottom>
      <diagonal/>
    </border>
    <border>
      <left/>
      <right style="medium">
        <color indexed="8"/>
      </right>
      <top/>
      <bottom style="double">
        <color indexed="8"/>
      </bottom>
      <diagonal/>
    </border>
    <border>
      <left style="thin">
        <color indexed="8"/>
      </left>
      <right style="medium">
        <color indexed="8"/>
      </right>
      <top/>
      <bottom/>
      <diagonal/>
    </border>
    <border>
      <left style="thin">
        <color indexed="8"/>
      </left>
      <right style="medium">
        <color indexed="8"/>
      </right>
      <top/>
      <bottom style="thin">
        <color indexed="8"/>
      </bottom>
      <diagonal/>
    </border>
    <border>
      <left style="thin">
        <color indexed="8"/>
      </left>
      <right style="medium">
        <color indexed="8"/>
      </right>
      <top/>
      <bottom style="double">
        <color indexed="8"/>
      </bottom>
      <diagonal/>
    </border>
    <border>
      <left/>
      <right style="medium">
        <color indexed="8"/>
      </right>
      <top style="thin">
        <color indexed="64"/>
      </top>
      <bottom style="double">
        <color indexed="64"/>
      </bottom>
      <diagonal/>
    </border>
    <border>
      <left style="thin">
        <color indexed="8"/>
      </left>
      <right style="thin">
        <color indexed="8"/>
      </right>
      <top style="double">
        <color indexed="8"/>
      </top>
      <bottom style="thin">
        <color indexed="64"/>
      </bottom>
      <diagonal/>
    </border>
    <border>
      <left/>
      <right/>
      <top style="double">
        <color indexed="8"/>
      </top>
      <bottom style="thin">
        <color indexed="64"/>
      </bottom>
      <diagonal/>
    </border>
    <border>
      <left style="medium">
        <color indexed="8"/>
      </left>
      <right style="thin">
        <color indexed="8"/>
      </right>
      <top style="double">
        <color indexed="8"/>
      </top>
      <bottom style="medium">
        <color indexed="8"/>
      </bottom>
      <diagonal/>
    </border>
    <border>
      <left style="thin">
        <color indexed="8"/>
      </left>
      <right style="medium">
        <color indexed="8"/>
      </right>
      <top style="double">
        <color indexed="8"/>
      </top>
      <bottom style="medium">
        <color indexed="8"/>
      </bottom>
      <diagonal/>
    </border>
    <border>
      <left/>
      <right style="thin">
        <color indexed="8"/>
      </right>
      <top style="thin">
        <color indexed="64"/>
      </top>
      <bottom/>
      <diagonal/>
    </border>
    <border>
      <left style="thin">
        <color indexed="64"/>
      </left>
      <right style="thin">
        <color indexed="8"/>
      </right>
      <top style="medium">
        <color indexed="64"/>
      </top>
      <bottom/>
      <diagonal/>
    </border>
    <border>
      <left/>
      <right style="medium">
        <color indexed="64"/>
      </right>
      <top style="medium">
        <color indexed="64"/>
      </top>
      <bottom/>
      <diagonal/>
    </border>
    <border>
      <left style="medium">
        <color indexed="64"/>
      </left>
      <right style="thin">
        <color indexed="8"/>
      </right>
      <top/>
      <bottom style="double">
        <color indexed="8"/>
      </bottom>
      <diagonal/>
    </border>
    <border>
      <left style="thin">
        <color indexed="8"/>
      </left>
      <right style="medium">
        <color indexed="64"/>
      </right>
      <top/>
      <bottom style="double">
        <color indexed="8"/>
      </bottom>
      <diagonal/>
    </border>
    <border>
      <left style="medium">
        <color indexed="64"/>
      </left>
      <right style="thin">
        <color indexed="8"/>
      </right>
      <top/>
      <bottom/>
      <diagonal/>
    </border>
    <border>
      <left style="medium">
        <color indexed="64"/>
      </left>
      <right style="thin">
        <color indexed="8"/>
      </right>
      <top style="thin">
        <color indexed="8"/>
      </top>
      <bottom style="double">
        <color indexed="8"/>
      </bottom>
      <diagonal/>
    </border>
    <border>
      <left style="thin">
        <color indexed="8"/>
      </left>
      <right style="thin">
        <color indexed="8"/>
      </right>
      <top style="thin">
        <color indexed="8"/>
      </top>
      <bottom style="double">
        <color indexed="8"/>
      </bottom>
      <diagonal/>
    </border>
    <border>
      <left/>
      <right style="medium">
        <color indexed="64"/>
      </right>
      <top/>
      <bottom style="double">
        <color indexed="8"/>
      </bottom>
      <diagonal/>
    </border>
    <border>
      <left/>
      <right style="thin">
        <color indexed="8"/>
      </right>
      <top style="medium">
        <color indexed="8"/>
      </top>
      <bottom/>
      <diagonal/>
    </border>
    <border>
      <left/>
      <right style="medium">
        <color indexed="8"/>
      </right>
      <top style="medium">
        <color indexed="8"/>
      </top>
      <bottom/>
      <diagonal/>
    </border>
    <border>
      <left style="medium">
        <color indexed="8"/>
      </left>
      <right style="thin">
        <color indexed="8"/>
      </right>
      <top/>
      <bottom style="medium">
        <color indexed="8"/>
      </bottom>
      <diagonal/>
    </border>
    <border>
      <left/>
      <right style="thin">
        <color indexed="8"/>
      </right>
      <top/>
      <bottom style="medium">
        <color indexed="8"/>
      </bottom>
      <diagonal/>
    </border>
    <border>
      <left style="thin">
        <color indexed="8"/>
      </left>
      <right style="thin">
        <color indexed="8"/>
      </right>
      <top style="double">
        <color indexed="8"/>
      </top>
      <bottom/>
      <diagonal/>
    </border>
    <border>
      <left style="medium">
        <color indexed="64"/>
      </left>
      <right/>
      <top style="medium">
        <color indexed="64"/>
      </top>
      <bottom style="thin">
        <color indexed="8"/>
      </bottom>
      <diagonal/>
    </border>
    <border>
      <left/>
      <right style="medium">
        <color indexed="64"/>
      </right>
      <top style="thin">
        <color indexed="8"/>
      </top>
      <bottom style="thin">
        <color indexed="8"/>
      </bottom>
      <diagonal/>
    </border>
    <border>
      <left style="medium">
        <color indexed="64"/>
      </left>
      <right style="thin">
        <color indexed="8"/>
      </right>
      <top style="double">
        <color indexed="8"/>
      </top>
      <bottom/>
      <diagonal/>
    </border>
    <border>
      <left/>
      <right style="medium">
        <color indexed="64"/>
      </right>
      <top style="double">
        <color indexed="8"/>
      </top>
      <bottom/>
      <diagonal/>
    </border>
    <border>
      <left style="thin">
        <color indexed="8"/>
      </left>
      <right style="thin">
        <color indexed="8"/>
      </right>
      <top style="double">
        <color indexed="8"/>
      </top>
      <bottom style="thin">
        <color indexed="8"/>
      </bottom>
      <diagonal/>
    </border>
    <border>
      <left style="medium">
        <color indexed="64"/>
      </left>
      <right style="thin">
        <color indexed="8"/>
      </right>
      <top style="double">
        <color indexed="8"/>
      </top>
      <bottom style="medium">
        <color indexed="64"/>
      </bottom>
      <diagonal/>
    </border>
    <border>
      <left style="medium">
        <color indexed="8"/>
      </left>
      <right style="medium">
        <color indexed="64"/>
      </right>
      <top style="double">
        <color indexed="8"/>
      </top>
      <bottom style="medium">
        <color indexed="64"/>
      </bottom>
      <diagonal/>
    </border>
    <border>
      <left style="thin">
        <color indexed="64"/>
      </left>
      <right style="thin">
        <color indexed="8"/>
      </right>
      <top/>
      <bottom style="double">
        <color indexed="8"/>
      </bottom>
      <diagonal/>
    </border>
    <border>
      <left style="thin">
        <color indexed="8"/>
      </left>
      <right style="thin">
        <color indexed="64"/>
      </right>
      <top/>
      <bottom style="double">
        <color indexed="8"/>
      </bottom>
      <diagonal/>
    </border>
    <border>
      <left/>
      <right/>
      <top/>
      <bottom style="medium">
        <color indexed="8"/>
      </bottom>
      <diagonal/>
    </border>
    <border>
      <left style="thin">
        <color indexed="64"/>
      </left>
      <right style="thin">
        <color indexed="8"/>
      </right>
      <top style="double">
        <color indexed="8"/>
      </top>
      <bottom style="medium">
        <color indexed="8"/>
      </bottom>
      <diagonal/>
    </border>
    <border>
      <left style="medium">
        <color indexed="64"/>
      </left>
      <right style="thin">
        <color indexed="8"/>
      </right>
      <top style="medium">
        <color indexed="64"/>
      </top>
      <bottom/>
      <diagonal/>
    </border>
    <border>
      <left/>
      <right style="medium">
        <color indexed="64"/>
      </right>
      <top style="double">
        <color indexed="8"/>
      </top>
      <bottom style="thin">
        <color indexed="8"/>
      </bottom>
      <diagonal/>
    </border>
    <border>
      <left style="medium">
        <color indexed="64"/>
      </left>
      <right style="thin">
        <color indexed="64"/>
      </right>
      <top style="double">
        <color indexed="8"/>
      </top>
      <bottom style="medium">
        <color indexed="8"/>
      </bottom>
      <diagonal/>
    </border>
    <border>
      <left style="medium">
        <color indexed="64"/>
      </left>
      <right/>
      <top style="double">
        <color indexed="8"/>
      </top>
      <bottom style="medium">
        <color indexed="64"/>
      </bottom>
      <diagonal/>
    </border>
    <border>
      <left style="thin">
        <color indexed="64"/>
      </left>
      <right style="thin">
        <color indexed="8"/>
      </right>
      <top style="double">
        <color indexed="8"/>
      </top>
      <bottom style="medium">
        <color indexed="64"/>
      </bottom>
      <diagonal/>
    </border>
    <border>
      <left/>
      <right/>
      <top/>
      <bottom style="medium">
        <color indexed="64"/>
      </bottom>
      <diagonal/>
    </border>
    <border>
      <left style="thin">
        <color indexed="64"/>
      </left>
      <right style="medium">
        <color indexed="64"/>
      </right>
      <top style="double">
        <color indexed="8"/>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8"/>
      </right>
      <top style="medium">
        <color indexed="64"/>
      </top>
      <bottom style="thin">
        <color indexed="8"/>
      </bottom>
      <diagonal/>
    </border>
    <border>
      <left style="thin">
        <color indexed="8"/>
      </left>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8"/>
      </left>
      <right style="thin">
        <color indexed="8"/>
      </right>
      <top/>
      <bottom style="medium">
        <color indexed="64"/>
      </bottom>
      <diagonal/>
    </border>
    <border>
      <left style="thin">
        <color indexed="8"/>
      </left>
      <right style="thin">
        <color indexed="64"/>
      </right>
      <top style="thin">
        <color indexed="8"/>
      </top>
      <bottom style="medium">
        <color indexed="64"/>
      </bottom>
      <diagonal/>
    </border>
    <border>
      <left style="thin">
        <color indexed="64"/>
      </left>
      <right style="medium">
        <color indexed="64"/>
      </right>
      <top style="thin">
        <color indexed="64"/>
      </top>
      <bottom style="medium">
        <color indexed="64"/>
      </bottom>
      <diagonal/>
    </border>
    <border>
      <left style="thin">
        <color indexed="8"/>
      </left>
      <right style="thin">
        <color indexed="8"/>
      </right>
      <top style="medium">
        <color indexed="64"/>
      </top>
      <bottom/>
      <diagonal/>
    </border>
    <border>
      <left style="medium">
        <color indexed="64"/>
      </left>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thin">
        <color indexed="64"/>
      </left>
      <right style="thin">
        <color indexed="8"/>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8"/>
      </right>
      <top style="thin">
        <color indexed="8"/>
      </top>
      <bottom style="thin">
        <color indexed="8"/>
      </bottom>
      <diagonal/>
    </border>
    <border>
      <left style="medium">
        <color indexed="64"/>
      </left>
      <right style="thin">
        <color indexed="64"/>
      </right>
      <top style="thin">
        <color indexed="64"/>
      </top>
      <bottom style="medium">
        <color indexed="64"/>
      </bottom>
      <diagonal/>
    </border>
    <border>
      <left style="thin">
        <color indexed="8"/>
      </left>
      <right style="medium">
        <color indexed="64"/>
      </right>
      <top style="thin">
        <color indexed="8"/>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8"/>
      </right>
      <top style="thin">
        <color indexed="8"/>
      </top>
      <bottom style="medium">
        <color indexed="64"/>
      </bottom>
      <diagonal/>
    </border>
    <border>
      <left style="thin">
        <color indexed="64"/>
      </left>
      <right style="medium">
        <color indexed="64"/>
      </right>
      <top style="medium">
        <color indexed="64"/>
      </top>
      <bottom style="thin">
        <color indexed="8"/>
      </bottom>
      <diagonal/>
    </border>
    <border>
      <left/>
      <right style="medium">
        <color indexed="64"/>
      </right>
      <top style="medium">
        <color indexed="64"/>
      </top>
      <bottom style="thin">
        <color indexed="64"/>
      </bottom>
      <diagonal/>
    </border>
    <border>
      <left/>
      <right/>
      <top style="medium">
        <color indexed="64"/>
      </top>
      <bottom style="thin">
        <color indexed="8"/>
      </bottom>
      <diagonal/>
    </border>
    <border>
      <left style="medium">
        <color indexed="64"/>
      </left>
      <right/>
      <top style="thin">
        <color indexed="8"/>
      </top>
      <bottom style="thin">
        <color indexed="8"/>
      </bottom>
      <diagonal/>
    </border>
    <border>
      <left style="thin">
        <color indexed="64"/>
      </left>
      <right style="medium">
        <color indexed="64"/>
      </right>
      <top style="thin">
        <color indexed="8"/>
      </top>
      <bottom style="thin">
        <color indexed="8"/>
      </bottom>
      <diagonal/>
    </border>
    <border>
      <left/>
      <right style="medium">
        <color indexed="64"/>
      </right>
      <top style="thin">
        <color indexed="8"/>
      </top>
      <bottom/>
      <diagonal/>
    </border>
    <border>
      <left style="thin">
        <color indexed="8"/>
      </left>
      <right style="thin">
        <color indexed="8"/>
      </right>
      <top style="thin">
        <color indexed="64"/>
      </top>
      <bottom style="thin">
        <color indexed="8"/>
      </bottom>
      <diagonal/>
    </border>
    <border>
      <left style="thin">
        <color indexed="8"/>
      </left>
      <right/>
      <top style="thin">
        <color indexed="8"/>
      </top>
      <bottom style="double">
        <color indexed="8"/>
      </bottom>
      <diagonal/>
    </border>
    <border>
      <left style="medium">
        <color indexed="64"/>
      </left>
      <right/>
      <top style="thin">
        <color indexed="8"/>
      </top>
      <bottom style="double">
        <color indexed="8"/>
      </bottom>
      <diagonal/>
    </border>
    <border>
      <left style="thin">
        <color indexed="64"/>
      </left>
      <right style="medium">
        <color indexed="64"/>
      </right>
      <top style="thin">
        <color indexed="8"/>
      </top>
      <bottom style="double">
        <color indexed="8"/>
      </bottom>
      <diagonal/>
    </border>
    <border>
      <left style="thin">
        <color indexed="8"/>
      </left>
      <right style="medium">
        <color indexed="64"/>
      </right>
      <top style="thin">
        <color indexed="8"/>
      </top>
      <bottom style="double">
        <color indexed="8"/>
      </bottom>
      <diagonal/>
    </border>
    <border>
      <left/>
      <right style="thin">
        <color indexed="8"/>
      </right>
      <top style="thin">
        <color indexed="8"/>
      </top>
      <bottom style="double">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64"/>
      </right>
      <top style="thin">
        <color indexed="8"/>
      </top>
      <bottom style="double">
        <color indexed="8"/>
      </bottom>
      <diagonal/>
    </border>
    <border>
      <left/>
      <right style="medium">
        <color indexed="64"/>
      </right>
      <top style="thin">
        <color indexed="8"/>
      </top>
      <bottom style="double">
        <color indexed="8"/>
      </bottom>
      <diagonal/>
    </border>
    <border>
      <left style="thin">
        <color indexed="64"/>
      </left>
      <right style="thin">
        <color indexed="64"/>
      </right>
      <top style="thin">
        <color indexed="8"/>
      </top>
      <bottom style="double">
        <color indexed="8"/>
      </bottom>
      <diagonal/>
    </border>
    <border>
      <left/>
      <right style="medium">
        <color indexed="64"/>
      </right>
      <top style="double">
        <color indexed="8"/>
      </top>
      <bottom style="thin">
        <color indexed="64"/>
      </bottom>
      <diagonal/>
    </border>
    <border>
      <left style="thin">
        <color indexed="64"/>
      </left>
      <right style="medium">
        <color indexed="64"/>
      </right>
      <top/>
      <bottom style="medium">
        <color indexed="64"/>
      </bottom>
      <diagonal/>
    </border>
    <border>
      <left style="thin">
        <color indexed="8"/>
      </left>
      <right/>
      <top style="double">
        <color indexed="8"/>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8"/>
      </right>
      <top style="thin">
        <color indexed="64"/>
      </top>
      <bottom style="medium">
        <color indexed="64"/>
      </bottom>
      <diagonal/>
    </border>
    <border>
      <left/>
      <right style="medium">
        <color indexed="64"/>
      </right>
      <top style="thin">
        <color indexed="8"/>
      </top>
      <bottom style="medium">
        <color indexed="64"/>
      </bottom>
      <diagonal/>
    </border>
    <border>
      <left style="thin">
        <color indexed="64"/>
      </left>
      <right style="thin">
        <color theme="0"/>
      </right>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right style="thin">
        <color indexed="64"/>
      </right>
      <top/>
      <bottom style="thin">
        <color theme="0"/>
      </bottom>
      <diagonal/>
    </border>
    <border>
      <left style="thin">
        <color indexed="64"/>
      </left>
      <right style="thin">
        <color theme="0"/>
      </right>
      <top/>
      <bottom/>
      <diagonal/>
    </border>
    <border>
      <left/>
      <right style="thin">
        <color theme="0"/>
      </right>
      <top/>
      <bottom/>
      <diagonal/>
    </border>
    <border>
      <left style="thin">
        <color theme="0"/>
      </left>
      <right style="thin">
        <color theme="0"/>
      </right>
      <top/>
      <bottom/>
      <diagonal/>
    </border>
    <border>
      <left style="medium">
        <color indexed="8"/>
      </left>
      <right style="medium">
        <color indexed="8"/>
      </right>
      <top/>
      <bottom style="thin">
        <color indexed="8"/>
      </bottom>
      <diagonal/>
    </border>
    <border>
      <left style="thin">
        <color indexed="64"/>
      </left>
      <right style="thin">
        <color indexed="8"/>
      </right>
      <top style="thin">
        <color indexed="8"/>
      </top>
      <bottom style="medium">
        <color indexed="64"/>
      </bottom>
      <diagonal/>
    </border>
    <border>
      <left style="thin">
        <color indexed="8"/>
      </left>
      <right style="thin">
        <color indexed="64"/>
      </right>
      <top/>
      <bottom style="medium">
        <color indexed="64"/>
      </bottom>
      <diagonal/>
    </border>
    <border>
      <left style="thin">
        <color indexed="64"/>
      </left>
      <right style="thin">
        <color indexed="8"/>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8"/>
      </left>
      <right/>
      <top style="medium">
        <color indexed="64"/>
      </top>
      <bottom style="medium">
        <color indexed="64"/>
      </bottom>
      <diagonal/>
    </border>
    <border>
      <left/>
      <right style="thin">
        <color indexed="8"/>
      </right>
      <top style="medium">
        <color indexed="64"/>
      </top>
      <bottom style="medium">
        <color indexed="64"/>
      </bottom>
      <diagonal/>
    </border>
    <border>
      <left style="medium">
        <color indexed="8"/>
      </left>
      <right style="medium">
        <color indexed="8"/>
      </right>
      <top style="medium">
        <color indexed="8"/>
      </top>
      <bottom style="medium">
        <color indexed="8"/>
      </bottom>
      <diagonal/>
    </border>
    <border>
      <left style="medium">
        <color indexed="8"/>
      </left>
      <right style="thin">
        <color indexed="8"/>
      </right>
      <top style="medium">
        <color indexed="8"/>
      </top>
      <bottom style="thin">
        <color indexed="64"/>
      </bottom>
      <diagonal/>
    </border>
    <border>
      <left style="thin">
        <color indexed="8"/>
      </left>
      <right style="thin">
        <color indexed="8"/>
      </right>
      <top style="medium">
        <color indexed="8"/>
      </top>
      <bottom style="thin">
        <color indexed="64"/>
      </bottom>
      <diagonal/>
    </border>
    <border>
      <left style="thin">
        <color indexed="8"/>
      </left>
      <right style="medium">
        <color indexed="8"/>
      </right>
      <top style="medium">
        <color indexed="8"/>
      </top>
      <bottom style="thin">
        <color indexed="64"/>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8"/>
      </left>
      <right style="medium">
        <color indexed="64"/>
      </right>
      <top style="thin">
        <color indexed="8"/>
      </top>
      <bottom style="thin">
        <color indexed="64"/>
      </bottom>
      <diagonal/>
    </border>
    <border>
      <left style="thin">
        <color indexed="64"/>
      </left>
      <right/>
      <top style="thin">
        <color indexed="64"/>
      </top>
      <bottom style="medium">
        <color indexed="64"/>
      </bottom>
      <diagonal/>
    </border>
    <border>
      <left style="thin">
        <color indexed="64"/>
      </left>
      <right/>
      <top style="thin">
        <color indexed="8"/>
      </top>
      <bottom style="thin">
        <color indexed="8"/>
      </bottom>
      <diagonal/>
    </border>
    <border>
      <left style="thin">
        <color indexed="8"/>
      </left>
      <right style="thin">
        <color indexed="8"/>
      </right>
      <top style="medium">
        <color indexed="8"/>
      </top>
      <bottom/>
      <diagonal/>
    </border>
    <border>
      <left/>
      <right/>
      <top/>
      <bottom style="double">
        <color indexed="64"/>
      </bottom>
      <diagonal/>
    </border>
    <border>
      <left style="thin">
        <color indexed="8"/>
      </left>
      <right style="thin">
        <color indexed="64"/>
      </right>
      <top style="thin">
        <color indexed="8"/>
      </top>
      <bottom style="thin">
        <color indexed="64"/>
      </bottom>
      <diagonal/>
    </border>
    <border>
      <left style="thin">
        <color indexed="8"/>
      </left>
      <right style="thin">
        <color indexed="8"/>
      </right>
      <top style="medium">
        <color indexed="8"/>
      </top>
      <bottom style="thin">
        <color indexed="8"/>
      </bottom>
      <diagonal/>
    </border>
    <border>
      <left style="thin">
        <color indexed="8"/>
      </left>
      <right/>
      <top style="medium">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64"/>
      </left>
      <right style="thin">
        <color indexed="64"/>
      </right>
      <top style="thin">
        <color indexed="8"/>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8"/>
      </left>
      <right/>
      <top style="thin">
        <color indexed="8"/>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thin">
        <color indexed="8"/>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8"/>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8"/>
      </right>
      <top/>
      <bottom style="thin">
        <color indexed="64"/>
      </bottom>
      <diagonal/>
    </border>
    <border>
      <left style="medium">
        <color indexed="64"/>
      </left>
      <right/>
      <top/>
      <bottom style="double">
        <color indexed="8"/>
      </bottom>
      <diagonal/>
    </border>
    <border>
      <left style="thin">
        <color indexed="64"/>
      </left>
      <right style="medium">
        <color indexed="64"/>
      </right>
      <top/>
      <bottom style="double">
        <color indexed="8"/>
      </bottom>
      <diagonal/>
    </border>
    <border>
      <left style="medium">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8"/>
      </left>
      <right/>
      <top/>
      <bottom style="double">
        <color indexed="8"/>
      </bottom>
      <diagonal/>
    </border>
    <border>
      <left style="thin">
        <color indexed="8"/>
      </left>
      <right style="thin">
        <color indexed="8"/>
      </right>
      <top style="thin">
        <color indexed="64"/>
      </top>
      <bottom/>
      <diagonal/>
    </border>
    <border>
      <left style="thin">
        <color indexed="64"/>
      </left>
      <right/>
      <top/>
      <bottom style="double">
        <color indexed="8"/>
      </bottom>
      <diagonal/>
    </border>
    <border>
      <left/>
      <right style="thin">
        <color indexed="64"/>
      </right>
      <top/>
      <bottom style="double">
        <color indexed="8"/>
      </bottom>
      <diagonal/>
    </border>
    <border>
      <left style="thin">
        <color indexed="64"/>
      </left>
      <right/>
      <top/>
      <bottom style="thin">
        <color rgb="FF000000"/>
      </bottom>
      <diagonal/>
    </border>
    <border>
      <left style="thin">
        <color rgb="FF000000"/>
      </left>
      <right/>
      <top/>
      <bottom style="thin">
        <color rgb="FF000000"/>
      </bottom>
      <diagonal/>
    </border>
    <border>
      <left style="thin">
        <color rgb="FF000000"/>
      </left>
      <right style="thin">
        <color indexed="64"/>
      </right>
      <top/>
      <bottom style="thin">
        <color rgb="FF000000"/>
      </bottom>
      <diagonal/>
    </border>
    <border>
      <left style="thin">
        <color indexed="64"/>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top style="thin">
        <color rgb="FF000000"/>
      </top>
      <bottom style="thin">
        <color indexed="64"/>
      </bottom>
      <diagonal/>
    </border>
    <border>
      <left style="thin">
        <color rgb="FF000000"/>
      </left>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thin">
        <color theme="1"/>
      </left>
      <right/>
      <top style="thin">
        <color indexed="8"/>
      </top>
      <bottom/>
      <diagonal/>
    </border>
    <border>
      <left/>
      <right style="thin">
        <color theme="1"/>
      </right>
      <top style="thin">
        <color indexed="8"/>
      </top>
      <bottom/>
      <diagonal/>
    </border>
    <border>
      <left style="thin">
        <color theme="1"/>
      </left>
      <right/>
      <top/>
      <bottom/>
      <diagonal/>
    </border>
    <border>
      <left/>
      <right style="thin">
        <color theme="1"/>
      </right>
      <top/>
      <bottom/>
      <diagonal/>
    </border>
    <border>
      <left style="thin">
        <color theme="1"/>
      </left>
      <right/>
      <top/>
      <bottom style="double">
        <color indexed="64"/>
      </bottom>
      <diagonal/>
    </border>
    <border>
      <left/>
      <right style="thin">
        <color theme="1"/>
      </right>
      <top/>
      <bottom style="double">
        <color indexed="64"/>
      </bottom>
      <diagonal/>
    </border>
    <border>
      <left style="thin">
        <color theme="1"/>
      </left>
      <right style="thin">
        <color indexed="8"/>
      </right>
      <top/>
      <bottom/>
      <diagonal/>
    </border>
    <border>
      <left style="thin">
        <color theme="1"/>
      </left>
      <right style="thin">
        <color indexed="8"/>
      </right>
      <top/>
      <bottom style="thin">
        <color indexed="8"/>
      </bottom>
      <diagonal/>
    </border>
    <border>
      <left/>
      <right style="thin">
        <color theme="1"/>
      </right>
      <top/>
      <bottom style="thin">
        <color indexed="8"/>
      </bottom>
      <diagonal/>
    </border>
    <border>
      <left style="thin">
        <color theme="1"/>
      </left>
      <right style="thin">
        <color indexed="8"/>
      </right>
      <top style="thin">
        <color indexed="8"/>
      </top>
      <bottom style="thin">
        <color indexed="8"/>
      </bottom>
      <diagonal/>
    </border>
    <border>
      <left style="thin">
        <color indexed="64"/>
      </left>
      <right style="thin">
        <color theme="1"/>
      </right>
      <top style="thin">
        <color indexed="8"/>
      </top>
      <bottom style="thin">
        <color indexed="8"/>
      </bottom>
      <diagonal/>
    </border>
    <border>
      <left style="thin">
        <color theme="1"/>
      </left>
      <right/>
      <top/>
      <bottom style="thin">
        <color indexed="8"/>
      </bottom>
      <diagonal/>
    </border>
    <border>
      <left style="thin">
        <color indexed="8"/>
      </left>
      <right style="thin">
        <color theme="1"/>
      </right>
      <top style="thin">
        <color indexed="8"/>
      </top>
      <bottom style="thin">
        <color indexed="8"/>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right/>
      <top/>
      <bottom style="thin">
        <color auto="1"/>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8"/>
      </top>
      <bottom style="thin">
        <color indexed="64"/>
      </bottom>
      <diagonal/>
    </border>
  </borders>
  <cellStyleXfs count="134">
    <xf numFmtId="0" fontId="0" fillId="0" borderId="0"/>
    <xf numFmtId="0" fontId="12" fillId="0" borderId="0"/>
    <xf numFmtId="0" fontId="17" fillId="0" borderId="0"/>
    <xf numFmtId="0" fontId="24" fillId="14" borderId="0" applyNumberFormat="0" applyBorder="0" applyAlignment="0" applyProtection="0"/>
    <xf numFmtId="0" fontId="24" fillId="15" borderId="0" applyNumberFormat="0" applyBorder="0" applyAlignment="0" applyProtection="0"/>
    <xf numFmtId="0" fontId="25"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5"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5" fillId="22"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5" fillId="22"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5" fillId="15" borderId="0" applyNumberFormat="0" applyBorder="0" applyAlignment="0" applyProtection="0"/>
    <xf numFmtId="0" fontId="24" fillId="23" borderId="0" applyNumberFormat="0" applyBorder="0" applyAlignment="0" applyProtection="0"/>
    <xf numFmtId="0" fontId="24" fillId="18" borderId="0" applyNumberFormat="0" applyBorder="0" applyAlignment="0" applyProtection="0"/>
    <xf numFmtId="0" fontId="25"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4" fontId="27" fillId="11" borderId="27" applyNumberFormat="0" applyProtection="0">
      <alignment vertical="center"/>
    </xf>
    <xf numFmtId="4" fontId="28" fillId="11" borderId="27" applyNumberFormat="0" applyProtection="0">
      <alignment vertical="center"/>
    </xf>
    <xf numFmtId="4" fontId="27" fillId="11" borderId="27" applyNumberFormat="0" applyProtection="0">
      <alignment horizontal="left" vertical="center" indent="1"/>
    </xf>
    <xf numFmtId="0" fontId="27" fillId="11" borderId="27" applyNumberFormat="0" applyProtection="0">
      <alignment horizontal="left" vertical="top" indent="1"/>
    </xf>
    <xf numFmtId="4" fontId="27" fillId="28" borderId="0" applyNumberFormat="0" applyProtection="0">
      <alignment horizontal="left" vertical="center" indent="1"/>
    </xf>
    <xf numFmtId="4" fontId="29" fillId="2" borderId="27" applyNumberFormat="0" applyProtection="0">
      <alignment horizontal="right" vertical="center"/>
    </xf>
    <xf numFmtId="4" fontId="29" fillId="4" borderId="27" applyNumberFormat="0" applyProtection="0">
      <alignment horizontal="right" vertical="center"/>
    </xf>
    <xf numFmtId="4" fontId="29" fillId="8" borderId="27" applyNumberFormat="0" applyProtection="0">
      <alignment horizontal="right" vertical="center"/>
    </xf>
    <xf numFmtId="4" fontId="29" fillId="6" borderId="27" applyNumberFormat="0" applyProtection="0">
      <alignment horizontal="right" vertical="center"/>
    </xf>
    <xf numFmtId="4" fontId="29" fillId="7" borderId="27" applyNumberFormat="0" applyProtection="0">
      <alignment horizontal="right" vertical="center"/>
    </xf>
    <xf numFmtId="4" fontId="29" fillId="10" borderId="27" applyNumberFormat="0" applyProtection="0">
      <alignment horizontal="right" vertical="center"/>
    </xf>
    <xf numFmtId="4" fontId="29" fillId="9" borderId="27" applyNumberFormat="0" applyProtection="0">
      <alignment horizontal="right" vertical="center"/>
    </xf>
    <xf numFmtId="4" fontId="29" fillId="29" borderId="27" applyNumberFormat="0" applyProtection="0">
      <alignment horizontal="right" vertical="center"/>
    </xf>
    <xf numFmtId="4" fontId="29" fillId="5" borderId="27" applyNumberFormat="0" applyProtection="0">
      <alignment horizontal="right" vertical="center"/>
    </xf>
    <xf numFmtId="4" fontId="27" fillId="30" borderId="28" applyNumberFormat="0" applyProtection="0">
      <alignment horizontal="left" vertical="center" indent="1"/>
    </xf>
    <xf numFmtId="4" fontId="29" fillId="31" borderId="0" applyNumberFormat="0" applyProtection="0">
      <alignment horizontal="left" vertical="center" indent="1"/>
    </xf>
    <xf numFmtId="4" fontId="30" fillId="32" borderId="0" applyNumberFormat="0" applyProtection="0">
      <alignment horizontal="left" vertical="center" indent="1"/>
    </xf>
    <xf numFmtId="4" fontId="29" fillId="28" borderId="27" applyNumberFormat="0" applyProtection="0">
      <alignment horizontal="right" vertical="center"/>
    </xf>
    <xf numFmtId="4" fontId="29" fillId="31" borderId="0" applyNumberFormat="0" applyProtection="0">
      <alignment horizontal="left" vertical="center" indent="1"/>
    </xf>
    <xf numFmtId="4" fontId="29" fillId="28" borderId="0" applyNumberFormat="0" applyProtection="0">
      <alignment horizontal="left" vertical="center" indent="1"/>
    </xf>
    <xf numFmtId="0" fontId="31" fillId="32" borderId="27" applyNumberFormat="0" applyProtection="0">
      <alignment horizontal="left" vertical="center" indent="1"/>
    </xf>
    <xf numFmtId="0" fontId="31" fillId="32" borderId="27" applyNumberFormat="0" applyProtection="0">
      <alignment horizontal="left" vertical="top" indent="1"/>
    </xf>
    <xf numFmtId="0" fontId="31" fillId="28" borderId="27" applyNumberFormat="0" applyProtection="0">
      <alignment horizontal="left" vertical="center" indent="1"/>
    </xf>
    <xf numFmtId="0" fontId="31" fillId="28" borderId="27" applyNumberFormat="0" applyProtection="0">
      <alignment horizontal="left" vertical="top" indent="1"/>
    </xf>
    <xf numFmtId="0" fontId="31" fillId="3" borderId="27" applyNumberFormat="0" applyProtection="0">
      <alignment horizontal="left" vertical="center" indent="1"/>
    </xf>
    <xf numFmtId="0" fontId="31" fillId="3" borderId="27" applyNumberFormat="0" applyProtection="0">
      <alignment horizontal="left" vertical="top" indent="1"/>
    </xf>
    <xf numFmtId="0" fontId="31" fillId="31" borderId="27" applyNumberFormat="0" applyProtection="0">
      <alignment horizontal="left" vertical="center" indent="1"/>
    </xf>
    <xf numFmtId="0" fontId="31" fillId="31" borderId="27" applyNumberFormat="0" applyProtection="0">
      <alignment horizontal="left" vertical="top" indent="1"/>
    </xf>
    <xf numFmtId="0" fontId="31" fillId="33" borderId="26" applyNumberFormat="0">
      <protection locked="0"/>
    </xf>
    <xf numFmtId="0" fontId="13" fillId="32" borderId="29" applyBorder="0"/>
    <xf numFmtId="4" fontId="29" fillId="12" borderId="27" applyNumberFormat="0" applyProtection="0">
      <alignment vertical="center"/>
    </xf>
    <xf numFmtId="4" fontId="32" fillId="12" borderId="27" applyNumberFormat="0" applyProtection="0">
      <alignment vertical="center"/>
    </xf>
    <xf numFmtId="4" fontId="29" fillId="12" borderId="27" applyNumberFormat="0" applyProtection="0">
      <alignment horizontal="left" vertical="center" indent="1"/>
    </xf>
    <xf numFmtId="0" fontId="29" fillId="12" borderId="27" applyNumberFormat="0" applyProtection="0">
      <alignment horizontal="left" vertical="top" indent="1"/>
    </xf>
    <xf numFmtId="4" fontId="29" fillId="31" borderId="27" applyNumberFormat="0" applyProtection="0">
      <alignment horizontal="right" vertical="center"/>
    </xf>
    <xf numFmtId="4" fontId="32" fillId="31" borderId="27" applyNumberFormat="0" applyProtection="0">
      <alignment horizontal="right" vertical="center"/>
    </xf>
    <xf numFmtId="4" fontId="29" fillId="28" borderId="27" applyNumberFormat="0" applyProtection="0">
      <alignment horizontal="left" vertical="center" indent="1"/>
    </xf>
    <xf numFmtId="0" fontId="29" fillId="28" borderId="27" applyNumberFormat="0" applyProtection="0">
      <alignment horizontal="left" vertical="top" indent="1"/>
    </xf>
    <xf numFmtId="4" fontId="33" fillId="34" borderId="0" applyNumberFormat="0" applyProtection="0">
      <alignment horizontal="left" vertical="center" indent="1"/>
    </xf>
    <xf numFmtId="0" fontId="11" fillId="35" borderId="26"/>
    <xf numFmtId="4" fontId="34" fillId="31" borderId="27" applyNumberFormat="0" applyProtection="0">
      <alignment horizontal="right" vertical="center"/>
    </xf>
    <xf numFmtId="0" fontId="35" fillId="0" borderId="0" applyNumberFormat="0" applyFill="0" applyBorder="0" applyAlignment="0" applyProtection="0"/>
    <xf numFmtId="0" fontId="11" fillId="0" borderId="0"/>
    <xf numFmtId="43" fontId="5" fillId="0" borderId="0" applyFont="0" applyFill="0" applyBorder="0" applyAlignment="0" applyProtection="0"/>
    <xf numFmtId="37" fontId="17" fillId="0" borderId="0"/>
    <xf numFmtId="0" fontId="36" fillId="0" borderId="0" applyNumberFormat="0" applyFill="0" applyBorder="0" applyAlignment="0" applyProtection="0">
      <alignment vertical="top"/>
      <protection locked="0"/>
    </xf>
    <xf numFmtId="9" fontId="5" fillId="0" borderId="0" applyFont="0" applyFill="0" applyBorder="0" applyAlignment="0" applyProtection="0"/>
    <xf numFmtId="0" fontId="5" fillId="0" borderId="0"/>
    <xf numFmtId="43" fontId="37" fillId="0" borderId="0" applyFont="0" applyFill="0" applyBorder="0" applyAlignment="0" applyProtection="0"/>
    <xf numFmtId="43" fontId="38" fillId="0" borderId="0" applyFont="0" applyFill="0" applyBorder="0" applyAlignment="0" applyProtection="0"/>
    <xf numFmtId="9" fontId="38" fillId="0" borderId="0" applyFont="0" applyFill="0" applyBorder="0" applyAlignment="0" applyProtection="0"/>
    <xf numFmtId="43" fontId="5" fillId="0" borderId="0" applyFont="0" applyFill="0" applyBorder="0" applyAlignment="0" applyProtection="0"/>
    <xf numFmtId="0" fontId="12" fillId="0" borderId="0"/>
    <xf numFmtId="43" fontId="5" fillId="0" borderId="0" applyFont="0" applyFill="0" applyBorder="0" applyAlignment="0" applyProtection="0"/>
    <xf numFmtId="44" fontId="5" fillId="0" borderId="0" applyFont="0" applyFill="0" applyBorder="0" applyAlignment="0" applyProtection="0"/>
    <xf numFmtId="0" fontId="39" fillId="0" borderId="0"/>
    <xf numFmtId="1" fontId="37" fillId="0" borderId="0"/>
    <xf numFmtId="0" fontId="38" fillId="0" borderId="0"/>
    <xf numFmtId="1" fontId="37" fillId="0" borderId="0"/>
    <xf numFmtId="1" fontId="37" fillId="0" borderId="0"/>
    <xf numFmtId="1" fontId="37" fillId="0" borderId="0"/>
    <xf numFmtId="43" fontId="11" fillId="0" borderId="0" applyFont="0" applyFill="0" applyBorder="0" applyAlignment="0" applyProtection="0"/>
    <xf numFmtId="1" fontId="11" fillId="0" borderId="0"/>
    <xf numFmtId="0" fontId="11" fillId="0" borderId="0"/>
    <xf numFmtId="43" fontId="5" fillId="0" borderId="0" applyFont="0" applyFill="0" applyBorder="0" applyAlignment="0" applyProtection="0"/>
    <xf numFmtId="43" fontId="4" fillId="0" borderId="0" applyFont="0" applyFill="0" applyBorder="0" applyAlignment="0" applyProtection="0"/>
    <xf numFmtId="0" fontId="4" fillId="0" borderId="0"/>
    <xf numFmtId="0" fontId="4" fillId="36" borderId="39" applyNumberFormat="0" applyFont="0" applyAlignment="0" applyProtection="0"/>
    <xf numFmtId="0" fontId="11" fillId="0" borderId="0"/>
    <xf numFmtId="0" fontId="3" fillId="0" borderId="0"/>
    <xf numFmtId="43" fontId="3" fillId="0" borderId="0" applyFont="0" applyFill="0" applyBorder="0" applyAlignment="0" applyProtection="0"/>
    <xf numFmtId="0" fontId="11" fillId="0" borderId="0"/>
    <xf numFmtId="44" fontId="40"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11" fillId="0" borderId="0"/>
    <xf numFmtId="0" fontId="3" fillId="0" borderId="0"/>
    <xf numFmtId="9" fontId="5" fillId="0" borderId="0" applyFont="0" applyFill="0" applyBorder="0" applyAlignment="0" applyProtection="0"/>
    <xf numFmtId="9" fontId="3" fillId="0" borderId="0" applyFont="0" applyFill="0" applyBorder="0" applyAlignment="0" applyProtection="0"/>
    <xf numFmtId="0" fontId="3" fillId="37" borderId="0" applyNumberFormat="0" applyBorder="0" applyAlignment="0" applyProtection="0"/>
    <xf numFmtId="0" fontId="3" fillId="39"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5" borderId="0" applyNumberFormat="0" applyBorder="0" applyAlignment="0" applyProtection="0"/>
    <xf numFmtId="0" fontId="3" fillId="4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2"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8" borderId="0" applyNumberFormat="0" applyBorder="0" applyAlignment="0" applyProtection="0"/>
    <xf numFmtId="44" fontId="3" fillId="0" borderId="0" applyFont="0" applyFill="0" applyBorder="0" applyAlignment="0" applyProtection="0"/>
    <xf numFmtId="0" fontId="2" fillId="0" borderId="0"/>
    <xf numFmtId="43" fontId="2" fillId="0" borderId="0" applyFont="0" applyFill="0" applyBorder="0" applyAlignment="0" applyProtection="0"/>
    <xf numFmtId="0" fontId="11" fillId="0" borderId="0"/>
    <xf numFmtId="0" fontId="11" fillId="0" borderId="0"/>
    <xf numFmtId="0" fontId="11" fillId="0" borderId="0"/>
    <xf numFmtId="0" fontId="11" fillId="0" borderId="0"/>
    <xf numFmtId="0" fontId="5" fillId="0" borderId="0"/>
    <xf numFmtId="0" fontId="1" fillId="0" borderId="0"/>
    <xf numFmtId="43" fontId="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cellStyleXfs>
  <cellXfs count="4267">
    <xf numFmtId="0" fontId="0" fillId="0" borderId="0" xfId="0"/>
    <xf numFmtId="0" fontId="0" fillId="13" borderId="0" xfId="0" applyFill="1"/>
    <xf numFmtId="0" fontId="0" fillId="13" borderId="0" xfId="0" quotePrefix="1" applyFill="1" applyAlignment="1">
      <alignment horizontal="left"/>
    </xf>
    <xf numFmtId="0" fontId="0" fillId="13" borderId="1" xfId="0" applyFill="1" applyBorder="1"/>
    <xf numFmtId="0" fontId="0" fillId="13" borderId="2" xfId="0" applyFill="1" applyBorder="1"/>
    <xf numFmtId="0" fontId="0" fillId="13" borderId="3" xfId="0" applyFill="1" applyBorder="1"/>
    <xf numFmtId="0" fontId="0" fillId="13" borderId="4" xfId="0" applyFill="1" applyBorder="1"/>
    <xf numFmtId="0" fontId="0" fillId="13" borderId="0" xfId="0" applyFill="1" applyBorder="1"/>
    <xf numFmtId="0" fontId="0" fillId="13" borderId="5" xfId="0" applyFill="1" applyBorder="1"/>
    <xf numFmtId="0" fontId="6" fillId="13" borderId="4" xfId="0" applyFont="1" applyFill="1" applyBorder="1"/>
    <xf numFmtId="0" fontId="7" fillId="13" borderId="4" xfId="0" applyFont="1" applyFill="1" applyBorder="1"/>
    <xf numFmtId="0" fontId="7" fillId="13" borderId="0" xfId="0" applyFont="1" applyFill="1" applyBorder="1" applyAlignment="1">
      <alignment horizontal="center"/>
    </xf>
    <xf numFmtId="0" fontId="0" fillId="13" borderId="0" xfId="0" applyFill="1" applyBorder="1" applyAlignment="1">
      <alignment horizontal="center"/>
    </xf>
    <xf numFmtId="0" fontId="0" fillId="13" borderId="8" xfId="0" applyFill="1" applyBorder="1"/>
    <xf numFmtId="0" fontId="0" fillId="13" borderId="6" xfId="0" applyFill="1" applyBorder="1"/>
    <xf numFmtId="0" fontId="0" fillId="13" borderId="7" xfId="0" applyFill="1" applyBorder="1"/>
    <xf numFmtId="0" fontId="10" fillId="13" borderId="4" xfId="0" applyFont="1" applyFill="1" applyBorder="1"/>
    <xf numFmtId="0" fontId="6" fillId="13" borderId="0" xfId="0" applyFont="1" applyFill="1" applyBorder="1"/>
    <xf numFmtId="0" fontId="7" fillId="13" borderId="0" xfId="0" applyFont="1" applyFill="1" applyBorder="1"/>
    <xf numFmtId="0" fontId="10" fillId="13" borderId="0" xfId="0" applyFont="1" applyFill="1" applyBorder="1"/>
    <xf numFmtId="0" fontId="10" fillId="13" borderId="4" xfId="0" quotePrefix="1" applyFont="1" applyFill="1" applyBorder="1" applyAlignment="1">
      <alignment horizontal="left"/>
    </xf>
    <xf numFmtId="0" fontId="10" fillId="13" borderId="7" xfId="0" applyFont="1" applyFill="1" applyBorder="1" applyAlignment="1">
      <alignment horizontal="left"/>
    </xf>
    <xf numFmtId="0" fontId="10" fillId="13" borderId="7" xfId="0" applyFont="1" applyFill="1" applyBorder="1"/>
    <xf numFmtId="0" fontId="10" fillId="13" borderId="0" xfId="0" quotePrefix="1" applyFont="1" applyFill="1" applyBorder="1" applyAlignment="1">
      <alignment horizontal="left"/>
    </xf>
    <xf numFmtId="0" fontId="10" fillId="13" borderId="7" xfId="0" quotePrefix="1" applyFont="1" applyFill="1" applyBorder="1" applyAlignment="1">
      <alignment horizontal="left"/>
    </xf>
    <xf numFmtId="0" fontId="11" fillId="13" borderId="0" xfId="0" quotePrefix="1" applyFont="1" applyFill="1" applyAlignment="1">
      <alignment horizontal="left"/>
    </xf>
    <xf numFmtId="0" fontId="11" fillId="0" borderId="0" xfId="1" quotePrefix="1" applyFont="1" applyAlignment="1" applyProtection="1">
      <alignment horizontal="left"/>
    </xf>
    <xf numFmtId="0" fontId="11" fillId="0" borderId="0" xfId="1" applyFont="1" applyProtection="1"/>
    <xf numFmtId="0" fontId="13" fillId="0" borderId="0" xfId="1" applyFont="1" applyProtection="1"/>
    <xf numFmtId="0" fontId="14" fillId="0" borderId="0" xfId="1" applyFont="1" applyProtection="1"/>
    <xf numFmtId="0" fontId="15" fillId="0" borderId="0" xfId="1" applyFont="1" applyProtection="1"/>
    <xf numFmtId="0" fontId="12" fillId="0" borderId="0" xfId="1"/>
    <xf numFmtId="0" fontId="11" fillId="0" borderId="9" xfId="1" applyFont="1" applyBorder="1" applyProtection="1"/>
    <xf numFmtId="0" fontId="11" fillId="0" borderId="10" xfId="1" applyFont="1" applyBorder="1" applyProtection="1"/>
    <xf numFmtId="0" fontId="11" fillId="0" borderId="11" xfId="1" applyFont="1" applyBorder="1" applyProtection="1"/>
    <xf numFmtId="0" fontId="11" fillId="0" borderId="12" xfId="1" applyFont="1" applyBorder="1" applyProtection="1"/>
    <xf numFmtId="0" fontId="11" fillId="0" borderId="0" xfId="1" applyFont="1" applyBorder="1" applyProtection="1"/>
    <xf numFmtId="0" fontId="11" fillId="0" borderId="13" xfId="1" applyFont="1" applyBorder="1" applyProtection="1"/>
    <xf numFmtId="0" fontId="11" fillId="0" borderId="12" xfId="1" applyFont="1" applyBorder="1" applyAlignment="1" applyProtection="1">
      <alignment horizontal="centerContinuous"/>
    </xf>
    <xf numFmtId="0" fontId="11" fillId="0" borderId="0" xfId="1" applyFont="1" applyAlignment="1" applyProtection="1">
      <alignment horizontal="centerContinuous"/>
    </xf>
    <xf numFmtId="0" fontId="16" fillId="0" borderId="0" xfId="1" applyFont="1" applyProtection="1"/>
    <xf numFmtId="0" fontId="11" fillId="0" borderId="0" xfId="1" applyFont="1" applyAlignment="1" applyProtection="1">
      <alignment horizontal="center"/>
    </xf>
    <xf numFmtId="0" fontId="11" fillId="0" borderId="0" xfId="1" applyFont="1" applyAlignment="1" applyProtection="1">
      <alignment horizontal="right"/>
    </xf>
    <xf numFmtId="0" fontId="11" fillId="0" borderId="14" xfId="1" applyFont="1" applyBorder="1" applyAlignment="1" applyProtection="1">
      <alignment horizontal="centerContinuous"/>
    </xf>
    <xf numFmtId="0" fontId="11" fillId="0" borderId="15" xfId="1" applyFont="1" applyBorder="1" applyProtection="1"/>
    <xf numFmtId="0" fontId="11" fillId="0" borderId="16" xfId="1" applyFont="1" applyBorder="1" applyProtection="1"/>
    <xf numFmtId="0" fontId="12" fillId="0" borderId="0" xfId="1" applyProtection="1"/>
    <xf numFmtId="0" fontId="5" fillId="0" borderId="0" xfId="2" applyFont="1"/>
    <xf numFmtId="0" fontId="13" fillId="0" borderId="0" xfId="2" applyFont="1"/>
    <xf numFmtId="0" fontId="11" fillId="0" borderId="0" xfId="2" applyFont="1" applyAlignment="1">
      <alignment horizontal="right"/>
    </xf>
    <xf numFmtId="0" fontId="14" fillId="0" borderId="0" xfId="2" applyFont="1"/>
    <xf numFmtId="0" fontId="15" fillId="0" borderId="0" xfId="2" applyFont="1"/>
    <xf numFmtId="0" fontId="17" fillId="0" borderId="0" xfId="2"/>
    <xf numFmtId="0" fontId="5" fillId="0" borderId="1" xfId="2" applyFont="1" applyBorder="1"/>
    <xf numFmtId="0" fontId="11" fillId="0" borderId="2" xfId="2" applyFont="1" applyBorder="1"/>
    <xf numFmtId="0" fontId="5" fillId="0" borderId="2" xfId="2" applyFont="1" applyBorder="1"/>
    <xf numFmtId="0" fontId="5" fillId="0" borderId="4" xfId="2" applyFont="1" applyBorder="1"/>
    <xf numFmtId="0" fontId="11" fillId="0" borderId="0" xfId="2" applyFont="1" applyBorder="1"/>
    <xf numFmtId="0" fontId="5" fillId="0" borderId="0" xfId="2" applyFont="1" applyBorder="1"/>
    <xf numFmtId="0" fontId="18" fillId="0" borderId="4" xfId="2" applyFont="1" applyBorder="1"/>
    <xf numFmtId="0" fontId="18" fillId="0" borderId="0" xfId="2" applyFont="1" applyBorder="1"/>
    <xf numFmtId="0" fontId="19" fillId="0" borderId="0" xfId="2" applyFont="1"/>
    <xf numFmtId="0" fontId="19" fillId="0" borderId="0" xfId="2" applyFont="1" applyBorder="1"/>
    <xf numFmtId="0" fontId="17" fillId="0" borderId="0" xfId="2" applyBorder="1"/>
    <xf numFmtId="0" fontId="17" fillId="0" borderId="5" xfId="2" applyBorder="1"/>
    <xf numFmtId="0" fontId="20" fillId="0" borderId="0" xfId="2" applyFont="1"/>
    <xf numFmtId="0" fontId="16" fillId="0" borderId="0" xfId="2" applyFont="1" applyBorder="1"/>
    <xf numFmtId="0" fontId="21" fillId="0" borderId="0" xfId="2" applyFont="1" applyBorder="1"/>
    <xf numFmtId="0" fontId="22" fillId="0" borderId="0" xfId="2" applyFont="1" applyBorder="1"/>
    <xf numFmtId="0" fontId="5" fillId="0" borderId="6" xfId="2" applyFont="1" applyBorder="1"/>
    <xf numFmtId="0" fontId="23" fillId="0" borderId="7" xfId="2" applyFont="1" applyBorder="1"/>
    <xf numFmtId="0" fontId="5" fillId="0" borderId="7" xfId="2" applyFont="1" applyBorder="1"/>
    <xf numFmtId="0" fontId="16" fillId="0" borderId="0" xfId="2" applyFont="1"/>
    <xf numFmtId="0" fontId="5" fillId="0" borderId="0" xfId="2" applyFont="1" applyAlignment="1">
      <alignment horizontal="right"/>
    </xf>
    <xf numFmtId="0" fontId="17" fillId="0" borderId="12" xfId="2" applyBorder="1"/>
    <xf numFmtId="0" fontId="17" fillId="0" borderId="14" xfId="2" applyBorder="1"/>
    <xf numFmtId="0" fontId="14" fillId="0" borderId="15" xfId="2" applyFont="1" applyBorder="1"/>
    <xf numFmtId="0" fontId="17" fillId="0" borderId="15" xfId="2" applyBorder="1"/>
    <xf numFmtId="0" fontId="5" fillId="0" borderId="0" xfId="1" quotePrefix="1" applyFont="1" applyAlignment="1" applyProtection="1">
      <alignment horizontal="left"/>
    </xf>
    <xf numFmtId="0" fontId="5" fillId="0" borderId="0" xfId="1" applyFont="1" applyProtection="1"/>
    <xf numFmtId="0" fontId="11" fillId="13" borderId="0" xfId="1" quotePrefix="1" applyFont="1" applyFill="1" applyAlignment="1" applyProtection="1">
      <alignment horizontal="left"/>
    </xf>
    <xf numFmtId="0" fontId="11" fillId="13" borderId="0" xfId="1" applyFont="1" applyFill="1" applyProtection="1"/>
    <xf numFmtId="0" fontId="16" fillId="13" borderId="0" xfId="1" applyFont="1" applyFill="1"/>
    <xf numFmtId="0" fontId="11" fillId="13" borderId="0" xfId="1" applyFont="1" applyFill="1" applyAlignment="1">
      <alignment horizontal="right"/>
    </xf>
    <xf numFmtId="0" fontId="12" fillId="13" borderId="0" xfId="1" applyFill="1"/>
    <xf numFmtId="0" fontId="16" fillId="13" borderId="9" xfId="1" applyFont="1" applyFill="1" applyBorder="1" applyProtection="1"/>
    <xf numFmtId="0" fontId="16" fillId="13" borderId="10" xfId="1" applyFont="1" applyFill="1" applyBorder="1" applyProtection="1"/>
    <xf numFmtId="0" fontId="16" fillId="13" borderId="11" xfId="1" applyFont="1" applyFill="1" applyBorder="1" applyProtection="1"/>
    <xf numFmtId="0" fontId="16" fillId="13" borderId="12" xfId="1" applyFont="1" applyFill="1" applyBorder="1" applyAlignment="1" applyProtection="1">
      <alignment horizontal="centerContinuous"/>
    </xf>
    <xf numFmtId="0" fontId="22" fillId="13" borderId="0" xfId="1" applyFont="1" applyFill="1" applyAlignment="1" applyProtection="1">
      <alignment horizontal="centerContinuous"/>
    </xf>
    <xf numFmtId="0" fontId="13" fillId="13" borderId="0" xfId="1" applyFont="1" applyFill="1" applyAlignment="1" applyProtection="1">
      <alignment horizontal="centerContinuous"/>
    </xf>
    <xf numFmtId="0" fontId="22" fillId="13" borderId="13" xfId="1" applyFont="1" applyFill="1" applyBorder="1" applyAlignment="1" applyProtection="1">
      <alignment horizontal="centerContinuous"/>
    </xf>
    <xf numFmtId="0" fontId="11" fillId="13" borderId="35" xfId="1" applyFont="1" applyFill="1" applyBorder="1" applyProtection="1"/>
    <xf numFmtId="0" fontId="11" fillId="13" borderId="30" xfId="1" applyFont="1" applyFill="1" applyBorder="1" applyAlignment="1" applyProtection="1">
      <alignment horizontal="centerContinuous"/>
    </xf>
    <xf numFmtId="0" fontId="16" fillId="13" borderId="30" xfId="1" applyFont="1" applyFill="1" applyBorder="1" applyAlignment="1" applyProtection="1">
      <alignment horizontal="centerContinuous"/>
    </xf>
    <xf numFmtId="0" fontId="16" fillId="13" borderId="31" xfId="1" applyFont="1" applyFill="1" applyBorder="1" applyProtection="1"/>
    <xf numFmtId="0" fontId="16" fillId="13" borderId="12" xfId="1" applyFont="1" applyFill="1" applyBorder="1" applyProtection="1"/>
    <xf numFmtId="0" fontId="16" fillId="13" borderId="0" xfId="1" applyFont="1" applyFill="1" applyProtection="1"/>
    <xf numFmtId="0" fontId="16" fillId="13" borderId="23" xfId="1" applyFont="1" applyFill="1" applyBorder="1" applyProtection="1"/>
    <xf numFmtId="0" fontId="16" fillId="13" borderId="15" xfId="1" applyFont="1" applyFill="1" applyBorder="1" applyAlignment="1" applyProtection="1">
      <alignment horizontal="centerContinuous"/>
    </xf>
    <xf numFmtId="0" fontId="16" fillId="13" borderId="16" xfId="1" applyFont="1" applyFill="1" applyBorder="1" applyAlignment="1" applyProtection="1">
      <alignment horizontal="centerContinuous"/>
    </xf>
    <xf numFmtId="0" fontId="16" fillId="13" borderId="13" xfId="1" applyFont="1" applyFill="1" applyBorder="1" applyProtection="1"/>
    <xf numFmtId="0" fontId="16" fillId="13" borderId="20" xfId="1" applyFont="1" applyFill="1" applyBorder="1" applyProtection="1"/>
    <xf numFmtId="0" fontId="16" fillId="13" borderId="0" xfId="1" applyFont="1" applyFill="1" applyAlignment="1" applyProtection="1">
      <alignment horizontal="centerContinuous"/>
    </xf>
    <xf numFmtId="0" fontId="16" fillId="13" borderId="13" xfId="1" applyFont="1" applyFill="1" applyBorder="1" applyAlignment="1" applyProtection="1">
      <alignment horizontal="centerContinuous"/>
    </xf>
    <xf numFmtId="0" fontId="16" fillId="13" borderId="20" xfId="1" applyFont="1" applyFill="1" applyBorder="1" applyAlignment="1" applyProtection="1">
      <alignment horizontal="center"/>
    </xf>
    <xf numFmtId="0" fontId="16" fillId="13" borderId="13" xfId="1" applyFont="1" applyFill="1" applyBorder="1" applyAlignment="1" applyProtection="1">
      <alignment horizontal="center"/>
    </xf>
    <xf numFmtId="0" fontId="16" fillId="13" borderId="14" xfId="1" applyFont="1" applyFill="1" applyBorder="1" applyProtection="1"/>
    <xf numFmtId="0" fontId="16" fillId="13" borderId="15" xfId="1" applyFont="1" applyFill="1" applyBorder="1" applyProtection="1"/>
    <xf numFmtId="0" fontId="16" fillId="13" borderId="16" xfId="1" applyFont="1" applyFill="1" applyBorder="1" applyProtection="1"/>
    <xf numFmtId="0" fontId="16" fillId="13" borderId="22" xfId="1" applyFont="1" applyFill="1" applyBorder="1" applyAlignment="1" applyProtection="1">
      <alignment horizontal="centerContinuous"/>
    </xf>
    <xf numFmtId="0" fontId="16" fillId="13" borderId="19" xfId="1" applyFont="1" applyFill="1" applyBorder="1" applyAlignment="1" applyProtection="1">
      <alignment horizontal="centerContinuous"/>
    </xf>
    <xf numFmtId="0" fontId="16" fillId="13" borderId="18" xfId="1" applyFont="1" applyFill="1" applyBorder="1" applyAlignment="1" applyProtection="1">
      <alignment horizontal="centerContinuous"/>
    </xf>
    <xf numFmtId="0" fontId="16" fillId="13" borderId="17" xfId="1" applyFont="1" applyFill="1" applyBorder="1" applyAlignment="1" applyProtection="1">
      <alignment horizontal="center"/>
    </xf>
    <xf numFmtId="0" fontId="16" fillId="13" borderId="21" xfId="1" applyFont="1" applyFill="1" applyBorder="1" applyProtection="1"/>
    <xf numFmtId="0" fontId="16" fillId="13" borderId="16" xfId="1" applyFont="1" applyFill="1" applyBorder="1" applyAlignment="1" applyProtection="1">
      <alignment horizontal="center"/>
    </xf>
    <xf numFmtId="0" fontId="16" fillId="13" borderId="36" xfId="1" applyFont="1" applyFill="1" applyBorder="1" applyProtection="1"/>
    <xf numFmtId="0" fontId="16" fillId="13" borderId="32" xfId="1" applyFont="1" applyFill="1" applyBorder="1" applyProtection="1"/>
    <xf numFmtId="0" fontId="16" fillId="13" borderId="37" xfId="1" applyFont="1" applyFill="1" applyBorder="1" applyProtection="1"/>
    <xf numFmtId="0" fontId="16" fillId="13" borderId="38" xfId="1" applyFont="1" applyFill="1" applyBorder="1" applyAlignment="1" applyProtection="1">
      <alignment horizontal="centerContinuous"/>
    </xf>
    <xf numFmtId="0" fontId="16" fillId="13" borderId="33" xfId="1" applyFont="1" applyFill="1" applyBorder="1" applyAlignment="1" applyProtection="1">
      <alignment horizontal="centerContinuous"/>
    </xf>
    <xf numFmtId="0" fontId="16" fillId="13" borderId="34" xfId="1" applyFont="1" applyFill="1" applyBorder="1" applyAlignment="1" applyProtection="1">
      <alignment horizontal="centerContinuous"/>
    </xf>
    <xf numFmtId="0" fontId="11" fillId="13" borderId="0" xfId="1" applyFont="1" applyFill="1" applyAlignment="1" applyProtection="1">
      <alignment horizontal="left"/>
    </xf>
    <xf numFmtId="0" fontId="16" fillId="0" borderId="0" xfId="1" applyFont="1"/>
    <xf numFmtId="0" fontId="5" fillId="0" borderId="0" xfId="1" quotePrefix="1" applyFont="1" applyAlignment="1" applyProtection="1">
      <alignment horizontal="right"/>
    </xf>
    <xf numFmtId="0" fontId="18" fillId="0" borderId="9" xfId="1" applyFont="1" applyBorder="1" applyProtection="1"/>
    <xf numFmtId="0" fontId="18" fillId="0" borderId="10" xfId="1" applyFont="1" applyBorder="1" applyProtection="1"/>
    <xf numFmtId="0" fontId="18" fillId="0" borderId="11" xfId="1" applyFont="1" applyBorder="1" applyProtection="1"/>
    <xf numFmtId="0" fontId="19" fillId="0" borderId="0" xfId="1" applyFont="1"/>
    <xf numFmtId="0" fontId="18" fillId="0" borderId="12" xfId="1" applyFont="1" applyBorder="1" applyProtection="1"/>
    <xf numFmtId="0" fontId="18" fillId="0" borderId="0" xfId="1" applyFont="1" applyProtection="1"/>
    <xf numFmtId="0" fontId="18" fillId="0" borderId="0" xfId="1" applyFont="1" applyAlignment="1" applyProtection="1">
      <alignment horizontal="center"/>
    </xf>
    <xf numFmtId="0" fontId="18" fillId="0" borderId="13" xfId="1" applyFont="1" applyBorder="1" applyProtection="1"/>
    <xf numFmtId="0" fontId="18" fillId="0" borderId="0" xfId="1" applyFont="1"/>
    <xf numFmtId="0" fontId="18" fillId="0" borderId="0" xfId="1" applyFont="1" applyAlignment="1" applyProtection="1">
      <alignment horizontal="right"/>
    </xf>
    <xf numFmtId="0" fontId="18" fillId="0" borderId="0" xfId="1" quotePrefix="1" applyFont="1" applyAlignment="1" applyProtection="1">
      <alignment horizontal="left"/>
    </xf>
    <xf numFmtId="0" fontId="11" fillId="0" borderId="24" xfId="1" applyFont="1" applyBorder="1" applyProtection="1"/>
    <xf numFmtId="0" fontId="11" fillId="0" borderId="7" xfId="1" applyFont="1" applyBorder="1" applyProtection="1"/>
    <xf numFmtId="0" fontId="16" fillId="0" borderId="7" xfId="1" applyFont="1" applyBorder="1"/>
    <xf numFmtId="0" fontId="11" fillId="0" borderId="25" xfId="1" applyFont="1" applyBorder="1" applyProtection="1"/>
    <xf numFmtId="0" fontId="16" fillId="0" borderId="7" xfId="1" applyFont="1" applyBorder="1" applyProtection="1"/>
    <xf numFmtId="0" fontId="16" fillId="0" borderId="25" xfId="1" applyFont="1" applyBorder="1" applyProtection="1"/>
    <xf numFmtId="0" fontId="5" fillId="0" borderId="0" xfId="1" applyFont="1" applyAlignment="1" applyProtection="1">
      <alignment horizontal="left"/>
    </xf>
    <xf numFmtId="0" fontId="8" fillId="13" borderId="4" xfId="0" applyFont="1" applyFill="1" applyBorder="1" applyAlignment="1">
      <alignment horizontal="center"/>
    </xf>
    <xf numFmtId="0" fontId="8" fillId="13" borderId="0" xfId="0" applyFont="1" applyFill="1" applyBorder="1" applyAlignment="1">
      <alignment horizontal="center"/>
    </xf>
    <xf numFmtId="0" fontId="8" fillId="13" borderId="5" xfId="0" applyFont="1" applyFill="1" applyBorder="1" applyAlignment="1">
      <alignment horizontal="center"/>
    </xf>
    <xf numFmtId="0" fontId="9" fillId="13" borderId="4" xfId="0" applyFont="1" applyFill="1" applyBorder="1" applyAlignment="1">
      <alignment horizontal="center"/>
    </xf>
    <xf numFmtId="0" fontId="9" fillId="13" borderId="0" xfId="0" applyFont="1" applyFill="1" applyBorder="1" applyAlignment="1">
      <alignment horizontal="center"/>
    </xf>
    <xf numFmtId="0" fontId="9" fillId="13" borderId="5" xfId="0" applyFont="1" applyFill="1" applyBorder="1" applyAlignment="1">
      <alignment horizontal="center"/>
    </xf>
    <xf numFmtId="0" fontId="5" fillId="13" borderId="0" xfId="0" applyFont="1" applyFill="1"/>
    <xf numFmtId="0" fontId="5" fillId="13" borderId="7" xfId="0" applyFont="1" applyFill="1" applyBorder="1"/>
    <xf numFmtId="0" fontId="5" fillId="13" borderId="6" xfId="0" applyFont="1" applyFill="1" applyBorder="1"/>
    <xf numFmtId="0" fontId="5" fillId="13" borderId="0" xfId="0" applyFont="1" applyFill="1" applyBorder="1"/>
    <xf numFmtId="0" fontId="5" fillId="13" borderId="4" xfId="0" applyFont="1" applyFill="1" applyBorder="1"/>
    <xf numFmtId="0" fontId="5" fillId="0" borderId="0" xfId="66" applyFont="1"/>
    <xf numFmtId="0" fontId="5" fillId="0" borderId="0" xfId="66" applyFont="1" applyAlignment="1">
      <alignment horizontal="center"/>
    </xf>
    <xf numFmtId="0" fontId="17" fillId="0" borderId="3" xfId="2" applyBorder="1"/>
    <xf numFmtId="0" fontId="15" fillId="0" borderId="5" xfId="2" applyFont="1" applyBorder="1"/>
    <xf numFmtId="0" fontId="19" fillId="0" borderId="5" xfId="2" applyFont="1" applyBorder="1"/>
    <xf numFmtId="0" fontId="20" fillId="0" borderId="5" xfId="2" applyFont="1" applyBorder="1"/>
    <xf numFmtId="0" fontId="17" fillId="0" borderId="8" xfId="2" applyBorder="1"/>
    <xf numFmtId="0" fontId="11" fillId="13" borderId="0" xfId="66" applyFill="1"/>
    <xf numFmtId="0" fontId="16" fillId="13" borderId="12" xfId="66" applyFont="1" applyFill="1" applyBorder="1"/>
    <xf numFmtId="0" fontId="11" fillId="0" borderId="0" xfId="66"/>
    <xf numFmtId="0" fontId="13" fillId="13" borderId="10" xfId="66" applyFont="1" applyFill="1" applyBorder="1" applyAlignment="1">
      <alignment horizontal="centerContinuous"/>
    </xf>
    <xf numFmtId="0" fontId="11" fillId="13" borderId="13" xfId="66" applyFill="1" applyBorder="1"/>
    <xf numFmtId="0" fontId="16" fillId="13" borderId="12" xfId="66" applyFont="1" applyFill="1" applyBorder="1" applyAlignment="1">
      <alignment horizontal="center"/>
    </xf>
    <xf numFmtId="0" fontId="16" fillId="13" borderId="0" xfId="66" applyFont="1" applyFill="1"/>
    <xf numFmtId="0" fontId="16" fillId="13" borderId="13" xfId="66" applyFont="1" applyFill="1" applyBorder="1"/>
    <xf numFmtId="0" fontId="16" fillId="13" borderId="15" xfId="66" applyFont="1" applyFill="1" applyBorder="1"/>
    <xf numFmtId="0" fontId="16" fillId="13" borderId="16" xfId="66" applyFont="1" applyFill="1" applyBorder="1"/>
    <xf numFmtId="0" fontId="11" fillId="13" borderId="0" xfId="66" applyFill="1" applyAlignment="1">
      <alignment textRotation="180"/>
    </xf>
    <xf numFmtId="0" fontId="16" fillId="13" borderId="0" xfId="66" applyFont="1" applyFill="1" applyAlignment="1">
      <alignment horizontal="center"/>
    </xf>
    <xf numFmtId="0" fontId="13" fillId="0" borderId="9" xfId="66" applyFont="1" applyBorder="1" applyAlignment="1">
      <alignment horizontal="centerContinuous"/>
    </xf>
    <xf numFmtId="0" fontId="13" fillId="0" borderId="10" xfId="66" applyFont="1" applyBorder="1" applyAlignment="1">
      <alignment horizontal="centerContinuous"/>
    </xf>
    <xf numFmtId="0" fontId="13" fillId="0" borderId="11" xfId="66" applyFont="1" applyBorder="1" applyAlignment="1">
      <alignment horizontal="centerContinuous"/>
    </xf>
    <xf numFmtId="0" fontId="11" fillId="0" borderId="0" xfId="66" applyAlignment="1">
      <alignment textRotation="180"/>
    </xf>
    <xf numFmtId="0" fontId="11" fillId="0" borderId="12" xfId="66" applyBorder="1" applyAlignment="1">
      <alignment horizontal="centerContinuous"/>
    </xf>
    <xf numFmtId="0" fontId="11" fillId="0" borderId="0" xfId="66" applyAlignment="1">
      <alignment horizontal="centerContinuous"/>
    </xf>
    <xf numFmtId="0" fontId="11" fillId="0" borderId="13" xfId="66" applyBorder="1" applyAlignment="1">
      <alignment horizontal="centerContinuous"/>
    </xf>
    <xf numFmtId="0" fontId="16" fillId="0" borderId="12" xfId="66" applyFont="1" applyBorder="1" applyAlignment="1">
      <alignment horizontal="centerContinuous"/>
    </xf>
    <xf numFmtId="0" fontId="16" fillId="0" borderId="0" xfId="66" applyFont="1" applyAlignment="1">
      <alignment horizontal="centerContinuous"/>
    </xf>
    <xf numFmtId="0" fontId="16" fillId="0" borderId="13" xfId="66" applyFont="1" applyBorder="1" applyAlignment="1">
      <alignment horizontal="centerContinuous"/>
    </xf>
    <xf numFmtId="0" fontId="16" fillId="0" borderId="12" xfId="66" applyFont="1" applyBorder="1"/>
    <xf numFmtId="0" fontId="16" fillId="0" borderId="0" xfId="66" applyFont="1"/>
    <xf numFmtId="0" fontId="16" fillId="0" borderId="13" xfId="66" applyFont="1" applyBorder="1"/>
    <xf numFmtId="0" fontId="16" fillId="0" borderId="12" xfId="66" applyFont="1" applyBorder="1" applyAlignment="1">
      <alignment horizontal="left"/>
    </xf>
    <xf numFmtId="0" fontId="16" fillId="0" borderId="0" xfId="66" applyFont="1" applyAlignment="1">
      <alignment horizontal="left"/>
    </xf>
    <xf numFmtId="0" fontId="16" fillId="0" borderId="13" xfId="66" applyFont="1" applyBorder="1" applyAlignment="1">
      <alignment horizontal="left"/>
    </xf>
    <xf numFmtId="0" fontId="16" fillId="0" borderId="0" xfId="66" applyFont="1" applyAlignment="1">
      <alignment horizontal="center"/>
    </xf>
    <xf numFmtId="0" fontId="11" fillId="0" borderId="0" xfId="66" applyAlignment="1">
      <alignment horizontal="left"/>
    </xf>
    <xf numFmtId="0" fontId="16" fillId="0" borderId="13" xfId="66" applyFont="1" applyBorder="1" applyAlignment="1">
      <alignment horizontal="center"/>
    </xf>
    <xf numFmtId="0" fontId="11" fillId="0" borderId="0" xfId="66" quotePrefix="1" applyAlignment="1">
      <alignment horizontal="left" textRotation="180"/>
    </xf>
    <xf numFmtId="0" fontId="16" fillId="0" borderId="14" xfId="66" applyFont="1" applyBorder="1"/>
    <xf numFmtId="0" fontId="16" fillId="0" borderId="15" xfId="66" applyFont="1" applyBorder="1"/>
    <xf numFmtId="0" fontId="16" fillId="0" borderId="16" xfId="66" applyFont="1" applyBorder="1"/>
    <xf numFmtId="164" fontId="11" fillId="0" borderId="0" xfId="66" applyNumberFormat="1" applyProtection="1"/>
    <xf numFmtId="164" fontId="16" fillId="13" borderId="14" xfId="66" applyNumberFormat="1" applyFont="1" applyFill="1" applyBorder="1" applyProtection="1"/>
    <xf numFmtId="0" fontId="11" fillId="13" borderId="9" xfId="66" applyFill="1" applyBorder="1"/>
    <xf numFmtId="0" fontId="13" fillId="13" borderId="11" xfId="66" applyFont="1" applyFill="1" applyBorder="1" applyAlignment="1">
      <alignment horizontal="centerContinuous"/>
    </xf>
    <xf numFmtId="0" fontId="17" fillId="13" borderId="0" xfId="1" applyFont="1" applyFill="1"/>
    <xf numFmtId="0" fontId="5" fillId="13" borderId="0" xfId="1" applyFont="1" applyFill="1" applyAlignment="1" applyProtection="1">
      <alignment horizontal="right"/>
    </xf>
    <xf numFmtId="0" fontId="5" fillId="13" borderId="0" xfId="1" applyFont="1" applyFill="1"/>
    <xf numFmtId="0" fontId="5" fillId="13" borderId="0" xfId="1" applyFont="1" applyFill="1" applyProtection="1"/>
    <xf numFmtId="0" fontId="5" fillId="13" borderId="8" xfId="1" applyFont="1" applyFill="1" applyBorder="1" applyProtection="1"/>
    <xf numFmtId="0" fontId="5" fillId="13" borderId="7" xfId="1" applyFont="1" applyFill="1" applyBorder="1" applyProtection="1"/>
    <xf numFmtId="0" fontId="5" fillId="13" borderId="6" xfId="1" applyFont="1" applyFill="1" applyBorder="1" applyProtection="1"/>
    <xf numFmtId="0" fontId="5" fillId="13" borderId="5" xfId="1" applyFont="1" applyFill="1" applyBorder="1" applyProtection="1"/>
    <xf numFmtId="0" fontId="5" fillId="13" borderId="0" xfId="1" applyFont="1" applyFill="1" applyBorder="1" applyProtection="1"/>
    <xf numFmtId="0" fontId="5" fillId="13" borderId="4" xfId="1" applyFont="1" applyFill="1" applyBorder="1" applyProtection="1"/>
    <xf numFmtId="0" fontId="5" fillId="13" borderId="0" xfId="1" applyFont="1" applyFill="1" applyBorder="1" applyAlignment="1" applyProtection="1">
      <alignment horizontal="center"/>
    </xf>
    <xf numFmtId="0" fontId="5" fillId="13" borderId="15" xfId="1" quotePrefix="1" applyFont="1" applyFill="1" applyBorder="1" applyAlignment="1" applyProtection="1">
      <alignment horizontal="center"/>
    </xf>
    <xf numFmtId="0" fontId="5" fillId="13" borderId="0" xfId="1" applyFont="1" applyFill="1" applyBorder="1"/>
    <xf numFmtId="0" fontId="5" fillId="13" borderId="4" xfId="1" quotePrefix="1" applyFont="1" applyFill="1" applyBorder="1" applyAlignment="1" applyProtection="1">
      <alignment horizontal="left"/>
    </xf>
    <xf numFmtId="0" fontId="5" fillId="13" borderId="0" xfId="1" applyFont="1" applyFill="1" applyBorder="1" applyAlignment="1" applyProtection="1">
      <alignment horizontal="centerContinuous"/>
    </xf>
    <xf numFmtId="0" fontId="5" fillId="13" borderId="4" xfId="1" applyFont="1" applyFill="1" applyBorder="1" applyAlignment="1" applyProtection="1">
      <alignment horizontal="left"/>
    </xf>
    <xf numFmtId="0" fontId="5" fillId="0" borderId="0" xfId="1" quotePrefix="1" applyFont="1" applyFill="1" applyBorder="1" applyAlignment="1" applyProtection="1">
      <alignment horizontal="left"/>
    </xf>
    <xf numFmtId="0" fontId="5" fillId="13" borderId="4" xfId="1" applyFont="1" applyFill="1" applyBorder="1"/>
    <xf numFmtId="0" fontId="5" fillId="13" borderId="5" xfId="1" applyFont="1" applyFill="1" applyBorder="1" applyAlignment="1" applyProtection="1">
      <alignment horizontal="centerContinuous"/>
    </xf>
    <xf numFmtId="0" fontId="5" fillId="13" borderId="4" xfId="1" applyFont="1" applyFill="1" applyBorder="1" applyAlignment="1" applyProtection="1">
      <alignment horizontal="centerContinuous"/>
    </xf>
    <xf numFmtId="0" fontId="17" fillId="13" borderId="7" xfId="1" applyFont="1" applyFill="1" applyBorder="1"/>
    <xf numFmtId="0" fontId="5" fillId="13" borderId="0" xfId="1" applyFont="1" applyFill="1" applyBorder="1" applyAlignment="1" applyProtection="1">
      <alignment horizontal="left"/>
    </xf>
    <xf numFmtId="0" fontId="21" fillId="13" borderId="5" xfId="1" applyFont="1" applyFill="1" applyBorder="1" applyAlignment="1" applyProtection="1">
      <alignment horizontal="centerContinuous"/>
    </xf>
    <xf numFmtId="0" fontId="21" fillId="13" borderId="0" xfId="1" applyFont="1" applyFill="1" applyBorder="1" applyAlignment="1" applyProtection="1">
      <alignment horizontal="centerContinuous"/>
    </xf>
    <xf numFmtId="0" fontId="21" fillId="13" borderId="4" xfId="1" applyFont="1" applyFill="1" applyBorder="1" applyAlignment="1" applyProtection="1">
      <alignment horizontal="centerContinuous"/>
    </xf>
    <xf numFmtId="0" fontId="5" fillId="13" borderId="0" xfId="1" quotePrefix="1" applyFont="1" applyFill="1" applyBorder="1" applyAlignment="1" applyProtection="1">
      <alignment horizontal="left"/>
    </xf>
    <xf numFmtId="0" fontId="5" fillId="13" borderId="3" xfId="1" applyFont="1" applyFill="1" applyBorder="1" applyProtection="1"/>
    <xf numFmtId="0" fontId="5" fillId="13" borderId="2" xfId="1" applyFont="1" applyFill="1" applyBorder="1" applyProtection="1"/>
    <xf numFmtId="0" fontId="5" fillId="13" borderId="1" xfId="1" applyFont="1" applyFill="1" applyBorder="1" applyProtection="1"/>
    <xf numFmtId="0" fontId="5" fillId="13" borderId="0" xfId="1" quotePrefix="1" applyFont="1" applyFill="1" applyAlignment="1" applyProtection="1">
      <alignment horizontal="right"/>
    </xf>
    <xf numFmtId="0" fontId="5" fillId="13" borderId="0" xfId="1" applyFont="1" applyFill="1" applyAlignment="1" applyProtection="1">
      <alignment horizontal="left"/>
    </xf>
    <xf numFmtId="0" fontId="5" fillId="13" borderId="0" xfId="1" applyFont="1" applyFill="1" applyBorder="1" applyAlignment="1" applyProtection="1">
      <alignment horizontal="center"/>
    </xf>
    <xf numFmtId="0" fontId="13" fillId="0" borderId="0" xfId="66" applyFont="1"/>
    <xf numFmtId="0" fontId="41" fillId="13" borderId="0" xfId="66" applyFont="1" applyFill="1" applyAlignment="1" applyProtection="1">
      <alignment horizontal="right"/>
    </xf>
    <xf numFmtId="0" fontId="41" fillId="13" borderId="0" xfId="66" quotePrefix="1" applyFont="1" applyFill="1" applyAlignment="1" applyProtection="1">
      <alignment horizontal="right"/>
    </xf>
    <xf numFmtId="0" fontId="19" fillId="0" borderId="0" xfId="1" applyFont="1" applyAlignment="1">
      <alignment horizontal="right"/>
    </xf>
    <xf numFmtId="165" fontId="5" fillId="0" borderId="0" xfId="1" applyNumberFormat="1" applyFont="1" applyAlignment="1" applyProtection="1">
      <alignment horizontal="left"/>
    </xf>
    <xf numFmtId="0" fontId="5" fillId="0" borderId="0" xfId="1" applyFont="1" applyAlignment="1" applyProtection="1">
      <alignment horizontal="center"/>
    </xf>
    <xf numFmtId="0" fontId="43" fillId="0" borderId="0" xfId="1" applyFont="1" applyProtection="1"/>
    <xf numFmtId="0" fontId="5" fillId="0" borderId="9" xfId="1" applyFont="1" applyBorder="1" applyProtection="1"/>
    <xf numFmtId="0" fontId="5" fillId="0" borderId="10" xfId="1" applyFont="1" applyBorder="1" applyProtection="1"/>
    <xf numFmtId="0" fontId="5" fillId="0" borderId="11" xfId="1" applyFont="1" applyBorder="1" applyProtection="1"/>
    <xf numFmtId="0" fontId="5" fillId="0" borderId="12" xfId="1" applyFont="1" applyBorder="1" applyProtection="1"/>
    <xf numFmtId="0" fontId="5" fillId="0" borderId="13" xfId="1" applyFont="1" applyBorder="1" applyProtection="1"/>
    <xf numFmtId="0" fontId="5" fillId="0" borderId="12" xfId="1" applyFont="1" applyBorder="1" applyAlignment="1" applyProtection="1">
      <alignment horizontal="centerContinuous"/>
    </xf>
    <xf numFmtId="0" fontId="5" fillId="0" borderId="0" xfId="1" applyFont="1" applyAlignment="1" applyProtection="1">
      <alignment horizontal="centerContinuous"/>
    </xf>
    <xf numFmtId="0" fontId="21" fillId="0" borderId="0" xfId="1" applyFont="1" applyAlignment="1" applyProtection="1">
      <alignment horizontal="centerContinuous"/>
    </xf>
    <xf numFmtId="0" fontId="5" fillId="0" borderId="13" xfId="1" applyFont="1" applyBorder="1" applyAlignment="1" applyProtection="1">
      <alignment horizontal="centerContinuous"/>
    </xf>
    <xf numFmtId="0" fontId="5" fillId="0" borderId="12" xfId="1" quotePrefix="1" applyFont="1" applyBorder="1" applyAlignment="1" applyProtection="1">
      <alignment horizontal="left"/>
    </xf>
    <xf numFmtId="0" fontId="5" fillId="0" borderId="17" xfId="1" applyFont="1" applyBorder="1" applyAlignment="1" applyProtection="1">
      <alignment horizontal="center"/>
    </xf>
    <xf numFmtId="0" fontId="5" fillId="0" borderId="18" xfId="1" applyFont="1" applyBorder="1" applyAlignment="1" applyProtection="1">
      <alignment horizontal="center"/>
    </xf>
    <xf numFmtId="0" fontId="5" fillId="0" borderId="19" xfId="1" applyFont="1" applyBorder="1" applyAlignment="1" applyProtection="1">
      <alignment horizontal="center"/>
    </xf>
    <xf numFmtId="0" fontId="5" fillId="0" borderId="19" xfId="1" applyFont="1" applyBorder="1" applyProtection="1"/>
    <xf numFmtId="0" fontId="5" fillId="0" borderId="18" xfId="1" applyFont="1" applyBorder="1" applyProtection="1"/>
    <xf numFmtId="0" fontId="5" fillId="0" borderId="20" xfId="1" applyFont="1" applyBorder="1" applyProtection="1"/>
    <xf numFmtId="0" fontId="5" fillId="0" borderId="21" xfId="1" applyFont="1" applyBorder="1" applyProtection="1"/>
    <xf numFmtId="0" fontId="5" fillId="0" borderId="16" xfId="1" applyFont="1" applyBorder="1" applyProtection="1"/>
    <xf numFmtId="0" fontId="5" fillId="0" borderId="15" xfId="1" applyFont="1" applyBorder="1" applyProtection="1"/>
    <xf numFmtId="0" fontId="44" fillId="0" borderId="0" xfId="1" applyFont="1" applyAlignment="1" applyProtection="1">
      <alignment horizontal="center"/>
    </xf>
    <xf numFmtId="0" fontId="17" fillId="0" borderId="0" xfId="1" applyFont="1"/>
    <xf numFmtId="0" fontId="44" fillId="0" borderId="0" xfId="1" quotePrefix="1" applyFont="1" applyAlignment="1" applyProtection="1">
      <alignment horizontal="right"/>
    </xf>
    <xf numFmtId="165" fontId="44" fillId="0" borderId="0" xfId="1" applyNumberFormat="1" applyFont="1" applyAlignment="1" applyProtection="1">
      <alignment horizontal="left"/>
    </xf>
    <xf numFmtId="0" fontId="5" fillId="0" borderId="1" xfId="1" applyFont="1" applyBorder="1" applyProtection="1"/>
    <xf numFmtId="0" fontId="5" fillId="0" borderId="2" xfId="1" applyFont="1" applyBorder="1" applyProtection="1"/>
    <xf numFmtId="0" fontId="5" fillId="0" borderId="3" xfId="1" applyFont="1" applyBorder="1" applyProtection="1"/>
    <xf numFmtId="0" fontId="5" fillId="0" borderId="4" xfId="1" applyFont="1" applyBorder="1" applyProtection="1"/>
    <xf numFmtId="0" fontId="5" fillId="0" borderId="0" xfId="1" applyFont="1" applyBorder="1" applyProtection="1"/>
    <xf numFmtId="0" fontId="5" fillId="0" borderId="5" xfId="1" applyFont="1" applyBorder="1" applyProtection="1"/>
    <xf numFmtId="0" fontId="44" fillId="0" borderId="4" xfId="1" quotePrefix="1" applyFont="1" applyBorder="1" applyAlignment="1" applyProtection="1">
      <alignment horizontal="left"/>
    </xf>
    <xf numFmtId="0" fontId="44" fillId="0" borderId="4" xfId="1" applyFont="1" applyBorder="1" applyAlignment="1" applyProtection="1">
      <alignment horizontal="left"/>
    </xf>
    <xf numFmtId="0" fontId="44" fillId="0" borderId="4" xfId="1" applyFont="1" applyBorder="1" applyProtection="1"/>
    <xf numFmtId="0" fontId="44" fillId="0" borderId="40" xfId="1" applyFont="1" applyBorder="1" applyProtection="1"/>
    <xf numFmtId="0" fontId="44" fillId="0" borderId="10" xfId="1" applyFont="1" applyBorder="1" applyProtection="1"/>
    <xf numFmtId="0" fontId="5" fillId="0" borderId="41" xfId="1" applyFont="1" applyBorder="1" applyProtection="1"/>
    <xf numFmtId="0" fontId="44" fillId="0" borderId="42" xfId="1" applyFont="1" applyBorder="1" applyProtection="1"/>
    <xf numFmtId="0" fontId="44" fillId="0" borderId="15" xfId="1" applyFont="1" applyBorder="1" applyProtection="1"/>
    <xf numFmtId="0" fontId="5" fillId="0" borderId="43" xfId="1" applyFont="1" applyBorder="1" applyProtection="1"/>
    <xf numFmtId="0" fontId="44" fillId="0" borderId="0" xfId="1" applyFont="1" applyBorder="1" applyProtection="1"/>
    <xf numFmtId="0" fontId="44" fillId="0" borderId="0" xfId="1" quotePrefix="1" applyFont="1" applyBorder="1" applyAlignment="1" applyProtection="1">
      <alignment horizontal="left"/>
    </xf>
    <xf numFmtId="0" fontId="5" fillId="0" borderId="42" xfId="1" applyFont="1" applyBorder="1" applyProtection="1"/>
    <xf numFmtId="0" fontId="44" fillId="0" borderId="5" xfId="1" applyFont="1" applyBorder="1" applyProtection="1"/>
    <xf numFmtId="0" fontId="44" fillId="0" borderId="43" xfId="1" applyFont="1" applyBorder="1" applyProtection="1"/>
    <xf numFmtId="0" fontId="44" fillId="0" borderId="44" xfId="1" applyFont="1" applyBorder="1" applyProtection="1"/>
    <xf numFmtId="0" fontId="44" fillId="0" borderId="45" xfId="1" applyFont="1" applyBorder="1" applyProtection="1"/>
    <xf numFmtId="0" fontId="44" fillId="0" borderId="46" xfId="1" applyFont="1" applyBorder="1" applyProtection="1"/>
    <xf numFmtId="0" fontId="44" fillId="0" borderId="4" xfId="1" applyFont="1" applyBorder="1" applyAlignment="1" applyProtection="1">
      <alignment horizontal="right"/>
    </xf>
    <xf numFmtId="0" fontId="44" fillId="0" borderId="4" xfId="1" quotePrefix="1" applyFont="1" applyBorder="1" applyAlignment="1" applyProtection="1">
      <alignment horizontal="right"/>
    </xf>
    <xf numFmtId="0" fontId="5" fillId="0" borderId="6" xfId="1" applyFont="1" applyBorder="1" applyProtection="1"/>
    <xf numFmtId="0" fontId="5" fillId="0" borderId="7" xfId="1" applyFont="1" applyBorder="1" applyProtection="1"/>
    <xf numFmtId="0" fontId="5" fillId="0" borderId="8" xfId="1" applyFont="1" applyBorder="1" applyProtection="1"/>
    <xf numFmtId="0" fontId="44" fillId="0" borderId="0" xfId="1" applyFont="1" applyAlignment="1" applyProtection="1">
      <alignment horizontal="right"/>
    </xf>
    <xf numFmtId="0" fontId="45" fillId="0" borderId="0" xfId="1" applyFont="1"/>
    <xf numFmtId="0" fontId="44" fillId="0" borderId="0" xfId="2" quotePrefix="1" applyFont="1" applyAlignment="1" applyProtection="1">
      <alignment horizontal="left"/>
    </xf>
    <xf numFmtId="0" fontId="44" fillId="0" borderId="0" xfId="2" applyFont="1" applyProtection="1"/>
    <xf numFmtId="165" fontId="44" fillId="0" borderId="0" xfId="2" applyNumberFormat="1" applyFont="1" applyAlignment="1" applyProtection="1">
      <alignment horizontal="left"/>
    </xf>
    <xf numFmtId="0" fontId="44" fillId="0" borderId="0" xfId="2" applyFont="1" applyAlignment="1" applyProtection="1">
      <alignment horizontal="right"/>
    </xf>
    <xf numFmtId="0" fontId="23" fillId="0" borderId="0" xfId="2" applyFont="1" applyProtection="1"/>
    <xf numFmtId="0" fontId="44" fillId="0" borderId="9" xfId="2" applyFont="1" applyBorder="1" applyAlignment="1" applyProtection="1">
      <alignment horizontal="centerContinuous"/>
    </xf>
    <xf numFmtId="0" fontId="23" fillId="0" borderId="10" xfId="2" applyFont="1" applyBorder="1" applyAlignment="1" applyProtection="1">
      <alignment horizontal="centerContinuous"/>
    </xf>
    <xf numFmtId="0" fontId="23" fillId="0" borderId="11" xfId="2" applyFont="1" applyBorder="1" applyAlignment="1" applyProtection="1">
      <alignment horizontal="centerContinuous"/>
    </xf>
    <xf numFmtId="0" fontId="44" fillId="0" borderId="4" xfId="2" applyFont="1" applyBorder="1" applyAlignment="1" applyProtection="1">
      <alignment horizontal="centerContinuous"/>
    </xf>
    <xf numFmtId="0" fontId="23" fillId="0" borderId="0" xfId="2" applyFont="1" applyBorder="1" applyAlignment="1" applyProtection="1">
      <alignment horizontal="centerContinuous"/>
    </xf>
    <xf numFmtId="0" fontId="23" fillId="0" borderId="13" xfId="2" applyFont="1" applyBorder="1" applyAlignment="1" applyProtection="1">
      <alignment horizontal="centerContinuous"/>
    </xf>
    <xf numFmtId="0" fontId="10" fillId="0" borderId="12" xfId="2" applyFont="1" applyBorder="1" applyProtection="1"/>
    <xf numFmtId="0" fontId="23" fillId="0" borderId="13" xfId="2" applyFont="1" applyBorder="1" applyProtection="1"/>
    <xf numFmtId="0" fontId="46" fillId="0" borderId="12" xfId="2" applyFont="1" applyBorder="1" applyProtection="1"/>
    <xf numFmtId="0" fontId="46" fillId="0" borderId="12" xfId="2" quotePrefix="1" applyFont="1" applyFill="1" applyBorder="1" applyAlignment="1" applyProtection="1">
      <alignment horizontal="left"/>
    </xf>
    <xf numFmtId="0" fontId="23" fillId="0" borderId="0" xfId="2" applyFont="1" applyFill="1" applyProtection="1"/>
    <xf numFmtId="0" fontId="23" fillId="0" borderId="13" xfId="2" applyFont="1" applyFill="1" applyBorder="1" applyProtection="1"/>
    <xf numFmtId="0" fontId="17" fillId="0" borderId="0" xfId="2" applyFont="1" applyFill="1"/>
    <xf numFmtId="0" fontId="10" fillId="0" borderId="12" xfId="2" quotePrefix="1" applyFont="1" applyBorder="1" applyAlignment="1" applyProtection="1">
      <alignment horizontal="left"/>
    </xf>
    <xf numFmtId="0" fontId="23" fillId="0" borderId="12" xfId="2" applyFont="1" applyBorder="1" applyProtection="1"/>
    <xf numFmtId="0" fontId="10" fillId="0" borderId="47" xfId="2" applyFont="1" applyBorder="1" applyProtection="1"/>
    <xf numFmtId="0" fontId="10" fillId="0" borderId="49" xfId="2" applyFont="1" applyBorder="1" applyProtection="1"/>
    <xf numFmtId="0" fontId="17" fillId="0" borderId="2" xfId="2" applyBorder="1"/>
    <xf numFmtId="0" fontId="10" fillId="0" borderId="2" xfId="2" applyFont="1" applyBorder="1" applyAlignment="1" applyProtection="1">
      <alignment horizontal="centerContinuous"/>
    </xf>
    <xf numFmtId="0" fontId="10" fillId="0" borderId="50" xfId="2" applyFont="1" applyBorder="1" applyProtection="1"/>
    <xf numFmtId="0" fontId="10" fillId="0" borderId="51" xfId="2" applyFont="1" applyBorder="1" applyProtection="1"/>
    <xf numFmtId="0" fontId="10" fillId="0" borderId="52" xfId="2" applyFont="1" applyBorder="1" applyProtection="1"/>
    <xf numFmtId="0" fontId="10" fillId="0" borderId="0" xfId="2" applyFont="1" applyBorder="1" applyAlignment="1" applyProtection="1">
      <alignment horizontal="centerContinuous"/>
    </xf>
    <xf numFmtId="0" fontId="10" fillId="0" borderId="53" xfId="2" applyFont="1" applyBorder="1" applyProtection="1"/>
    <xf numFmtId="0" fontId="10" fillId="0" borderId="51" xfId="2" applyFont="1" applyBorder="1" applyAlignment="1" applyProtection="1">
      <alignment horizontal="center"/>
    </xf>
    <xf numFmtId="0" fontId="10" fillId="0" borderId="13" xfId="2" applyFont="1" applyBorder="1" applyAlignment="1" applyProtection="1">
      <alignment horizontal="center"/>
    </xf>
    <xf numFmtId="0" fontId="10" fillId="0" borderId="22" xfId="2" applyFont="1" applyBorder="1" applyProtection="1"/>
    <xf numFmtId="0" fontId="10" fillId="0" borderId="19" xfId="2" applyFont="1" applyBorder="1" applyAlignment="1" applyProtection="1">
      <alignment horizontal="center"/>
    </xf>
    <xf numFmtId="0" fontId="10" fillId="0" borderId="18" xfId="2" applyFont="1" applyBorder="1" applyProtection="1"/>
    <xf numFmtId="0" fontId="17" fillId="0" borderId="52" xfId="2" applyBorder="1"/>
    <xf numFmtId="0" fontId="10" fillId="0" borderId="23" xfId="2" applyFont="1" applyBorder="1" applyProtection="1"/>
    <xf numFmtId="0" fontId="10" fillId="0" borderId="22" xfId="2" applyFont="1" applyBorder="1" applyAlignment="1" applyProtection="1">
      <alignment horizontal="centerContinuous"/>
    </xf>
    <xf numFmtId="0" fontId="10" fillId="0" borderId="18" xfId="2" applyFont="1" applyBorder="1" applyAlignment="1" applyProtection="1">
      <alignment horizontal="centerContinuous"/>
    </xf>
    <xf numFmtId="0" fontId="10" fillId="0" borderId="53" xfId="2" applyFont="1" applyBorder="1" applyAlignment="1" applyProtection="1">
      <alignment horizontal="center"/>
    </xf>
    <xf numFmtId="0" fontId="10" fillId="0" borderId="52" xfId="2" applyFont="1" applyBorder="1" applyAlignment="1" applyProtection="1">
      <alignment horizontal="center"/>
    </xf>
    <xf numFmtId="0" fontId="10" fillId="0" borderId="20" xfId="2" applyFont="1" applyBorder="1" applyAlignment="1" applyProtection="1">
      <alignment horizontal="center"/>
    </xf>
    <xf numFmtId="0" fontId="10" fillId="0" borderId="23" xfId="2" applyFont="1" applyBorder="1" applyAlignment="1" applyProtection="1">
      <alignment horizontal="center"/>
    </xf>
    <xf numFmtId="0" fontId="10" fillId="0" borderId="54" xfId="2" applyFont="1" applyBorder="1" applyProtection="1"/>
    <xf numFmtId="0" fontId="10" fillId="0" borderId="55" xfId="2" applyFont="1" applyBorder="1" applyAlignment="1" applyProtection="1">
      <alignment horizontal="center"/>
    </xf>
    <xf numFmtId="0" fontId="10" fillId="0" borderId="25" xfId="2" applyFont="1" applyBorder="1" applyAlignment="1" applyProtection="1">
      <alignment horizontal="center"/>
    </xf>
    <xf numFmtId="0" fontId="10" fillId="0" borderId="56" xfId="2" applyFont="1" applyBorder="1" applyAlignment="1" applyProtection="1">
      <alignment horizontal="center"/>
    </xf>
    <xf numFmtId="0" fontId="10" fillId="0" borderId="57" xfId="2" applyFont="1" applyBorder="1" applyProtection="1"/>
    <xf numFmtId="0" fontId="10" fillId="0" borderId="21" xfId="2" applyFont="1" applyBorder="1" applyAlignment="1" applyProtection="1">
      <alignment horizontal="center"/>
    </xf>
    <xf numFmtId="0" fontId="10" fillId="0" borderId="21" xfId="2" quotePrefix="1" applyFont="1" applyBorder="1" applyAlignment="1" applyProtection="1">
      <alignment horizontal="left"/>
    </xf>
    <xf numFmtId="37" fontId="10" fillId="0" borderId="21" xfId="2" applyNumberFormat="1" applyFont="1" applyFill="1" applyBorder="1" applyProtection="1"/>
    <xf numFmtId="0" fontId="10" fillId="0" borderId="21" xfId="2" applyFont="1" applyBorder="1" applyProtection="1"/>
    <xf numFmtId="0" fontId="10" fillId="0" borderId="17" xfId="2" applyFont="1" applyBorder="1" applyAlignment="1" applyProtection="1">
      <alignment horizontal="center"/>
    </xf>
    <xf numFmtId="0" fontId="10" fillId="0" borderId="17" xfId="2" applyFont="1" applyBorder="1" applyProtection="1"/>
    <xf numFmtId="0" fontId="10" fillId="0" borderId="22" xfId="2" applyFont="1" applyBorder="1" applyAlignment="1" applyProtection="1">
      <alignment horizontal="center"/>
    </xf>
    <xf numFmtId="0" fontId="10" fillId="0" borderId="26" xfId="2" applyFont="1" applyBorder="1" applyProtection="1"/>
    <xf numFmtId="0" fontId="10" fillId="0" borderId="18" xfId="2" applyFont="1" applyBorder="1" applyAlignment="1" applyProtection="1">
      <alignment horizontal="center"/>
    </xf>
    <xf numFmtId="0" fontId="10" fillId="0" borderId="16" xfId="2" applyFont="1" applyBorder="1" applyProtection="1"/>
    <xf numFmtId="0" fontId="10" fillId="0" borderId="0" xfId="2" applyFont="1" applyProtection="1"/>
    <xf numFmtId="0" fontId="23" fillId="0" borderId="9" xfId="2" applyFont="1" applyBorder="1" applyProtection="1"/>
    <xf numFmtId="0" fontId="23" fillId="0" borderId="10" xfId="2" applyFont="1" applyBorder="1" applyProtection="1"/>
    <xf numFmtId="0" fontId="23" fillId="0" borderId="11" xfId="2" applyFont="1" applyBorder="1" applyProtection="1"/>
    <xf numFmtId="0" fontId="44" fillId="0" borderId="12" xfId="2" applyFont="1" applyBorder="1" applyAlignment="1" applyProtection="1">
      <alignment horizontal="left"/>
    </xf>
    <xf numFmtId="0" fontId="11" fillId="0" borderId="0" xfId="2" applyFont="1" applyAlignment="1" applyProtection="1">
      <alignment horizontal="center"/>
    </xf>
    <xf numFmtId="0" fontId="11" fillId="0" borderId="0" xfId="2" applyFont="1" applyAlignment="1" applyProtection="1">
      <alignment horizontal="centerContinuous"/>
    </xf>
    <xf numFmtId="0" fontId="11" fillId="0" borderId="13" xfId="2" applyFont="1" applyBorder="1" applyAlignment="1" applyProtection="1">
      <alignment horizontal="centerContinuous"/>
    </xf>
    <xf numFmtId="0" fontId="11" fillId="0" borderId="12" xfId="2" applyFont="1" applyBorder="1" applyProtection="1"/>
    <xf numFmtId="0" fontId="11" fillId="0" borderId="0" xfId="2" applyFont="1" applyProtection="1"/>
    <xf numFmtId="0" fontId="11" fillId="0" borderId="13" xfId="2" applyFont="1" applyBorder="1" applyProtection="1"/>
    <xf numFmtId="0" fontId="44" fillId="0" borderId="12" xfId="2" quotePrefix="1" applyFont="1" applyBorder="1" applyAlignment="1" applyProtection="1">
      <alignment horizontal="left"/>
    </xf>
    <xf numFmtId="0" fontId="47" fillId="0" borderId="0" xfId="2" applyFont="1" applyAlignment="1" applyProtection="1">
      <alignment horizontal="right"/>
    </xf>
    <xf numFmtId="0" fontId="44" fillId="0" borderId="12" xfId="2" applyFont="1" applyBorder="1" applyProtection="1"/>
    <xf numFmtId="0" fontId="46" fillId="0" borderId="0" xfId="2" applyFont="1" applyAlignment="1" applyProtection="1">
      <alignment horizontal="left"/>
    </xf>
    <xf numFmtId="0" fontId="46" fillId="0" borderId="0" xfId="2" applyFont="1" applyProtection="1"/>
    <xf numFmtId="0" fontId="44" fillId="0" borderId="14" xfId="2" applyFont="1" applyBorder="1" applyProtection="1"/>
    <xf numFmtId="0" fontId="10" fillId="0" borderId="15" xfId="2" applyFont="1" applyBorder="1" applyProtection="1"/>
    <xf numFmtId="0" fontId="11" fillId="0" borderId="15" xfId="2" applyFont="1" applyBorder="1" applyProtection="1"/>
    <xf numFmtId="0" fontId="11" fillId="0" borderId="16" xfId="2" applyFont="1" applyBorder="1" applyProtection="1"/>
    <xf numFmtId="0" fontId="44" fillId="0" borderId="4" xfId="2" applyFont="1" applyFill="1" applyBorder="1" applyProtection="1"/>
    <xf numFmtId="0" fontId="17" fillId="0" borderId="0" xfId="2" applyFill="1"/>
    <xf numFmtId="0" fontId="10" fillId="0" borderId="0" xfId="2" applyFont="1" applyBorder="1" applyAlignment="1" applyProtection="1">
      <alignment horizontal="center"/>
    </xf>
    <xf numFmtId="0" fontId="10" fillId="0" borderId="13" xfId="2" applyFont="1" applyBorder="1" applyProtection="1"/>
    <xf numFmtId="0" fontId="10" fillId="0" borderId="12" xfId="2" applyFont="1" applyFill="1" applyBorder="1" applyProtection="1"/>
    <xf numFmtId="0" fontId="10" fillId="0" borderId="0" xfId="2" applyFont="1" applyFill="1" applyAlignment="1" applyProtection="1"/>
    <xf numFmtId="0" fontId="48" fillId="0" borderId="0" xfId="2" applyFont="1" applyFill="1" applyProtection="1"/>
    <xf numFmtId="0" fontId="10" fillId="0" borderId="0" xfId="2" applyFont="1" applyFill="1" applyProtection="1"/>
    <xf numFmtId="0" fontId="10" fillId="0" borderId="0" xfId="2" applyFont="1" applyAlignment="1" applyProtection="1">
      <alignment horizontal="center"/>
    </xf>
    <xf numFmtId="0" fontId="11" fillId="0" borderId="12" xfId="2" applyFont="1" applyFill="1" applyBorder="1" applyProtection="1"/>
    <xf numFmtId="0" fontId="17" fillId="0" borderId="12" xfId="2" applyFill="1" applyBorder="1" applyProtection="1"/>
    <xf numFmtId="0" fontId="17" fillId="0" borderId="0" xfId="2" applyProtection="1"/>
    <xf numFmtId="0" fontId="17" fillId="0" borderId="13" xfId="2" applyBorder="1" applyProtection="1"/>
    <xf numFmtId="9" fontId="48" fillId="0" borderId="0" xfId="2" applyNumberFormat="1" applyFont="1" applyFill="1" applyProtection="1"/>
    <xf numFmtId="9" fontId="10" fillId="0" borderId="0" xfId="2" applyNumberFormat="1" applyFont="1" applyFill="1" applyProtection="1"/>
    <xf numFmtId="0" fontId="17" fillId="0" borderId="0" xfId="2" applyFill="1" applyProtection="1"/>
    <xf numFmtId="0" fontId="17" fillId="0" borderId="13" xfId="2" applyFill="1" applyBorder="1" applyProtection="1"/>
    <xf numFmtId="0" fontId="44" fillId="0" borderId="0" xfId="2" applyFont="1" applyFill="1" applyBorder="1" applyProtection="1"/>
    <xf numFmtId="0" fontId="17" fillId="0" borderId="12" xfId="2" applyBorder="1" applyProtection="1"/>
    <xf numFmtId="0" fontId="44" fillId="0" borderId="4" xfId="2" applyFont="1" applyBorder="1" applyProtection="1"/>
    <xf numFmtId="0" fontId="48" fillId="0" borderId="0" xfId="2" applyFont="1" applyProtection="1"/>
    <xf numFmtId="0" fontId="17" fillId="0" borderId="14" xfId="2" applyBorder="1" applyProtection="1"/>
    <xf numFmtId="0" fontId="17" fillId="0" borderId="15" xfId="2" applyBorder="1" applyProtection="1"/>
    <xf numFmtId="0" fontId="17" fillId="0" borderId="16" xfId="2" applyBorder="1" applyProtection="1"/>
    <xf numFmtId="0" fontId="11" fillId="0" borderId="0" xfId="66" quotePrefix="1" applyFont="1" applyFill="1" applyAlignment="1" applyProtection="1">
      <alignment horizontal="left"/>
    </xf>
    <xf numFmtId="0" fontId="11" fillId="0" borderId="0" xfId="66" applyFont="1" applyFill="1" applyAlignment="1" applyProtection="1">
      <alignment horizontal="center"/>
    </xf>
    <xf numFmtId="0" fontId="16" fillId="0" borderId="0" xfId="66" applyFont="1" applyFill="1" applyAlignment="1" applyProtection="1">
      <alignment horizontal="left"/>
    </xf>
    <xf numFmtId="0" fontId="11" fillId="0" borderId="0" xfId="66" applyFont="1" applyFill="1" applyProtection="1"/>
    <xf numFmtId="0" fontId="11" fillId="0" borderId="0" xfId="66" applyFont="1" applyFill="1" applyAlignment="1" applyProtection="1">
      <alignment horizontal="right"/>
    </xf>
    <xf numFmtId="0" fontId="11" fillId="0" borderId="0" xfId="66" applyFill="1"/>
    <xf numFmtId="0" fontId="13" fillId="0" borderId="1" xfId="66" applyFont="1" applyFill="1" applyBorder="1" applyAlignment="1" applyProtection="1">
      <alignment horizontal="centerContinuous"/>
    </xf>
    <xf numFmtId="0" fontId="11" fillId="0" borderId="2" xfId="66" applyFill="1" applyBorder="1" applyAlignment="1" applyProtection="1">
      <alignment horizontal="centerContinuous"/>
    </xf>
    <xf numFmtId="0" fontId="16" fillId="0" borderId="2" xfId="66" applyFont="1" applyFill="1" applyBorder="1" applyAlignment="1" applyProtection="1">
      <alignment horizontal="centerContinuous"/>
    </xf>
    <xf numFmtId="0" fontId="11" fillId="0" borderId="3" xfId="66" applyFill="1" applyBorder="1" applyAlignment="1" applyProtection="1">
      <alignment horizontal="centerContinuous"/>
    </xf>
    <xf numFmtId="0" fontId="13" fillId="0" borderId="4" xfId="66" applyFont="1" applyFill="1" applyBorder="1" applyAlignment="1" applyProtection="1">
      <alignment horizontal="centerContinuous"/>
    </xf>
    <xf numFmtId="0" fontId="13" fillId="0" borderId="0" xfId="66" applyFont="1" applyFill="1" applyBorder="1" applyAlignment="1" applyProtection="1">
      <alignment horizontal="centerContinuous"/>
    </xf>
    <xf numFmtId="0" fontId="22" fillId="0" borderId="0" xfId="66" applyFont="1" applyFill="1" applyBorder="1" applyAlignment="1" applyProtection="1">
      <alignment horizontal="centerContinuous"/>
    </xf>
    <xf numFmtId="0" fontId="13" fillId="0" borderId="5" xfId="66" applyFont="1" applyFill="1" applyBorder="1" applyAlignment="1" applyProtection="1">
      <alignment horizontal="centerContinuous"/>
    </xf>
    <xf numFmtId="0" fontId="11" fillId="0" borderId="42" xfId="66" applyFill="1" applyBorder="1" applyAlignment="1" applyProtection="1">
      <alignment horizontal="center"/>
    </xf>
    <xf numFmtId="0" fontId="11" fillId="0" borderId="15" xfId="66" applyFill="1" applyBorder="1" applyAlignment="1" applyProtection="1">
      <alignment horizontal="center"/>
    </xf>
    <xf numFmtId="0" fontId="16" fillId="0" borderId="15" xfId="66" applyFont="1" applyFill="1" applyBorder="1" applyAlignment="1" applyProtection="1">
      <alignment horizontal="left"/>
    </xf>
    <xf numFmtId="0" fontId="11" fillId="0" borderId="15" xfId="66" applyFill="1" applyBorder="1" applyProtection="1"/>
    <xf numFmtId="0" fontId="11" fillId="0" borderId="43" xfId="66" applyFill="1" applyBorder="1" applyAlignment="1" applyProtection="1">
      <alignment horizontal="center"/>
    </xf>
    <xf numFmtId="0" fontId="11" fillId="0" borderId="40" xfId="66" applyFill="1" applyBorder="1" applyProtection="1"/>
    <xf numFmtId="0" fontId="11" fillId="0" borderId="10" xfId="66" applyFill="1" applyBorder="1" applyProtection="1"/>
    <xf numFmtId="0" fontId="11" fillId="0" borderId="41" xfId="66" applyFill="1" applyBorder="1" applyProtection="1"/>
    <xf numFmtId="0" fontId="16" fillId="0" borderId="4" xfId="66" applyFont="1" applyFill="1" applyBorder="1" applyProtection="1"/>
    <xf numFmtId="0" fontId="16" fillId="0" borderId="0" xfId="66" applyFont="1" applyFill="1" applyBorder="1" applyProtection="1"/>
    <xf numFmtId="0" fontId="16" fillId="0" borderId="5" xfId="66" applyFont="1" applyFill="1" applyBorder="1" applyProtection="1"/>
    <xf numFmtId="0" fontId="16" fillId="0" borderId="42" xfId="66" applyFont="1" applyFill="1" applyBorder="1" applyProtection="1"/>
    <xf numFmtId="0" fontId="16" fillId="0" borderId="15" xfId="66" applyFont="1" applyFill="1" applyBorder="1" applyProtection="1"/>
    <xf numFmtId="0" fontId="16" fillId="0" borderId="43" xfId="66" applyFont="1" applyFill="1" applyBorder="1" applyProtection="1"/>
    <xf numFmtId="0" fontId="11" fillId="0" borderId="0" xfId="66" applyFill="1" applyBorder="1" applyProtection="1"/>
    <xf numFmtId="0" fontId="16" fillId="0" borderId="4" xfId="66" quotePrefix="1" applyFont="1" applyFill="1" applyBorder="1" applyAlignment="1" applyProtection="1">
      <alignment horizontal="left"/>
    </xf>
    <xf numFmtId="0" fontId="16" fillId="0" borderId="0" xfId="66" quotePrefix="1" applyFont="1" applyFill="1" applyBorder="1" applyAlignment="1" applyProtection="1">
      <alignment horizontal="left"/>
    </xf>
    <xf numFmtId="0" fontId="16" fillId="0" borderId="7" xfId="66" applyFont="1" applyFill="1" applyBorder="1" applyProtection="1"/>
    <xf numFmtId="0" fontId="16" fillId="0" borderId="64" xfId="66" applyFont="1" applyFill="1" applyBorder="1" applyProtection="1"/>
    <xf numFmtId="0" fontId="11" fillId="0" borderId="4" xfId="66" applyFill="1" applyBorder="1"/>
    <xf numFmtId="0" fontId="11" fillId="0" borderId="7" xfId="66" applyFill="1" applyBorder="1"/>
    <xf numFmtId="0" fontId="16" fillId="0" borderId="7" xfId="66" quotePrefix="1" applyFont="1" applyFill="1" applyBorder="1" applyAlignment="1" applyProtection="1">
      <alignment horizontal="left"/>
    </xf>
    <xf numFmtId="0" fontId="11" fillId="0" borderId="6" xfId="66" applyFill="1" applyBorder="1" applyAlignment="1" applyProtection="1">
      <alignment horizontal="centerContinuous"/>
    </xf>
    <xf numFmtId="0" fontId="11" fillId="0" borderId="7" xfId="66" applyFill="1" applyBorder="1" applyAlignment="1" applyProtection="1">
      <alignment horizontal="centerContinuous"/>
    </xf>
    <xf numFmtId="0" fontId="11" fillId="0" borderId="8" xfId="66" applyFill="1" applyBorder="1" applyAlignment="1" applyProtection="1">
      <alignment horizontal="centerContinuous"/>
    </xf>
    <xf numFmtId="0" fontId="11" fillId="0" borderId="0" xfId="66" applyFont="1" applyFill="1" applyAlignment="1" applyProtection="1">
      <alignment horizontal="left"/>
    </xf>
    <xf numFmtId="0" fontId="11" fillId="0" borderId="0" xfId="66" applyFont="1" applyFill="1"/>
    <xf numFmtId="0" fontId="13" fillId="0" borderId="2" xfId="66" applyFont="1" applyFill="1" applyBorder="1" applyAlignment="1" applyProtection="1">
      <alignment horizontal="centerContinuous"/>
    </xf>
    <xf numFmtId="0" fontId="11" fillId="0" borderId="4" xfId="66" applyFill="1" applyBorder="1" applyProtection="1"/>
    <xf numFmtId="0" fontId="11" fillId="0" borderId="5" xfId="66" applyFill="1" applyBorder="1" applyProtection="1"/>
    <xf numFmtId="0" fontId="11" fillId="0" borderId="0" xfId="66" applyFill="1" applyBorder="1"/>
    <xf numFmtId="0" fontId="11" fillId="0" borderId="5" xfId="66" applyFill="1" applyBorder="1"/>
    <xf numFmtId="0" fontId="16" fillId="0" borderId="0" xfId="66" applyFont="1" applyFill="1" applyBorder="1"/>
    <xf numFmtId="0" fontId="16" fillId="0" borderId="40" xfId="66" applyFont="1" applyFill="1" applyBorder="1" applyProtection="1"/>
    <xf numFmtId="0" fontId="16" fillId="0" borderId="10" xfId="66" applyFont="1" applyFill="1" applyBorder="1" applyProtection="1"/>
    <xf numFmtId="0" fontId="16" fillId="0" borderId="23" xfId="66" applyFont="1" applyFill="1" applyBorder="1" applyProtection="1"/>
    <xf numFmtId="0" fontId="16" fillId="0" borderId="23" xfId="66" applyFont="1" applyFill="1" applyBorder="1" applyAlignment="1" applyProtection="1">
      <alignment horizontal="center"/>
    </xf>
    <xf numFmtId="0" fontId="16" fillId="0" borderId="41" xfId="66" applyFont="1" applyFill="1" applyBorder="1" applyAlignment="1" applyProtection="1">
      <alignment horizontal="centerContinuous"/>
    </xf>
    <xf numFmtId="0" fontId="16" fillId="0" borderId="20" xfId="66" applyFont="1" applyFill="1" applyBorder="1" applyProtection="1"/>
    <xf numFmtId="0" fontId="16" fillId="0" borderId="20" xfId="66" applyFont="1" applyFill="1" applyBorder="1" applyAlignment="1" applyProtection="1">
      <alignment horizontal="center"/>
    </xf>
    <xf numFmtId="0" fontId="16" fillId="0" borderId="5" xfId="66" applyFont="1" applyFill="1" applyBorder="1" applyAlignment="1" applyProtection="1">
      <alignment horizontal="centerContinuous"/>
    </xf>
    <xf numFmtId="0" fontId="16" fillId="0" borderId="21" xfId="66" applyFont="1" applyFill="1" applyBorder="1" applyProtection="1"/>
    <xf numFmtId="0" fontId="16" fillId="0" borderId="4" xfId="66" applyFont="1" applyFill="1" applyBorder="1" applyAlignment="1" applyProtection="1">
      <alignment horizontal="centerContinuous"/>
    </xf>
    <xf numFmtId="0" fontId="16" fillId="0" borderId="0" xfId="66" applyFont="1" applyFill="1" applyBorder="1" applyAlignment="1" applyProtection="1">
      <alignment horizontal="centerContinuous"/>
    </xf>
    <xf numFmtId="0" fontId="16" fillId="0" borderId="14" xfId="66" applyFont="1" applyFill="1" applyBorder="1" applyAlignment="1" applyProtection="1">
      <alignment horizontal="center"/>
    </xf>
    <xf numFmtId="0" fontId="16" fillId="0" borderId="65" xfId="66" applyFont="1" applyFill="1" applyBorder="1" applyAlignment="1" applyProtection="1">
      <alignment horizontal="centerContinuous"/>
    </xf>
    <xf numFmtId="0" fontId="16" fillId="0" borderId="42" xfId="66" applyFont="1" applyFill="1" applyBorder="1" applyAlignment="1" applyProtection="1">
      <alignment horizontal="centerContinuous"/>
    </xf>
    <xf numFmtId="0" fontId="16" fillId="0" borderId="15" xfId="66" applyFont="1" applyFill="1" applyBorder="1" applyAlignment="1" applyProtection="1">
      <alignment horizontal="centerContinuous"/>
    </xf>
    <xf numFmtId="0" fontId="16" fillId="0" borderId="0" xfId="66" applyFont="1" applyFill="1" applyBorder="1" applyAlignment="1" applyProtection="1">
      <alignment horizontal="left"/>
    </xf>
    <xf numFmtId="0" fontId="16" fillId="0" borderId="9" xfId="66" applyFont="1" applyFill="1" applyBorder="1" applyProtection="1"/>
    <xf numFmtId="0" fontId="16" fillId="0" borderId="9" xfId="66" applyFont="1" applyFill="1" applyBorder="1" applyAlignment="1" applyProtection="1">
      <alignment horizontal="center"/>
    </xf>
    <xf numFmtId="0" fontId="16" fillId="0" borderId="12" xfId="66" applyFont="1" applyFill="1" applyBorder="1" applyProtection="1"/>
    <xf numFmtId="0" fontId="16" fillId="0" borderId="14" xfId="66" applyFont="1" applyFill="1" applyBorder="1" applyProtection="1"/>
    <xf numFmtId="0" fontId="16" fillId="0" borderId="4" xfId="66" applyFont="1" applyFill="1" applyBorder="1" applyAlignment="1" applyProtection="1">
      <alignment horizontal="center"/>
    </xf>
    <xf numFmtId="166" fontId="16" fillId="0" borderId="14" xfId="97" applyNumberFormat="1" applyFont="1" applyFill="1" applyBorder="1" applyProtection="1"/>
    <xf numFmtId="166" fontId="16" fillId="0" borderId="21" xfId="66" applyNumberFormat="1" applyFont="1" applyFill="1" applyBorder="1" applyProtection="1"/>
    <xf numFmtId="166" fontId="16" fillId="0" borderId="14" xfId="66" applyNumberFormat="1" applyFont="1" applyFill="1" applyBorder="1" applyProtection="1"/>
    <xf numFmtId="0" fontId="16" fillId="0" borderId="6" xfId="66" applyFont="1" applyFill="1" applyBorder="1" applyProtection="1"/>
    <xf numFmtId="0" fontId="16" fillId="0" borderId="8" xfId="66" applyFont="1" applyFill="1" applyBorder="1" applyProtection="1"/>
    <xf numFmtId="0" fontId="16" fillId="0" borderId="0" xfId="66" applyFont="1" applyFill="1" applyProtection="1"/>
    <xf numFmtId="0" fontId="11" fillId="13" borderId="0" xfId="66" quotePrefix="1" applyFont="1" applyFill="1" applyAlignment="1" applyProtection="1">
      <alignment horizontal="left"/>
    </xf>
    <xf numFmtId="0" fontId="13" fillId="13" borderId="0" xfId="66" applyFont="1" applyFill="1" applyAlignment="1" applyProtection="1">
      <alignment horizontal="center"/>
    </xf>
    <xf numFmtId="0" fontId="11" fillId="13" borderId="0" xfId="66" applyFont="1" applyFill="1" applyAlignment="1" applyProtection="1">
      <alignment horizontal="center"/>
    </xf>
    <xf numFmtId="0" fontId="13" fillId="13" borderId="9" xfId="66" applyFont="1" applyFill="1" applyBorder="1" applyAlignment="1" applyProtection="1">
      <alignment horizontal="centerContinuous"/>
    </xf>
    <xf numFmtId="0" fontId="11" fillId="13" borderId="10" xfId="66" applyFill="1" applyBorder="1" applyAlignment="1" applyProtection="1">
      <alignment horizontal="centerContinuous"/>
    </xf>
    <xf numFmtId="0" fontId="11" fillId="13" borderId="11" xfId="66" applyFill="1" applyBorder="1" applyAlignment="1" applyProtection="1">
      <alignment horizontal="centerContinuous"/>
    </xf>
    <xf numFmtId="0" fontId="13" fillId="13" borderId="12" xfId="66" applyFont="1" applyFill="1" applyBorder="1" applyAlignment="1" applyProtection="1">
      <alignment horizontal="centerContinuous"/>
    </xf>
    <xf numFmtId="0" fontId="13" fillId="13" borderId="0" xfId="66" applyFont="1" applyFill="1" applyAlignment="1" applyProtection="1">
      <alignment horizontal="centerContinuous"/>
    </xf>
    <xf numFmtId="0" fontId="16" fillId="13" borderId="15" xfId="66" applyFont="1" applyFill="1" applyBorder="1" applyAlignment="1" applyProtection="1">
      <alignment horizontal="left"/>
    </xf>
    <xf numFmtId="0" fontId="11" fillId="13" borderId="15" xfId="66" applyFill="1" applyBorder="1" applyProtection="1"/>
    <xf numFmtId="0" fontId="16" fillId="13" borderId="23" xfId="66" applyFont="1" applyFill="1" applyBorder="1" applyAlignment="1" applyProtection="1">
      <alignment horizontal="center"/>
    </xf>
    <xf numFmtId="0" fontId="16" fillId="13" borderId="11" xfId="66" applyFont="1" applyFill="1" applyBorder="1" applyAlignment="1" applyProtection="1">
      <alignment horizontal="center"/>
    </xf>
    <xf numFmtId="0" fontId="16" fillId="13" borderId="68" xfId="66" applyFont="1" applyFill="1" applyBorder="1" applyAlignment="1" applyProtection="1">
      <alignment horizontal="center"/>
    </xf>
    <xf numFmtId="0" fontId="16" fillId="13" borderId="20" xfId="66" applyFont="1" applyFill="1" applyBorder="1" applyAlignment="1" applyProtection="1">
      <alignment horizontal="center"/>
    </xf>
    <xf numFmtId="0" fontId="16" fillId="13" borderId="13" xfId="66" applyFont="1" applyFill="1" applyBorder="1" applyAlignment="1" applyProtection="1">
      <alignment horizontal="center"/>
    </xf>
    <xf numFmtId="0" fontId="16" fillId="13" borderId="0" xfId="66" applyFont="1" applyFill="1" applyBorder="1" applyProtection="1"/>
    <xf numFmtId="0" fontId="16" fillId="13" borderId="51" xfId="66" applyFont="1" applyFill="1" applyBorder="1" applyAlignment="1" applyProtection="1">
      <alignment horizontal="center"/>
    </xf>
    <xf numFmtId="0" fontId="16" fillId="13" borderId="21" xfId="66" applyFont="1" applyFill="1" applyBorder="1" applyAlignment="1" applyProtection="1">
      <alignment horizontal="center"/>
    </xf>
    <xf numFmtId="0" fontId="16" fillId="13" borderId="16" xfId="66" applyFont="1" applyFill="1" applyBorder="1" applyAlignment="1" applyProtection="1">
      <alignment horizontal="center"/>
    </xf>
    <xf numFmtId="0" fontId="16" fillId="13" borderId="15" xfId="66" applyFont="1" applyFill="1" applyBorder="1" applyAlignment="1" applyProtection="1">
      <alignment horizontal="center"/>
    </xf>
    <xf numFmtId="0" fontId="16" fillId="13" borderId="70" xfId="66" applyFont="1" applyFill="1" applyBorder="1" applyAlignment="1" applyProtection="1">
      <alignment horizontal="center"/>
    </xf>
    <xf numFmtId="0" fontId="11" fillId="13" borderId="0" xfId="66" applyFill="1" applyBorder="1" applyProtection="1"/>
    <xf numFmtId="0" fontId="16" fillId="13" borderId="0" xfId="66" applyFont="1" applyFill="1" applyBorder="1" applyAlignment="1" applyProtection="1">
      <alignment horizontal="center"/>
    </xf>
    <xf numFmtId="37" fontId="16" fillId="13" borderId="15" xfId="66" applyNumberFormat="1" applyFont="1" applyFill="1" applyBorder="1" applyProtection="1"/>
    <xf numFmtId="0" fontId="16" fillId="13" borderId="15" xfId="66" applyFont="1" applyFill="1" applyBorder="1" applyProtection="1"/>
    <xf numFmtId="0" fontId="16" fillId="13" borderId="49" xfId="66" applyFont="1" applyFill="1" applyBorder="1" applyAlignment="1" applyProtection="1">
      <alignment horizontal="center"/>
    </xf>
    <xf numFmtId="0" fontId="16" fillId="13" borderId="55" xfId="66" applyFont="1" applyFill="1" applyBorder="1" applyAlignment="1" applyProtection="1">
      <alignment horizontal="center"/>
    </xf>
    <xf numFmtId="37" fontId="16" fillId="13" borderId="0" xfId="66" applyNumberFormat="1" applyFont="1" applyFill="1" applyBorder="1" applyProtection="1"/>
    <xf numFmtId="0" fontId="16" fillId="13" borderId="6" xfId="66" applyFont="1" applyFill="1" applyBorder="1" applyProtection="1"/>
    <xf numFmtId="0" fontId="16" fillId="13" borderId="4" xfId="66" applyFont="1" applyFill="1" applyBorder="1" applyProtection="1"/>
    <xf numFmtId="0" fontId="16" fillId="13" borderId="0" xfId="66" applyFont="1" applyFill="1" applyBorder="1" applyAlignment="1" applyProtection="1">
      <alignment horizontal="center"/>
    </xf>
    <xf numFmtId="0" fontId="11" fillId="13" borderId="10" xfId="66" applyFill="1" applyBorder="1" applyProtection="1"/>
    <xf numFmtId="0" fontId="11" fillId="13" borderId="0" xfId="66" applyFill="1" applyAlignment="1" applyProtection="1">
      <alignment horizontal="center"/>
    </xf>
    <xf numFmtId="0" fontId="16" fillId="13" borderId="0" xfId="66" applyFont="1" applyFill="1" applyAlignment="1" applyProtection="1">
      <alignment horizontal="left"/>
    </xf>
    <xf numFmtId="0" fontId="11" fillId="13" borderId="0" xfId="66" applyFill="1" applyProtection="1"/>
    <xf numFmtId="0" fontId="11" fillId="13" borderId="0" xfId="66" applyFont="1" applyFill="1" applyAlignment="1" applyProtection="1">
      <alignment horizontal="left"/>
    </xf>
    <xf numFmtId="0" fontId="11" fillId="13" borderId="0" xfId="66" applyFont="1" applyFill="1" applyProtection="1"/>
    <xf numFmtId="0" fontId="11" fillId="13" borderId="0" xfId="66" applyFont="1" applyFill="1" applyAlignment="1" applyProtection="1">
      <alignment horizontal="right"/>
    </xf>
    <xf numFmtId="0" fontId="11" fillId="13" borderId="12" xfId="66" applyFill="1" applyBorder="1" applyProtection="1"/>
    <xf numFmtId="0" fontId="16" fillId="13" borderId="12" xfId="66" applyFont="1" applyFill="1" applyBorder="1" applyAlignment="1" applyProtection="1">
      <alignment horizontal="center"/>
    </xf>
    <xf numFmtId="37" fontId="16" fillId="13" borderId="14" xfId="66" applyNumberFormat="1" applyFont="1" applyFill="1" applyBorder="1" applyAlignment="1" applyProtection="1">
      <alignment horizontal="center"/>
    </xf>
    <xf numFmtId="0" fontId="16" fillId="13" borderId="14" xfId="66" applyFont="1" applyFill="1" applyBorder="1" applyProtection="1"/>
    <xf numFmtId="0" fontId="16" fillId="13" borderId="12" xfId="66" applyFont="1" applyFill="1" applyBorder="1" applyAlignment="1" applyProtection="1">
      <alignment horizontal="left"/>
    </xf>
    <xf numFmtId="0" fontId="16" fillId="13" borderId="12" xfId="66" applyFont="1" applyFill="1" applyBorder="1" applyProtection="1"/>
    <xf numFmtId="0" fontId="16" fillId="13" borderId="24" xfId="66" applyFont="1" applyFill="1" applyBorder="1" applyProtection="1"/>
    <xf numFmtId="0" fontId="16" fillId="13" borderId="9" xfId="66" applyFont="1" applyFill="1" applyBorder="1" applyAlignment="1" applyProtection="1">
      <alignment horizontal="centerContinuous"/>
    </xf>
    <xf numFmtId="0" fontId="11" fillId="13" borderId="2" xfId="66" applyFill="1" applyBorder="1" applyAlignment="1" applyProtection="1">
      <alignment horizontal="centerContinuous"/>
    </xf>
    <xf numFmtId="0" fontId="11" fillId="13" borderId="3" xfId="66" applyFill="1" applyBorder="1" applyAlignment="1" applyProtection="1">
      <alignment horizontal="centerContinuous"/>
    </xf>
    <xf numFmtId="0" fontId="16" fillId="13" borderId="4" xfId="66" applyFont="1" applyFill="1" applyBorder="1" applyAlignment="1" applyProtection="1">
      <alignment horizontal="centerContinuous"/>
    </xf>
    <xf numFmtId="0" fontId="11" fillId="13" borderId="0" xfId="66" applyFill="1" applyBorder="1" applyAlignment="1" applyProtection="1">
      <alignment horizontal="centerContinuous"/>
    </xf>
    <xf numFmtId="0" fontId="16" fillId="13" borderId="0" xfId="66" applyFont="1" applyFill="1" applyBorder="1" applyAlignment="1" applyProtection="1">
      <alignment horizontal="centerContinuous"/>
    </xf>
    <xf numFmtId="0" fontId="11" fillId="13" borderId="5" xfId="66" applyFill="1" applyBorder="1" applyAlignment="1" applyProtection="1">
      <alignment horizontal="centerContinuous"/>
    </xf>
    <xf numFmtId="0" fontId="11" fillId="13" borderId="4" xfId="66" applyFill="1" applyBorder="1"/>
    <xf numFmtId="0" fontId="11" fillId="13" borderId="0" xfId="66" applyFill="1" applyBorder="1"/>
    <xf numFmtId="0" fontId="16" fillId="13" borderId="4" xfId="66" applyFont="1" applyFill="1" applyBorder="1" applyAlignment="1" applyProtection="1">
      <alignment horizontal="center"/>
    </xf>
    <xf numFmtId="0" fontId="16" fillId="13" borderId="5" xfId="66" applyFont="1" applyFill="1" applyBorder="1" applyAlignment="1" applyProtection="1">
      <alignment horizontal="center"/>
    </xf>
    <xf numFmtId="0" fontId="11" fillId="13" borderId="7" xfId="66" applyFill="1" applyBorder="1" applyProtection="1"/>
    <xf numFmtId="0" fontId="41" fillId="13" borderId="0" xfId="66" applyFont="1" applyFill="1" applyAlignment="1" applyProtection="1">
      <alignment horizontal="center"/>
    </xf>
    <xf numFmtId="0" fontId="41" fillId="13" borderId="0" xfId="66" applyFont="1" applyFill="1" applyProtection="1"/>
    <xf numFmtId="0" fontId="41" fillId="13" borderId="0" xfId="66" quotePrefix="1" applyFont="1" applyFill="1" applyAlignment="1" applyProtection="1">
      <alignment horizontal="left"/>
    </xf>
    <xf numFmtId="0" fontId="41" fillId="13" borderId="0" xfId="66" applyFont="1" applyFill="1"/>
    <xf numFmtId="0" fontId="49" fillId="13" borderId="9" xfId="66" applyFont="1" applyFill="1" applyBorder="1" applyAlignment="1" applyProtection="1">
      <alignment horizontal="centerContinuous"/>
    </xf>
    <xf numFmtId="0" fontId="41" fillId="13" borderId="10" xfId="66" applyFont="1" applyFill="1" applyBorder="1" applyAlignment="1" applyProtection="1">
      <alignment horizontal="centerContinuous"/>
    </xf>
    <xf numFmtId="0" fontId="49" fillId="13" borderId="10" xfId="66" applyFont="1" applyFill="1" applyBorder="1" applyAlignment="1" applyProtection="1">
      <alignment horizontal="centerContinuous"/>
    </xf>
    <xf numFmtId="0" fontId="50" fillId="13" borderId="11" xfId="66" applyFont="1" applyFill="1" applyBorder="1" applyAlignment="1" applyProtection="1">
      <alignment horizontal="centerContinuous"/>
    </xf>
    <xf numFmtId="0" fontId="41" fillId="13" borderId="12" xfId="66" applyFont="1" applyFill="1" applyBorder="1" applyAlignment="1" applyProtection="1">
      <alignment horizontal="centerContinuous"/>
    </xf>
    <xf numFmtId="0" fontId="41" fillId="13" borderId="0" xfId="66" applyFont="1" applyFill="1" applyAlignment="1" applyProtection="1">
      <alignment horizontal="centerContinuous"/>
    </xf>
    <xf numFmtId="0" fontId="49" fillId="13" borderId="0" xfId="66" applyFont="1" applyFill="1" applyAlignment="1" applyProtection="1">
      <alignment horizontal="centerContinuous"/>
    </xf>
    <xf numFmtId="0" fontId="50" fillId="13" borderId="13" xfId="66" applyFont="1" applyFill="1" applyBorder="1" applyAlignment="1" applyProtection="1">
      <alignment horizontal="centerContinuous"/>
    </xf>
    <xf numFmtId="0" fontId="41" fillId="49" borderId="0" xfId="66" applyFont="1" applyFill="1"/>
    <xf numFmtId="0" fontId="50" fillId="13" borderId="12" xfId="66" applyFont="1" applyFill="1" applyBorder="1" applyAlignment="1" applyProtection="1">
      <alignment horizontal="left"/>
    </xf>
    <xf numFmtId="0" fontId="50" fillId="13" borderId="0" xfId="66" applyFont="1" applyFill="1" applyAlignment="1" applyProtection="1">
      <alignment horizontal="center"/>
    </xf>
    <xf numFmtId="0" fontId="50" fillId="13" borderId="0" xfId="66" applyFont="1" applyFill="1" applyProtection="1"/>
    <xf numFmtId="0" fontId="50" fillId="13" borderId="0" xfId="66" applyFont="1" applyFill="1" applyAlignment="1" applyProtection="1">
      <alignment horizontal="right"/>
    </xf>
    <xf numFmtId="0" fontId="50" fillId="13" borderId="13" xfId="66" applyFont="1" applyFill="1" applyBorder="1" applyProtection="1"/>
    <xf numFmtId="0" fontId="50" fillId="13" borderId="12" xfId="66" applyFont="1" applyFill="1" applyBorder="1" applyProtection="1"/>
    <xf numFmtId="0" fontId="50" fillId="13" borderId="0" xfId="66" applyFont="1" applyFill="1" applyAlignment="1" applyProtection="1">
      <alignment horizontal="left"/>
    </xf>
    <xf numFmtId="0" fontId="41" fillId="13" borderId="12" xfId="66" applyFont="1" applyFill="1" applyBorder="1" applyProtection="1"/>
    <xf numFmtId="0" fontId="50" fillId="13" borderId="14" xfId="66" applyFont="1" applyFill="1" applyBorder="1" applyAlignment="1" applyProtection="1">
      <alignment horizontal="center"/>
    </xf>
    <xf numFmtId="0" fontId="50" fillId="13" borderId="15" xfId="66" applyFont="1" applyFill="1" applyBorder="1" applyAlignment="1" applyProtection="1">
      <alignment horizontal="center"/>
    </xf>
    <xf numFmtId="0" fontId="50" fillId="13" borderId="15" xfId="66" applyFont="1" applyFill="1" applyBorder="1" applyProtection="1"/>
    <xf numFmtId="0" fontId="50" fillId="13" borderId="16" xfId="66" applyFont="1" applyFill="1" applyBorder="1" applyProtection="1"/>
    <xf numFmtId="0" fontId="50" fillId="13" borderId="23" xfId="66" applyFont="1" applyFill="1" applyBorder="1" applyAlignment="1" applyProtection="1">
      <alignment horizontal="center"/>
    </xf>
    <xf numFmtId="0" fontId="50" fillId="13" borderId="20" xfId="66" applyFont="1" applyFill="1" applyBorder="1" applyAlignment="1" applyProtection="1">
      <alignment horizontal="center"/>
    </xf>
    <xf numFmtId="0" fontId="50" fillId="13" borderId="20" xfId="66" applyFont="1" applyFill="1" applyBorder="1" applyProtection="1"/>
    <xf numFmtId="0" fontId="50" fillId="13" borderId="21" xfId="66" applyFont="1" applyFill="1" applyBorder="1" applyAlignment="1" applyProtection="1">
      <alignment horizontal="center"/>
    </xf>
    <xf numFmtId="0" fontId="50" fillId="13" borderId="87" xfId="66" applyFont="1" applyFill="1" applyBorder="1" applyProtection="1"/>
    <xf numFmtId="0" fontId="50" fillId="13" borderId="77" xfId="66" applyFont="1" applyFill="1" applyBorder="1" applyProtection="1"/>
    <xf numFmtId="0" fontId="50" fillId="13" borderId="88" xfId="66" applyFont="1" applyFill="1" applyBorder="1" applyProtection="1"/>
    <xf numFmtId="0" fontId="50" fillId="13" borderId="89" xfId="66" applyFont="1" applyFill="1" applyBorder="1" applyProtection="1"/>
    <xf numFmtId="0" fontId="50" fillId="13" borderId="90" xfId="66" applyFont="1" applyFill="1" applyBorder="1" applyProtection="1"/>
    <xf numFmtId="0" fontId="50" fillId="13" borderId="79" xfId="66" applyFont="1" applyFill="1" applyBorder="1" applyProtection="1"/>
    <xf numFmtId="0" fontId="50" fillId="13" borderId="91" xfId="66" applyFont="1" applyFill="1" applyBorder="1" applyProtection="1"/>
    <xf numFmtId="0" fontId="51" fillId="13" borderId="13" xfId="66" applyFont="1" applyFill="1" applyBorder="1" applyProtection="1"/>
    <xf numFmtId="37" fontId="50" fillId="13" borderId="21" xfId="66" applyNumberFormat="1" applyFont="1" applyFill="1" applyBorder="1" applyAlignment="1" applyProtection="1">
      <alignment horizontal="center"/>
    </xf>
    <xf numFmtId="37" fontId="50" fillId="13" borderId="21" xfId="66" applyNumberFormat="1" applyFont="1" applyFill="1" applyBorder="1" applyProtection="1"/>
    <xf numFmtId="37" fontId="50" fillId="13" borderId="92" xfId="67" applyNumberFormat="1" applyFont="1" applyFill="1" applyBorder="1" applyProtection="1"/>
    <xf numFmtId="37" fontId="50" fillId="13" borderId="81" xfId="67" applyNumberFormat="1" applyFont="1" applyFill="1" applyBorder="1" applyProtection="1"/>
    <xf numFmtId="37" fontId="50" fillId="13" borderId="93" xfId="67" applyNumberFormat="1" applyFont="1" applyFill="1" applyBorder="1" applyProtection="1"/>
    <xf numFmtId="37" fontId="50" fillId="13" borderId="16" xfId="66" applyNumberFormat="1" applyFont="1" applyFill="1" applyBorder="1" applyAlignment="1" applyProtection="1">
      <alignment horizontal="center"/>
    </xf>
    <xf numFmtId="37" fontId="50" fillId="0" borderId="92" xfId="67" applyNumberFormat="1" applyFont="1" applyFill="1" applyBorder="1" applyProtection="1"/>
    <xf numFmtId="37" fontId="50" fillId="0" borderId="81" xfId="67" applyNumberFormat="1" applyFont="1" applyFill="1" applyBorder="1" applyProtection="1"/>
    <xf numFmtId="37" fontId="50" fillId="13" borderId="90" xfId="67" applyNumberFormat="1" applyFont="1" applyFill="1" applyBorder="1" applyProtection="1"/>
    <xf numFmtId="37" fontId="50" fillId="13" borderId="79" xfId="67" applyNumberFormat="1" applyFont="1" applyFill="1" applyBorder="1" applyProtection="1"/>
    <xf numFmtId="37" fontId="50" fillId="13" borderId="94" xfId="67" applyNumberFormat="1" applyFont="1" applyFill="1" applyBorder="1" applyProtection="1"/>
    <xf numFmtId="0" fontId="50" fillId="13" borderId="13" xfId="66" applyFont="1" applyFill="1" applyBorder="1" applyAlignment="1" applyProtection="1">
      <alignment horizontal="center"/>
    </xf>
    <xf numFmtId="37" fontId="50" fillId="13" borderId="95" xfId="67" applyNumberFormat="1" applyFont="1" applyFill="1" applyBorder="1" applyProtection="1"/>
    <xf numFmtId="37" fontId="50" fillId="13" borderId="91" xfId="67" applyNumberFormat="1" applyFont="1" applyFill="1" applyBorder="1" applyProtection="1"/>
    <xf numFmtId="37" fontId="50" fillId="13" borderId="97" xfId="67" applyNumberFormat="1" applyFont="1" applyFill="1" applyBorder="1" applyProtection="1"/>
    <xf numFmtId="37" fontId="50" fillId="13" borderId="20" xfId="66" applyNumberFormat="1" applyFont="1" applyFill="1" applyBorder="1" applyAlignment="1" applyProtection="1">
      <alignment horizontal="center"/>
    </xf>
    <xf numFmtId="37" fontId="50" fillId="13" borderId="13" xfId="66" applyNumberFormat="1" applyFont="1" applyFill="1" applyBorder="1" applyAlignment="1" applyProtection="1">
      <alignment horizontal="center"/>
    </xf>
    <xf numFmtId="37" fontId="50" fillId="0" borderId="79" xfId="67" applyNumberFormat="1" applyFont="1" applyFill="1" applyBorder="1" applyProtection="1"/>
    <xf numFmtId="37" fontId="50" fillId="50" borderId="13" xfId="67" applyNumberFormat="1" applyFont="1" applyFill="1" applyBorder="1" applyProtection="1"/>
    <xf numFmtId="37" fontId="50" fillId="50" borderId="20" xfId="67" applyNumberFormat="1" applyFont="1" applyFill="1" applyBorder="1" applyProtection="1"/>
    <xf numFmtId="37" fontId="50" fillId="50" borderId="16" xfId="67" applyNumberFormat="1" applyFont="1" applyFill="1" applyBorder="1" applyProtection="1"/>
    <xf numFmtId="37" fontId="50" fillId="50" borderId="21" xfId="67" applyNumberFormat="1" applyFont="1" applyFill="1" applyBorder="1" applyProtection="1"/>
    <xf numFmtId="37" fontId="50" fillId="50" borderId="18" xfId="67" applyNumberFormat="1" applyFont="1" applyFill="1" applyBorder="1" applyProtection="1"/>
    <xf numFmtId="37" fontId="50" fillId="50" borderId="63" xfId="67" applyNumberFormat="1" applyFont="1" applyFill="1" applyBorder="1" applyProtection="1"/>
    <xf numFmtId="37" fontId="41" fillId="13" borderId="0" xfId="66" applyNumberFormat="1" applyFont="1" applyFill="1"/>
    <xf numFmtId="37" fontId="50" fillId="50" borderId="3" xfId="67" applyNumberFormat="1" applyFont="1" applyFill="1" applyBorder="1" applyProtection="1"/>
    <xf numFmtId="37" fontId="50" fillId="13" borderId="20" xfId="66" applyNumberFormat="1" applyFont="1" applyFill="1" applyBorder="1" applyProtection="1"/>
    <xf numFmtId="37" fontId="50" fillId="50" borderId="5" xfId="67" applyNumberFormat="1" applyFont="1" applyFill="1" applyBorder="1" applyProtection="1"/>
    <xf numFmtId="37" fontId="50" fillId="50" borderId="8" xfId="67" applyNumberFormat="1" applyFont="1" applyFill="1" applyBorder="1" applyProtection="1"/>
    <xf numFmtId="37" fontId="50" fillId="13" borderId="0" xfId="66" applyNumberFormat="1" applyFont="1" applyFill="1" applyAlignment="1" applyProtection="1">
      <alignment horizontal="center"/>
    </xf>
    <xf numFmtId="37" fontId="50" fillId="13" borderId="0" xfId="66" applyNumberFormat="1" applyFont="1" applyFill="1" applyProtection="1"/>
    <xf numFmtId="0" fontId="41" fillId="13" borderId="0" xfId="66" applyFont="1" applyFill="1" applyAlignment="1" applyProtection="1">
      <alignment horizontal="left"/>
    </xf>
    <xf numFmtId="37" fontId="41" fillId="13" borderId="0" xfId="66" applyNumberFormat="1" applyFont="1" applyFill="1" applyAlignment="1" applyProtection="1">
      <alignment horizontal="center"/>
    </xf>
    <xf numFmtId="0" fontId="49" fillId="13" borderId="1" xfId="66" applyFont="1" applyFill="1" applyBorder="1" applyAlignment="1" applyProtection="1">
      <alignment horizontal="centerContinuous"/>
    </xf>
    <xf numFmtId="0" fontId="41" fillId="13" borderId="2" xfId="66" applyFont="1" applyFill="1" applyBorder="1" applyAlignment="1" applyProtection="1">
      <alignment horizontal="centerContinuous"/>
    </xf>
    <xf numFmtId="0" fontId="49" fillId="13" borderId="2" xfId="66" applyFont="1" applyFill="1" applyBorder="1" applyAlignment="1" applyProtection="1">
      <alignment horizontal="centerContinuous"/>
    </xf>
    <xf numFmtId="0" fontId="50" fillId="13" borderId="3" xfId="66" applyFont="1" applyFill="1" applyBorder="1" applyAlignment="1" applyProtection="1">
      <alignment horizontal="centerContinuous"/>
    </xf>
    <xf numFmtId="0" fontId="41" fillId="13" borderId="4" xfId="66" applyFont="1" applyFill="1" applyBorder="1" applyAlignment="1" applyProtection="1">
      <alignment horizontal="centerContinuous"/>
    </xf>
    <xf numFmtId="0" fontId="41" fillId="13" borderId="0" xfId="66" applyFont="1" applyFill="1" applyBorder="1" applyAlignment="1" applyProtection="1">
      <alignment horizontal="centerContinuous"/>
    </xf>
    <xf numFmtId="0" fontId="49" fillId="13" borderId="0" xfId="66" applyFont="1" applyFill="1" applyBorder="1" applyAlignment="1" applyProtection="1">
      <alignment horizontal="centerContinuous"/>
    </xf>
    <xf numFmtId="0" fontId="50" fillId="13" borderId="5" xfId="66" applyFont="1" applyFill="1" applyBorder="1" applyAlignment="1" applyProtection="1">
      <alignment horizontal="centerContinuous"/>
    </xf>
    <xf numFmtId="37" fontId="50" fillId="13" borderId="42" xfId="66" applyNumberFormat="1" applyFont="1" applyFill="1" applyBorder="1" applyAlignment="1" applyProtection="1">
      <alignment horizontal="center"/>
    </xf>
    <xf numFmtId="37" fontId="50" fillId="13" borderId="15" xfId="66" applyNumberFormat="1" applyFont="1" applyFill="1" applyBorder="1" applyAlignment="1" applyProtection="1">
      <alignment horizontal="center"/>
    </xf>
    <xf numFmtId="37" fontId="50" fillId="13" borderId="15" xfId="66" applyNumberFormat="1" applyFont="1" applyFill="1" applyBorder="1" applyProtection="1"/>
    <xf numFmtId="37" fontId="50" fillId="13" borderId="43" xfId="66" applyNumberFormat="1" applyFont="1" applyFill="1" applyBorder="1" applyAlignment="1" applyProtection="1">
      <alignment horizontal="center"/>
    </xf>
    <xf numFmtId="0" fontId="50" fillId="13" borderId="68" xfId="66" applyFont="1" applyFill="1" applyBorder="1" applyAlignment="1" applyProtection="1">
      <alignment horizontal="center"/>
    </xf>
    <xf numFmtId="37" fontId="50" fillId="13" borderId="0" xfId="66" applyNumberFormat="1" applyFont="1" applyFill="1" applyBorder="1" applyAlignment="1" applyProtection="1">
      <alignment horizontal="centerContinuous"/>
    </xf>
    <xf numFmtId="0" fontId="50" fillId="13" borderId="0" xfId="66" applyFont="1" applyFill="1" applyBorder="1" applyAlignment="1" applyProtection="1">
      <alignment horizontal="centerContinuous"/>
    </xf>
    <xf numFmtId="0" fontId="50" fillId="13" borderId="99" xfId="66" applyFont="1" applyFill="1" applyBorder="1" applyAlignment="1" applyProtection="1">
      <alignment horizontal="center"/>
    </xf>
    <xf numFmtId="0" fontId="50" fillId="13" borderId="51" xfId="66" applyFont="1" applyFill="1" applyBorder="1" applyAlignment="1" applyProtection="1">
      <alignment horizontal="center"/>
    </xf>
    <xf numFmtId="0" fontId="50" fillId="13" borderId="53" xfId="66" applyFont="1" applyFill="1" applyBorder="1" applyAlignment="1" applyProtection="1">
      <alignment horizontal="center"/>
    </xf>
    <xf numFmtId="37" fontId="50" fillId="13" borderId="70" xfId="66" applyNumberFormat="1" applyFont="1" applyFill="1" applyBorder="1" applyAlignment="1" applyProtection="1">
      <alignment horizontal="center"/>
    </xf>
    <xf numFmtId="37" fontId="50" fillId="13" borderId="51" xfId="66" applyNumberFormat="1" applyFont="1" applyFill="1" applyBorder="1" applyAlignment="1" applyProtection="1">
      <alignment horizontal="center"/>
    </xf>
    <xf numFmtId="37" fontId="50" fillId="13" borderId="87" xfId="66" applyNumberFormat="1" applyFont="1" applyFill="1" applyBorder="1" applyProtection="1"/>
    <xf numFmtId="37" fontId="50" fillId="13" borderId="77" xfId="66" applyNumberFormat="1" applyFont="1" applyFill="1" applyBorder="1" applyProtection="1"/>
    <xf numFmtId="37" fontId="50" fillId="13" borderId="5" xfId="66" applyNumberFormat="1" applyFont="1" applyFill="1" applyBorder="1" applyAlignment="1" applyProtection="1">
      <alignment horizontal="center"/>
    </xf>
    <xf numFmtId="37" fontId="50" fillId="13" borderId="0" xfId="66" applyNumberFormat="1" applyFont="1" applyFill="1" applyBorder="1" applyProtection="1"/>
    <xf numFmtId="0" fontId="50" fillId="13" borderId="0" xfId="66" applyFont="1" applyFill="1" applyBorder="1" applyProtection="1"/>
    <xf numFmtId="37" fontId="50" fillId="13" borderId="90" xfId="66" applyNumberFormat="1" applyFont="1" applyFill="1" applyBorder="1" applyProtection="1"/>
    <xf numFmtId="37" fontId="50" fillId="13" borderId="79" xfId="66" applyNumberFormat="1" applyFont="1" applyFill="1" applyBorder="1" applyProtection="1"/>
    <xf numFmtId="37" fontId="50" fillId="13" borderId="92" xfId="66" applyNumberFormat="1" applyFont="1" applyFill="1" applyBorder="1" applyProtection="1"/>
    <xf numFmtId="37" fontId="50" fillId="13" borderId="81" xfId="66" applyNumberFormat="1" applyFont="1" applyFill="1" applyBorder="1" applyProtection="1"/>
    <xf numFmtId="37" fontId="50" fillId="13" borderId="100" xfId="66" applyNumberFormat="1" applyFont="1" applyFill="1" applyBorder="1" applyAlignment="1" applyProtection="1">
      <alignment horizontal="center"/>
    </xf>
    <xf numFmtId="37" fontId="50" fillId="0" borderId="92" xfId="66" applyNumberFormat="1" applyFont="1" applyFill="1" applyBorder="1" applyProtection="1"/>
    <xf numFmtId="37" fontId="50" fillId="0" borderId="81" xfId="66" applyNumberFormat="1" applyFont="1" applyFill="1" applyBorder="1" applyProtection="1"/>
    <xf numFmtId="37" fontId="50" fillId="13" borderId="101" xfId="66" applyNumberFormat="1" applyFont="1" applyFill="1" applyBorder="1" applyAlignment="1" applyProtection="1">
      <alignment horizontal="center"/>
    </xf>
    <xf numFmtId="37" fontId="50" fillId="13" borderId="102" xfId="66" applyNumberFormat="1" applyFont="1" applyFill="1" applyBorder="1" applyAlignment="1" applyProtection="1">
      <alignment horizontal="center"/>
    </xf>
    <xf numFmtId="37" fontId="50" fillId="13" borderId="45" xfId="66" applyNumberFormat="1" applyFont="1" applyFill="1" applyBorder="1" applyProtection="1"/>
    <xf numFmtId="0" fontId="50" fillId="13" borderId="45" xfId="66" applyFont="1" applyFill="1" applyBorder="1" applyProtection="1"/>
    <xf numFmtId="37" fontId="50" fillId="13" borderId="103" xfId="66" applyNumberFormat="1" applyFont="1" applyFill="1" applyBorder="1" applyProtection="1"/>
    <xf numFmtId="37" fontId="50" fillId="13" borderId="104" xfId="66" applyNumberFormat="1" applyFont="1" applyFill="1" applyBorder="1" applyProtection="1"/>
    <xf numFmtId="37" fontId="50" fillId="13" borderId="46" xfId="66" applyNumberFormat="1" applyFont="1" applyFill="1" applyBorder="1" applyAlignment="1" applyProtection="1">
      <alignment horizontal="center"/>
    </xf>
    <xf numFmtId="0" fontId="41" fillId="13" borderId="4" xfId="66" applyFont="1" applyFill="1" applyBorder="1" applyProtection="1"/>
    <xf numFmtId="37" fontId="50" fillId="13" borderId="20" xfId="66" applyNumberFormat="1" applyFont="1" applyFill="1" applyBorder="1" applyAlignment="1" applyProtection="1">
      <alignment horizontal="centerContinuous"/>
    </xf>
    <xf numFmtId="0" fontId="41" fillId="13" borderId="5" xfId="66" applyFont="1" applyFill="1" applyBorder="1" applyProtection="1"/>
    <xf numFmtId="37" fontId="50" fillId="13" borderId="4" xfId="66" applyNumberFormat="1" applyFont="1" applyFill="1" applyBorder="1" applyAlignment="1" applyProtection="1">
      <alignment horizontal="center"/>
    </xf>
    <xf numFmtId="37" fontId="50" fillId="13" borderId="0" xfId="66" applyNumberFormat="1" applyFont="1" applyFill="1" applyBorder="1" applyAlignment="1" applyProtection="1">
      <alignment horizontal="center"/>
    </xf>
    <xf numFmtId="0" fontId="41" fillId="13" borderId="0" xfId="66" applyFont="1" applyFill="1" applyBorder="1"/>
    <xf numFmtId="0" fontId="41" fillId="13" borderId="6" xfId="66" applyFont="1" applyFill="1" applyBorder="1" applyAlignment="1" applyProtection="1">
      <alignment horizontal="center"/>
    </xf>
    <xf numFmtId="0" fontId="41" fillId="13" borderId="7" xfId="66" applyFont="1" applyFill="1" applyBorder="1" applyAlignment="1" applyProtection="1">
      <alignment horizontal="center"/>
    </xf>
    <xf numFmtId="0" fontId="41" fillId="13" borderId="7" xfId="66" applyFont="1" applyFill="1" applyBorder="1" applyProtection="1"/>
    <xf numFmtId="0" fontId="50" fillId="13" borderId="7" xfId="66" applyFont="1" applyFill="1" applyBorder="1" applyProtection="1"/>
    <xf numFmtId="0" fontId="50" fillId="13" borderId="8" xfId="66" applyFont="1" applyFill="1" applyBorder="1" applyProtection="1"/>
    <xf numFmtId="0" fontId="41" fillId="13" borderId="0" xfId="66" applyFont="1" applyFill="1" applyBorder="1" applyAlignment="1" applyProtection="1">
      <alignment horizontal="left"/>
    </xf>
    <xf numFmtId="0" fontId="41" fillId="13" borderId="0" xfId="66" applyFont="1" applyFill="1" applyBorder="1" applyAlignment="1" applyProtection="1">
      <alignment horizontal="center"/>
    </xf>
    <xf numFmtId="0" fontId="41" fillId="13" borderId="0" xfId="66" applyFont="1" applyFill="1" applyBorder="1" applyProtection="1"/>
    <xf numFmtId="0" fontId="41" fillId="13" borderId="1" xfId="66" applyFont="1" applyFill="1" applyBorder="1"/>
    <xf numFmtId="0" fontId="50" fillId="13" borderId="2" xfId="66" applyFont="1" applyFill="1" applyBorder="1" applyAlignment="1" applyProtection="1">
      <alignment horizontal="centerContinuous"/>
    </xf>
    <xf numFmtId="0" fontId="50" fillId="13" borderId="3" xfId="66" applyFont="1" applyFill="1" applyBorder="1" applyProtection="1"/>
    <xf numFmtId="0" fontId="49" fillId="13" borderId="4" xfId="66" applyFont="1" applyFill="1" applyBorder="1" applyAlignment="1" applyProtection="1">
      <alignment horizontal="centerContinuous"/>
    </xf>
    <xf numFmtId="0" fontId="50" fillId="13" borderId="5" xfId="66" applyFont="1" applyFill="1" applyBorder="1" applyProtection="1"/>
    <xf numFmtId="0" fontId="41" fillId="13" borderId="0" xfId="66" applyFont="1" applyFill="1" applyBorder="1" applyAlignment="1" applyProtection="1">
      <alignment horizontal="center"/>
    </xf>
    <xf numFmtId="0" fontId="41" fillId="13" borderId="4" xfId="66" applyFont="1" applyFill="1" applyBorder="1"/>
    <xf numFmtId="0" fontId="41" fillId="13" borderId="5" xfId="66" applyFont="1" applyFill="1" applyBorder="1"/>
    <xf numFmtId="0" fontId="41" fillId="13" borderId="4" xfId="66" applyFont="1" applyFill="1" applyBorder="1" applyAlignment="1" applyProtection="1">
      <alignment horizontal="center"/>
    </xf>
    <xf numFmtId="37" fontId="50" fillId="0" borderId="105" xfId="122" applyNumberFormat="1" applyFont="1" applyFill="1" applyBorder="1"/>
    <xf numFmtId="37" fontId="50" fillId="0" borderId="106" xfId="122" applyNumberFormat="1" applyFont="1" applyFill="1" applyBorder="1"/>
    <xf numFmtId="37" fontId="50" fillId="13" borderId="107" xfId="122" applyNumberFormat="1" applyFont="1" applyFill="1" applyBorder="1"/>
    <xf numFmtId="37" fontId="50" fillId="13" borderId="108" xfId="122" applyNumberFormat="1" applyFont="1" applyFill="1" applyBorder="1"/>
    <xf numFmtId="37" fontId="50" fillId="0" borderId="109" xfId="122" applyNumberFormat="1" applyFont="1" applyFill="1" applyBorder="1"/>
    <xf numFmtId="37" fontId="50" fillId="0" borderId="110" xfId="122" applyNumberFormat="1" applyFont="1" applyFill="1" applyBorder="1"/>
    <xf numFmtId="37" fontId="50" fillId="0" borderId="107" xfId="122" applyNumberFormat="1" applyFont="1" applyFill="1" applyBorder="1"/>
    <xf numFmtId="37" fontId="50" fillId="0" borderId="108" xfId="122" applyNumberFormat="1" applyFont="1" applyFill="1" applyBorder="1"/>
    <xf numFmtId="37" fontId="50" fillId="0" borderId="115" xfId="122" applyNumberFormat="1" applyFont="1" applyFill="1" applyBorder="1"/>
    <xf numFmtId="37" fontId="50" fillId="0" borderId="13" xfId="122" applyNumberFormat="1" applyFont="1" applyFill="1" applyBorder="1"/>
    <xf numFmtId="0" fontId="50" fillId="13" borderId="13" xfId="122" applyFont="1" applyFill="1" applyBorder="1"/>
    <xf numFmtId="37" fontId="50" fillId="13" borderId="21" xfId="123" applyNumberFormat="1" applyFont="1" applyFill="1" applyBorder="1" applyAlignment="1">
      <alignment horizontal="center"/>
    </xf>
    <xf numFmtId="3" fontId="50" fillId="13" borderId="21" xfId="123" applyNumberFormat="1" applyFont="1" applyFill="1" applyBorder="1" applyAlignment="1">
      <alignment horizontal="center"/>
    </xf>
    <xf numFmtId="0" fontId="50" fillId="13" borderId="21" xfId="123" applyFont="1" applyFill="1" applyBorder="1" applyAlignment="1">
      <alignment horizontal="center"/>
    </xf>
    <xf numFmtId="37" fontId="11" fillId="13" borderId="0" xfId="66" applyNumberFormat="1" applyFont="1" applyFill="1" applyAlignment="1" applyProtection="1">
      <alignment horizontal="center"/>
    </xf>
    <xf numFmtId="0" fontId="53" fillId="13" borderId="0" xfId="66" applyFont="1" applyFill="1"/>
    <xf numFmtId="0" fontId="49" fillId="13" borderId="15" xfId="66" applyFont="1" applyFill="1" applyBorder="1"/>
    <xf numFmtId="0" fontId="16" fillId="13" borderId="12" xfId="66" applyFont="1" applyFill="1" applyBorder="1" applyAlignment="1">
      <alignment horizontal="centerContinuous"/>
    </xf>
    <xf numFmtId="0" fontId="41" fillId="13" borderId="0" xfId="66" applyFont="1" applyFill="1" applyAlignment="1">
      <alignment horizontal="centerContinuous"/>
    </xf>
    <xf numFmtId="0" fontId="11" fillId="13" borderId="0" xfId="66" applyFont="1" applyFill="1"/>
    <xf numFmtId="0" fontId="50" fillId="13" borderId="23" xfId="66" applyFont="1" applyFill="1" applyBorder="1" applyAlignment="1">
      <alignment horizontal="center"/>
    </xf>
    <xf numFmtId="0" fontId="50" fillId="13" borderId="21" xfId="66" applyFont="1" applyFill="1" applyBorder="1" applyAlignment="1">
      <alignment horizontal="center"/>
    </xf>
    <xf numFmtId="37" fontId="50" fillId="13" borderId="120" xfId="66" applyNumberFormat="1" applyFont="1" applyFill="1" applyBorder="1"/>
    <xf numFmtId="37" fontId="50" fillId="13" borderId="17" xfId="66" applyNumberFormat="1" applyFont="1" applyFill="1" applyBorder="1"/>
    <xf numFmtId="37" fontId="50" fillId="13" borderId="121" xfId="66" applyNumberFormat="1" applyFont="1" applyFill="1" applyBorder="1"/>
    <xf numFmtId="37" fontId="50" fillId="13" borderId="122" xfId="66" applyNumberFormat="1" applyFont="1" applyFill="1" applyBorder="1"/>
    <xf numFmtId="37" fontId="41" fillId="13" borderId="0" xfId="66" applyNumberFormat="1" applyFont="1" applyFill="1" applyAlignment="1">
      <alignment horizontal="centerContinuous"/>
    </xf>
    <xf numFmtId="37" fontId="50" fillId="13" borderId="23" xfId="66" applyNumberFormat="1" applyFont="1" applyFill="1" applyBorder="1" applyAlignment="1">
      <alignment horizontal="center"/>
    </xf>
    <xf numFmtId="37" fontId="50" fillId="13" borderId="20" xfId="66" applyNumberFormat="1" applyFont="1" applyFill="1" applyBorder="1" applyAlignment="1">
      <alignment horizontal="center"/>
    </xf>
    <xf numFmtId="37" fontId="50" fillId="13" borderId="57" xfId="66" applyNumberFormat="1" applyFont="1" applyFill="1" applyBorder="1" applyAlignment="1">
      <alignment horizontal="center"/>
    </xf>
    <xf numFmtId="37" fontId="50" fillId="13" borderId="123" xfId="66" applyNumberFormat="1" applyFont="1" applyFill="1" applyBorder="1"/>
    <xf numFmtId="37" fontId="50" fillId="13" borderId="86" xfId="66" applyNumberFormat="1" applyFont="1" applyFill="1" applyBorder="1"/>
    <xf numFmtId="37" fontId="50" fillId="0" borderId="124" xfId="66" applyNumberFormat="1" applyFont="1" applyFill="1" applyBorder="1"/>
    <xf numFmtId="37" fontId="50" fillId="0" borderId="76" xfId="66" applyNumberFormat="1" applyFont="1" applyFill="1" applyBorder="1"/>
    <xf numFmtId="37" fontId="50" fillId="0" borderId="81" xfId="66" applyNumberFormat="1" applyFont="1" applyFill="1" applyBorder="1"/>
    <xf numFmtId="37" fontId="50" fillId="0" borderId="82" xfId="66" applyNumberFormat="1" applyFont="1" applyFill="1" applyBorder="1"/>
    <xf numFmtId="37" fontId="50" fillId="13" borderId="125" xfId="66" applyNumberFormat="1" applyFont="1" applyFill="1" applyBorder="1"/>
    <xf numFmtId="37" fontId="50" fillId="13" borderId="126" xfId="66" applyNumberFormat="1" applyFont="1" applyFill="1" applyBorder="1"/>
    <xf numFmtId="37" fontId="50" fillId="0" borderId="125" xfId="66" applyNumberFormat="1" applyFont="1" applyFill="1" applyBorder="1"/>
    <xf numFmtId="37" fontId="50" fillId="0" borderId="126" xfId="66" applyNumberFormat="1" applyFont="1" applyFill="1" applyBorder="1"/>
    <xf numFmtId="0" fontId="16" fillId="13" borderId="23" xfId="66" applyFont="1" applyFill="1" applyBorder="1"/>
    <xf numFmtId="0" fontId="16" fillId="13" borderId="9" xfId="66" applyFont="1" applyFill="1" applyBorder="1"/>
    <xf numFmtId="37" fontId="50" fillId="13" borderId="127" xfId="66" applyNumberFormat="1" applyFont="1" applyFill="1" applyBorder="1"/>
    <xf numFmtId="37" fontId="50" fillId="13" borderId="128" xfId="66" applyNumberFormat="1" applyFont="1" applyFill="1" applyBorder="1"/>
    <xf numFmtId="0" fontId="16" fillId="13" borderId="21" xfId="66" applyFont="1" applyFill="1" applyBorder="1"/>
    <xf numFmtId="37" fontId="50" fillId="13" borderId="81" xfId="66" applyNumberFormat="1" applyFont="1" applyFill="1" applyBorder="1"/>
    <xf numFmtId="37" fontId="50" fillId="13" borderId="82" xfId="66" applyNumberFormat="1" applyFont="1" applyFill="1" applyBorder="1"/>
    <xf numFmtId="37" fontId="50" fillId="13" borderId="131" xfId="66" applyNumberFormat="1" applyFont="1" applyFill="1" applyBorder="1"/>
    <xf numFmtId="37" fontId="50" fillId="13" borderId="132" xfId="66" applyNumberFormat="1" applyFont="1" applyFill="1" applyBorder="1"/>
    <xf numFmtId="0" fontId="16" fillId="13" borderId="0" xfId="66" applyFont="1" applyFill="1" applyBorder="1"/>
    <xf numFmtId="37" fontId="50" fillId="13" borderId="0" xfId="66" applyNumberFormat="1" applyFont="1" applyFill="1" applyBorder="1"/>
    <xf numFmtId="37" fontId="50" fillId="13" borderId="0" xfId="66" applyNumberFormat="1" applyFont="1" applyFill="1" applyAlignment="1">
      <alignment horizontal="centerContinuous"/>
    </xf>
    <xf numFmtId="37" fontId="41" fillId="13" borderId="15" xfId="66" applyNumberFormat="1" applyFont="1" applyFill="1" applyBorder="1"/>
    <xf numFmtId="37" fontId="50" fillId="13" borderId="15" xfId="66" applyNumberFormat="1" applyFont="1" applyFill="1" applyBorder="1"/>
    <xf numFmtId="37" fontId="50" fillId="13" borderId="0" xfId="66" applyNumberFormat="1" applyFont="1" applyFill="1"/>
    <xf numFmtId="37" fontId="41" fillId="13" borderId="0" xfId="66" quotePrefix="1" applyNumberFormat="1" applyFont="1" applyFill="1" applyAlignment="1">
      <alignment horizontal="left"/>
    </xf>
    <xf numFmtId="37" fontId="41" fillId="13" borderId="0" xfId="66" applyNumberFormat="1" applyFont="1" applyFill="1" applyAlignment="1">
      <alignment horizontal="right"/>
    </xf>
    <xf numFmtId="37" fontId="41" fillId="13" borderId="10" xfId="66" applyNumberFormat="1" applyFont="1" applyFill="1" applyBorder="1" applyAlignment="1">
      <alignment horizontal="centerContinuous"/>
    </xf>
    <xf numFmtId="37" fontId="50" fillId="13" borderId="79" xfId="66" applyNumberFormat="1" applyFont="1" applyFill="1" applyBorder="1"/>
    <xf numFmtId="37" fontId="50" fillId="13" borderId="80" xfId="66" applyNumberFormat="1" applyFont="1" applyFill="1" applyBorder="1"/>
    <xf numFmtId="37" fontId="50" fillId="0" borderId="79" xfId="66" applyNumberFormat="1" applyFont="1" applyFill="1" applyBorder="1"/>
    <xf numFmtId="37" fontId="50" fillId="0" borderId="80" xfId="66" applyNumberFormat="1" applyFont="1" applyFill="1" applyBorder="1"/>
    <xf numFmtId="37" fontId="50" fillId="0" borderId="129" xfId="66" applyNumberFormat="1" applyFont="1" applyFill="1" applyBorder="1"/>
    <xf numFmtId="37" fontId="50" fillId="0" borderId="130" xfId="66" applyNumberFormat="1" applyFont="1" applyFill="1" applyBorder="1"/>
    <xf numFmtId="0" fontId="50" fillId="13" borderId="0" xfId="66" applyFont="1" applyFill="1"/>
    <xf numFmtId="0" fontId="50" fillId="13" borderId="0" xfId="66" applyFont="1" applyFill="1" applyAlignment="1">
      <alignment horizontal="centerContinuous"/>
    </xf>
    <xf numFmtId="0" fontId="10" fillId="0" borderId="0" xfId="66" quotePrefix="1" applyFont="1" applyAlignment="1">
      <alignment horizontal="left"/>
    </xf>
    <xf numFmtId="0" fontId="21" fillId="0" borderId="0" xfId="66" applyFont="1"/>
    <xf numFmtId="0" fontId="10" fillId="0" borderId="0" xfId="66" applyFont="1" applyAlignment="1">
      <alignment horizontal="center"/>
    </xf>
    <xf numFmtId="0" fontId="11" fillId="0" borderId="0" xfId="66" applyFont="1"/>
    <xf numFmtId="0" fontId="10" fillId="0" borderId="9" xfId="66" applyFont="1" applyBorder="1"/>
    <xf numFmtId="0" fontId="11" fillId="0" borderId="10" xfId="66" applyFont="1" applyBorder="1"/>
    <xf numFmtId="0" fontId="10" fillId="0" borderId="11" xfId="66" applyFont="1" applyBorder="1"/>
    <xf numFmtId="0" fontId="10" fillId="0" borderId="12" xfId="66" applyFont="1" applyBorder="1"/>
    <xf numFmtId="0" fontId="10" fillId="0" borderId="13" xfId="66" applyFont="1" applyBorder="1"/>
    <xf numFmtId="0" fontId="16" fillId="0" borderId="12" xfId="66" applyFont="1" applyBorder="1" applyAlignment="1" applyProtection="1">
      <alignment horizontal="centerContinuous" wrapText="1"/>
      <protection locked="0"/>
    </xf>
    <xf numFmtId="0" fontId="44" fillId="0" borderId="0" xfId="66" applyFont="1" applyAlignment="1" applyProtection="1">
      <alignment horizontal="centerContinuous" wrapText="1"/>
      <protection locked="0"/>
    </xf>
    <xf numFmtId="0" fontId="5" fillId="0" borderId="0" xfId="66" applyFont="1" applyAlignment="1" applyProtection="1">
      <alignment horizontal="centerContinuous" wrapText="1"/>
      <protection locked="0"/>
    </xf>
    <xf numFmtId="0" fontId="16" fillId="0" borderId="13" xfId="66" applyFont="1" applyBorder="1" applyAlignment="1" applyProtection="1">
      <alignment horizontal="centerContinuous" wrapText="1"/>
      <protection locked="0"/>
    </xf>
    <xf numFmtId="0" fontId="10" fillId="0" borderId="0" xfId="66" applyFont="1"/>
    <xf numFmtId="0" fontId="10" fillId="0" borderId="0" xfId="66" applyFont="1" applyAlignment="1">
      <alignment horizontal="left"/>
    </xf>
    <xf numFmtId="0" fontId="10" fillId="0" borderId="0" xfId="66" applyFont="1" applyBorder="1"/>
    <xf numFmtId="0" fontId="10" fillId="0" borderId="0" xfId="66" applyFont="1" applyAlignment="1" applyProtection="1">
      <alignment horizontal="center"/>
      <protection locked="0"/>
    </xf>
    <xf numFmtId="0" fontId="10" fillId="0" borderId="0" xfId="66" applyFont="1" applyProtection="1">
      <protection locked="0"/>
    </xf>
    <xf numFmtId="0" fontId="10" fillId="0" borderId="14" xfId="66" applyFont="1" applyBorder="1"/>
    <xf numFmtId="0" fontId="10" fillId="0" borderId="15" xfId="66" applyFont="1" applyBorder="1"/>
    <xf numFmtId="0" fontId="10" fillId="0" borderId="16" xfId="66" applyFont="1" applyBorder="1"/>
    <xf numFmtId="0" fontId="22" fillId="13" borderId="11" xfId="66" applyFont="1" applyFill="1" applyBorder="1" applyAlignment="1" applyProtection="1">
      <alignment horizontal="centerContinuous"/>
    </xf>
    <xf numFmtId="0" fontId="11" fillId="13" borderId="0" xfId="66" applyFill="1" applyAlignment="1" applyProtection="1">
      <alignment horizontal="centerContinuous"/>
    </xf>
    <xf numFmtId="0" fontId="11" fillId="13" borderId="13" xfId="66" applyFill="1" applyBorder="1" applyAlignment="1" applyProtection="1">
      <alignment horizontal="centerContinuous"/>
    </xf>
    <xf numFmtId="0" fontId="16" fillId="13" borderId="0" xfId="66" applyFont="1" applyFill="1" applyProtection="1"/>
    <xf numFmtId="0" fontId="16" fillId="13" borderId="13" xfId="66" applyFont="1" applyFill="1" applyBorder="1" applyProtection="1"/>
    <xf numFmtId="0" fontId="16" fillId="13" borderId="16" xfId="66" applyFont="1" applyFill="1" applyBorder="1" applyProtection="1"/>
    <xf numFmtId="0" fontId="16" fillId="13" borderId="20" xfId="66" applyFont="1" applyFill="1" applyBorder="1" applyProtection="1"/>
    <xf numFmtId="0" fontId="16" fillId="13" borderId="5" xfId="66" applyFont="1" applyFill="1" applyBorder="1" applyProtection="1"/>
    <xf numFmtId="37" fontId="54" fillId="13" borderId="17" xfId="66" applyNumberFormat="1" applyFont="1" applyFill="1" applyBorder="1"/>
    <xf numFmtId="37" fontId="54" fillId="13" borderId="17" xfId="66" applyNumberFormat="1" applyFont="1" applyFill="1" applyBorder="1" applyProtection="1"/>
    <xf numFmtId="0" fontId="54" fillId="13" borderId="17" xfId="66" applyFont="1" applyFill="1" applyBorder="1" applyProtection="1"/>
    <xf numFmtId="37" fontId="54" fillId="0" borderId="21" xfId="66" applyNumberFormat="1" applyFont="1" applyFill="1" applyBorder="1"/>
    <xf numFmtId="37" fontId="54" fillId="13" borderId="21" xfId="66" applyNumberFormat="1" applyFont="1" applyFill="1" applyBorder="1"/>
    <xf numFmtId="167" fontId="54" fillId="13" borderId="21" xfId="67" applyNumberFormat="1" applyFont="1" applyFill="1" applyBorder="1"/>
    <xf numFmtId="37" fontId="54" fillId="0" borderId="17" xfId="66" applyNumberFormat="1" applyFont="1" applyFill="1" applyBorder="1" applyProtection="1"/>
    <xf numFmtId="167" fontId="54" fillId="13" borderId="17" xfId="67" applyNumberFormat="1" applyFont="1" applyFill="1" applyBorder="1" applyProtection="1"/>
    <xf numFmtId="43" fontId="54" fillId="13" borderId="17" xfId="67" applyFont="1" applyFill="1" applyBorder="1" applyProtection="1"/>
    <xf numFmtId="167" fontId="54" fillId="0" borderId="17" xfId="67" applyNumberFormat="1" applyFont="1" applyFill="1" applyBorder="1" applyProtection="1"/>
    <xf numFmtId="0" fontId="54" fillId="0" borderId="17" xfId="66" applyFont="1" applyFill="1" applyBorder="1" applyProtection="1"/>
    <xf numFmtId="37" fontId="54" fillId="0" borderId="17" xfId="66" applyNumberFormat="1" applyFont="1" applyFill="1" applyBorder="1"/>
    <xf numFmtId="37" fontId="54" fillId="0" borderId="21" xfId="66" applyNumberFormat="1" applyFont="1" applyFill="1" applyBorder="1" applyProtection="1"/>
    <xf numFmtId="43" fontId="54" fillId="0" borderId="17" xfId="67" applyFont="1" applyFill="1" applyBorder="1" applyProtection="1"/>
    <xf numFmtId="0" fontId="18" fillId="0" borderId="0" xfId="66" applyFont="1" applyFill="1" applyBorder="1" applyProtection="1"/>
    <xf numFmtId="0" fontId="11" fillId="0" borderId="0" xfId="66" applyFont="1" applyProtection="1"/>
    <xf numFmtId="0" fontId="16" fillId="0" borderId="0" xfId="66" applyFont="1" applyProtection="1"/>
    <xf numFmtId="0" fontId="11" fillId="0" borderId="0" xfId="66" quotePrefix="1" applyFont="1" applyAlignment="1" applyProtection="1">
      <alignment horizontal="right"/>
    </xf>
    <xf numFmtId="0" fontId="43" fillId="0" borderId="0" xfId="66" applyFont="1" applyProtection="1"/>
    <xf numFmtId="0" fontId="18" fillId="0" borderId="1" xfId="66" applyFont="1" applyBorder="1" applyProtection="1"/>
    <xf numFmtId="0" fontId="18" fillId="0" borderId="2" xfId="66" applyFont="1" applyBorder="1" applyProtection="1"/>
    <xf numFmtId="0" fontId="5" fillId="0" borderId="3" xfId="66" applyFont="1" applyBorder="1" applyProtection="1"/>
    <xf numFmtId="0" fontId="18" fillId="0" borderId="4" xfId="66" applyFont="1" applyBorder="1" applyAlignment="1" applyProtection="1">
      <alignment horizontal="centerContinuous"/>
    </xf>
    <xf numFmtId="0" fontId="18" fillId="0" borderId="0" xfId="66" applyFont="1" applyBorder="1" applyAlignment="1" applyProtection="1">
      <alignment horizontal="centerContinuous"/>
    </xf>
    <xf numFmtId="0" fontId="5" fillId="0" borderId="5" xfId="66" applyFont="1" applyBorder="1" applyAlignment="1" applyProtection="1">
      <alignment horizontal="centerContinuous"/>
    </xf>
    <xf numFmtId="0" fontId="18" fillId="0" borderId="4" xfId="66" applyFont="1" applyBorder="1" applyProtection="1"/>
    <xf numFmtId="0" fontId="18" fillId="0" borderId="0" xfId="66" applyFont="1" applyBorder="1" applyProtection="1"/>
    <xf numFmtId="0" fontId="5" fillId="0" borderId="5" xfId="66" applyFont="1" applyBorder="1" applyProtection="1"/>
    <xf numFmtId="0" fontId="18" fillId="0" borderId="0" xfId="66" applyFont="1" applyBorder="1" applyAlignment="1" applyProtection="1">
      <alignment horizontal="center"/>
    </xf>
    <xf numFmtId="0" fontId="18" fillId="0" borderId="15" xfId="66" applyFont="1" applyBorder="1" applyAlignment="1" applyProtection="1">
      <alignment horizontal="center"/>
    </xf>
    <xf numFmtId="0" fontId="18" fillId="0" borderId="4" xfId="66" applyFont="1" applyBorder="1" applyAlignment="1" applyProtection="1">
      <alignment horizontal="left"/>
    </xf>
    <xf numFmtId="39" fontId="18" fillId="0" borderId="0" xfId="66" applyNumberFormat="1" applyFont="1" applyBorder="1" applyProtection="1"/>
    <xf numFmtId="39" fontId="18" fillId="0" borderId="19" xfId="66" applyNumberFormat="1" applyFont="1" applyBorder="1" applyProtection="1"/>
    <xf numFmtId="0" fontId="18" fillId="0" borderId="0" xfId="66" quotePrefix="1" applyFont="1" applyBorder="1" applyAlignment="1" applyProtection="1">
      <alignment horizontal="left"/>
    </xf>
    <xf numFmtId="39" fontId="18" fillId="0" borderId="15" xfId="66" applyNumberFormat="1" applyFont="1" applyBorder="1" applyProtection="1"/>
    <xf numFmtId="10" fontId="0" fillId="0" borderId="0" xfId="70" applyNumberFormat="1" applyFont="1"/>
    <xf numFmtId="9" fontId="0" fillId="0" borderId="0" xfId="70" applyFont="1"/>
    <xf numFmtId="39" fontId="18" fillId="0" borderId="64" xfId="66" applyNumberFormat="1" applyFont="1" applyBorder="1" applyProtection="1"/>
    <xf numFmtId="0" fontId="18" fillId="0" borderId="0" xfId="66" applyFont="1" applyFill="1" applyBorder="1" applyAlignment="1" applyProtection="1">
      <alignment horizontal="left"/>
    </xf>
    <xf numFmtId="0" fontId="11" fillId="0" borderId="4" xfId="66" applyBorder="1"/>
    <xf numFmtId="0" fontId="11" fillId="0" borderId="0" xfId="66" applyFont="1" applyBorder="1" applyProtection="1"/>
    <xf numFmtId="0" fontId="5" fillId="0" borderId="0" xfId="66" applyFont="1" applyBorder="1" applyProtection="1"/>
    <xf numFmtId="39" fontId="5" fillId="0" borderId="0" xfId="66" applyNumberFormat="1" applyFont="1" applyBorder="1" applyProtection="1"/>
    <xf numFmtId="0" fontId="18" fillId="0" borderId="6" xfId="66" applyFont="1" applyBorder="1" applyAlignment="1" applyProtection="1">
      <alignment horizontal="left"/>
    </xf>
    <xf numFmtId="0" fontId="5" fillId="0" borderId="7" xfId="66" applyFont="1" applyBorder="1" applyProtection="1"/>
    <xf numFmtId="39" fontId="5" fillId="0" borderId="7" xfId="66" applyNumberFormat="1" applyFont="1" applyBorder="1" applyProtection="1"/>
    <xf numFmtId="0" fontId="5" fillId="0" borderId="8" xfId="66" applyFont="1" applyBorder="1" applyProtection="1"/>
    <xf numFmtId="0" fontId="18" fillId="0" borderId="0" xfId="66" applyFont="1" applyBorder="1" applyAlignment="1" applyProtection="1">
      <alignment horizontal="left"/>
    </xf>
    <xf numFmtId="0" fontId="5" fillId="0" borderId="0" xfId="66" applyFont="1" applyProtection="1"/>
    <xf numFmtId="39" fontId="11" fillId="0" borderId="0" xfId="66" applyNumberFormat="1" applyFont="1" applyAlignment="1" applyProtection="1">
      <alignment horizontal="right"/>
    </xf>
    <xf numFmtId="39" fontId="5" fillId="0" borderId="0" xfId="66" applyNumberFormat="1" applyFont="1" applyProtection="1"/>
    <xf numFmtId="0" fontId="11" fillId="0" borderId="0" xfId="66" applyFont="1" applyAlignment="1" applyProtection="1">
      <alignment horizontal="right"/>
    </xf>
    <xf numFmtId="0" fontId="18" fillId="0" borderId="1" xfId="66" applyFont="1" applyBorder="1" applyAlignment="1" applyProtection="1">
      <alignment horizontal="left"/>
    </xf>
    <xf numFmtId="0" fontId="5" fillId="0" borderId="2" xfId="66" applyFont="1" applyBorder="1" applyProtection="1"/>
    <xf numFmtId="39" fontId="5" fillId="0" borderId="2" xfId="66" applyNumberFormat="1" applyFont="1" applyBorder="1" applyProtection="1"/>
    <xf numFmtId="39" fontId="18" fillId="0" borderId="0" xfId="66" applyNumberFormat="1" applyFont="1" applyBorder="1" applyAlignment="1" applyProtection="1">
      <alignment horizontal="centerContinuous"/>
    </xf>
    <xf numFmtId="39" fontId="18" fillId="0" borderId="15" xfId="66" applyNumberFormat="1" applyFont="1" applyBorder="1" applyAlignment="1" applyProtection="1">
      <alignment horizontal="center"/>
    </xf>
    <xf numFmtId="0" fontId="18" fillId="0" borderId="0" xfId="66" applyFont="1" applyBorder="1"/>
    <xf numFmtId="39" fontId="18" fillId="0" borderId="0" xfId="66" applyNumberFormat="1" applyFont="1" applyBorder="1"/>
    <xf numFmtId="39" fontId="18" fillId="0" borderId="0" xfId="66" applyNumberFormat="1" applyFont="1" applyFill="1" applyBorder="1" applyProtection="1"/>
    <xf numFmtId="39" fontId="18" fillId="0" borderId="15" xfId="66" applyNumberFormat="1" applyFont="1" applyFill="1" applyBorder="1" applyProtection="1"/>
    <xf numFmtId="0" fontId="18" fillId="0" borderId="6" xfId="66" applyFont="1" applyBorder="1" applyProtection="1"/>
    <xf numFmtId="0" fontId="18" fillId="0" borderId="7" xfId="66" applyFont="1" applyBorder="1" applyProtection="1"/>
    <xf numFmtId="39" fontId="18" fillId="0" borderId="7" xfId="66" applyNumberFormat="1" applyFont="1" applyBorder="1" applyProtection="1"/>
    <xf numFmtId="39" fontId="11" fillId="0" borderId="0" xfId="66" applyNumberFormat="1" applyFont="1" applyProtection="1"/>
    <xf numFmtId="39" fontId="11" fillId="0" borderId="0" xfId="66" quotePrefix="1" applyNumberFormat="1" applyFont="1" applyAlignment="1" applyProtection="1">
      <alignment horizontal="right"/>
    </xf>
    <xf numFmtId="0" fontId="11" fillId="0" borderId="1" xfId="66" applyFont="1" applyBorder="1" applyProtection="1"/>
    <xf numFmtId="49" fontId="18" fillId="0" borderId="4" xfId="66" applyNumberFormat="1" applyFont="1" applyBorder="1" applyProtection="1"/>
    <xf numFmtId="0" fontId="18" fillId="0" borderId="4" xfId="66" quotePrefix="1" applyFont="1" applyBorder="1" applyAlignment="1" applyProtection="1">
      <alignment horizontal="left"/>
    </xf>
    <xf numFmtId="0" fontId="18" fillId="0" borderId="0" xfId="66" quotePrefix="1" applyFont="1" applyBorder="1" applyProtection="1"/>
    <xf numFmtId="0" fontId="11" fillId="0" borderId="0" xfId="66" applyBorder="1"/>
    <xf numFmtId="43" fontId="18" fillId="0" borderId="0" xfId="67" applyFont="1" applyBorder="1"/>
    <xf numFmtId="0" fontId="5" fillId="0" borderId="6" xfId="66" applyFont="1" applyBorder="1" applyProtection="1"/>
    <xf numFmtId="0" fontId="11" fillId="0" borderId="0" xfId="66" quotePrefix="1" applyFont="1" applyBorder="1" applyAlignment="1" applyProtection="1">
      <alignment horizontal="left"/>
    </xf>
    <xf numFmtId="0" fontId="5" fillId="0" borderId="4" xfId="66" applyFont="1" applyBorder="1" applyProtection="1"/>
    <xf numFmtId="37" fontId="5" fillId="0" borderId="0" xfId="66" applyNumberFormat="1" applyFont="1" applyBorder="1" applyProtection="1"/>
    <xf numFmtId="0" fontId="5" fillId="0" borderId="0" xfId="66" applyFont="1" applyBorder="1" applyAlignment="1" applyProtection="1">
      <alignment horizontal="centerContinuous"/>
    </xf>
    <xf numFmtId="37" fontId="5" fillId="0" borderId="0" xfId="66" applyNumberFormat="1" applyFont="1" applyBorder="1" applyAlignment="1" applyProtection="1">
      <alignment horizontal="centerContinuous"/>
    </xf>
    <xf numFmtId="39" fontId="5" fillId="0" borderId="0" xfId="66" applyNumberFormat="1" applyFont="1" applyBorder="1" applyAlignment="1" applyProtection="1">
      <alignment horizontal="centerContinuous"/>
    </xf>
    <xf numFmtId="0" fontId="11" fillId="0" borderId="0" xfId="66" applyFont="1" applyBorder="1" applyAlignment="1" applyProtection="1">
      <alignment horizontal="left"/>
    </xf>
    <xf numFmtId="0" fontId="11" fillId="0" borderId="0" xfId="66" applyProtection="1"/>
    <xf numFmtId="0" fontId="13" fillId="13" borderId="9" xfId="66" applyFont="1" applyFill="1" applyBorder="1" applyAlignment="1">
      <alignment horizontal="centerContinuous"/>
    </xf>
    <xf numFmtId="0" fontId="16" fillId="13" borderId="20" xfId="66" applyFont="1" applyFill="1" applyBorder="1" applyAlignment="1">
      <alignment horizontal="center"/>
    </xf>
    <xf numFmtId="37" fontId="50" fillId="13" borderId="21" xfId="66" applyNumberFormat="1" applyFont="1" applyFill="1" applyBorder="1"/>
    <xf numFmtId="167" fontId="50" fillId="13" borderId="21" xfId="67" applyNumberFormat="1" applyFont="1" applyFill="1" applyBorder="1"/>
    <xf numFmtId="37" fontId="50" fillId="0" borderId="21" xfId="66" applyNumberFormat="1" applyFont="1" applyFill="1" applyBorder="1"/>
    <xf numFmtId="37" fontId="50" fillId="13" borderId="102" xfId="66" applyNumberFormat="1" applyFont="1" applyFill="1" applyBorder="1"/>
    <xf numFmtId="37" fontId="50" fillId="13" borderId="49" xfId="66" applyNumberFormat="1" applyFont="1" applyFill="1" applyBorder="1"/>
    <xf numFmtId="0" fontId="41" fillId="13" borderId="49" xfId="66" applyFont="1" applyFill="1" applyBorder="1"/>
    <xf numFmtId="0" fontId="50" fillId="13" borderId="49" xfId="66" applyFont="1" applyFill="1" applyBorder="1"/>
    <xf numFmtId="37" fontId="50" fillId="13" borderId="55" xfId="66" applyNumberFormat="1" applyFont="1" applyFill="1" applyBorder="1"/>
    <xf numFmtId="37" fontId="50" fillId="13" borderId="6" xfId="66" applyNumberFormat="1" applyFont="1" applyFill="1" applyBorder="1"/>
    <xf numFmtId="0" fontId="41" fillId="13" borderId="21" xfId="66" applyFont="1" applyFill="1" applyBorder="1"/>
    <xf numFmtId="37" fontId="50" fillId="0" borderId="55" xfId="66" applyNumberFormat="1" applyFont="1" applyFill="1" applyBorder="1"/>
    <xf numFmtId="0" fontId="16" fillId="13" borderId="1" xfId="66" applyFont="1" applyFill="1" applyBorder="1" applyAlignment="1">
      <alignment horizontal="center"/>
    </xf>
    <xf numFmtId="0" fontId="16" fillId="13" borderId="2" xfId="66" applyFont="1" applyFill="1" applyBorder="1"/>
    <xf numFmtId="0" fontId="16" fillId="13" borderId="4" xfId="66" applyFont="1" applyFill="1" applyBorder="1" applyAlignment="1">
      <alignment horizontal="center"/>
    </xf>
    <xf numFmtId="0" fontId="11" fillId="13" borderId="6" xfId="66" applyFill="1" applyBorder="1"/>
    <xf numFmtId="0" fontId="11" fillId="13" borderId="7" xfId="66" applyFill="1" applyBorder="1"/>
    <xf numFmtId="0" fontId="13" fillId="13" borderId="0" xfId="66" applyFont="1" applyFill="1" applyAlignment="1" applyProtection="1">
      <alignment horizontal="left"/>
    </xf>
    <xf numFmtId="0" fontId="11" fillId="13" borderId="13" xfId="66" applyFill="1" applyBorder="1" applyProtection="1"/>
    <xf numFmtId="0" fontId="22" fillId="13" borderId="13" xfId="66" applyFont="1" applyFill="1" applyBorder="1" applyAlignment="1" applyProtection="1">
      <alignment horizontal="centerContinuous"/>
    </xf>
    <xf numFmtId="37" fontId="13" fillId="13" borderId="0" xfId="66" applyNumberFormat="1" applyFont="1" applyFill="1" applyAlignment="1" applyProtection="1">
      <alignment horizontal="center"/>
    </xf>
    <xf numFmtId="0" fontId="13" fillId="13" borderId="10" xfId="66" applyFont="1" applyFill="1" applyBorder="1" applyAlignment="1" applyProtection="1">
      <alignment horizontal="centerContinuous"/>
    </xf>
    <xf numFmtId="0" fontId="11" fillId="13" borderId="14" xfId="66" applyFill="1" applyBorder="1" applyProtection="1"/>
    <xf numFmtId="0" fontId="11" fillId="13" borderId="16" xfId="66" applyFill="1" applyBorder="1" applyProtection="1"/>
    <xf numFmtId="0" fontId="11" fillId="13" borderId="0" xfId="125" applyFont="1" applyFill="1" applyAlignment="1" applyProtection="1">
      <alignment horizontal="center"/>
    </xf>
    <xf numFmtId="0" fontId="11" fillId="13" borderId="0" xfId="125" applyFont="1" applyFill="1" applyProtection="1"/>
    <xf numFmtId="0" fontId="11" fillId="13" borderId="0" xfId="125" quotePrefix="1" applyFont="1" applyFill="1" applyAlignment="1" applyProtection="1">
      <alignment horizontal="left"/>
    </xf>
    <xf numFmtId="0" fontId="11" fillId="13" borderId="0" xfId="125" applyFont="1" applyFill="1"/>
    <xf numFmtId="0" fontId="11" fillId="13" borderId="0" xfId="125" applyFill="1"/>
    <xf numFmtId="0" fontId="11" fillId="13" borderId="0" xfId="125" applyFont="1" applyFill="1" applyAlignment="1" applyProtection="1">
      <alignment horizontal="right"/>
    </xf>
    <xf numFmtId="0" fontId="13" fillId="13" borderId="9" xfId="125" applyFont="1" applyFill="1" applyBorder="1" applyAlignment="1" applyProtection="1">
      <alignment horizontal="centerContinuous"/>
    </xf>
    <xf numFmtId="0" fontId="13" fillId="13" borderId="10" xfId="125" applyFont="1" applyFill="1" applyBorder="1" applyAlignment="1" applyProtection="1">
      <alignment horizontal="centerContinuous"/>
    </xf>
    <xf numFmtId="0" fontId="13" fillId="13" borderId="11" xfId="125" applyFont="1" applyFill="1" applyBorder="1" applyAlignment="1" applyProtection="1">
      <alignment horizontal="centerContinuous"/>
    </xf>
    <xf numFmtId="0" fontId="16" fillId="13" borderId="14" xfId="125" applyFont="1" applyFill="1" applyBorder="1" applyAlignment="1" applyProtection="1">
      <alignment horizontal="centerContinuous"/>
    </xf>
    <xf numFmtId="0" fontId="16" fillId="13" borderId="15" xfId="125" applyFont="1" applyFill="1" applyBorder="1" applyAlignment="1" applyProtection="1">
      <alignment horizontal="centerContinuous"/>
    </xf>
    <xf numFmtId="0" fontId="16" fillId="13" borderId="16" xfId="125" applyFont="1" applyFill="1" applyBorder="1" applyAlignment="1" applyProtection="1">
      <alignment horizontal="centerContinuous"/>
    </xf>
    <xf numFmtId="0" fontId="11" fillId="13" borderId="12" xfId="125" applyFill="1" applyBorder="1" applyProtection="1"/>
    <xf numFmtId="0" fontId="11" fillId="13" borderId="0" xfId="125" applyFill="1" applyProtection="1"/>
    <xf numFmtId="0" fontId="11" fillId="13" borderId="13" xfId="125" applyFill="1" applyBorder="1" applyProtection="1"/>
    <xf numFmtId="0" fontId="16" fillId="13" borderId="12" xfId="125" applyFont="1" applyFill="1" applyBorder="1" applyAlignment="1" applyProtection="1">
      <alignment horizontal="center"/>
    </xf>
    <xf numFmtId="0" fontId="16" fillId="13" borderId="0" xfId="125" quotePrefix="1" applyFont="1" applyFill="1" applyAlignment="1" applyProtection="1">
      <alignment horizontal="left"/>
    </xf>
    <xf numFmtId="0" fontId="16" fillId="13" borderId="0" xfId="125" applyFont="1" applyFill="1" applyProtection="1"/>
    <xf numFmtId="0" fontId="16" fillId="13" borderId="13" xfId="125" applyFont="1" applyFill="1" applyBorder="1" applyProtection="1"/>
    <xf numFmtId="0" fontId="16" fillId="13" borderId="12" xfId="125" quotePrefix="1" applyFont="1" applyFill="1" applyBorder="1" applyAlignment="1" applyProtection="1">
      <alignment horizontal="left"/>
    </xf>
    <xf numFmtId="0" fontId="16" fillId="13" borderId="12" xfId="125" applyFont="1" applyFill="1" applyBorder="1" applyProtection="1"/>
    <xf numFmtId="0" fontId="16" fillId="51" borderId="12" xfId="125" applyFont="1" applyFill="1" applyBorder="1" applyProtection="1"/>
    <xf numFmtId="0" fontId="16" fillId="51" borderId="0" xfId="125" applyFont="1" applyFill="1" applyProtection="1"/>
    <xf numFmtId="0" fontId="16" fillId="51" borderId="13" xfId="125" applyFont="1" applyFill="1" applyBorder="1" applyProtection="1"/>
    <xf numFmtId="0" fontId="11" fillId="13" borderId="14" xfId="125" applyFill="1" applyBorder="1" applyProtection="1"/>
    <xf numFmtId="0" fontId="11" fillId="13" borderId="15" xfId="125" applyFill="1" applyBorder="1" applyProtection="1"/>
    <xf numFmtId="0" fontId="11" fillId="13" borderId="15" xfId="125" applyFont="1" applyFill="1" applyBorder="1" applyProtection="1"/>
    <xf numFmtId="0" fontId="11" fillId="13" borderId="16" xfId="125" applyFill="1" applyBorder="1" applyProtection="1"/>
    <xf numFmtId="0" fontId="16" fillId="13" borderId="23" xfId="125" applyFont="1" applyFill="1" applyBorder="1" applyAlignment="1" applyProtection="1">
      <alignment horizontal="center"/>
    </xf>
    <xf numFmtId="0" fontId="16" fillId="13" borderId="10" xfId="125" applyFont="1" applyFill="1" applyBorder="1" applyAlignment="1" applyProtection="1">
      <alignment horizontal="center"/>
    </xf>
    <xf numFmtId="0" fontId="16" fillId="13" borderId="22" xfId="125" applyFont="1" applyFill="1" applyBorder="1" applyAlignment="1" applyProtection="1">
      <alignment horizontal="centerContinuous"/>
    </xf>
    <xf numFmtId="0" fontId="16" fillId="13" borderId="19" xfId="125" applyFont="1" applyFill="1" applyBorder="1" applyAlignment="1" applyProtection="1">
      <alignment horizontal="centerContinuous"/>
    </xf>
    <xf numFmtId="0" fontId="16" fillId="13" borderId="18" xfId="125" applyFont="1" applyFill="1" applyBorder="1" applyAlignment="1" applyProtection="1">
      <alignment horizontal="centerContinuous"/>
    </xf>
    <xf numFmtId="0" fontId="16" fillId="13" borderId="11" xfId="125" applyFont="1" applyFill="1" applyBorder="1" applyAlignment="1" applyProtection="1">
      <alignment horizontal="center"/>
    </xf>
    <xf numFmtId="0" fontId="16" fillId="13" borderId="20" xfId="125" applyFont="1" applyFill="1" applyBorder="1" applyAlignment="1" applyProtection="1">
      <alignment horizontal="center"/>
    </xf>
    <xf numFmtId="0" fontId="16" fillId="13" borderId="0" xfId="125" applyFont="1" applyFill="1" applyAlignment="1" applyProtection="1">
      <alignment horizontal="center"/>
    </xf>
    <xf numFmtId="0" fontId="52" fillId="13" borderId="20" xfId="125" applyFont="1" applyFill="1" applyBorder="1" applyAlignment="1" applyProtection="1">
      <alignment horizontal="center"/>
    </xf>
    <xf numFmtId="0" fontId="52" fillId="13" borderId="12" xfId="125" applyFont="1" applyFill="1" applyBorder="1" applyAlignment="1" applyProtection="1">
      <alignment horizontal="center"/>
    </xf>
    <xf numFmtId="0" fontId="16" fillId="13" borderId="21" xfId="125" applyFont="1" applyFill="1" applyBorder="1" applyProtection="1"/>
    <xf numFmtId="0" fontId="16" fillId="13" borderId="15" xfId="125" applyFont="1" applyFill="1" applyBorder="1" applyProtection="1"/>
    <xf numFmtId="0" fontId="16" fillId="13" borderId="15" xfId="125" applyFont="1" applyFill="1" applyBorder="1" applyAlignment="1" applyProtection="1">
      <alignment horizontal="center"/>
    </xf>
    <xf numFmtId="0" fontId="16" fillId="13" borderId="21" xfId="125" applyFont="1" applyFill="1" applyBorder="1" applyAlignment="1" applyProtection="1">
      <alignment horizontal="center"/>
    </xf>
    <xf numFmtId="0" fontId="16" fillId="13" borderId="20" xfId="125" applyFont="1" applyFill="1" applyBorder="1" applyProtection="1"/>
    <xf numFmtId="37" fontId="16" fillId="13" borderId="156" xfId="125" applyNumberFormat="1" applyFont="1" applyFill="1" applyBorder="1" applyProtection="1"/>
    <xf numFmtId="37" fontId="16" fillId="13" borderId="157" xfId="125" applyNumberFormat="1" applyFont="1" applyFill="1" applyBorder="1" applyProtection="1"/>
    <xf numFmtId="0" fontId="16" fillId="13" borderId="156" xfId="125" applyFont="1" applyFill="1" applyBorder="1" applyProtection="1"/>
    <xf numFmtId="0" fontId="16" fillId="13" borderId="157" xfId="125" applyFont="1" applyFill="1" applyBorder="1" applyProtection="1"/>
    <xf numFmtId="37" fontId="16" fillId="13" borderId="15" xfId="125" applyNumberFormat="1" applyFont="1" applyFill="1" applyBorder="1" applyProtection="1"/>
    <xf numFmtId="37" fontId="16" fillId="13" borderId="107" xfId="125" applyNumberFormat="1" applyFont="1" applyFill="1" applyBorder="1" applyProtection="1"/>
    <xf numFmtId="37" fontId="16" fillId="13" borderId="108" xfId="125" applyNumberFormat="1" applyFont="1" applyFill="1" applyBorder="1" applyProtection="1"/>
    <xf numFmtId="10" fontId="16" fillId="0" borderId="16" xfId="126" applyNumberFormat="1" applyFont="1" applyFill="1" applyBorder="1" applyProtection="1"/>
    <xf numFmtId="0" fontId="16" fillId="13" borderId="107" xfId="125" applyFont="1" applyFill="1" applyBorder="1" applyProtection="1"/>
    <xf numFmtId="0" fontId="16" fillId="13" borderId="108" xfId="125" applyFont="1" applyFill="1" applyBorder="1" applyProtection="1"/>
    <xf numFmtId="0" fontId="16" fillId="13" borderId="16" xfId="125" applyFont="1" applyFill="1" applyBorder="1" applyProtection="1"/>
    <xf numFmtId="0" fontId="55" fillId="13" borderId="0" xfId="125" applyFont="1" applyFill="1"/>
    <xf numFmtId="43" fontId="16" fillId="13" borderId="107" xfId="67" applyFont="1" applyFill="1" applyBorder="1" applyProtection="1"/>
    <xf numFmtId="43" fontId="16" fillId="13" borderId="108" xfId="67" applyFont="1" applyFill="1" applyBorder="1" applyProtection="1"/>
    <xf numFmtId="0" fontId="16" fillId="0" borderId="16" xfId="126" applyFont="1" applyFill="1" applyBorder="1" applyProtection="1"/>
    <xf numFmtId="0" fontId="16" fillId="13" borderId="158" xfId="125" applyFont="1" applyFill="1" applyBorder="1" applyAlignment="1" applyProtection="1">
      <alignment horizontal="center"/>
    </xf>
    <xf numFmtId="37" fontId="16" fillId="13" borderId="30" xfId="125" applyNumberFormat="1" applyFont="1" applyFill="1" applyBorder="1" applyProtection="1"/>
    <xf numFmtId="0" fontId="16" fillId="13" borderId="159" xfId="125" applyFont="1" applyFill="1" applyBorder="1" applyAlignment="1" applyProtection="1">
      <alignment horizontal="center"/>
    </xf>
    <xf numFmtId="37" fontId="16" fillId="13" borderId="160" xfId="125" applyNumberFormat="1" applyFont="1" applyFill="1" applyBorder="1" applyProtection="1"/>
    <xf numFmtId="37" fontId="16" fillId="13" borderId="161" xfId="125" applyNumberFormat="1" applyFont="1" applyFill="1" applyBorder="1" applyProtection="1"/>
    <xf numFmtId="10" fontId="16" fillId="0" borderId="31" xfId="126" applyNumberFormat="1" applyFont="1" applyFill="1" applyBorder="1" applyProtection="1"/>
    <xf numFmtId="0" fontId="16" fillId="13" borderId="160" xfId="125" applyFont="1" applyFill="1" applyBorder="1" applyProtection="1"/>
    <xf numFmtId="0" fontId="16" fillId="13" borderId="161" xfId="125" applyFont="1" applyFill="1" applyBorder="1" applyProtection="1"/>
    <xf numFmtId="0" fontId="16" fillId="13" borderId="31" xfId="125" applyFont="1" applyFill="1" applyBorder="1" applyProtection="1"/>
    <xf numFmtId="37" fontId="16" fillId="13" borderId="0" xfId="125" applyNumberFormat="1" applyFont="1" applyFill="1" applyProtection="1"/>
    <xf numFmtId="37" fontId="16" fillId="13" borderId="109" xfId="125" applyNumberFormat="1" applyFont="1" applyFill="1" applyBorder="1" applyProtection="1"/>
    <xf numFmtId="37" fontId="16" fillId="13" borderId="162" xfId="125" applyNumberFormat="1" applyFont="1" applyFill="1" applyBorder="1" applyProtection="1"/>
    <xf numFmtId="0" fontId="16" fillId="0" borderId="13" xfId="126" applyFont="1" applyFill="1" applyBorder="1" applyProtection="1"/>
    <xf numFmtId="0" fontId="16" fillId="13" borderId="109" xfId="125" applyFont="1" applyFill="1" applyBorder="1" applyProtection="1"/>
    <xf numFmtId="0" fontId="16" fillId="13" borderId="162" xfId="125" applyFont="1" applyFill="1" applyBorder="1" applyProtection="1"/>
    <xf numFmtId="37" fontId="16" fillId="13" borderId="14" xfId="125" applyNumberFormat="1" applyFont="1" applyFill="1" applyBorder="1" applyAlignment="1" applyProtection="1">
      <alignment horizontal="center"/>
    </xf>
    <xf numFmtId="37" fontId="16" fillId="13" borderId="163" xfId="125" applyNumberFormat="1" applyFont="1" applyFill="1" applyBorder="1" applyProtection="1"/>
    <xf numFmtId="0" fontId="16" fillId="13" borderId="163" xfId="125" applyFont="1" applyFill="1" applyBorder="1" applyProtection="1"/>
    <xf numFmtId="43" fontId="16" fillId="13" borderId="163" xfId="67" applyFont="1" applyFill="1" applyBorder="1" applyProtection="1"/>
    <xf numFmtId="41" fontId="16" fillId="0" borderId="16" xfId="126" applyNumberFormat="1" applyFont="1" applyFill="1" applyBorder="1" applyAlignment="1" applyProtection="1">
      <alignment horizontal="right"/>
    </xf>
    <xf numFmtId="0" fontId="16" fillId="13" borderId="19" xfId="125" applyFont="1" applyFill="1" applyBorder="1" applyProtection="1"/>
    <xf numFmtId="10" fontId="16" fillId="0" borderId="13" xfId="126" applyNumberFormat="1" applyFont="1" applyFill="1" applyBorder="1" applyProtection="1"/>
    <xf numFmtId="37" fontId="16" fillId="13" borderId="164" xfId="125" applyNumberFormat="1" applyFont="1" applyFill="1" applyBorder="1" applyProtection="1"/>
    <xf numFmtId="10" fontId="16" fillId="0" borderId="165" xfId="126" applyNumberFormat="1" applyFont="1" applyFill="1" applyBorder="1" applyProtection="1"/>
    <xf numFmtId="0" fontId="16" fillId="13" borderId="164" xfId="125" applyFont="1" applyFill="1" applyBorder="1" applyProtection="1"/>
    <xf numFmtId="0" fontId="16" fillId="13" borderId="158" xfId="125" applyFont="1" applyFill="1" applyBorder="1" applyProtection="1"/>
    <xf numFmtId="0" fontId="16" fillId="13" borderId="166" xfId="125" applyFont="1" applyFill="1" applyBorder="1" applyAlignment="1" applyProtection="1">
      <alignment horizontal="center"/>
    </xf>
    <xf numFmtId="37" fontId="16" fillId="13" borderId="167" xfId="125" applyNumberFormat="1" applyFont="1" applyFill="1" applyBorder="1" applyProtection="1"/>
    <xf numFmtId="0" fontId="16" fillId="13" borderId="167" xfId="125" applyFont="1" applyFill="1" applyBorder="1" applyAlignment="1" applyProtection="1">
      <alignment horizontal="center"/>
    </xf>
    <xf numFmtId="37" fontId="16" fillId="13" borderId="168" xfId="125" applyNumberFormat="1" applyFont="1" applyFill="1" applyBorder="1" applyProtection="1"/>
    <xf numFmtId="37" fontId="16" fillId="13" borderId="169" xfId="125" applyNumberFormat="1" applyFont="1" applyFill="1" applyBorder="1" applyProtection="1"/>
    <xf numFmtId="10" fontId="16" fillId="0" borderId="16" xfId="126" applyNumberFormat="1" applyFont="1" applyFill="1" applyBorder="1" applyAlignment="1" applyProtection="1">
      <alignment horizontal="center"/>
    </xf>
    <xf numFmtId="0" fontId="16" fillId="13" borderId="168" xfId="125" applyFont="1" applyFill="1" applyBorder="1" applyProtection="1"/>
    <xf numFmtId="0" fontId="16" fillId="13" borderId="169" xfId="125" applyFont="1" applyFill="1" applyBorder="1" applyProtection="1"/>
    <xf numFmtId="0" fontId="16" fillId="49" borderId="4" xfId="125" applyFont="1" applyFill="1" applyBorder="1" applyAlignment="1" applyProtection="1">
      <alignment horizontal="center"/>
    </xf>
    <xf numFmtId="0" fontId="16" fillId="49" borderId="0" xfId="125" applyFont="1" applyFill="1" applyBorder="1" applyProtection="1"/>
    <xf numFmtId="167" fontId="16" fillId="49" borderId="0" xfId="67" applyNumberFormat="1" applyFont="1" applyFill="1" applyBorder="1" applyProtection="1"/>
    <xf numFmtId="0" fontId="16" fillId="49" borderId="0" xfId="125" applyFont="1" applyFill="1" applyBorder="1" applyAlignment="1" applyProtection="1">
      <alignment horizontal="center"/>
    </xf>
    <xf numFmtId="0" fontId="16" fillId="49" borderId="5" xfId="125" applyFont="1" applyFill="1" applyBorder="1" applyAlignment="1" applyProtection="1">
      <alignment horizontal="center"/>
    </xf>
    <xf numFmtId="0" fontId="16" fillId="49" borderId="6" xfId="125" applyFont="1" applyFill="1" applyBorder="1" applyAlignment="1" applyProtection="1">
      <alignment horizontal="center"/>
    </xf>
    <xf numFmtId="37" fontId="16" fillId="49" borderId="7" xfId="125" applyNumberFormat="1" applyFont="1" applyFill="1" applyBorder="1" applyProtection="1"/>
    <xf numFmtId="0" fontId="16" fillId="49" borderId="7" xfId="125" applyFont="1" applyFill="1" applyBorder="1" applyAlignment="1" applyProtection="1">
      <alignment horizontal="center"/>
    </xf>
    <xf numFmtId="167" fontId="16" fillId="49" borderId="7" xfId="67" applyNumberFormat="1" applyFont="1" applyFill="1" applyBorder="1" applyProtection="1"/>
    <xf numFmtId="0" fontId="16" fillId="49" borderId="7" xfId="125" applyFont="1" applyFill="1" applyBorder="1" applyProtection="1"/>
    <xf numFmtId="0" fontId="16" fillId="49" borderId="8" xfId="125" applyFont="1" applyFill="1" applyBorder="1" applyAlignment="1" applyProtection="1">
      <alignment horizontal="center"/>
    </xf>
    <xf numFmtId="37" fontId="16" fillId="13" borderId="0" xfId="125" applyNumberFormat="1" applyFont="1" applyFill="1" applyBorder="1" applyProtection="1"/>
    <xf numFmtId="0" fontId="11" fillId="13" borderId="0" xfId="125" applyFont="1" applyFill="1" applyBorder="1"/>
    <xf numFmtId="0" fontId="11" fillId="13" borderId="0" xfId="125" applyFill="1" applyBorder="1"/>
    <xf numFmtId="167" fontId="11" fillId="13" borderId="0" xfId="125" applyNumberFormat="1" applyFont="1" applyFill="1" applyBorder="1"/>
    <xf numFmtId="167" fontId="11" fillId="13" borderId="0" xfId="67" applyNumberFormat="1" applyFont="1" applyFill="1" applyBorder="1"/>
    <xf numFmtId="167" fontId="1" fillId="13" borderId="0" xfId="128" applyNumberFormat="1" applyFont="1" applyFill="1" applyAlignment="1">
      <alignment horizontal="left" indent="1"/>
    </xf>
    <xf numFmtId="167" fontId="50" fillId="13" borderId="0" xfId="128" applyNumberFormat="1" applyFont="1" applyFill="1" applyAlignment="1">
      <alignment horizontal="left" indent="1"/>
    </xf>
    <xf numFmtId="0" fontId="50" fillId="13" borderId="20" xfId="127" applyFont="1" applyFill="1" applyBorder="1" applyAlignment="1" applyProtection="1">
      <alignment horizontal="center" vertical="top"/>
    </xf>
    <xf numFmtId="0" fontId="50" fillId="13" borderId="66" xfId="127" applyFont="1" applyFill="1" applyBorder="1" applyProtection="1"/>
    <xf numFmtId="0" fontId="50" fillId="13" borderId="171" xfId="127" applyFont="1" applyFill="1" applyBorder="1" applyProtection="1"/>
    <xf numFmtId="0" fontId="50" fillId="13" borderId="88" xfId="127" applyFont="1" applyFill="1" applyBorder="1" applyProtection="1"/>
    <xf numFmtId="0" fontId="50" fillId="13" borderId="172" xfId="127" applyFont="1" applyFill="1" applyBorder="1" applyProtection="1"/>
    <xf numFmtId="167" fontId="50" fillId="0" borderId="144" xfId="128" applyNumberFormat="1" applyFont="1" applyFill="1" applyBorder="1" applyAlignment="1" applyProtection="1">
      <alignment vertical="top"/>
    </xf>
    <xf numFmtId="167" fontId="50" fillId="0" borderId="16" xfId="128" applyNumberFormat="1" applyFont="1" applyFill="1" applyBorder="1" applyAlignment="1" applyProtection="1">
      <alignment vertical="top"/>
    </xf>
    <xf numFmtId="167" fontId="50" fillId="0" borderId="175" xfId="128" applyNumberFormat="1" applyFont="1" applyFill="1" applyBorder="1" applyAlignment="1" applyProtection="1">
      <alignment vertical="top"/>
    </xf>
    <xf numFmtId="167" fontId="50" fillId="0" borderId="13" xfId="128" applyNumberFormat="1" applyFont="1" applyFill="1" applyBorder="1" applyAlignment="1" applyProtection="1">
      <alignment vertical="top"/>
    </xf>
    <xf numFmtId="0" fontId="1" fillId="13" borderId="0" xfId="127" applyFont="1" applyFill="1" applyProtection="1"/>
    <xf numFmtId="0" fontId="11" fillId="13" borderId="0" xfId="66" quotePrefix="1" applyFont="1" applyFill="1" applyAlignment="1" applyProtection="1">
      <alignment horizontal="right"/>
    </xf>
    <xf numFmtId="0" fontId="13" fillId="13" borderId="11" xfId="66" applyFont="1" applyFill="1" applyBorder="1" applyAlignment="1" applyProtection="1">
      <alignment horizontal="centerContinuous"/>
    </xf>
    <xf numFmtId="0" fontId="16" fillId="13" borderId="14" xfId="66" applyFont="1" applyFill="1" applyBorder="1" applyAlignment="1" applyProtection="1">
      <alignment horizontal="centerContinuous"/>
    </xf>
    <xf numFmtId="0" fontId="16" fillId="13" borderId="15" xfId="66" applyFont="1" applyFill="1" applyBorder="1" applyAlignment="1" applyProtection="1">
      <alignment horizontal="centerContinuous"/>
    </xf>
    <xf numFmtId="0" fontId="16" fillId="13" borderId="16" xfId="66" applyFont="1" applyFill="1" applyBorder="1" applyAlignment="1" applyProtection="1">
      <alignment horizontal="centerContinuous"/>
    </xf>
    <xf numFmtId="0" fontId="11" fillId="13" borderId="9" xfId="66" applyFill="1" applyBorder="1" applyProtection="1"/>
    <xf numFmtId="0" fontId="11" fillId="13" borderId="11" xfId="66" applyFill="1" applyBorder="1" applyProtection="1"/>
    <xf numFmtId="0" fontId="16" fillId="13" borderId="12" xfId="66" quotePrefix="1" applyFont="1" applyFill="1" applyBorder="1" applyAlignment="1" applyProtection="1">
      <alignment horizontal="left"/>
    </xf>
    <xf numFmtId="37" fontId="16" fillId="13" borderId="23" xfId="66" applyNumberFormat="1" applyFont="1" applyFill="1" applyBorder="1" applyProtection="1"/>
    <xf numFmtId="37" fontId="16" fillId="13" borderId="10" xfId="66" applyNumberFormat="1" applyFont="1" applyFill="1" applyBorder="1" applyProtection="1"/>
    <xf numFmtId="0" fontId="16" fillId="13" borderId="11" xfId="66" applyFont="1" applyFill="1" applyBorder="1" applyProtection="1"/>
    <xf numFmtId="0" fontId="16" fillId="13" borderId="23" xfId="66" applyFont="1" applyFill="1" applyBorder="1" applyProtection="1"/>
    <xf numFmtId="0" fontId="16" fillId="13" borderId="11" xfId="66" applyFont="1" applyFill="1" applyBorder="1" applyAlignment="1" applyProtection="1">
      <alignment horizontal="centerContinuous"/>
    </xf>
    <xf numFmtId="37" fontId="16" fillId="13" borderId="20" xfId="66" applyNumberFormat="1" applyFont="1" applyFill="1" applyBorder="1" applyProtection="1"/>
    <xf numFmtId="37" fontId="16" fillId="13" borderId="0" xfId="66" applyNumberFormat="1" applyFont="1" applyFill="1" applyProtection="1"/>
    <xf numFmtId="0" fontId="16" fillId="13" borderId="21" xfId="66" applyFont="1" applyFill="1" applyBorder="1" applyProtection="1"/>
    <xf numFmtId="0" fontId="16" fillId="13" borderId="156" xfId="66" applyFont="1" applyFill="1" applyBorder="1" applyProtection="1"/>
    <xf numFmtId="0" fontId="16" fillId="13" borderId="179" xfId="66" applyFont="1" applyFill="1" applyBorder="1" applyProtection="1"/>
    <xf numFmtId="0" fontId="16" fillId="13" borderId="180" xfId="66" applyFont="1" applyFill="1" applyBorder="1" applyProtection="1"/>
    <xf numFmtId="0" fontId="16" fillId="13" borderId="107" xfId="66" applyFont="1" applyFill="1" applyBorder="1" applyProtection="1"/>
    <xf numFmtId="0" fontId="16" fillId="13" borderId="108" xfId="66" applyFont="1" applyFill="1" applyBorder="1" applyProtection="1"/>
    <xf numFmtId="0" fontId="16" fillId="13" borderId="158" xfId="66" applyFont="1" applyFill="1" applyBorder="1" applyAlignment="1" applyProtection="1">
      <alignment horizontal="center"/>
    </xf>
    <xf numFmtId="37" fontId="16" fillId="13" borderId="30" xfId="66" applyNumberFormat="1" applyFont="1" applyFill="1" applyBorder="1" applyProtection="1"/>
    <xf numFmtId="0" fontId="16" fillId="13" borderId="31" xfId="66" applyFont="1" applyFill="1" applyBorder="1" applyAlignment="1" applyProtection="1">
      <alignment horizontal="center"/>
    </xf>
    <xf numFmtId="0" fontId="16" fillId="13" borderId="160" xfId="66" applyFont="1" applyFill="1" applyBorder="1" applyProtection="1"/>
    <xf numFmtId="0" fontId="16" fillId="13" borderId="31" xfId="66" applyFont="1" applyFill="1" applyBorder="1" applyProtection="1"/>
    <xf numFmtId="0" fontId="16" fillId="13" borderId="161" xfId="66" applyFont="1" applyFill="1" applyBorder="1" applyProtection="1"/>
    <xf numFmtId="0" fontId="16" fillId="13" borderId="109" xfId="66" applyFont="1" applyFill="1" applyBorder="1" applyProtection="1"/>
    <xf numFmtId="0" fontId="16" fillId="13" borderId="110" xfId="66" applyFont="1" applyFill="1" applyBorder="1" applyProtection="1"/>
    <xf numFmtId="0" fontId="16" fillId="13" borderId="166" xfId="66" applyFont="1" applyFill="1" applyBorder="1" applyProtection="1"/>
    <xf numFmtId="0" fontId="16" fillId="13" borderId="181" xfId="66" applyFont="1" applyFill="1" applyBorder="1" applyAlignment="1" applyProtection="1">
      <alignment horizontal="center"/>
    </xf>
    <xf numFmtId="0" fontId="16" fillId="13" borderId="182" xfId="66" applyFont="1" applyFill="1" applyBorder="1" applyProtection="1"/>
    <xf numFmtId="0" fontId="16" fillId="13" borderId="114" xfId="66" applyFont="1" applyFill="1" applyBorder="1" applyAlignment="1" applyProtection="1">
      <alignment horizontal="center"/>
    </xf>
    <xf numFmtId="0" fontId="16" fillId="13" borderId="7" xfId="66" applyFont="1" applyFill="1" applyBorder="1" applyProtection="1"/>
    <xf numFmtId="0" fontId="16" fillId="13" borderId="25" xfId="66" applyFont="1" applyFill="1" applyBorder="1" applyProtection="1"/>
    <xf numFmtId="0" fontId="44" fillId="0" borderId="0" xfId="127" quotePrefix="1" applyFont="1" applyAlignment="1">
      <alignment horizontal="left"/>
    </xf>
    <xf numFmtId="0" fontId="44" fillId="0" borderId="0" xfId="127" applyFont="1"/>
    <xf numFmtId="0" fontId="45" fillId="0" borderId="0" xfId="127" applyFont="1"/>
    <xf numFmtId="0" fontId="44" fillId="0" borderId="0" xfId="127" applyFont="1" applyAlignment="1">
      <alignment horizontal="center"/>
    </xf>
    <xf numFmtId="0" fontId="1" fillId="0" borderId="0" xfId="127"/>
    <xf numFmtId="0" fontId="56" fillId="0" borderId="9" xfId="127" applyFont="1" applyBorder="1" applyProtection="1"/>
    <xf numFmtId="0" fontId="56" fillId="0" borderId="10" xfId="127" applyFont="1" applyBorder="1" applyProtection="1"/>
    <xf numFmtId="0" fontId="56" fillId="0" borderId="11" xfId="127" applyFont="1" applyBorder="1" applyProtection="1"/>
    <xf numFmtId="0" fontId="44" fillId="0" borderId="12" xfId="127" applyFont="1" applyBorder="1" applyProtection="1"/>
    <xf numFmtId="0" fontId="56" fillId="0" borderId="13" xfId="127" applyFont="1" applyBorder="1" applyProtection="1"/>
    <xf numFmtId="0" fontId="44" fillId="0" borderId="0" xfId="127" applyFont="1" applyProtection="1"/>
    <xf numFmtId="0" fontId="56" fillId="0" borderId="12" xfId="127" applyFont="1" applyBorder="1" applyProtection="1"/>
    <xf numFmtId="0" fontId="56" fillId="0" borderId="0" xfId="127" applyFont="1" applyProtection="1"/>
    <xf numFmtId="0" fontId="10" fillId="0" borderId="183" xfId="127" applyFont="1" applyBorder="1" applyProtection="1"/>
    <xf numFmtId="0" fontId="10" fillId="0" borderId="32" xfId="127" applyFont="1" applyBorder="1" applyProtection="1"/>
    <xf numFmtId="0" fontId="10" fillId="0" borderId="184" xfId="127" applyFont="1" applyBorder="1" applyProtection="1"/>
    <xf numFmtId="0" fontId="10" fillId="0" borderId="143" xfId="127" applyFont="1" applyBorder="1" applyProtection="1"/>
    <xf numFmtId="0" fontId="10" fillId="0" borderId="32" xfId="127" applyFont="1" applyBorder="1" applyAlignment="1" applyProtection="1">
      <alignment horizontal="center"/>
    </xf>
    <xf numFmtId="0" fontId="10" fillId="0" borderId="20" xfId="127" applyFont="1" applyBorder="1" applyAlignment="1" applyProtection="1">
      <alignment horizontal="center"/>
    </xf>
    <xf numFmtId="0" fontId="10" fillId="0" borderId="0" xfId="127" applyFont="1" applyProtection="1"/>
    <xf numFmtId="0" fontId="10" fillId="0" borderId="175" xfId="127" applyFont="1" applyBorder="1" applyProtection="1"/>
    <xf numFmtId="0" fontId="10" fillId="0" borderId="94" xfId="127" applyFont="1" applyBorder="1" applyProtection="1"/>
    <xf numFmtId="0" fontId="10" fillId="0" borderId="0" xfId="127" applyFont="1" applyAlignment="1" applyProtection="1">
      <alignment horizontal="center"/>
    </xf>
    <xf numFmtId="0" fontId="10" fillId="0" borderId="175" xfId="127" applyFont="1" applyBorder="1" applyAlignment="1" applyProtection="1">
      <alignment horizontal="center"/>
    </xf>
    <xf numFmtId="0" fontId="10" fillId="0" borderId="94" xfId="127" applyFont="1" applyBorder="1" applyAlignment="1" applyProtection="1">
      <alignment horizontal="center"/>
    </xf>
    <xf numFmtId="0" fontId="10" fillId="0" borderId="20" xfId="127" applyFont="1" applyBorder="1" applyProtection="1"/>
    <xf numFmtId="0" fontId="10" fillId="0" borderId="144" xfId="127" applyFont="1" applyBorder="1" applyAlignment="1" applyProtection="1">
      <alignment horizontal="center"/>
    </xf>
    <xf numFmtId="0" fontId="10" fillId="0" borderId="95" xfId="127" applyFont="1" applyBorder="1" applyAlignment="1" applyProtection="1">
      <alignment horizontal="center"/>
    </xf>
    <xf numFmtId="0" fontId="10" fillId="0" borderId="23" xfId="127" applyFont="1" applyBorder="1" applyProtection="1"/>
    <xf numFmtId="0" fontId="10" fillId="0" borderId="10" xfId="127" applyFont="1" applyBorder="1" applyProtection="1"/>
    <xf numFmtId="0" fontId="10" fillId="0" borderId="17" xfId="127" applyFont="1" applyBorder="1" applyAlignment="1" applyProtection="1">
      <alignment horizontal="center"/>
    </xf>
    <xf numFmtId="0" fontId="10" fillId="0" borderId="19" xfId="127" applyFont="1" applyBorder="1" applyProtection="1"/>
    <xf numFmtId="0" fontId="10" fillId="0" borderId="145" xfId="127" applyFont="1" applyBorder="1" applyProtection="1"/>
    <xf numFmtId="0" fontId="10" fillId="0" borderId="185" xfId="127" applyFont="1" applyBorder="1" applyProtection="1"/>
    <xf numFmtId="0" fontId="10" fillId="0" borderId="18" xfId="127" applyFont="1" applyBorder="1" applyProtection="1"/>
    <xf numFmtId="0" fontId="10" fillId="0" borderId="15" xfId="127" applyFont="1" applyBorder="1" applyProtection="1"/>
    <xf numFmtId="0" fontId="10" fillId="0" borderId="144" xfId="127" applyFont="1" applyBorder="1" applyProtection="1"/>
    <xf numFmtId="0" fontId="10" fillId="0" borderId="95" xfId="127" applyFont="1" applyBorder="1" applyProtection="1"/>
    <xf numFmtId="0" fontId="10" fillId="0" borderId="144" xfId="127" applyFont="1" applyBorder="1" applyAlignment="1" applyProtection="1">
      <alignment horizontal="centerContinuous"/>
    </xf>
    <xf numFmtId="0" fontId="10" fillId="0" borderId="95" xfId="127" applyFont="1" applyBorder="1" applyAlignment="1" applyProtection="1">
      <alignment horizontal="centerContinuous"/>
    </xf>
    <xf numFmtId="0" fontId="10" fillId="0" borderId="183" xfId="127" applyFont="1" applyBorder="1" applyAlignment="1" applyProtection="1">
      <alignment horizontal="center"/>
    </xf>
    <xf numFmtId="0" fontId="10" fillId="0" borderId="186" xfId="127" applyFont="1" applyBorder="1" applyProtection="1"/>
    <xf numFmtId="0" fontId="10" fillId="0" borderId="187" xfId="127" applyFont="1" applyBorder="1" applyProtection="1"/>
    <xf numFmtId="0" fontId="10" fillId="0" borderId="188" xfId="127" applyFont="1" applyBorder="1" applyAlignment="1" applyProtection="1">
      <alignment horizontal="center"/>
    </xf>
    <xf numFmtId="0" fontId="10" fillId="0" borderId="33" xfId="127" applyFont="1" applyBorder="1" applyAlignment="1" applyProtection="1">
      <alignment horizontal="center"/>
    </xf>
    <xf numFmtId="167" fontId="10" fillId="0" borderId="189" xfId="128" applyNumberFormat="1" applyFont="1" applyFill="1" applyBorder="1" applyProtection="1"/>
    <xf numFmtId="167" fontId="10" fillId="0" borderId="190" xfId="128" applyNumberFormat="1" applyFont="1" applyFill="1" applyBorder="1" applyProtection="1"/>
    <xf numFmtId="0" fontId="10" fillId="0" borderId="34" xfId="127" applyFont="1" applyBorder="1" applyProtection="1"/>
    <xf numFmtId="0" fontId="10" fillId="0" borderId="40" xfId="127" applyFont="1" applyBorder="1" applyProtection="1"/>
    <xf numFmtId="0" fontId="10" fillId="0" borderId="0" xfId="127" applyFont="1" applyBorder="1" applyAlignment="1" applyProtection="1">
      <alignment horizontal="center"/>
    </xf>
    <xf numFmtId="0" fontId="10" fillId="0" borderId="0" xfId="127" applyFont="1" applyBorder="1" applyProtection="1"/>
    <xf numFmtId="0" fontId="10" fillId="0" borderId="41" xfId="127" applyFont="1" applyBorder="1" applyProtection="1"/>
    <xf numFmtId="0" fontId="10" fillId="0" borderId="4" xfId="127" applyFont="1" applyBorder="1" applyProtection="1"/>
    <xf numFmtId="0" fontId="10" fillId="0" borderId="5" xfId="127" applyFont="1" applyBorder="1" applyProtection="1"/>
    <xf numFmtId="0" fontId="10" fillId="0" borderId="42" xfId="127" applyFont="1" applyBorder="1" applyProtection="1"/>
    <xf numFmtId="0" fontId="10" fillId="0" borderId="43" xfId="127" applyFont="1" applyBorder="1" applyProtection="1"/>
    <xf numFmtId="0" fontId="16" fillId="13" borderId="42" xfId="66" applyFont="1" applyFill="1" applyBorder="1" applyAlignment="1" applyProtection="1">
      <alignment horizontal="centerContinuous"/>
    </xf>
    <xf numFmtId="0" fontId="16" fillId="13" borderId="43" xfId="66" applyFont="1" applyFill="1" applyBorder="1" applyAlignment="1" applyProtection="1">
      <alignment horizontal="centerContinuous"/>
    </xf>
    <xf numFmtId="0" fontId="16" fillId="13" borderId="40" xfId="66" applyFont="1" applyFill="1" applyBorder="1" applyProtection="1"/>
    <xf numFmtId="0" fontId="16" fillId="13" borderId="10" xfId="66" applyFont="1" applyFill="1" applyBorder="1" applyProtection="1"/>
    <xf numFmtId="0" fontId="16" fillId="13" borderId="41" xfId="66" applyFont="1" applyFill="1" applyBorder="1" applyProtection="1"/>
    <xf numFmtId="37" fontId="16" fillId="13" borderId="4" xfId="66" applyNumberFormat="1" applyFont="1" applyFill="1" applyBorder="1" applyProtection="1"/>
    <xf numFmtId="0" fontId="16" fillId="13" borderId="42" xfId="66" applyFont="1" applyFill="1" applyBorder="1" applyProtection="1"/>
    <xf numFmtId="0" fontId="16" fillId="13" borderId="43" xfId="66" applyFont="1" applyFill="1" applyBorder="1" applyProtection="1"/>
    <xf numFmtId="0" fontId="16" fillId="13" borderId="99" xfId="66" applyFont="1" applyFill="1" applyBorder="1" applyAlignment="1" applyProtection="1">
      <alignment horizontal="center"/>
    </xf>
    <xf numFmtId="0" fontId="16" fillId="13" borderId="53" xfId="66" applyFont="1" applyFill="1" applyBorder="1" applyAlignment="1" applyProtection="1">
      <alignment horizontal="center"/>
    </xf>
    <xf numFmtId="0" fontId="16" fillId="13" borderId="51" xfId="66" applyFont="1" applyFill="1" applyBorder="1" applyProtection="1"/>
    <xf numFmtId="0" fontId="16" fillId="13" borderId="53" xfId="66" applyFont="1" applyFill="1" applyBorder="1" applyProtection="1"/>
    <xf numFmtId="0" fontId="16" fillId="13" borderId="70" xfId="66" applyFont="1" applyFill="1" applyBorder="1" applyProtection="1"/>
    <xf numFmtId="0" fontId="16" fillId="13" borderId="65" xfId="66" applyFont="1" applyFill="1" applyBorder="1" applyProtection="1"/>
    <xf numFmtId="0" fontId="16" fillId="13" borderId="156" xfId="66" applyFont="1" applyFill="1" applyBorder="1" applyAlignment="1" applyProtection="1">
      <alignment horizontal="center"/>
    </xf>
    <xf numFmtId="0" fontId="16" fillId="13" borderId="179" xfId="66" applyFont="1" applyFill="1" applyBorder="1" applyAlignment="1" applyProtection="1">
      <alignment horizontal="center"/>
    </xf>
    <xf numFmtId="0" fontId="16" fillId="13" borderId="180" xfId="66" applyFont="1" applyFill="1" applyBorder="1" applyAlignment="1" applyProtection="1">
      <alignment horizontal="center"/>
    </xf>
    <xf numFmtId="0" fontId="16" fillId="13" borderId="65" xfId="66" applyFont="1" applyFill="1" applyBorder="1" applyAlignment="1" applyProtection="1">
      <alignment horizontal="center"/>
    </xf>
    <xf numFmtId="0" fontId="16" fillId="13" borderId="107" xfId="66" quotePrefix="1" applyFont="1" applyFill="1" applyBorder="1" applyAlignment="1" applyProtection="1">
      <alignment horizontal="left"/>
    </xf>
    <xf numFmtId="0" fontId="16" fillId="13" borderId="191" xfId="66" applyFont="1" applyFill="1" applyBorder="1" applyAlignment="1" applyProtection="1">
      <alignment horizontal="center"/>
    </xf>
    <xf numFmtId="0" fontId="16" fillId="13" borderId="192" xfId="66" applyFont="1" applyFill="1" applyBorder="1" applyAlignment="1" applyProtection="1">
      <alignment horizontal="center"/>
    </xf>
    <xf numFmtId="167" fontId="16" fillId="0" borderId="168" xfId="67" applyNumberFormat="1" applyFont="1" applyFill="1" applyBorder="1" applyProtection="1"/>
    <xf numFmtId="167" fontId="16" fillId="0" borderId="182" xfId="67" applyNumberFormat="1" applyFont="1" applyFill="1" applyBorder="1" applyProtection="1"/>
    <xf numFmtId="167" fontId="16" fillId="0" borderId="193" xfId="67" applyNumberFormat="1" applyFont="1" applyFill="1" applyBorder="1" applyAlignment="1" applyProtection="1">
      <alignment horizontal="center"/>
    </xf>
    <xf numFmtId="167" fontId="16" fillId="0" borderId="194" xfId="67" applyNumberFormat="1" applyFont="1" applyFill="1" applyBorder="1" applyProtection="1"/>
    <xf numFmtId="167" fontId="16" fillId="0" borderId="182" xfId="67" applyNumberFormat="1" applyFont="1" applyFill="1" applyBorder="1" applyAlignment="1" applyProtection="1">
      <alignment horizontal="center"/>
    </xf>
    <xf numFmtId="167" fontId="50" fillId="13" borderId="114" xfId="67" applyNumberFormat="1" applyFont="1" applyFill="1" applyBorder="1" applyProtection="1"/>
    <xf numFmtId="0" fontId="11" fillId="13" borderId="6" xfId="66" applyFill="1" applyBorder="1" applyProtection="1"/>
    <xf numFmtId="0" fontId="11" fillId="13" borderId="8" xfId="66" applyFill="1" applyBorder="1" applyProtection="1"/>
    <xf numFmtId="0" fontId="11" fillId="13" borderId="15" xfId="66" applyFill="1" applyBorder="1" applyAlignment="1" applyProtection="1">
      <alignment horizontal="centerContinuous"/>
    </xf>
    <xf numFmtId="0" fontId="11" fillId="13" borderId="16" xfId="66" applyFill="1" applyBorder="1" applyAlignment="1" applyProtection="1">
      <alignment horizontal="centerContinuous"/>
    </xf>
    <xf numFmtId="0" fontId="16" fillId="13" borderId="22" xfId="66" applyFont="1" applyFill="1" applyBorder="1" applyAlignment="1" applyProtection="1">
      <alignment horizontal="centerContinuous"/>
    </xf>
    <xf numFmtId="0" fontId="16" fillId="13" borderId="18" xfId="66" applyFont="1" applyFill="1" applyBorder="1" applyAlignment="1" applyProtection="1">
      <alignment horizontal="centerContinuous"/>
    </xf>
    <xf numFmtId="0" fontId="11" fillId="13" borderId="195" xfId="66" applyFill="1" applyBorder="1" applyProtection="1"/>
    <xf numFmtId="0" fontId="16" fillId="13" borderId="172" xfId="66" applyFont="1" applyFill="1" applyBorder="1" applyProtection="1"/>
    <xf numFmtId="37" fontId="16" fillId="13" borderId="15" xfId="66" applyNumberFormat="1" applyFont="1" applyFill="1" applyBorder="1" applyAlignment="1" applyProtection="1">
      <alignment horizontal="center"/>
    </xf>
    <xf numFmtId="0" fontId="16" fillId="13" borderId="144" xfId="66" applyFont="1" applyFill="1" applyBorder="1" applyProtection="1"/>
    <xf numFmtId="0" fontId="16" fillId="13" borderId="95" xfId="66" applyFont="1" applyFill="1" applyBorder="1" applyProtection="1"/>
    <xf numFmtId="0" fontId="16" fillId="13" borderId="144" xfId="66" applyFont="1" applyFill="1" applyBorder="1" applyAlignment="1" applyProtection="1">
      <alignment horizontal="left"/>
    </xf>
    <xf numFmtId="0" fontId="11" fillId="13" borderId="144" xfId="66" applyFill="1" applyBorder="1" applyProtection="1"/>
    <xf numFmtId="0" fontId="11" fillId="13" borderId="95" xfId="66" applyFill="1" applyBorder="1" applyProtection="1"/>
    <xf numFmtId="37" fontId="16" fillId="13" borderId="30" xfId="66" applyNumberFormat="1" applyFont="1" applyFill="1" applyBorder="1" applyAlignment="1" applyProtection="1">
      <alignment horizontal="center"/>
    </xf>
    <xf numFmtId="0" fontId="16" fillId="13" borderId="30" xfId="66" applyFont="1" applyFill="1" applyBorder="1" applyAlignment="1" applyProtection="1">
      <alignment horizontal="center"/>
    </xf>
    <xf numFmtId="0" fontId="16" fillId="13" borderId="173" xfId="66" applyFont="1" applyFill="1" applyBorder="1" applyProtection="1"/>
    <xf numFmtId="0" fontId="16" fillId="13" borderId="178" xfId="66" applyFont="1" applyFill="1" applyBorder="1" applyProtection="1"/>
    <xf numFmtId="37" fontId="16" fillId="13" borderId="0" xfId="66" applyNumberFormat="1" applyFont="1" applyFill="1" applyAlignment="1" applyProtection="1">
      <alignment horizontal="center"/>
    </xf>
    <xf numFmtId="0" fontId="11" fillId="13" borderId="175" xfId="66" applyFill="1" applyBorder="1" applyProtection="1"/>
    <xf numFmtId="0" fontId="11" fillId="13" borderId="94" xfId="66" applyFill="1" applyBorder="1" applyProtection="1"/>
    <xf numFmtId="0" fontId="16" fillId="13" borderId="196" xfId="66" applyFont="1" applyFill="1" applyBorder="1" applyAlignment="1" applyProtection="1">
      <alignment horizontal="center"/>
    </xf>
    <xf numFmtId="41" fontId="16" fillId="0" borderId="197" xfId="66" applyNumberFormat="1" applyFont="1" applyFill="1" applyBorder="1" applyProtection="1"/>
    <xf numFmtId="41" fontId="16" fillId="0" borderId="114" xfId="66" applyNumberFormat="1" applyFont="1" applyFill="1" applyBorder="1" applyProtection="1"/>
    <xf numFmtId="0" fontId="16" fillId="0" borderId="0" xfId="66" applyFont="1" applyBorder="1" applyProtection="1"/>
    <xf numFmtId="0" fontId="16" fillId="13" borderId="0" xfId="66" applyFont="1" applyFill="1" applyBorder="1" applyAlignment="1" applyProtection="1"/>
    <xf numFmtId="0" fontId="16" fillId="49" borderId="0" xfId="66" applyFont="1" applyFill="1" applyBorder="1" applyProtection="1"/>
    <xf numFmtId="41" fontId="11" fillId="13" borderId="0" xfId="66" applyNumberFormat="1" applyFill="1" applyProtection="1"/>
    <xf numFmtId="0" fontId="11" fillId="0" borderId="0" xfId="66" quotePrefix="1" applyFont="1" applyAlignment="1" applyProtection="1">
      <alignment horizontal="left"/>
    </xf>
    <xf numFmtId="37" fontId="11" fillId="0" borderId="0" xfId="66" applyNumberFormat="1" applyFont="1" applyAlignment="1" applyProtection="1">
      <alignment horizontal="center"/>
    </xf>
    <xf numFmtId="0" fontId="13" fillId="0" borderId="9" xfId="66" applyFont="1" applyBorder="1" applyAlignment="1" applyProtection="1">
      <alignment horizontal="centerContinuous"/>
    </xf>
    <xf numFmtId="37" fontId="13" fillId="0" borderId="10" xfId="66" applyNumberFormat="1" applyFont="1" applyBorder="1" applyAlignment="1" applyProtection="1">
      <alignment horizontal="centerContinuous"/>
    </xf>
    <xf numFmtId="0" fontId="13" fillId="0" borderId="10" xfId="66" applyFont="1" applyBorder="1" applyAlignment="1" applyProtection="1">
      <alignment horizontal="centerContinuous"/>
    </xf>
    <xf numFmtId="0" fontId="13" fillId="0" borderId="11" xfId="66" applyFont="1" applyBorder="1" applyAlignment="1" applyProtection="1">
      <alignment horizontal="centerContinuous"/>
    </xf>
    <xf numFmtId="0" fontId="16" fillId="0" borderId="14" xfId="66" applyFont="1" applyBorder="1" applyAlignment="1" applyProtection="1">
      <alignment horizontal="centerContinuous"/>
    </xf>
    <xf numFmtId="0" fontId="16" fillId="0" borderId="15" xfId="66" applyFont="1" applyBorder="1" applyAlignment="1" applyProtection="1">
      <alignment horizontal="centerContinuous"/>
    </xf>
    <xf numFmtId="0" fontId="16" fillId="0" borderId="16" xfId="66" applyFont="1" applyBorder="1" applyAlignment="1" applyProtection="1">
      <alignment horizontal="centerContinuous"/>
    </xf>
    <xf numFmtId="0" fontId="16" fillId="0" borderId="9" xfId="66" applyFont="1" applyBorder="1" applyProtection="1"/>
    <xf numFmtId="0" fontId="16" fillId="0" borderId="10" xfId="66" applyFont="1" applyBorder="1" applyProtection="1"/>
    <xf numFmtId="0" fontId="16" fillId="0" borderId="11" xfId="66" applyFont="1" applyBorder="1" applyProtection="1"/>
    <xf numFmtId="0" fontId="16" fillId="0" borderId="12" xfId="66" applyFont="1" applyBorder="1" applyAlignment="1" applyProtection="1">
      <alignment horizontal="center"/>
    </xf>
    <xf numFmtId="0" fontId="16" fillId="0" borderId="13" xfId="66" applyFont="1" applyBorder="1" applyProtection="1"/>
    <xf numFmtId="0" fontId="16" fillId="0" borderId="12" xfId="66" applyFont="1" applyBorder="1" applyProtection="1"/>
    <xf numFmtId="37" fontId="16" fillId="0" borderId="12" xfId="66" applyNumberFormat="1" applyFont="1" applyBorder="1" applyProtection="1"/>
    <xf numFmtId="0" fontId="16" fillId="0" borderId="14" xfId="66" applyFont="1" applyBorder="1" applyProtection="1"/>
    <xf numFmtId="0" fontId="16" fillId="0" borderId="15" xfId="66" applyFont="1" applyBorder="1" applyProtection="1"/>
    <xf numFmtId="0" fontId="16" fillId="0" borderId="16" xfId="66" applyFont="1" applyBorder="1" applyProtection="1"/>
    <xf numFmtId="0" fontId="16" fillId="0" borderId="23" xfId="66" applyFont="1" applyBorder="1" applyAlignment="1" applyProtection="1">
      <alignment horizontal="center"/>
    </xf>
    <xf numFmtId="37" fontId="16" fillId="0" borderId="23" xfId="66" applyNumberFormat="1" applyFont="1" applyBorder="1" applyProtection="1"/>
    <xf numFmtId="37" fontId="16" fillId="0" borderId="10" xfId="66" applyNumberFormat="1" applyFont="1" applyBorder="1" applyProtection="1"/>
    <xf numFmtId="0" fontId="16" fillId="0" borderId="23" xfId="66" applyFont="1" applyBorder="1" applyProtection="1"/>
    <xf numFmtId="0" fontId="16" fillId="0" borderId="9" xfId="66" applyFont="1" applyBorder="1" applyAlignment="1" applyProtection="1">
      <alignment horizontal="centerContinuous"/>
    </xf>
    <xf numFmtId="0" fontId="16" fillId="0" borderId="11" xfId="66" applyFont="1" applyBorder="1" applyAlignment="1" applyProtection="1">
      <alignment horizontal="centerContinuous"/>
    </xf>
    <xf numFmtId="0" fontId="16" fillId="0" borderId="20" xfId="66" applyFont="1" applyBorder="1" applyAlignment="1" applyProtection="1">
      <alignment horizontal="center"/>
    </xf>
    <xf numFmtId="37" fontId="16" fillId="0" borderId="20" xfId="66" applyNumberFormat="1" applyFont="1" applyBorder="1" applyProtection="1"/>
    <xf numFmtId="37" fontId="16" fillId="0" borderId="0" xfId="66" applyNumberFormat="1" applyFont="1" applyProtection="1"/>
    <xf numFmtId="0" fontId="16" fillId="0" borderId="13" xfId="66" applyFont="1" applyBorder="1" applyAlignment="1" applyProtection="1">
      <alignment horizontal="center"/>
    </xf>
    <xf numFmtId="0" fontId="16" fillId="0" borderId="20" xfId="66" applyFont="1" applyBorder="1" applyProtection="1"/>
    <xf numFmtId="0" fontId="16" fillId="0" borderId="21" xfId="66" applyFont="1" applyBorder="1" applyProtection="1"/>
    <xf numFmtId="0" fontId="16" fillId="0" borderId="16" xfId="66" applyFont="1" applyBorder="1" applyAlignment="1" applyProtection="1">
      <alignment horizontal="center"/>
    </xf>
    <xf numFmtId="0" fontId="16" fillId="0" borderId="0" xfId="66" applyFont="1" applyBorder="1" applyAlignment="1" applyProtection="1">
      <alignment horizontal="center"/>
    </xf>
    <xf numFmtId="0" fontId="16" fillId="0" borderId="195" xfId="66" applyFont="1" applyBorder="1" applyAlignment="1" applyProtection="1">
      <alignment horizontal="center"/>
    </xf>
    <xf numFmtId="0" fontId="16" fillId="0" borderId="88" xfId="66" applyFont="1" applyBorder="1" applyAlignment="1" applyProtection="1">
      <alignment horizontal="center"/>
    </xf>
    <xf numFmtId="0" fontId="16" fillId="0" borderId="172" xfId="66" applyFont="1" applyBorder="1" applyAlignment="1" applyProtection="1">
      <alignment horizontal="center"/>
    </xf>
    <xf numFmtId="0" fontId="16" fillId="0" borderId="21" xfId="66" applyFont="1" applyBorder="1" applyAlignment="1" applyProtection="1">
      <alignment horizontal="center"/>
    </xf>
    <xf numFmtId="0" fontId="11" fillId="0" borderId="16" xfId="66" applyBorder="1" applyProtection="1"/>
    <xf numFmtId="37" fontId="16" fillId="0" borderId="15" xfId="66" applyNumberFormat="1" applyFont="1" applyBorder="1" applyProtection="1"/>
    <xf numFmtId="0" fontId="16" fillId="0" borderId="144" xfId="66" applyFont="1" applyBorder="1" applyProtection="1"/>
    <xf numFmtId="0" fontId="16" fillId="0" borderId="95" xfId="66" applyFont="1" applyBorder="1" applyProtection="1"/>
    <xf numFmtId="0" fontId="16" fillId="0" borderId="16" xfId="66" applyFont="1" applyBorder="1" applyAlignment="1" applyProtection="1">
      <alignment horizontal="left"/>
    </xf>
    <xf numFmtId="0" fontId="16" fillId="0" borderId="158" xfId="66" applyFont="1" applyBorder="1" applyAlignment="1" applyProtection="1">
      <alignment horizontal="center"/>
    </xf>
    <xf numFmtId="37" fontId="16" fillId="0" borderId="30" xfId="66" applyNumberFormat="1" applyFont="1" applyBorder="1" applyProtection="1"/>
    <xf numFmtId="0" fontId="16" fillId="0" borderId="30" xfId="66" applyFont="1" applyBorder="1" applyAlignment="1" applyProtection="1">
      <alignment horizontal="center"/>
    </xf>
    <xf numFmtId="0" fontId="16" fillId="0" borderId="173" xfId="66" applyFont="1" applyBorder="1" applyProtection="1"/>
    <xf numFmtId="0" fontId="16" fillId="0" borderId="31" xfId="66" applyFont="1" applyBorder="1" applyProtection="1"/>
    <xf numFmtId="0" fontId="16" fillId="0" borderId="178" xfId="66" applyFont="1" applyBorder="1" applyProtection="1"/>
    <xf numFmtId="0" fontId="16" fillId="0" borderId="31" xfId="66" applyFont="1" applyBorder="1" applyAlignment="1" applyProtection="1">
      <alignment horizontal="center"/>
    </xf>
    <xf numFmtId="0" fontId="11" fillId="0" borderId="13" xfId="66" applyBorder="1" applyProtection="1"/>
    <xf numFmtId="0" fontId="16" fillId="0" borderId="175" xfId="66" applyFont="1" applyBorder="1" applyProtection="1"/>
    <xf numFmtId="0" fontId="16" fillId="0" borderId="94" xfId="66" applyFont="1" applyBorder="1" applyProtection="1"/>
    <xf numFmtId="0" fontId="16" fillId="0" borderId="15" xfId="66" applyFont="1" applyBorder="1" applyAlignment="1" applyProtection="1">
      <alignment horizontal="center"/>
    </xf>
    <xf numFmtId="167" fontId="16" fillId="0" borderId="198" xfId="67" applyNumberFormat="1" applyFont="1" applyFill="1" applyBorder="1" applyProtection="1"/>
    <xf numFmtId="167" fontId="16" fillId="0" borderId="199" xfId="67" applyNumberFormat="1" applyFont="1" applyBorder="1" applyProtection="1"/>
    <xf numFmtId="167" fontId="16" fillId="0" borderId="96" xfId="67" applyNumberFormat="1" applyFont="1" applyBorder="1" applyProtection="1"/>
    <xf numFmtId="167" fontId="16" fillId="0" borderId="200" xfId="67" applyNumberFormat="1" applyFont="1" applyBorder="1" applyProtection="1"/>
    <xf numFmtId="167" fontId="16" fillId="0" borderId="201" xfId="67" applyNumberFormat="1" applyFont="1" applyFill="1" applyBorder="1" applyProtection="1"/>
    <xf numFmtId="0" fontId="11" fillId="0" borderId="9" xfId="66" applyBorder="1" applyProtection="1"/>
    <xf numFmtId="0" fontId="11" fillId="0" borderId="10" xfId="66" applyBorder="1" applyProtection="1"/>
    <xf numFmtId="0" fontId="11" fillId="0" borderId="0" xfId="66" applyBorder="1" applyProtection="1"/>
    <xf numFmtId="0" fontId="11" fillId="0" borderId="11" xfId="66" applyBorder="1" applyProtection="1"/>
    <xf numFmtId="0" fontId="11" fillId="0" borderId="12" xfId="66" applyBorder="1" applyProtection="1"/>
    <xf numFmtId="167" fontId="11" fillId="0" borderId="0" xfId="66" applyNumberFormat="1" applyBorder="1" applyProtection="1"/>
    <xf numFmtId="0" fontId="11" fillId="0" borderId="24" xfId="66" applyBorder="1" applyProtection="1"/>
    <xf numFmtId="0" fontId="11" fillId="0" borderId="7" xfId="66" applyBorder="1"/>
    <xf numFmtId="0" fontId="11" fillId="0" borderId="7" xfId="66" applyBorder="1" applyProtection="1"/>
    <xf numFmtId="0" fontId="11" fillId="0" borderId="25" xfId="66" applyBorder="1" applyProtection="1"/>
    <xf numFmtId="0" fontId="11" fillId="0" borderId="0" xfId="66" applyFont="1" applyAlignment="1" applyProtection="1">
      <alignment horizontal="left"/>
    </xf>
    <xf numFmtId="0" fontId="41" fillId="13" borderId="0" xfId="95" quotePrefix="1" applyFont="1" applyFill="1" applyAlignment="1" applyProtection="1">
      <alignment horizontal="left"/>
    </xf>
    <xf numFmtId="0" fontId="41" fillId="13" borderId="0" xfId="95" applyFont="1" applyFill="1" applyProtection="1"/>
    <xf numFmtId="41" fontId="41" fillId="13" borderId="0" xfId="75" applyNumberFormat="1" applyFont="1" applyFill="1" applyProtection="1"/>
    <xf numFmtId="37" fontId="41" fillId="13" borderId="0" xfId="95" applyNumberFormat="1" applyFont="1" applyFill="1" applyAlignment="1" applyProtection="1">
      <alignment horizontal="center"/>
    </xf>
    <xf numFmtId="0" fontId="41" fillId="13" borderId="0" xfId="95" applyFont="1" applyFill="1"/>
    <xf numFmtId="0" fontId="49" fillId="13" borderId="9" xfId="95" applyFont="1" applyFill="1" applyBorder="1" applyAlignment="1" applyProtection="1">
      <alignment horizontal="centerContinuous"/>
    </xf>
    <xf numFmtId="0" fontId="41" fillId="13" borderId="10" xfId="95" applyFont="1" applyFill="1" applyBorder="1" applyAlignment="1" applyProtection="1">
      <alignment horizontal="centerContinuous"/>
    </xf>
    <xf numFmtId="41" fontId="1" fillId="13" borderId="10" xfId="75" applyNumberFormat="1" applyFont="1" applyFill="1" applyBorder="1" applyAlignment="1" applyProtection="1">
      <alignment horizontal="centerContinuous"/>
    </xf>
    <xf numFmtId="0" fontId="41" fillId="13" borderId="11" xfId="95" applyFont="1" applyFill="1" applyBorder="1" applyAlignment="1" applyProtection="1">
      <alignment horizontal="centerContinuous"/>
    </xf>
    <xf numFmtId="0" fontId="53" fillId="13" borderId="12" xfId="95" applyFont="1" applyFill="1" applyBorder="1" applyAlignment="1" applyProtection="1">
      <alignment horizontal="centerContinuous"/>
    </xf>
    <xf numFmtId="0" fontId="50" fillId="13" borderId="0" xfId="95" applyFont="1" applyFill="1" applyAlignment="1" applyProtection="1">
      <alignment horizontal="centerContinuous"/>
    </xf>
    <xf numFmtId="41" fontId="50" fillId="13" borderId="0" xfId="75" applyNumberFormat="1" applyFont="1" applyFill="1" applyAlignment="1" applyProtection="1">
      <alignment horizontal="centerContinuous"/>
    </xf>
    <xf numFmtId="0" fontId="50" fillId="13" borderId="13" xfId="95" applyFont="1" applyFill="1" applyBorder="1" applyAlignment="1" applyProtection="1">
      <alignment horizontal="centerContinuous"/>
    </xf>
    <xf numFmtId="0" fontId="50" fillId="13" borderId="0" xfId="95" applyFont="1" applyFill="1" applyProtection="1"/>
    <xf numFmtId="0" fontId="50" fillId="13" borderId="12" xfId="95" applyFont="1" applyFill="1" applyBorder="1" applyProtection="1"/>
    <xf numFmtId="41" fontId="50" fillId="13" borderId="0" xfId="75" applyNumberFormat="1" applyFont="1" applyFill="1" applyProtection="1"/>
    <xf numFmtId="0" fontId="50" fillId="13" borderId="13" xfId="95" applyFont="1" applyFill="1" applyBorder="1" applyProtection="1"/>
    <xf numFmtId="0" fontId="50" fillId="13" borderId="12" xfId="95" applyFont="1" applyFill="1" applyBorder="1" applyAlignment="1" applyProtection="1">
      <alignment horizontal="center"/>
    </xf>
    <xf numFmtId="0" fontId="50" fillId="13" borderId="14" xfId="95" applyFont="1" applyFill="1" applyBorder="1" applyProtection="1"/>
    <xf numFmtId="0" fontId="50" fillId="13" borderId="15" xfId="95" applyFont="1" applyFill="1" applyBorder="1" applyProtection="1"/>
    <xf numFmtId="41" fontId="50" fillId="13" borderId="15" xfId="75" applyNumberFormat="1" applyFont="1" applyFill="1" applyBorder="1" applyProtection="1"/>
    <xf numFmtId="0" fontId="50" fillId="13" borderId="16" xfId="95" applyFont="1" applyFill="1" applyBorder="1" applyProtection="1"/>
    <xf numFmtId="0" fontId="50" fillId="13" borderId="20" xfId="95" applyFont="1" applyFill="1" applyBorder="1" applyAlignment="1" applyProtection="1">
      <alignment horizontal="center"/>
    </xf>
    <xf numFmtId="0" fontId="50" fillId="13" borderId="13" xfId="95" applyFont="1" applyFill="1" applyBorder="1" applyAlignment="1" applyProtection="1">
      <alignment horizontal="center"/>
    </xf>
    <xf numFmtId="41" fontId="50" fillId="13" borderId="20" xfId="75" applyNumberFormat="1" applyFont="1" applyFill="1" applyBorder="1" applyAlignment="1" applyProtection="1">
      <alignment horizontal="center"/>
    </xf>
    <xf numFmtId="0" fontId="50" fillId="13" borderId="0" xfId="95" applyFont="1" applyFill="1" applyAlignment="1" applyProtection="1">
      <alignment horizontal="center"/>
    </xf>
    <xf numFmtId="0" fontId="50" fillId="13" borderId="21" xfId="95" applyFont="1" applyFill="1" applyBorder="1" applyProtection="1"/>
    <xf numFmtId="0" fontId="50" fillId="13" borderId="16" xfId="95" applyFont="1" applyFill="1" applyBorder="1" applyAlignment="1" applyProtection="1">
      <alignment horizontal="center"/>
    </xf>
    <xf numFmtId="41" fontId="50" fillId="13" borderId="20" xfId="75" quotePrefix="1" applyNumberFormat="1" applyFont="1" applyFill="1" applyBorder="1" applyAlignment="1" applyProtection="1">
      <alignment horizontal="center"/>
    </xf>
    <xf numFmtId="0" fontId="50" fillId="13" borderId="21" xfId="95" applyFont="1" applyFill="1" applyBorder="1" applyAlignment="1" applyProtection="1">
      <alignment horizontal="center"/>
    </xf>
    <xf numFmtId="37" fontId="50" fillId="13" borderId="14" xfId="95" applyNumberFormat="1" applyFont="1" applyFill="1" applyBorder="1" applyAlignment="1" applyProtection="1">
      <alignment horizontal="center"/>
    </xf>
    <xf numFmtId="167" fontId="50" fillId="0" borderId="205" xfId="75" applyNumberFormat="1" applyFont="1" applyFill="1" applyBorder="1" applyProtection="1"/>
    <xf numFmtId="37" fontId="50" fillId="0" borderId="206" xfId="95" applyNumberFormat="1" applyFont="1" applyFill="1" applyBorder="1" applyProtection="1"/>
    <xf numFmtId="37" fontId="50" fillId="0" borderId="207" xfId="95" applyNumberFormat="1" applyFont="1" applyFill="1" applyBorder="1" applyProtection="1"/>
    <xf numFmtId="41" fontId="50" fillId="0" borderId="208" xfId="75" applyNumberFormat="1" applyFont="1" applyFill="1" applyBorder="1" applyProtection="1"/>
    <xf numFmtId="167" fontId="50" fillId="13" borderId="0" xfId="95" applyNumberFormat="1" applyFont="1" applyFill="1" applyProtection="1"/>
    <xf numFmtId="167" fontId="50" fillId="0" borderId="76" xfId="75" applyNumberFormat="1" applyFont="1" applyFill="1" applyBorder="1" applyProtection="1"/>
    <xf numFmtId="37" fontId="50" fillId="0" borderId="16" xfId="95" applyNumberFormat="1" applyFont="1" applyFill="1" applyBorder="1" applyProtection="1"/>
    <xf numFmtId="37" fontId="50" fillId="0" borderId="14" xfId="95" applyNumberFormat="1" applyFont="1" applyFill="1" applyBorder="1" applyProtection="1"/>
    <xf numFmtId="41" fontId="50" fillId="0" borderId="209" xfId="75" applyNumberFormat="1" applyFont="1" applyFill="1" applyBorder="1" applyProtection="1"/>
    <xf numFmtId="0" fontId="50" fillId="13" borderId="14" xfId="95" applyFont="1" applyFill="1" applyBorder="1" applyAlignment="1" applyProtection="1">
      <alignment horizontal="center"/>
    </xf>
    <xf numFmtId="37" fontId="50" fillId="13" borderId="14" xfId="95" applyNumberFormat="1" applyFont="1" applyFill="1" applyBorder="1" applyProtection="1"/>
    <xf numFmtId="0" fontId="50" fillId="13" borderId="185" xfId="95" applyFont="1" applyFill="1" applyBorder="1" applyProtection="1"/>
    <xf numFmtId="0" fontId="50" fillId="13" borderId="40" xfId="95" applyFont="1" applyFill="1" applyBorder="1" applyAlignment="1" applyProtection="1">
      <alignment horizontal="center"/>
    </xf>
    <xf numFmtId="0" fontId="50" fillId="13" borderId="0" xfId="95" applyFont="1" applyFill="1" applyBorder="1" applyProtection="1"/>
    <xf numFmtId="37" fontId="50" fillId="13" borderId="0" xfId="95" applyNumberFormat="1" applyFont="1" applyFill="1" applyBorder="1" applyProtection="1"/>
    <xf numFmtId="41" fontId="50" fillId="13" borderId="0" xfId="75" applyNumberFormat="1" applyFont="1" applyFill="1" applyBorder="1" applyProtection="1"/>
    <xf numFmtId="0" fontId="50" fillId="13" borderId="5" xfId="95" applyFont="1" applyFill="1" applyBorder="1" applyAlignment="1" applyProtection="1">
      <alignment horizontal="center"/>
    </xf>
    <xf numFmtId="0" fontId="50" fillId="13" borderId="4" xfId="95" applyFont="1" applyFill="1" applyBorder="1" applyAlignment="1" applyProtection="1">
      <alignment horizontal="center"/>
    </xf>
    <xf numFmtId="0" fontId="41" fillId="13" borderId="42" xfId="95" applyFont="1" applyFill="1" applyBorder="1" applyProtection="1"/>
    <xf numFmtId="0" fontId="41" fillId="13" borderId="15" xfId="95" applyFont="1" applyFill="1" applyBorder="1" applyProtection="1"/>
    <xf numFmtId="37" fontId="41" fillId="13" borderId="15" xfId="95" applyNumberFormat="1" applyFont="1" applyFill="1" applyBorder="1" applyProtection="1"/>
    <xf numFmtId="41" fontId="1" fillId="13" borderId="15" xfId="75" applyNumberFormat="1" applyFont="1" applyFill="1" applyBorder="1" applyProtection="1"/>
    <xf numFmtId="0" fontId="41" fillId="13" borderId="43" xfId="95" applyFont="1" applyFill="1" applyBorder="1" applyProtection="1"/>
    <xf numFmtId="0" fontId="41" fillId="13" borderId="0" xfId="95" applyFont="1" applyFill="1" applyAlignment="1" applyProtection="1">
      <alignment horizontal="left"/>
    </xf>
    <xf numFmtId="41" fontId="1" fillId="13" borderId="0" xfId="75" applyNumberFormat="1" applyFont="1" applyFill="1"/>
    <xf numFmtId="0" fontId="49" fillId="0" borderId="1" xfId="66" applyFont="1" applyFill="1" applyBorder="1" applyAlignment="1">
      <alignment horizontal="centerContinuous"/>
    </xf>
    <xf numFmtId="0" fontId="41" fillId="0" borderId="2" xfId="66" applyFont="1" applyFill="1" applyBorder="1" applyAlignment="1">
      <alignment horizontal="centerContinuous"/>
    </xf>
    <xf numFmtId="0" fontId="41" fillId="0" borderId="3" xfId="66" applyFont="1" applyFill="1" applyBorder="1" applyAlignment="1">
      <alignment horizontal="centerContinuous"/>
    </xf>
    <xf numFmtId="0" fontId="41" fillId="0" borderId="0" xfId="66" applyFont="1" applyFill="1"/>
    <xf numFmtId="0" fontId="41" fillId="0" borderId="4" xfId="66" applyFont="1" applyFill="1" applyBorder="1" applyAlignment="1">
      <alignment horizontal="centerContinuous"/>
    </xf>
    <xf numFmtId="0" fontId="41" fillId="0" borderId="0" xfId="66" applyFont="1" applyFill="1" applyBorder="1" applyAlignment="1">
      <alignment horizontal="centerContinuous"/>
    </xf>
    <xf numFmtId="0" fontId="41" fillId="0" borderId="5" xfId="66" applyFont="1" applyFill="1" applyBorder="1" applyAlignment="1">
      <alignment horizontal="centerContinuous"/>
    </xf>
    <xf numFmtId="0" fontId="41" fillId="0" borderId="4" xfId="66" applyFont="1" applyFill="1" applyBorder="1"/>
    <xf numFmtId="0" fontId="41" fillId="0" borderId="0" xfId="66" applyFont="1" applyFill="1" applyBorder="1"/>
    <xf numFmtId="0" fontId="41" fillId="0" borderId="5" xfId="66" applyFont="1" applyFill="1" applyBorder="1"/>
    <xf numFmtId="0" fontId="50" fillId="0" borderId="4" xfId="66" applyFont="1" applyFill="1" applyBorder="1"/>
    <xf numFmtId="0" fontId="50" fillId="0" borderId="0" xfId="66" applyFont="1" applyFill="1" applyBorder="1"/>
    <xf numFmtId="0" fontId="50" fillId="0" borderId="5" xfId="66" applyFont="1" applyFill="1" applyBorder="1"/>
    <xf numFmtId="0" fontId="50" fillId="0" borderId="42" xfId="66" applyFont="1" applyFill="1" applyBorder="1"/>
    <xf numFmtId="0" fontId="50" fillId="0" borderId="15" xfId="66" applyFont="1" applyFill="1" applyBorder="1"/>
    <xf numFmtId="0" fontId="50" fillId="0" borderId="43" xfId="66" applyFont="1" applyFill="1" applyBorder="1"/>
    <xf numFmtId="0" fontId="50" fillId="0" borderId="51" xfId="66" applyFont="1" applyFill="1" applyBorder="1" applyAlignment="1">
      <alignment horizontal="center"/>
    </xf>
    <xf numFmtId="0" fontId="50" fillId="0" borderId="20" xfId="66" applyFont="1" applyFill="1" applyBorder="1" applyAlignment="1">
      <alignment horizontal="center"/>
    </xf>
    <xf numFmtId="0" fontId="50" fillId="0" borderId="12" xfId="66" applyFont="1" applyFill="1" applyBorder="1" applyAlignment="1">
      <alignment horizontal="center"/>
    </xf>
    <xf numFmtId="0" fontId="50" fillId="0" borderId="13" xfId="66" applyFont="1" applyFill="1" applyBorder="1" applyAlignment="1">
      <alignment horizontal="center"/>
    </xf>
    <xf numFmtId="0" fontId="50" fillId="0" borderId="53" xfId="66" applyFont="1" applyFill="1" applyBorder="1" applyAlignment="1">
      <alignment horizontal="center"/>
    </xf>
    <xf numFmtId="0" fontId="50" fillId="0" borderId="70" xfId="66" applyFont="1" applyFill="1" applyBorder="1"/>
    <xf numFmtId="0" fontId="50" fillId="0" borderId="21" xfId="66" applyFont="1" applyFill="1" applyBorder="1"/>
    <xf numFmtId="0" fontId="50" fillId="0" borderId="14" xfId="66" applyFont="1" applyFill="1" applyBorder="1"/>
    <xf numFmtId="0" fontId="50" fillId="0" borderId="16" xfId="66" applyFont="1" applyFill="1" applyBorder="1" applyAlignment="1">
      <alignment horizontal="center"/>
    </xf>
    <xf numFmtId="0" fontId="50" fillId="0" borderId="65" xfId="66" applyFont="1" applyFill="1" applyBorder="1"/>
    <xf numFmtId="0" fontId="50" fillId="0" borderId="51" xfId="66" applyFont="1" applyFill="1" applyBorder="1"/>
    <xf numFmtId="0" fontId="50" fillId="0" borderId="20" xfId="66" applyFont="1" applyFill="1" applyBorder="1"/>
    <xf numFmtId="0" fontId="50" fillId="0" borderId="195" xfId="66" applyFont="1" applyFill="1" applyBorder="1"/>
    <xf numFmtId="0" fontId="50" fillId="0" borderId="213" xfId="66" applyFont="1" applyFill="1" applyBorder="1"/>
    <xf numFmtId="0" fontId="50" fillId="0" borderId="89" xfId="66" applyFont="1" applyFill="1" applyBorder="1"/>
    <xf numFmtId="0" fontId="50" fillId="0" borderId="175" xfId="66" applyFont="1" applyFill="1" applyBorder="1"/>
    <xf numFmtId="0" fontId="50" fillId="0" borderId="70" xfId="66" applyFont="1" applyFill="1" applyBorder="1" applyAlignment="1">
      <alignment horizontal="center"/>
    </xf>
    <xf numFmtId="37" fontId="50" fillId="0" borderId="69" xfId="66" applyNumberFormat="1" applyFont="1" applyFill="1" applyBorder="1"/>
    <xf numFmtId="37" fontId="50" fillId="0" borderId="42" xfId="66" applyNumberFormat="1" applyFont="1" applyFill="1" applyBorder="1"/>
    <xf numFmtId="37" fontId="50" fillId="0" borderId="136" xfId="66" applyNumberFormat="1" applyFont="1" applyFill="1" applyBorder="1"/>
    <xf numFmtId="0" fontId="50" fillId="0" borderId="43" xfId="66" applyFont="1" applyFill="1" applyBorder="1" applyAlignment="1">
      <alignment horizontal="center"/>
    </xf>
    <xf numFmtId="37" fontId="50" fillId="0" borderId="4" xfId="66" applyNumberFormat="1" applyFont="1" applyFill="1" applyBorder="1"/>
    <xf numFmtId="37" fontId="50" fillId="0" borderId="67" xfId="66" applyNumberFormat="1" applyFont="1" applyFill="1" applyBorder="1"/>
    <xf numFmtId="37" fontId="50" fillId="0" borderId="49" xfId="66" applyNumberFormat="1" applyFont="1" applyFill="1" applyBorder="1"/>
    <xf numFmtId="37" fontId="50" fillId="0" borderId="20" xfId="66" applyNumberFormat="1" applyFont="1" applyFill="1" applyBorder="1"/>
    <xf numFmtId="37" fontId="50" fillId="0" borderId="21" xfId="66" applyNumberFormat="1" applyFont="1" applyFill="1" applyBorder="1" applyAlignment="1" applyProtection="1">
      <alignment horizontal="center"/>
    </xf>
    <xf numFmtId="0" fontId="50" fillId="0" borderId="54" xfId="66" applyFont="1" applyFill="1" applyBorder="1" applyAlignment="1">
      <alignment horizontal="center"/>
    </xf>
    <xf numFmtId="0" fontId="50" fillId="0" borderId="102" xfId="66" applyFont="1" applyFill="1" applyBorder="1"/>
    <xf numFmtId="0" fontId="50" fillId="0" borderId="45" xfId="66" applyFont="1" applyFill="1" applyBorder="1"/>
    <xf numFmtId="37" fontId="50" fillId="0" borderId="214" xfId="66" applyNumberFormat="1" applyFont="1" applyFill="1" applyBorder="1"/>
    <xf numFmtId="37" fontId="50" fillId="0" borderId="215" xfId="66" applyNumberFormat="1" applyFont="1" applyFill="1" applyBorder="1"/>
    <xf numFmtId="37" fontId="50" fillId="0" borderId="216" xfId="66" applyNumberFormat="1" applyFont="1" applyFill="1" applyBorder="1"/>
    <xf numFmtId="37" fontId="50" fillId="0" borderId="217" xfId="66" applyNumberFormat="1" applyFont="1" applyFill="1" applyBorder="1"/>
    <xf numFmtId="0" fontId="50" fillId="0" borderId="8" xfId="66" applyFont="1" applyFill="1" applyBorder="1" applyAlignment="1">
      <alignment horizontal="center"/>
    </xf>
    <xf numFmtId="0" fontId="50" fillId="0" borderId="0" xfId="66" applyFont="1" applyFill="1" applyBorder="1" applyAlignment="1">
      <alignment horizontal="center"/>
    </xf>
    <xf numFmtId="41" fontId="50" fillId="0" borderId="0" xfId="66" applyNumberFormat="1" applyFont="1" applyFill="1" applyBorder="1"/>
    <xf numFmtId="0" fontId="49" fillId="0" borderId="1" xfId="66" applyFont="1" applyFill="1" applyBorder="1" applyAlignment="1" applyProtection="1">
      <alignment horizontal="centerContinuous"/>
    </xf>
    <xf numFmtId="0" fontId="41" fillId="0" borderId="2" xfId="66" applyFont="1" applyFill="1" applyBorder="1" applyAlignment="1" applyProtection="1">
      <alignment horizontal="centerContinuous"/>
    </xf>
    <xf numFmtId="0" fontId="50" fillId="0" borderId="2" xfId="66" applyFont="1" applyFill="1" applyBorder="1" applyAlignment="1" applyProtection="1">
      <alignment horizontal="centerContinuous"/>
    </xf>
    <xf numFmtId="0" fontId="41" fillId="0" borderId="3" xfId="66" applyFont="1" applyFill="1" applyBorder="1" applyAlignment="1" applyProtection="1">
      <alignment horizontal="centerContinuous"/>
    </xf>
    <xf numFmtId="0" fontId="41" fillId="0" borderId="4" xfId="66" applyFont="1" applyFill="1" applyBorder="1" applyAlignment="1" applyProtection="1">
      <alignment horizontal="centerContinuous"/>
    </xf>
    <xf numFmtId="0" fontId="41" fillId="0" borderId="0" xfId="66" applyFont="1" applyFill="1" applyBorder="1" applyAlignment="1" applyProtection="1">
      <alignment horizontal="centerContinuous"/>
    </xf>
    <xf numFmtId="0" fontId="50" fillId="0" borderId="0" xfId="66" applyFont="1" applyFill="1" applyBorder="1" applyAlignment="1" applyProtection="1">
      <alignment horizontal="centerContinuous"/>
    </xf>
    <xf numFmtId="0" fontId="41" fillId="0" borderId="5" xfId="66" applyFont="1" applyFill="1" applyBorder="1" applyAlignment="1" applyProtection="1">
      <alignment horizontal="centerContinuous"/>
    </xf>
    <xf numFmtId="0" fontId="50" fillId="0" borderId="42" xfId="66" applyFont="1" applyFill="1" applyBorder="1" applyProtection="1"/>
    <xf numFmtId="0" fontId="50" fillId="0" borderId="15" xfId="66" applyFont="1" applyFill="1" applyBorder="1" applyProtection="1"/>
    <xf numFmtId="0" fontId="50" fillId="0" borderId="43" xfId="66" applyFont="1" applyFill="1" applyBorder="1" applyProtection="1"/>
    <xf numFmtId="0" fontId="50" fillId="0" borderId="51" xfId="66" applyFont="1" applyFill="1" applyBorder="1" applyAlignment="1" applyProtection="1">
      <alignment horizontal="center"/>
    </xf>
    <xf numFmtId="0" fontId="50" fillId="0" borderId="20" xfId="66" applyFont="1" applyFill="1" applyBorder="1" applyAlignment="1" applyProtection="1">
      <alignment horizontal="center"/>
    </xf>
    <xf numFmtId="0" fontId="50" fillId="0" borderId="12" xfId="66" applyFont="1" applyFill="1" applyBorder="1" applyAlignment="1" applyProtection="1">
      <alignment horizontal="center"/>
    </xf>
    <xf numFmtId="0" fontId="50" fillId="0" borderId="13" xfId="66" applyFont="1" applyFill="1" applyBorder="1" applyAlignment="1" applyProtection="1">
      <alignment horizontal="center"/>
    </xf>
    <xf numFmtId="0" fontId="50" fillId="0" borderId="53" xfId="66" applyFont="1" applyFill="1" applyBorder="1" applyAlignment="1" applyProtection="1">
      <alignment horizontal="center"/>
    </xf>
    <xf numFmtId="0" fontId="50" fillId="0" borderId="70" xfId="66" applyFont="1" applyFill="1" applyBorder="1" applyProtection="1"/>
    <xf numFmtId="0" fontId="50" fillId="0" borderId="21" xfId="66" applyFont="1" applyFill="1" applyBorder="1" applyProtection="1"/>
    <xf numFmtId="0" fontId="50" fillId="0" borderId="14" xfId="66" applyFont="1" applyFill="1" applyBorder="1" applyProtection="1"/>
    <xf numFmtId="0" fontId="50" fillId="0" borderId="16" xfId="66" applyFont="1" applyFill="1" applyBorder="1" applyAlignment="1" applyProtection="1">
      <alignment horizontal="center"/>
    </xf>
    <xf numFmtId="0" fontId="50" fillId="0" borderId="65" xfId="66" applyFont="1" applyFill="1" applyBorder="1" applyProtection="1"/>
    <xf numFmtId="0" fontId="41" fillId="0" borderId="68" xfId="66" applyFont="1" applyFill="1" applyBorder="1" applyProtection="1"/>
    <xf numFmtId="0" fontId="41" fillId="0" borderId="13" xfId="66" applyFont="1" applyFill="1" applyBorder="1" applyProtection="1"/>
    <xf numFmtId="0" fontId="50" fillId="0" borderId="0" xfId="66" applyFont="1" applyFill="1" applyBorder="1" applyProtection="1"/>
    <xf numFmtId="0" fontId="41" fillId="0" borderId="0" xfId="66" applyFont="1" applyFill="1" applyBorder="1" applyProtection="1"/>
    <xf numFmtId="0" fontId="50" fillId="0" borderId="195" xfId="66" applyFont="1" applyFill="1" applyBorder="1" applyProtection="1"/>
    <xf numFmtId="0" fontId="50" fillId="0" borderId="213" xfId="66" applyFont="1" applyFill="1" applyBorder="1" applyProtection="1"/>
    <xf numFmtId="0" fontId="50" fillId="0" borderId="89" xfId="66" applyFont="1" applyFill="1" applyBorder="1" applyProtection="1"/>
    <xf numFmtId="0" fontId="41" fillId="0" borderId="5" xfId="66" applyFont="1" applyFill="1" applyBorder="1" applyProtection="1"/>
    <xf numFmtId="0" fontId="50" fillId="0" borderId="70" xfId="66" applyFont="1" applyFill="1" applyBorder="1" applyAlignment="1" applyProtection="1">
      <alignment horizontal="center"/>
    </xf>
    <xf numFmtId="0" fontId="53" fillId="0" borderId="16" xfId="66" applyFont="1" applyFill="1" applyBorder="1" applyProtection="1"/>
    <xf numFmtId="0" fontId="41" fillId="0" borderId="15" xfId="66" applyFont="1" applyFill="1" applyBorder="1" applyProtection="1"/>
    <xf numFmtId="37" fontId="50" fillId="0" borderId="21" xfId="66" applyNumberFormat="1" applyFont="1" applyFill="1" applyBorder="1" applyProtection="1"/>
    <xf numFmtId="0" fontId="50" fillId="0" borderId="43" xfId="66" applyFont="1" applyFill="1" applyBorder="1" applyAlignment="1" applyProtection="1">
      <alignment horizontal="center"/>
    </xf>
    <xf numFmtId="0" fontId="50" fillId="0" borderId="16" xfId="66" applyFont="1" applyFill="1" applyBorder="1" applyProtection="1"/>
    <xf numFmtId="37" fontId="50" fillId="0" borderId="145" xfId="66" applyNumberFormat="1" applyFont="1" applyFill="1" applyBorder="1" applyAlignment="1" applyProtection="1">
      <alignment horizontal="center"/>
    </xf>
    <xf numFmtId="37" fontId="50" fillId="0" borderId="144" xfId="66" applyNumberFormat="1" applyFont="1" applyFill="1" applyBorder="1" applyAlignment="1" applyProtection="1">
      <alignment horizontal="center"/>
    </xf>
    <xf numFmtId="0" fontId="50" fillId="0" borderId="54" xfId="66" applyFont="1" applyFill="1" applyBorder="1" applyAlignment="1" applyProtection="1">
      <alignment horizontal="center"/>
    </xf>
    <xf numFmtId="0" fontId="50" fillId="0" borderId="25" xfId="66" applyFont="1" applyFill="1" applyBorder="1" applyAlignment="1" applyProtection="1">
      <alignment horizontal="center"/>
    </xf>
    <xf numFmtId="0" fontId="41" fillId="0" borderId="7" xfId="66" applyFont="1" applyFill="1" applyBorder="1" applyProtection="1"/>
    <xf numFmtId="0" fontId="50" fillId="0" borderId="7" xfId="66" applyFont="1" applyFill="1" applyBorder="1" applyProtection="1"/>
    <xf numFmtId="37" fontId="50" fillId="0" borderId="148" xfId="66" applyNumberFormat="1" applyFont="1" applyFill="1" applyBorder="1" applyAlignment="1" applyProtection="1">
      <alignment horizontal="center"/>
    </xf>
    <xf numFmtId="37" fontId="50" fillId="0" borderId="210" xfId="66" applyNumberFormat="1" applyFont="1" applyFill="1" applyBorder="1" applyAlignment="1" applyProtection="1">
      <alignment horizontal="center"/>
    </xf>
    <xf numFmtId="37" fontId="50" fillId="0" borderId="210" xfId="66" applyNumberFormat="1" applyFont="1" applyFill="1" applyBorder="1"/>
    <xf numFmtId="0" fontId="50" fillId="0" borderId="8" xfId="66" applyFont="1" applyFill="1" applyBorder="1" applyAlignment="1" applyProtection="1">
      <alignment horizontal="center"/>
    </xf>
    <xf numFmtId="0" fontId="50" fillId="0" borderId="0" xfId="66" applyFont="1" applyFill="1" applyBorder="1" applyAlignment="1" applyProtection="1">
      <alignment horizontal="center"/>
    </xf>
    <xf numFmtId="41" fontId="50" fillId="0" borderId="0" xfId="66" applyNumberFormat="1" applyFont="1" applyFill="1" applyBorder="1" applyAlignment="1" applyProtection="1">
      <alignment horizontal="center"/>
    </xf>
    <xf numFmtId="41" fontId="50" fillId="0" borderId="0" xfId="66" applyNumberFormat="1" applyFont="1" applyFill="1" applyBorder="1" applyProtection="1"/>
    <xf numFmtId="41" fontId="50" fillId="0" borderId="0" xfId="66" applyNumberFormat="1" applyFont="1" applyFill="1" applyBorder="1" applyAlignment="1" applyProtection="1">
      <alignment horizontal="right"/>
    </xf>
    <xf numFmtId="0" fontId="50" fillId="0" borderId="2" xfId="66" applyFont="1" applyFill="1" applyBorder="1" applyAlignment="1">
      <alignment horizontal="centerContinuous"/>
    </xf>
    <xf numFmtId="0" fontId="50" fillId="0" borderId="3" xfId="66" applyFont="1" applyFill="1" applyBorder="1" applyAlignment="1">
      <alignment horizontal="centerContinuous"/>
    </xf>
    <xf numFmtId="0" fontId="50" fillId="0" borderId="0" xfId="66" applyFont="1" applyFill="1" applyBorder="1" applyAlignment="1">
      <alignment horizontal="centerContinuous"/>
    </xf>
    <xf numFmtId="0" fontId="50" fillId="0" borderId="5" xfId="66" applyFont="1" applyFill="1" applyBorder="1" applyAlignment="1">
      <alignment horizontal="centerContinuous"/>
    </xf>
    <xf numFmtId="0" fontId="41" fillId="0" borderId="0" xfId="66" applyFont="1" applyFill="1" applyAlignment="1">
      <alignment textRotation="180"/>
    </xf>
    <xf numFmtId="0" fontId="50" fillId="0" borderId="6" xfId="66" applyFont="1" applyFill="1" applyBorder="1"/>
    <xf numFmtId="0" fontId="50" fillId="0" borderId="7" xfId="66" applyFont="1" applyFill="1" applyBorder="1"/>
    <xf numFmtId="0" fontId="50" fillId="0" borderId="8" xfId="66" applyFont="1" applyFill="1" applyBorder="1"/>
    <xf numFmtId="0" fontId="41" fillId="0" borderId="20" xfId="66" applyFont="1" applyFill="1" applyBorder="1"/>
    <xf numFmtId="0" fontId="50" fillId="0" borderId="0" xfId="66" applyFont="1" applyFill="1"/>
    <xf numFmtId="0" fontId="50" fillId="0" borderId="13" xfId="66" applyFont="1" applyFill="1" applyBorder="1"/>
    <xf numFmtId="0" fontId="50" fillId="0" borderId="21" xfId="66" applyFont="1" applyFill="1" applyBorder="1" applyAlignment="1">
      <alignment horizontal="center"/>
    </xf>
    <xf numFmtId="0" fontId="41" fillId="0" borderId="15" xfId="66" applyFont="1" applyFill="1" applyBorder="1"/>
    <xf numFmtId="37" fontId="50" fillId="0" borderId="144" xfId="66" applyNumberFormat="1" applyFont="1" applyFill="1" applyBorder="1" applyAlignment="1">
      <alignment horizontal="center"/>
    </xf>
    <xf numFmtId="37" fontId="50" fillId="0" borderId="21" xfId="66" applyNumberFormat="1" applyFont="1" applyFill="1" applyBorder="1" applyAlignment="1">
      <alignment horizontal="center"/>
    </xf>
    <xf numFmtId="37" fontId="50" fillId="0" borderId="93" xfId="66" applyNumberFormat="1" applyFont="1" applyFill="1" applyBorder="1"/>
    <xf numFmtId="37" fontId="50" fillId="0" borderId="145" xfId="66" applyNumberFormat="1" applyFont="1" applyFill="1" applyBorder="1" applyAlignment="1">
      <alignment horizontal="center"/>
    </xf>
    <xf numFmtId="37" fontId="50" fillId="0" borderId="17" xfId="66" applyNumberFormat="1" applyFont="1" applyFill="1" applyBorder="1" applyAlignment="1">
      <alignment horizontal="center"/>
    </xf>
    <xf numFmtId="37" fontId="50" fillId="0" borderId="175" xfId="66" applyNumberFormat="1" applyFont="1" applyFill="1" applyBorder="1"/>
    <xf numFmtId="37" fontId="50" fillId="0" borderId="148" xfId="66" applyNumberFormat="1" applyFont="1" applyFill="1" applyBorder="1" applyAlignment="1">
      <alignment horizontal="center"/>
    </xf>
    <xf numFmtId="37" fontId="50" fillId="0" borderId="210" xfId="66" applyNumberFormat="1" applyFont="1" applyFill="1" applyBorder="1" applyAlignment="1">
      <alignment horizontal="center"/>
    </xf>
    <xf numFmtId="37" fontId="50" fillId="0" borderId="97" xfId="66" applyNumberFormat="1" applyFont="1" applyFill="1" applyBorder="1" applyAlignment="1" applyProtection="1">
      <alignment horizontal="right"/>
    </xf>
    <xf numFmtId="41" fontId="50" fillId="0" borderId="0" xfId="66" applyNumberFormat="1" applyFont="1" applyFill="1" applyBorder="1" applyAlignment="1">
      <alignment horizontal="center"/>
    </xf>
    <xf numFmtId="0" fontId="50" fillId="0" borderId="12" xfId="66" applyFont="1" applyFill="1" applyBorder="1"/>
    <xf numFmtId="37" fontId="50" fillId="0" borderId="51" xfId="66" applyNumberFormat="1" applyFont="1" applyFill="1" applyBorder="1"/>
    <xf numFmtId="37" fontId="50" fillId="0" borderId="13" xfId="66" applyNumberFormat="1" applyFont="1" applyFill="1" applyBorder="1"/>
    <xf numFmtId="37" fontId="50" fillId="0" borderId="69" xfId="66" applyNumberFormat="1" applyFont="1" applyFill="1" applyBorder="1" applyAlignment="1">
      <alignment horizontal="center"/>
    </xf>
    <xf numFmtId="37" fontId="50" fillId="0" borderId="70" xfId="66" applyNumberFormat="1" applyFont="1" applyFill="1" applyBorder="1" applyAlignment="1">
      <alignment horizontal="center"/>
    </xf>
    <xf numFmtId="37" fontId="50" fillId="0" borderId="16" xfId="66" applyNumberFormat="1" applyFont="1" applyFill="1" applyBorder="1" applyAlignment="1">
      <alignment horizontal="center"/>
    </xf>
    <xf numFmtId="0" fontId="41" fillId="0" borderId="0" xfId="66" applyFont="1" applyFill="1" applyBorder="1" applyAlignment="1">
      <alignment textRotation="180"/>
    </xf>
    <xf numFmtId="0" fontId="50" fillId="0" borderId="3" xfId="66" applyFont="1" applyFill="1" applyBorder="1" applyAlignment="1">
      <alignment horizontal="center"/>
    </xf>
    <xf numFmtId="0" fontId="50" fillId="0" borderId="5" xfId="66" applyFont="1" applyFill="1" applyBorder="1" applyAlignment="1">
      <alignment horizontal="center"/>
    </xf>
    <xf numFmtId="37" fontId="50" fillId="0" borderId="214" xfId="66" applyNumberFormat="1" applyFont="1" applyFill="1" applyBorder="1" applyAlignment="1">
      <alignment horizontal="center"/>
    </xf>
    <xf numFmtId="37" fontId="50" fillId="0" borderId="219" xfId="66" applyNumberFormat="1" applyFont="1" applyFill="1" applyBorder="1" applyAlignment="1">
      <alignment horizontal="center"/>
    </xf>
    <xf numFmtId="0" fontId="41" fillId="0" borderId="6" xfId="66" applyFont="1" applyFill="1" applyBorder="1" applyAlignment="1">
      <alignment horizontal="centerContinuous"/>
    </xf>
    <xf numFmtId="0" fontId="41" fillId="0" borderId="7" xfId="66" applyFont="1" applyFill="1" applyBorder="1" applyAlignment="1">
      <alignment horizontal="centerContinuous"/>
    </xf>
    <xf numFmtId="0" fontId="50" fillId="0" borderId="7" xfId="66" applyFont="1" applyFill="1" applyBorder="1" applyAlignment="1">
      <alignment horizontal="centerContinuous"/>
    </xf>
    <xf numFmtId="0" fontId="41" fillId="0" borderId="8" xfId="66" applyFont="1" applyFill="1" applyBorder="1" applyAlignment="1">
      <alignment horizontal="centerContinuous"/>
    </xf>
    <xf numFmtId="0" fontId="50" fillId="0" borderId="16" xfId="66" applyFont="1" applyFill="1" applyBorder="1"/>
    <xf numFmtId="37" fontId="50" fillId="0" borderId="51" xfId="66" applyNumberFormat="1" applyFont="1" applyFill="1" applyBorder="1" applyAlignment="1">
      <alignment horizontal="center"/>
    </xf>
    <xf numFmtId="37" fontId="50" fillId="0" borderId="26" xfId="66" applyNumberFormat="1" applyFont="1" applyFill="1" applyBorder="1"/>
    <xf numFmtId="0" fontId="41" fillId="0" borderId="0" xfId="66" applyFont="1" applyFill="1" applyBorder="1" applyAlignment="1">
      <alignment horizontal="center" textRotation="180"/>
    </xf>
    <xf numFmtId="37" fontId="50" fillId="0" borderId="20" xfId="66" applyNumberFormat="1" applyFont="1" applyFill="1" applyBorder="1" applyProtection="1"/>
    <xf numFmtId="0" fontId="50" fillId="0" borderId="1" xfId="66" applyFont="1" applyFill="1" applyBorder="1" applyAlignment="1">
      <alignment horizontal="center"/>
    </xf>
    <xf numFmtId="0" fontId="50" fillId="0" borderId="49" xfId="66" applyFont="1" applyFill="1" applyBorder="1"/>
    <xf numFmtId="0" fontId="41" fillId="0" borderId="2" xfId="66" applyFont="1" applyFill="1" applyBorder="1"/>
    <xf numFmtId="0" fontId="50" fillId="0" borderId="2" xfId="66" applyFont="1" applyFill="1" applyBorder="1"/>
    <xf numFmtId="37" fontId="50" fillId="0" borderId="73" xfId="66" applyNumberFormat="1" applyFont="1" applyFill="1" applyBorder="1"/>
    <xf numFmtId="37" fontId="50" fillId="0" borderId="1" xfId="66" applyNumberFormat="1" applyFont="1" applyFill="1" applyBorder="1"/>
    <xf numFmtId="37" fontId="50" fillId="0" borderId="99" xfId="66" applyNumberFormat="1" applyFont="1" applyFill="1" applyBorder="1"/>
    <xf numFmtId="37" fontId="50" fillId="0" borderId="2" xfId="66" applyNumberFormat="1" applyFont="1" applyFill="1" applyBorder="1"/>
    <xf numFmtId="37" fontId="50" fillId="0" borderId="49" xfId="66" applyNumberFormat="1" applyFont="1" applyFill="1" applyBorder="1" applyProtection="1"/>
    <xf numFmtId="0" fontId="50" fillId="0" borderId="6" xfId="66" applyFont="1" applyFill="1" applyBorder="1" applyAlignment="1">
      <alignment horizontal="center"/>
    </xf>
    <xf numFmtId="0" fontId="50" fillId="0" borderId="55" xfId="66" applyFont="1" applyFill="1" applyBorder="1"/>
    <xf numFmtId="0" fontId="41" fillId="0" borderId="7" xfId="66" applyFont="1" applyFill="1" applyBorder="1"/>
    <xf numFmtId="37" fontId="50" fillId="0" borderId="7" xfId="66" applyNumberFormat="1" applyFont="1" applyFill="1" applyBorder="1"/>
    <xf numFmtId="37" fontId="50" fillId="0" borderId="55" xfId="66" applyNumberFormat="1" applyFont="1" applyFill="1" applyBorder="1" applyProtection="1"/>
    <xf numFmtId="0" fontId="53" fillId="0" borderId="21" xfId="66" applyFont="1" applyFill="1" applyBorder="1"/>
    <xf numFmtId="37" fontId="50" fillId="0" borderId="222" xfId="66" applyNumberFormat="1" applyFont="1" applyFill="1" applyBorder="1"/>
    <xf numFmtId="37" fontId="50" fillId="0" borderId="70" xfId="66" applyNumberFormat="1" applyFont="1" applyFill="1" applyBorder="1"/>
    <xf numFmtId="0" fontId="41" fillId="13" borderId="0" xfId="66" applyFont="1" applyFill="1" applyAlignment="1">
      <alignment textRotation="180"/>
    </xf>
    <xf numFmtId="9" fontId="41" fillId="0" borderId="0" xfId="66" applyNumberFormat="1" applyFont="1" applyFill="1"/>
    <xf numFmtId="0" fontId="41" fillId="13" borderId="0" xfId="102" quotePrefix="1" applyFont="1" applyFill="1" applyAlignment="1" applyProtection="1">
      <alignment horizontal="left"/>
    </xf>
    <xf numFmtId="0" fontId="41" fillId="13" borderId="0" xfId="102" applyFont="1" applyFill="1" applyAlignment="1" applyProtection="1">
      <alignment horizontal="center"/>
    </xf>
    <xf numFmtId="0" fontId="41" fillId="13" borderId="0" xfId="102" applyFont="1" applyFill="1" applyProtection="1"/>
    <xf numFmtId="0" fontId="58" fillId="13" borderId="0" xfId="102" applyFont="1" applyFill="1"/>
    <xf numFmtId="0" fontId="41" fillId="13" borderId="0" xfId="102" quotePrefix="1" applyFont="1" applyFill="1" applyAlignment="1" applyProtection="1">
      <alignment horizontal="right"/>
    </xf>
    <xf numFmtId="0" fontId="49" fillId="13" borderId="9" xfId="102" applyFont="1" applyFill="1" applyBorder="1" applyAlignment="1" applyProtection="1">
      <alignment horizontal="centerContinuous"/>
    </xf>
    <xf numFmtId="0" fontId="49" fillId="13" borderId="10" xfId="102" applyFont="1" applyFill="1" applyBorder="1" applyAlignment="1" applyProtection="1">
      <alignment horizontal="centerContinuous"/>
    </xf>
    <xf numFmtId="0" fontId="49" fillId="13" borderId="11" xfId="102" applyFont="1" applyFill="1" applyBorder="1" applyAlignment="1" applyProtection="1">
      <alignment horizontal="centerContinuous"/>
    </xf>
    <xf numFmtId="0" fontId="50" fillId="13" borderId="12" xfId="102" applyFont="1" applyFill="1" applyBorder="1" applyAlignment="1" applyProtection="1">
      <alignment horizontal="centerContinuous"/>
    </xf>
    <xf numFmtId="0" fontId="50" fillId="13" borderId="0" xfId="102" applyFont="1" applyFill="1" applyAlignment="1" applyProtection="1">
      <alignment horizontal="centerContinuous"/>
    </xf>
    <xf numFmtId="0" fontId="50" fillId="13" borderId="13" xfId="102" applyFont="1" applyFill="1" applyBorder="1" applyAlignment="1" applyProtection="1">
      <alignment horizontal="centerContinuous"/>
    </xf>
    <xf numFmtId="0" fontId="50" fillId="13" borderId="12" xfId="102" applyFont="1" applyFill="1" applyBorder="1" applyProtection="1"/>
    <xf numFmtId="0" fontId="50" fillId="13" borderId="0" xfId="102" applyFont="1" applyFill="1" applyProtection="1"/>
    <xf numFmtId="0" fontId="50" fillId="13" borderId="13" xfId="102" applyFont="1" applyFill="1" applyBorder="1" applyProtection="1"/>
    <xf numFmtId="0" fontId="50" fillId="13" borderId="12" xfId="102" applyFont="1" applyFill="1" applyBorder="1" applyAlignment="1" applyProtection="1">
      <alignment horizontal="center"/>
    </xf>
    <xf numFmtId="0" fontId="50" fillId="13" borderId="14" xfId="102" applyFont="1" applyFill="1" applyBorder="1" applyAlignment="1" applyProtection="1">
      <alignment horizontal="center"/>
    </xf>
    <xf numFmtId="0" fontId="50" fillId="13" borderId="15" xfId="102" applyFont="1" applyFill="1" applyBorder="1" applyProtection="1"/>
    <xf numFmtId="0" fontId="50" fillId="13" borderId="16" xfId="102" applyFont="1" applyFill="1" applyBorder="1" applyProtection="1"/>
    <xf numFmtId="0" fontId="50" fillId="13" borderId="20" xfId="102" applyFont="1" applyFill="1" applyBorder="1" applyProtection="1"/>
    <xf numFmtId="0" fontId="50" fillId="13" borderId="20" xfId="102" applyFont="1" applyFill="1" applyBorder="1" applyAlignment="1" applyProtection="1">
      <alignment horizontal="center"/>
    </xf>
    <xf numFmtId="0" fontId="50" fillId="13" borderId="21" xfId="102" applyFont="1" applyFill="1" applyBorder="1" applyAlignment="1" applyProtection="1">
      <alignment horizontal="center"/>
    </xf>
    <xf numFmtId="0" fontId="50" fillId="13" borderId="21" xfId="102" applyFont="1" applyFill="1" applyBorder="1" applyProtection="1"/>
    <xf numFmtId="0" fontId="50" fillId="13" borderId="14" xfId="102" applyFont="1" applyFill="1" applyBorder="1" applyProtection="1"/>
    <xf numFmtId="167" fontId="50" fillId="0" borderId="205" xfId="67" applyNumberFormat="1" applyFont="1" applyFill="1" applyBorder="1" applyAlignment="1" applyProtection="1">
      <alignment horizontal="right"/>
    </xf>
    <xf numFmtId="43" fontId="50" fillId="0" borderId="206" xfId="102" applyNumberFormat="1" applyFont="1" applyFill="1" applyBorder="1" applyProtection="1"/>
    <xf numFmtId="167" fontId="50" fillId="13" borderId="141" xfId="67" applyNumberFormat="1" applyFont="1" applyFill="1" applyBorder="1" applyProtection="1"/>
    <xf numFmtId="0" fontId="50" fillId="13" borderId="16" xfId="102" applyFont="1" applyFill="1" applyBorder="1" applyAlignment="1" applyProtection="1">
      <alignment horizontal="center"/>
    </xf>
    <xf numFmtId="167" fontId="58" fillId="13" borderId="0" xfId="102" applyNumberFormat="1" applyFont="1" applyFill="1"/>
    <xf numFmtId="0" fontId="58" fillId="13" borderId="21" xfId="102" applyFont="1" applyFill="1" applyBorder="1" applyProtection="1"/>
    <xf numFmtId="37" fontId="50" fillId="13" borderId="21" xfId="102" applyNumberFormat="1" applyFont="1" applyFill="1" applyBorder="1" applyAlignment="1" applyProtection="1">
      <alignment horizontal="center"/>
    </xf>
    <xf numFmtId="41" fontId="50" fillId="0" borderId="144" xfId="102" applyNumberFormat="1" applyFont="1" applyFill="1" applyBorder="1" applyAlignment="1" applyProtection="1">
      <alignment horizontal="right"/>
    </xf>
    <xf numFmtId="41" fontId="50" fillId="0" borderId="16" xfId="102" applyNumberFormat="1" applyFont="1" applyFill="1" applyBorder="1" applyProtection="1"/>
    <xf numFmtId="167" fontId="50" fillId="13" borderId="93" xfId="67" applyNumberFormat="1" applyFont="1" applyFill="1" applyBorder="1" applyProtection="1"/>
    <xf numFmtId="41" fontId="50" fillId="0" borderId="144" xfId="102" applyNumberFormat="1" applyFont="1" applyFill="1" applyBorder="1" applyProtection="1"/>
    <xf numFmtId="167" fontId="50" fillId="0" borderId="128" xfId="67" applyNumberFormat="1" applyFont="1" applyFill="1" applyBorder="1" applyAlignment="1" applyProtection="1">
      <alignment horizontal="center"/>
    </xf>
    <xf numFmtId="41" fontId="50" fillId="0" borderId="13" xfId="102" applyNumberFormat="1" applyFont="1" applyFill="1" applyBorder="1" applyProtection="1"/>
    <xf numFmtId="167" fontId="50" fillId="13" borderId="91" xfId="67" applyNumberFormat="1" applyFont="1" applyFill="1" applyBorder="1" applyProtection="1"/>
    <xf numFmtId="167" fontId="50" fillId="0" borderId="76" xfId="67" applyNumberFormat="1" applyFont="1" applyFill="1" applyBorder="1" applyAlignment="1" applyProtection="1">
      <alignment horizontal="center"/>
    </xf>
    <xf numFmtId="41" fontId="50" fillId="0" borderId="64" xfId="102" applyNumberFormat="1" applyFont="1" applyFill="1" applyBorder="1" applyProtection="1"/>
    <xf numFmtId="167" fontId="50" fillId="13" borderId="209" xfId="67" applyNumberFormat="1" applyFont="1" applyFill="1" applyBorder="1" applyAlignment="1" applyProtection="1">
      <alignment horizontal="center"/>
    </xf>
    <xf numFmtId="0" fontId="50" fillId="13" borderId="9" xfId="102" applyFont="1" applyFill="1" applyBorder="1" applyProtection="1"/>
    <xf numFmtId="0" fontId="50" fillId="13" borderId="10" xfId="102" applyFont="1" applyFill="1" applyBorder="1" applyProtection="1"/>
    <xf numFmtId="0" fontId="50" fillId="13" borderId="10" xfId="102" applyFont="1" applyFill="1" applyBorder="1" applyAlignment="1" applyProtection="1">
      <alignment horizontal="center"/>
    </xf>
    <xf numFmtId="167" fontId="50" fillId="13" borderId="0" xfId="102" applyNumberFormat="1" applyFont="1" applyFill="1" applyBorder="1" applyProtection="1"/>
    <xf numFmtId="0" fontId="50" fillId="13" borderId="0" xfId="102" applyFont="1" applyFill="1" applyBorder="1" applyProtection="1"/>
    <xf numFmtId="0" fontId="50" fillId="13" borderId="11" xfId="102" applyFont="1" applyFill="1" applyBorder="1" applyProtection="1"/>
    <xf numFmtId="0" fontId="50" fillId="13" borderId="0" xfId="102" applyFont="1" applyFill="1" applyBorder="1" applyAlignment="1" applyProtection="1">
      <alignment horizontal="center"/>
    </xf>
    <xf numFmtId="0" fontId="50" fillId="13" borderId="0" xfId="102" applyFont="1" applyFill="1" applyAlignment="1" applyProtection="1">
      <alignment horizontal="center"/>
    </xf>
    <xf numFmtId="167" fontId="50" fillId="13" borderId="0" xfId="102" applyNumberFormat="1" applyFont="1" applyFill="1" applyProtection="1"/>
    <xf numFmtId="0" fontId="58" fillId="13" borderId="12" xfId="102" applyFont="1" applyFill="1" applyBorder="1" applyProtection="1"/>
    <xf numFmtId="0" fontId="58" fillId="13" borderId="0" xfId="102" applyFont="1" applyFill="1" applyProtection="1"/>
    <xf numFmtId="0" fontId="58" fillId="13" borderId="0" xfId="102" applyFont="1" applyFill="1" applyAlignment="1" applyProtection="1">
      <alignment horizontal="center"/>
    </xf>
    <xf numFmtId="0" fontId="58" fillId="13" borderId="13" xfId="102" applyFont="1" applyFill="1" applyBorder="1" applyProtection="1"/>
    <xf numFmtId="0" fontId="58" fillId="13" borderId="14" xfId="102" applyFont="1" applyFill="1" applyBorder="1" applyProtection="1"/>
    <xf numFmtId="0" fontId="58" fillId="13" borderId="15" xfId="102" applyFont="1" applyFill="1" applyBorder="1" applyProtection="1"/>
    <xf numFmtId="0" fontId="58" fillId="13" borderId="15" xfId="102" applyFont="1" applyFill="1" applyBorder="1" applyAlignment="1" applyProtection="1">
      <alignment horizontal="center"/>
    </xf>
    <xf numFmtId="0" fontId="58" fillId="13" borderId="16" xfId="102" applyFont="1" applyFill="1" applyBorder="1" applyProtection="1"/>
    <xf numFmtId="0" fontId="41" fillId="13" borderId="0" xfId="102" applyFont="1" applyFill="1" applyAlignment="1" applyProtection="1">
      <alignment horizontal="right"/>
    </xf>
    <xf numFmtId="0" fontId="49" fillId="0" borderId="9" xfId="66" applyFont="1" applyBorder="1" applyAlignment="1">
      <alignment horizontal="centerContinuous"/>
    </xf>
    <xf numFmtId="0" fontId="41" fillId="0" borderId="10" xfId="66" applyFont="1" applyBorder="1" applyAlignment="1">
      <alignment horizontal="centerContinuous"/>
    </xf>
    <xf numFmtId="0" fontId="41" fillId="0" borderId="11" xfId="66" applyFont="1" applyBorder="1" applyAlignment="1">
      <alignment horizontal="centerContinuous"/>
    </xf>
    <xf numFmtId="0" fontId="41" fillId="0" borderId="0" xfId="66" applyFont="1"/>
    <xf numFmtId="0" fontId="50" fillId="0" borderId="12" xfId="66" applyFont="1" applyBorder="1" applyAlignment="1">
      <alignment horizontal="centerContinuous"/>
    </xf>
    <xf numFmtId="0" fontId="50" fillId="0" borderId="0" xfId="66" applyFont="1" applyAlignment="1">
      <alignment horizontal="centerContinuous"/>
    </xf>
    <xf numFmtId="0" fontId="50" fillId="0" borderId="13" xfId="66" applyFont="1" applyBorder="1" applyAlignment="1">
      <alignment horizontal="centerContinuous"/>
    </xf>
    <xf numFmtId="0" fontId="50" fillId="0" borderId="0" xfId="66" applyFont="1"/>
    <xf numFmtId="0" fontId="50" fillId="0" borderId="12" xfId="66" applyFont="1" applyBorder="1"/>
    <xf numFmtId="0" fontId="50" fillId="0" borderId="13" xfId="66" applyFont="1" applyBorder="1"/>
    <xf numFmtId="0" fontId="50" fillId="0" borderId="12" xfId="66" applyFont="1" applyBorder="1" applyAlignment="1">
      <alignment horizontal="center"/>
    </xf>
    <xf numFmtId="0" fontId="50" fillId="0" borderId="0" xfId="66" applyFont="1" applyAlignment="1">
      <alignment vertical="top" textRotation="180"/>
    </xf>
    <xf numFmtId="0" fontId="50" fillId="0" borderId="14" xfId="66" applyFont="1" applyBorder="1"/>
    <xf numFmtId="0" fontId="50" fillId="0" borderId="15" xfId="66" applyFont="1" applyBorder="1"/>
    <xf numFmtId="0" fontId="50" fillId="0" borderId="16" xfId="66" applyFont="1" applyBorder="1"/>
    <xf numFmtId="0" fontId="50" fillId="0" borderId="23" xfId="66" applyFont="1" applyBorder="1"/>
    <xf numFmtId="0" fontId="50" fillId="0" borderId="9" xfId="66" applyFont="1" applyBorder="1" applyAlignment="1">
      <alignment horizontal="centerContinuous"/>
    </xf>
    <xf numFmtId="0" fontId="50" fillId="0" borderId="10" xfId="66" applyFont="1" applyBorder="1" applyAlignment="1">
      <alignment horizontal="centerContinuous"/>
    </xf>
    <xf numFmtId="0" fontId="50" fillId="0" borderId="11" xfId="66" applyFont="1" applyBorder="1" applyAlignment="1">
      <alignment horizontal="centerContinuous"/>
    </xf>
    <xf numFmtId="0" fontId="50" fillId="0" borderId="11" xfId="66" applyFont="1" applyBorder="1"/>
    <xf numFmtId="0" fontId="50" fillId="0" borderId="0" xfId="66" applyFont="1" applyAlignment="1">
      <alignment vertical="justify" textRotation="180"/>
    </xf>
    <xf numFmtId="0" fontId="50" fillId="0" borderId="20" xfId="66" applyFont="1" applyBorder="1"/>
    <xf numFmtId="0" fontId="50" fillId="0" borderId="14" xfId="66" applyFont="1" applyBorder="1" applyAlignment="1">
      <alignment horizontal="centerContinuous"/>
    </xf>
    <xf numFmtId="0" fontId="50" fillId="0" borderId="15" xfId="66" applyFont="1" applyBorder="1" applyAlignment="1">
      <alignment horizontal="centerContinuous"/>
    </xf>
    <xf numFmtId="0" fontId="50" fillId="0" borderId="16" xfId="66" applyFont="1" applyBorder="1" applyAlignment="1">
      <alignment horizontal="centerContinuous"/>
    </xf>
    <xf numFmtId="0" fontId="50" fillId="0" borderId="20" xfId="66" applyFont="1" applyBorder="1" applyAlignment="1">
      <alignment horizontal="center"/>
    </xf>
    <xf numFmtId="0" fontId="50" fillId="0" borderId="0" xfId="66" applyFont="1" applyAlignment="1">
      <alignment horizontal="center" vertical="top" textRotation="180"/>
    </xf>
    <xf numFmtId="0" fontId="50" fillId="0" borderId="0" xfId="66" applyFont="1" applyAlignment="1">
      <alignment horizontal="center"/>
    </xf>
    <xf numFmtId="0" fontId="50" fillId="0" borderId="21" xfId="66" applyFont="1" applyBorder="1"/>
    <xf numFmtId="0" fontId="50" fillId="0" borderId="21" xfId="66" applyFont="1" applyBorder="1" applyAlignment="1">
      <alignment horizontal="center"/>
    </xf>
    <xf numFmtId="0" fontId="50" fillId="0" borderId="195" xfId="66" applyFont="1" applyBorder="1"/>
    <xf numFmtId="0" fontId="50" fillId="0" borderId="213" xfId="66" applyFont="1" applyBorder="1"/>
    <xf numFmtId="0" fontId="50" fillId="0" borderId="89" xfId="66" applyFont="1" applyBorder="1"/>
    <xf numFmtId="167" fontId="50" fillId="0" borderId="144" xfId="85" applyNumberFormat="1" applyFont="1" applyBorder="1"/>
    <xf numFmtId="167" fontId="50" fillId="0" borderId="21" xfId="85" applyNumberFormat="1" applyFont="1" applyFill="1" applyBorder="1"/>
    <xf numFmtId="167" fontId="50" fillId="0" borderId="93" xfId="85" applyNumberFormat="1" applyFont="1" applyFill="1" applyBorder="1"/>
    <xf numFmtId="0" fontId="50" fillId="0" borderId="16" xfId="66" applyFont="1" applyBorder="1" applyAlignment="1">
      <alignment horizontal="center"/>
    </xf>
    <xf numFmtId="0" fontId="50" fillId="0" borderId="0" xfId="66" quotePrefix="1" applyFont="1" applyAlignment="1">
      <alignment vertical="top" textRotation="180"/>
    </xf>
    <xf numFmtId="167" fontId="50" fillId="0" borderId="225" xfId="85" applyNumberFormat="1" applyFont="1" applyFill="1" applyBorder="1"/>
    <xf numFmtId="167" fontId="50" fillId="0" borderId="175" xfId="85" applyNumberFormat="1" applyFont="1" applyBorder="1"/>
    <xf numFmtId="167" fontId="50" fillId="0" borderId="20" xfId="85" applyNumberFormat="1" applyFont="1" applyFill="1" applyBorder="1"/>
    <xf numFmtId="167" fontId="50" fillId="0" borderId="12" xfId="85" applyNumberFormat="1" applyFont="1" applyFill="1" applyBorder="1"/>
    <xf numFmtId="0" fontId="50" fillId="0" borderId="226" xfId="66" applyFont="1" applyBorder="1"/>
    <xf numFmtId="167" fontId="50" fillId="0" borderId="14" xfId="85" applyNumberFormat="1" applyFont="1" applyFill="1" applyBorder="1"/>
    <xf numFmtId="167" fontId="50" fillId="0" borderId="227" xfId="85" applyNumberFormat="1" applyFont="1" applyBorder="1"/>
    <xf numFmtId="167" fontId="50" fillId="0" borderId="209" xfId="85" applyNumberFormat="1" applyFont="1" applyFill="1" applyBorder="1"/>
    <xf numFmtId="0" fontId="41" fillId="0" borderId="0" xfId="66" applyFont="1" applyAlignment="1">
      <alignment vertical="top" textRotation="180"/>
    </xf>
    <xf numFmtId="0" fontId="13" fillId="13" borderId="1" xfId="66" applyFont="1" applyFill="1" applyBorder="1" applyAlignment="1" applyProtection="1">
      <alignment horizontal="centerContinuous"/>
    </xf>
    <xf numFmtId="0" fontId="13" fillId="13" borderId="2" xfId="66" applyFont="1" applyFill="1" applyBorder="1" applyAlignment="1" applyProtection="1">
      <alignment horizontal="centerContinuous"/>
    </xf>
    <xf numFmtId="0" fontId="13" fillId="13" borderId="3" xfId="66" applyFont="1" applyFill="1" applyBorder="1" applyAlignment="1" applyProtection="1">
      <alignment horizontal="centerContinuous"/>
    </xf>
    <xf numFmtId="0" fontId="11" fillId="13" borderId="4" xfId="66" applyFill="1" applyBorder="1" applyProtection="1"/>
    <xf numFmtId="0" fontId="16" fillId="13" borderId="8" xfId="66" applyFont="1" applyFill="1" applyBorder="1" applyProtection="1"/>
    <xf numFmtId="0" fontId="41" fillId="0" borderId="0" xfId="66" applyFont="1" applyFill="1" applyProtection="1"/>
    <xf numFmtId="0" fontId="41" fillId="13" borderId="1" xfId="66" applyFont="1" applyFill="1" applyBorder="1" applyAlignment="1" applyProtection="1">
      <alignment horizontal="centerContinuous"/>
    </xf>
    <xf numFmtId="0" fontId="41" fillId="13" borderId="3" xfId="66" applyFont="1" applyFill="1" applyBorder="1" applyAlignment="1" applyProtection="1">
      <alignment horizontal="centerContinuous"/>
    </xf>
    <xf numFmtId="0" fontId="50" fillId="13" borderId="42" xfId="66" applyFont="1" applyFill="1" applyBorder="1" applyAlignment="1" applyProtection="1">
      <alignment horizontal="centerContinuous"/>
    </xf>
    <xf numFmtId="0" fontId="50" fillId="13" borderId="15" xfId="66" applyFont="1" applyFill="1" applyBorder="1" applyAlignment="1" applyProtection="1">
      <alignment horizontal="centerContinuous"/>
    </xf>
    <xf numFmtId="0" fontId="50" fillId="0" borderId="15" xfId="66" applyFont="1" applyFill="1" applyBorder="1" applyAlignment="1" applyProtection="1">
      <alignment horizontal="centerContinuous"/>
    </xf>
    <xf numFmtId="0" fontId="50" fillId="13" borderId="43" xfId="66" applyFont="1" applyFill="1" applyBorder="1" applyAlignment="1" applyProtection="1">
      <alignment horizontal="centerContinuous"/>
    </xf>
    <xf numFmtId="0" fontId="50" fillId="13" borderId="42" xfId="66" applyFont="1" applyFill="1" applyBorder="1" applyProtection="1"/>
    <xf numFmtId="0" fontId="50" fillId="13" borderId="43" xfId="66" applyFont="1" applyFill="1" applyBorder="1" applyProtection="1"/>
    <xf numFmtId="0" fontId="50" fillId="13" borderId="22" xfId="66" applyFont="1" applyFill="1" applyBorder="1" applyAlignment="1" applyProtection="1">
      <alignment horizontal="centerContinuous"/>
    </xf>
    <xf numFmtId="0" fontId="50" fillId="13" borderId="18" xfId="66" applyFont="1" applyFill="1" applyBorder="1" applyAlignment="1" applyProtection="1">
      <alignment horizontal="centerContinuous"/>
    </xf>
    <xf numFmtId="0" fontId="50" fillId="13" borderId="51" xfId="66" quotePrefix="1" applyFont="1" applyFill="1" applyBorder="1" applyAlignment="1" applyProtection="1">
      <alignment horizontal="center"/>
    </xf>
    <xf numFmtId="0" fontId="50" fillId="13" borderId="70" xfId="66" applyFont="1" applyFill="1" applyBorder="1" applyAlignment="1" applyProtection="1">
      <alignment horizontal="center"/>
    </xf>
    <xf numFmtId="0" fontId="50" fillId="13" borderId="65" xfId="66" applyFont="1" applyFill="1" applyBorder="1" applyAlignment="1" applyProtection="1">
      <alignment horizontal="center"/>
    </xf>
    <xf numFmtId="0" fontId="50" fillId="13" borderId="213" xfId="66" applyFont="1" applyFill="1" applyBorder="1" applyProtection="1"/>
    <xf numFmtId="0" fontId="50" fillId="13" borderId="51" xfId="66" applyFont="1" applyFill="1" applyBorder="1" applyProtection="1"/>
    <xf numFmtId="0" fontId="50" fillId="13" borderId="195" xfId="66" applyFont="1" applyFill="1" applyBorder="1" applyProtection="1"/>
    <xf numFmtId="0" fontId="50" fillId="13" borderId="21" xfId="66" applyFont="1" applyFill="1" applyBorder="1" applyProtection="1"/>
    <xf numFmtId="0" fontId="50" fillId="13" borderId="14" xfId="66" applyFont="1" applyFill="1" applyBorder="1" applyProtection="1"/>
    <xf numFmtId="37" fontId="50" fillId="0" borderId="144" xfId="66" applyNumberFormat="1" applyFont="1" applyFill="1" applyBorder="1" applyProtection="1"/>
    <xf numFmtId="37" fontId="50" fillId="13" borderId="21" xfId="67" applyNumberFormat="1" applyFont="1" applyFill="1" applyBorder="1" applyProtection="1"/>
    <xf numFmtId="0" fontId="50" fillId="13" borderId="93" xfId="66" applyFont="1" applyFill="1" applyBorder="1" applyProtection="1"/>
    <xf numFmtId="0" fontId="50" fillId="13" borderId="43" xfId="66" applyFont="1" applyFill="1" applyBorder="1" applyAlignment="1" applyProtection="1">
      <alignment horizontal="center"/>
    </xf>
    <xf numFmtId="0" fontId="50" fillId="13" borderId="144" xfId="66" applyFont="1" applyFill="1" applyBorder="1" applyProtection="1"/>
    <xf numFmtId="37" fontId="50" fillId="0" borderId="21" xfId="67" applyNumberFormat="1" applyFont="1" applyFill="1" applyBorder="1" applyProtection="1"/>
    <xf numFmtId="37" fontId="50" fillId="0" borderId="175" xfId="67" applyNumberFormat="1" applyFont="1" applyFill="1" applyBorder="1" applyProtection="1"/>
    <xf numFmtId="37" fontId="50" fillId="13" borderId="20" xfId="67" applyNumberFormat="1" applyFont="1" applyFill="1" applyBorder="1" applyProtection="1"/>
    <xf numFmtId="0" fontId="50" fillId="13" borderId="5" xfId="66" applyFont="1" applyFill="1" applyBorder="1" applyAlignment="1" applyProtection="1">
      <alignment horizontal="center"/>
    </xf>
    <xf numFmtId="37" fontId="50" fillId="0" borderId="144" xfId="67" applyNumberFormat="1" applyFont="1" applyFill="1" applyBorder="1" applyProtection="1"/>
    <xf numFmtId="37" fontId="50" fillId="0" borderId="93" xfId="67" applyNumberFormat="1" applyFont="1" applyFill="1" applyBorder="1" applyProtection="1"/>
    <xf numFmtId="37" fontId="50" fillId="0" borderId="175" xfId="66" applyNumberFormat="1" applyFont="1" applyFill="1" applyBorder="1" applyProtection="1"/>
    <xf numFmtId="37" fontId="50" fillId="0" borderId="20" xfId="67" applyNumberFormat="1" applyFont="1" applyFill="1" applyBorder="1" applyProtection="1"/>
    <xf numFmtId="0" fontId="50" fillId="13" borderId="100" xfId="66" applyFont="1" applyFill="1" applyBorder="1" applyAlignment="1" applyProtection="1">
      <alignment horizontal="center"/>
    </xf>
    <xf numFmtId="0" fontId="50" fillId="13" borderId="223" xfId="66" applyFont="1" applyFill="1" applyBorder="1" applyAlignment="1" applyProtection="1">
      <alignment horizontal="center"/>
    </xf>
    <xf numFmtId="0" fontId="50" fillId="13" borderId="19" xfId="66" applyFont="1" applyFill="1" applyBorder="1" applyProtection="1"/>
    <xf numFmtId="0" fontId="50" fillId="13" borderId="22" xfId="66" applyFont="1" applyFill="1" applyBorder="1" applyProtection="1"/>
    <xf numFmtId="0" fontId="50" fillId="13" borderId="101" xfId="66" applyFont="1" applyFill="1" applyBorder="1" applyAlignment="1" applyProtection="1">
      <alignment horizontal="center"/>
    </xf>
    <xf numFmtId="0" fontId="50" fillId="13" borderId="60" xfId="66" applyFont="1" applyFill="1" applyBorder="1" applyProtection="1"/>
    <xf numFmtId="0" fontId="50" fillId="13" borderId="46" xfId="66" applyFont="1" applyFill="1" applyBorder="1" applyAlignment="1" applyProtection="1">
      <alignment horizontal="center"/>
    </xf>
    <xf numFmtId="0" fontId="50" fillId="13" borderId="1" xfId="66" applyFont="1" applyFill="1" applyBorder="1" applyAlignment="1" applyProtection="1">
      <alignment horizontal="center"/>
    </xf>
    <xf numFmtId="0" fontId="50" fillId="13" borderId="3" xfId="66" applyFont="1" applyFill="1" applyBorder="1" applyAlignment="1" applyProtection="1">
      <alignment horizontal="center"/>
    </xf>
    <xf numFmtId="0" fontId="50" fillId="13" borderId="4" xfId="66" applyFont="1" applyFill="1" applyBorder="1" applyAlignment="1" applyProtection="1">
      <alignment horizontal="center"/>
    </xf>
    <xf numFmtId="0" fontId="50" fillId="13" borderId="4" xfId="66" applyFont="1" applyFill="1" applyBorder="1" applyProtection="1"/>
    <xf numFmtId="0" fontId="50" fillId="13" borderId="4" xfId="66" quotePrefix="1" applyFont="1" applyFill="1" applyBorder="1" applyAlignment="1" applyProtection="1">
      <alignment horizontal="left"/>
    </xf>
    <xf numFmtId="0" fontId="50" fillId="13" borderId="4" xfId="66" applyFont="1" applyFill="1" applyBorder="1" applyAlignment="1" applyProtection="1">
      <alignment horizontal="left"/>
    </xf>
    <xf numFmtId="0" fontId="41" fillId="13" borderId="8" xfId="66" applyFont="1" applyFill="1" applyBorder="1" applyProtection="1"/>
    <xf numFmtId="0" fontId="41" fillId="13" borderId="2" xfId="66" applyFont="1" applyFill="1" applyBorder="1" applyAlignment="1" applyProtection="1">
      <alignment horizontal="right"/>
    </xf>
    <xf numFmtId="0" fontId="41" fillId="13" borderId="2" xfId="66" applyFont="1" applyFill="1" applyBorder="1" applyAlignment="1" applyProtection="1">
      <alignment horizontal="left"/>
    </xf>
    <xf numFmtId="37" fontId="41" fillId="0" borderId="0" xfId="66" applyNumberFormat="1" applyFont="1" applyFill="1"/>
    <xf numFmtId="0" fontId="41" fillId="0" borderId="0" xfId="130" applyFont="1"/>
    <xf numFmtId="0" fontId="49" fillId="0" borderId="9" xfId="130" applyFont="1" applyBorder="1" applyAlignment="1">
      <alignment horizontal="centerContinuous"/>
    </xf>
    <xf numFmtId="0" fontId="41" fillId="0" borderId="10" xfId="130" applyFont="1" applyBorder="1" applyAlignment="1">
      <alignment horizontal="centerContinuous"/>
    </xf>
    <xf numFmtId="0" fontId="41" fillId="0" borderId="11" xfId="130" applyFont="1" applyBorder="1" applyAlignment="1">
      <alignment horizontal="centerContinuous"/>
    </xf>
    <xf numFmtId="0" fontId="41" fillId="0" borderId="0" xfId="130" quotePrefix="1" applyFont="1" applyAlignment="1">
      <alignment vertical="top" textRotation="180"/>
    </xf>
    <xf numFmtId="0" fontId="41" fillId="0" borderId="0" xfId="130" applyFont="1" applyBorder="1"/>
    <xf numFmtId="0" fontId="53" fillId="0" borderId="12" xfId="130" applyFont="1" applyBorder="1" applyAlignment="1">
      <alignment horizontal="centerContinuous"/>
    </xf>
    <xf numFmtId="0" fontId="41" fillId="0" borderId="0" xfId="130" applyFont="1" applyAlignment="1">
      <alignment horizontal="centerContinuous"/>
    </xf>
    <xf numFmtId="0" fontId="41" fillId="0" borderId="13" xfId="130" applyFont="1" applyBorder="1" applyAlignment="1">
      <alignment horizontal="centerContinuous"/>
    </xf>
    <xf numFmtId="0" fontId="41" fillId="0" borderId="0" xfId="130" applyFont="1" applyAlignment="1">
      <alignment vertical="top" textRotation="180"/>
    </xf>
    <xf numFmtId="0" fontId="50" fillId="0" borderId="0" xfId="130" applyFont="1"/>
    <xf numFmtId="0" fontId="50" fillId="0" borderId="14" xfId="130" applyFont="1" applyBorder="1"/>
    <xf numFmtId="0" fontId="50" fillId="0" borderId="15" xfId="130" applyFont="1" applyBorder="1"/>
    <xf numFmtId="0" fontId="50" fillId="0" borderId="16" xfId="130" applyFont="1" applyBorder="1"/>
    <xf numFmtId="0" fontId="50" fillId="0" borderId="0" xfId="130" applyFont="1" applyAlignment="1">
      <alignment vertical="top" textRotation="180"/>
    </xf>
    <xf numFmtId="0" fontId="50" fillId="0" borderId="23" xfId="130" applyFont="1" applyBorder="1"/>
    <xf numFmtId="0" fontId="50" fillId="0" borderId="22" xfId="130" applyFont="1" applyBorder="1" applyAlignment="1">
      <alignment horizontal="centerContinuous"/>
    </xf>
    <xf numFmtId="0" fontId="50" fillId="0" borderId="19" xfId="130" applyFont="1" applyBorder="1" applyAlignment="1">
      <alignment horizontal="centerContinuous"/>
    </xf>
    <xf numFmtId="0" fontId="50" fillId="0" borderId="18" xfId="130" applyFont="1" applyBorder="1" applyAlignment="1">
      <alignment horizontal="centerContinuous"/>
    </xf>
    <xf numFmtId="0" fontId="50" fillId="0" borderId="10" xfId="130" applyFont="1" applyBorder="1" applyAlignment="1">
      <alignment horizontal="centerContinuous"/>
    </xf>
    <xf numFmtId="0" fontId="53" fillId="0" borderId="0" xfId="130" applyFont="1" applyAlignment="1">
      <alignment vertical="top" textRotation="180"/>
    </xf>
    <xf numFmtId="0" fontId="50" fillId="0" borderId="20" xfId="130" applyFont="1" applyBorder="1"/>
    <xf numFmtId="0" fontId="50" fillId="0" borderId="23" xfId="130" applyFont="1" applyBorder="1" applyAlignment="1">
      <alignment horizontal="center"/>
    </xf>
    <xf numFmtId="0" fontId="50" fillId="0" borderId="20" xfId="130" applyFont="1" applyBorder="1" applyAlignment="1">
      <alignment horizontal="center"/>
    </xf>
    <xf numFmtId="0" fontId="50" fillId="0" borderId="0" xfId="130" applyFont="1" applyAlignment="1">
      <alignment horizontal="center"/>
    </xf>
    <xf numFmtId="0" fontId="53" fillId="0" borderId="0" xfId="130" applyFont="1" applyAlignment="1">
      <alignment horizontal="center" vertical="top" textRotation="180"/>
    </xf>
    <xf numFmtId="0" fontId="50" fillId="0" borderId="21" xfId="130" applyFont="1" applyBorder="1"/>
    <xf numFmtId="0" fontId="50" fillId="0" borderId="21" xfId="130" applyFont="1" applyBorder="1" applyAlignment="1">
      <alignment horizontal="center"/>
    </xf>
    <xf numFmtId="0" fontId="50" fillId="0" borderId="210" xfId="130" applyFont="1" applyBorder="1" applyAlignment="1">
      <alignment horizontal="center"/>
    </xf>
    <xf numFmtId="0" fontId="50" fillId="0" borderId="17" xfId="130" applyFont="1" applyBorder="1" applyAlignment="1">
      <alignment horizontal="center"/>
    </xf>
    <xf numFmtId="0" fontId="50" fillId="0" borderId="22" xfId="130" applyFont="1" applyBorder="1" applyAlignment="1">
      <alignment horizontal="center"/>
    </xf>
    <xf numFmtId="167" fontId="50" fillId="0" borderId="184" xfId="88" applyNumberFormat="1" applyFont="1" applyBorder="1" applyAlignment="1">
      <alignment horizontal="right"/>
    </xf>
    <xf numFmtId="167" fontId="50" fillId="0" borderId="229" xfId="88" applyNumberFormat="1" applyFont="1" applyFill="1" applyBorder="1" applyAlignment="1">
      <alignment horizontal="right"/>
    </xf>
    <xf numFmtId="10" fontId="50" fillId="0" borderId="230" xfId="70" applyNumberFormat="1" applyFont="1" applyBorder="1" applyAlignment="1">
      <alignment horizontal="right"/>
    </xf>
    <xf numFmtId="10" fontId="50" fillId="0" borderId="19" xfId="70" applyNumberFormat="1" applyFont="1" applyBorder="1" applyAlignment="1">
      <alignment horizontal="right"/>
    </xf>
    <xf numFmtId="37" fontId="50" fillId="0" borderId="184" xfId="130" applyNumberFormat="1" applyFont="1" applyBorder="1" applyAlignment="1"/>
    <xf numFmtId="37" fontId="50" fillId="0" borderId="55" xfId="130" applyNumberFormat="1" applyFont="1" applyBorder="1" applyAlignment="1">
      <alignment horizontal="center"/>
    </xf>
    <xf numFmtId="37" fontId="50" fillId="0" borderId="231" xfId="130" applyNumberFormat="1" applyFont="1" applyBorder="1" applyAlignment="1"/>
    <xf numFmtId="0" fontId="50" fillId="0" borderId="18" xfId="130" applyFont="1" applyBorder="1" applyAlignment="1">
      <alignment horizontal="center"/>
    </xf>
    <xf numFmtId="167" fontId="50" fillId="0" borderId="0" xfId="67" applyNumberFormat="1" applyFont="1" applyFill="1" applyBorder="1" applyAlignment="1">
      <alignment horizontal="right"/>
    </xf>
    <xf numFmtId="37" fontId="41" fillId="0" borderId="0" xfId="130" applyNumberFormat="1" applyFont="1"/>
    <xf numFmtId="167" fontId="50" fillId="0" borderId="232" xfId="88" applyNumberFormat="1" applyFont="1" applyBorder="1" applyAlignment="1">
      <alignment horizontal="right"/>
    </xf>
    <xf numFmtId="167" fontId="50" fillId="0" borderId="233" xfId="88" applyNumberFormat="1" applyFont="1" applyFill="1" applyBorder="1" applyAlignment="1">
      <alignment horizontal="right"/>
    </xf>
    <xf numFmtId="10" fontId="50" fillId="0" borderId="113" xfId="70" applyNumberFormat="1" applyFont="1" applyBorder="1" applyAlignment="1">
      <alignment horizontal="right"/>
    </xf>
    <xf numFmtId="37" fontId="50" fillId="0" borderId="145" xfId="130" applyNumberFormat="1" applyFont="1" applyBorder="1" applyAlignment="1">
      <alignment horizontal="right"/>
    </xf>
    <xf numFmtId="37" fontId="50" fillId="0" borderId="21" xfId="130" applyNumberFormat="1" applyFont="1" applyBorder="1" applyAlignment="1">
      <alignment horizontal="right"/>
    </xf>
    <xf numFmtId="37" fontId="50" fillId="0" borderId="22" xfId="130" applyNumberFormat="1" applyFont="1" applyBorder="1" applyAlignment="1">
      <alignment horizontal="right"/>
    </xf>
    <xf numFmtId="10" fontId="50" fillId="0" borderId="221" xfId="70" applyNumberFormat="1" applyFont="1" applyBorder="1" applyAlignment="1">
      <alignment horizontal="right"/>
    </xf>
    <xf numFmtId="37" fontId="50" fillId="0" borderId="23" xfId="130" applyNumberFormat="1" applyFont="1" applyBorder="1" applyAlignment="1">
      <alignment horizontal="right"/>
    </xf>
    <xf numFmtId="37" fontId="50" fillId="0" borderId="235" xfId="130" applyNumberFormat="1" applyFont="1" applyBorder="1" applyAlignment="1">
      <alignment horizontal="right"/>
    </xf>
    <xf numFmtId="0" fontId="50" fillId="0" borderId="177" xfId="130" applyFont="1" applyBorder="1" applyAlignment="1">
      <alignment horizontal="center"/>
    </xf>
    <xf numFmtId="0" fontId="50" fillId="0" borderId="177" xfId="130" applyFont="1" applyBorder="1" applyAlignment="1">
      <alignment horizontal="centerContinuous"/>
    </xf>
    <xf numFmtId="0" fontId="50" fillId="0" borderId="236" xfId="130" applyFont="1" applyBorder="1" applyAlignment="1">
      <alignment horizontal="centerContinuous"/>
    </xf>
    <xf numFmtId="0" fontId="50" fillId="0" borderId="240" xfId="130" applyFont="1" applyBorder="1" applyAlignment="1">
      <alignment horizontal="center"/>
    </xf>
    <xf numFmtId="37" fontId="50" fillId="0" borderId="241" xfId="130" applyNumberFormat="1" applyFont="1" applyBorder="1" applyAlignment="1">
      <alignment horizontal="right"/>
    </xf>
    <xf numFmtId="37" fontId="50" fillId="0" borderId="17" xfId="130" applyNumberFormat="1" applyFont="1" applyBorder="1" applyAlignment="1">
      <alignment horizontal="right"/>
    </xf>
    <xf numFmtId="167" fontId="50" fillId="0" borderId="184" xfId="67" applyNumberFormat="1" applyFont="1" applyBorder="1" applyAlignment="1">
      <alignment horizontal="right"/>
    </xf>
    <xf numFmtId="167" fontId="50" fillId="0" borderId="229" xfId="67" applyNumberFormat="1" applyFont="1" applyFill="1" applyBorder="1" applyAlignment="1">
      <alignment horizontal="right"/>
    </xf>
    <xf numFmtId="0" fontId="50" fillId="0" borderId="15" xfId="130" applyFont="1" applyBorder="1" applyAlignment="1">
      <alignment horizontal="center"/>
    </xf>
    <xf numFmtId="0" fontId="50" fillId="0" borderId="145" xfId="130" applyFont="1" applyBorder="1" applyAlignment="1">
      <alignment horizontal="center"/>
    </xf>
    <xf numFmtId="0" fontId="50" fillId="0" borderId="241" xfId="130" applyFont="1" applyBorder="1" applyAlignment="1">
      <alignment horizontal="center"/>
    </xf>
    <xf numFmtId="0" fontId="50" fillId="0" borderId="19" xfId="130" applyFont="1" applyBorder="1" applyAlignment="1">
      <alignment horizontal="center"/>
    </xf>
    <xf numFmtId="0" fontId="50" fillId="0" borderId="0" xfId="130" applyFont="1" applyAlignment="1">
      <alignment vertical="justify" textRotation="180"/>
    </xf>
    <xf numFmtId="167" fontId="50" fillId="0" borderId="232" xfId="67" applyNumberFormat="1" applyFont="1" applyBorder="1" applyAlignment="1">
      <alignment horizontal="right"/>
    </xf>
    <xf numFmtId="167" fontId="50" fillId="0" borderId="233" xfId="67" applyNumberFormat="1" applyFont="1" applyFill="1" applyBorder="1" applyAlignment="1">
      <alignment horizontal="right"/>
    </xf>
    <xf numFmtId="10" fontId="50" fillId="0" borderId="245" xfId="70" applyNumberFormat="1" applyFont="1" applyBorder="1" applyAlignment="1">
      <alignment horizontal="right"/>
    </xf>
    <xf numFmtId="167" fontId="50" fillId="0" borderId="241" xfId="67" applyNumberFormat="1" applyFont="1" applyBorder="1" applyAlignment="1">
      <alignment horizontal="right"/>
    </xf>
    <xf numFmtId="10" fontId="50" fillId="0" borderId="19" xfId="70" applyNumberFormat="1" applyFont="1" applyBorder="1" applyAlignment="1">
      <alignment horizontal="center"/>
    </xf>
    <xf numFmtId="0" fontId="50" fillId="0" borderId="0" xfId="130" applyFont="1" applyAlignment="1">
      <alignment horizontal="center" vertical="top" textRotation="180"/>
    </xf>
    <xf numFmtId="37" fontId="50" fillId="0" borderId="184" xfId="130" applyNumberFormat="1" applyFont="1" applyFill="1" applyBorder="1" applyAlignment="1">
      <alignment horizontal="right"/>
    </xf>
    <xf numFmtId="37" fontId="50" fillId="0" borderId="229" xfId="130" applyNumberFormat="1" applyFont="1" applyBorder="1" applyAlignment="1">
      <alignment horizontal="right"/>
    </xf>
    <xf numFmtId="37" fontId="50" fillId="0" borderId="184" xfId="130" applyNumberFormat="1" applyFont="1" applyBorder="1" applyAlignment="1">
      <alignment horizontal="right"/>
    </xf>
    <xf numFmtId="37" fontId="50" fillId="0" borderId="232" xfId="130" applyNumberFormat="1" applyFont="1" applyFill="1" applyBorder="1" applyAlignment="1">
      <alignment horizontal="right"/>
    </xf>
    <xf numFmtId="37" fontId="50" fillId="0" borderId="233" xfId="130" applyNumberFormat="1" applyFont="1" applyBorder="1" applyAlignment="1">
      <alignment horizontal="right"/>
    </xf>
    <xf numFmtId="37" fontId="50" fillId="0" borderId="232" xfId="130" applyNumberFormat="1" applyFont="1" applyBorder="1" applyAlignment="1">
      <alignment horizontal="right"/>
    </xf>
    <xf numFmtId="0" fontId="41" fillId="0" borderId="12" xfId="130" applyFont="1" applyBorder="1" applyAlignment="1">
      <alignment horizontal="center" vertical="top" textRotation="180"/>
    </xf>
    <xf numFmtId="37" fontId="50" fillId="0" borderId="237" xfId="130" applyNumberFormat="1" applyFont="1" applyFill="1" applyBorder="1" applyAlignment="1">
      <alignment horizontal="right"/>
    </xf>
    <xf numFmtId="37" fontId="50" fillId="0" borderId="238" xfId="130" applyNumberFormat="1" applyFont="1" applyFill="1" applyBorder="1" applyAlignment="1">
      <alignment horizontal="right"/>
    </xf>
    <xf numFmtId="0" fontId="50" fillId="0" borderId="159" xfId="130" applyFont="1" applyBorder="1" applyAlignment="1">
      <alignment horizontal="center"/>
    </xf>
    <xf numFmtId="37" fontId="50" fillId="0" borderId="176" xfId="130" applyNumberFormat="1" applyFont="1" applyBorder="1" applyAlignment="1">
      <alignment horizontal="right"/>
    </xf>
    <xf numFmtId="37" fontId="50" fillId="0" borderId="239" xfId="130" applyNumberFormat="1" applyFont="1" applyBorder="1" applyAlignment="1">
      <alignment horizontal="right"/>
    </xf>
    <xf numFmtId="37" fontId="50" fillId="0" borderId="177" xfId="130" applyNumberFormat="1" applyFont="1" applyBorder="1" applyAlignment="1">
      <alignment horizontal="right"/>
    </xf>
    <xf numFmtId="37" fontId="50" fillId="0" borderId="236" xfId="130" applyNumberFormat="1" applyFont="1" applyBorder="1" applyAlignment="1">
      <alignment horizontal="right"/>
    </xf>
    <xf numFmtId="0" fontId="50" fillId="0" borderId="14" xfId="130" applyFont="1" applyBorder="1" applyAlignment="1">
      <alignment horizontal="centerContinuous"/>
    </xf>
    <xf numFmtId="0" fontId="50" fillId="0" borderId="15" xfId="130" applyFont="1" applyBorder="1" applyAlignment="1">
      <alignment horizontal="centerContinuous"/>
    </xf>
    <xf numFmtId="0" fontId="50" fillId="0" borderId="16" xfId="130" applyFont="1" applyBorder="1" applyAlignment="1">
      <alignment horizontal="center"/>
    </xf>
    <xf numFmtId="0" fontId="53" fillId="0" borderId="9" xfId="130" applyFont="1" applyBorder="1"/>
    <xf numFmtId="0" fontId="53" fillId="0" borderId="10" xfId="130" applyFont="1" applyBorder="1"/>
    <xf numFmtId="0" fontId="53" fillId="0" borderId="0" xfId="130" applyFont="1" applyBorder="1"/>
    <xf numFmtId="37" fontId="53" fillId="0" borderId="0" xfId="130" applyNumberFormat="1" applyFont="1" applyBorder="1" applyAlignment="1">
      <alignment horizontal="right"/>
    </xf>
    <xf numFmtId="0" fontId="53" fillId="0" borderId="13" xfId="130" applyFont="1" applyBorder="1"/>
    <xf numFmtId="0" fontId="50" fillId="0" borderId="12" xfId="130" applyFont="1" applyBorder="1"/>
    <xf numFmtId="37" fontId="50" fillId="0" borderId="0" xfId="130" applyNumberFormat="1" applyFont="1"/>
    <xf numFmtId="37" fontId="53" fillId="0" borderId="0" xfId="130" applyNumberFormat="1" applyFont="1"/>
    <xf numFmtId="0" fontId="53" fillId="0" borderId="0" xfId="130" applyFont="1"/>
    <xf numFmtId="0" fontId="50" fillId="0" borderId="0" xfId="130" applyFont="1" applyAlignment="1">
      <alignment vertical="top"/>
    </xf>
    <xf numFmtId="164" fontId="53" fillId="0" borderId="14" xfId="130" applyNumberFormat="1" applyFont="1" applyBorder="1" applyProtection="1"/>
    <xf numFmtId="0" fontId="53" fillId="0" borderId="15" xfId="130" applyFont="1" applyBorder="1"/>
    <xf numFmtId="0" fontId="53" fillId="0" borderId="16" xfId="130" applyFont="1" applyBorder="1"/>
    <xf numFmtId="0" fontId="59" fillId="0" borderId="0" xfId="130" applyFont="1"/>
    <xf numFmtId="0" fontId="11" fillId="13" borderId="10" xfId="66" applyFill="1" applyBorder="1" applyAlignment="1">
      <alignment horizontal="centerContinuous"/>
    </xf>
    <xf numFmtId="0" fontId="11" fillId="13" borderId="11" xfId="66" applyFill="1" applyBorder="1" applyAlignment="1">
      <alignment horizontal="centerContinuous"/>
    </xf>
    <xf numFmtId="0" fontId="16" fillId="13" borderId="23" xfId="66" applyFont="1" applyFill="1" applyBorder="1" applyAlignment="1">
      <alignment horizontal="center"/>
    </xf>
    <xf numFmtId="0" fontId="16" fillId="13" borderId="17" xfId="66" applyFont="1" applyFill="1" applyBorder="1" applyAlignment="1">
      <alignment horizontal="center"/>
    </xf>
    <xf numFmtId="0" fontId="16" fillId="13" borderId="10" xfId="66" applyFont="1" applyFill="1" applyBorder="1"/>
    <xf numFmtId="0" fontId="16" fillId="13" borderId="0" xfId="66" applyFont="1" applyFill="1" applyBorder="1" applyAlignment="1">
      <alignment horizontal="center"/>
    </xf>
    <xf numFmtId="0" fontId="11" fillId="13" borderId="0" xfId="66" applyFont="1" applyFill="1" applyAlignment="1" applyProtection="1">
      <alignment horizontal="centerContinuous"/>
    </xf>
    <xf numFmtId="0" fontId="11" fillId="13" borderId="12" xfId="66" applyFill="1" applyBorder="1" applyAlignment="1" applyProtection="1">
      <alignment horizontal="centerContinuous"/>
    </xf>
    <xf numFmtId="0" fontId="16" fillId="13" borderId="12" xfId="66" applyFont="1" applyFill="1" applyBorder="1" applyAlignment="1" applyProtection="1">
      <alignment horizontal="right"/>
    </xf>
    <xf numFmtId="0" fontId="11" fillId="13" borderId="19" xfId="66" applyFill="1" applyBorder="1" applyAlignment="1" applyProtection="1">
      <alignment horizontal="centerContinuous"/>
    </xf>
    <xf numFmtId="0" fontId="11" fillId="13" borderId="18" xfId="66" applyFill="1" applyBorder="1" applyAlignment="1" applyProtection="1">
      <alignment horizontal="centerContinuous"/>
    </xf>
    <xf numFmtId="167" fontId="0" fillId="0" borderId="14" xfId="67" applyNumberFormat="1" applyFont="1" applyFill="1" applyBorder="1" applyProtection="1"/>
    <xf numFmtId="167" fontId="11" fillId="0" borderId="21" xfId="67" applyNumberFormat="1" applyFont="1" applyFill="1" applyBorder="1" applyProtection="1"/>
    <xf numFmtId="167" fontId="0" fillId="0" borderId="21" xfId="67" applyNumberFormat="1" applyFont="1" applyFill="1" applyBorder="1" applyProtection="1"/>
    <xf numFmtId="0" fontId="55" fillId="13" borderId="0" xfId="66" applyFont="1" applyFill="1"/>
    <xf numFmtId="0" fontId="11" fillId="13" borderId="14" xfId="66" applyFill="1" applyBorder="1" applyAlignment="1" applyProtection="1">
      <alignment horizontal="left" indent="2"/>
    </xf>
    <xf numFmtId="167" fontId="60" fillId="13" borderId="0" xfId="66" applyNumberFormat="1" applyFont="1" applyFill="1"/>
    <xf numFmtId="167" fontId="11" fillId="13" borderId="0" xfId="66" applyNumberFormat="1" applyFill="1"/>
    <xf numFmtId="0" fontId="11" fillId="0" borderId="14" xfId="66" applyFill="1" applyBorder="1" applyProtection="1"/>
    <xf numFmtId="0" fontId="11" fillId="0" borderId="21" xfId="66" applyFill="1" applyBorder="1" applyProtection="1"/>
    <xf numFmtId="0" fontId="11" fillId="13" borderId="21" xfId="66" applyFill="1" applyBorder="1" applyProtection="1"/>
    <xf numFmtId="167" fontId="0" fillId="13" borderId="21" xfId="67" applyNumberFormat="1" applyFont="1" applyFill="1" applyBorder="1" applyProtection="1"/>
    <xf numFmtId="0" fontId="11" fillId="13" borderId="20" xfId="66" applyFill="1" applyBorder="1" applyProtection="1"/>
    <xf numFmtId="0" fontId="11" fillId="13" borderId="1" xfId="66" applyFill="1" applyBorder="1" applyProtection="1"/>
    <xf numFmtId="0" fontId="11" fillId="13" borderId="2" xfId="66" applyFill="1" applyBorder="1" applyProtection="1"/>
    <xf numFmtId="0" fontId="11" fillId="13" borderId="3" xfId="66" applyFill="1" applyBorder="1" applyProtection="1"/>
    <xf numFmtId="0" fontId="11" fillId="13" borderId="5" xfId="66" applyFill="1" applyBorder="1" applyProtection="1"/>
    <xf numFmtId="0" fontId="11" fillId="0" borderId="251" xfId="66" applyFill="1" applyBorder="1" applyProtection="1"/>
    <xf numFmtId="0" fontId="11" fillId="0" borderId="252" xfId="66" applyFill="1" applyBorder="1" applyProtection="1"/>
    <xf numFmtId="0" fontId="11" fillId="0" borderId="253" xfId="66" applyFill="1" applyBorder="1" applyProtection="1"/>
    <xf numFmtId="0" fontId="11" fillId="0" borderId="254" xfId="66" applyFill="1" applyBorder="1" applyProtection="1"/>
    <xf numFmtId="0" fontId="11" fillId="0" borderId="255" xfId="66" applyFill="1" applyBorder="1" applyProtection="1"/>
    <xf numFmtId="0" fontId="11" fillId="0" borderId="256" xfId="66" applyFill="1" applyBorder="1" applyProtection="1"/>
    <xf numFmtId="0" fontId="11" fillId="0" borderId="257" xfId="66" applyFill="1" applyBorder="1" applyProtection="1"/>
    <xf numFmtId="0" fontId="11" fillId="13" borderId="256" xfId="66" applyFill="1" applyBorder="1" applyProtection="1"/>
    <xf numFmtId="0" fontId="49" fillId="13" borderId="11" xfId="66" applyFont="1" applyFill="1" applyBorder="1" applyAlignment="1" applyProtection="1">
      <alignment horizontal="centerContinuous"/>
    </xf>
    <xf numFmtId="0" fontId="50" fillId="13" borderId="12" xfId="66" applyFont="1" applyFill="1" applyBorder="1" applyAlignment="1" applyProtection="1">
      <alignment horizontal="centerContinuous"/>
    </xf>
    <xf numFmtId="0" fontId="50" fillId="13" borderId="0" xfId="66" applyFont="1" applyFill="1" applyAlignment="1" applyProtection="1">
      <alignment horizontal="centerContinuous"/>
    </xf>
    <xf numFmtId="0" fontId="49" fillId="13" borderId="12" xfId="66" applyFont="1" applyFill="1" applyBorder="1" applyAlignment="1" applyProtection="1">
      <alignment horizontal="center"/>
    </xf>
    <xf numFmtId="0" fontId="49" fillId="13" borderId="0" xfId="66" applyFont="1" applyFill="1" applyProtection="1"/>
    <xf numFmtId="0" fontId="50" fillId="13" borderId="10" xfId="66" applyFont="1" applyFill="1" applyBorder="1" applyAlignment="1" applyProtection="1">
      <alignment horizontal="center"/>
    </xf>
    <xf numFmtId="167" fontId="50" fillId="13" borderId="120" xfId="67" applyNumberFormat="1" applyFont="1" applyFill="1" applyBorder="1" applyProtection="1"/>
    <xf numFmtId="0" fontId="50" fillId="13" borderId="16" xfId="66" applyFont="1" applyFill="1" applyBorder="1" applyAlignment="1" applyProtection="1">
      <alignment horizontal="center"/>
    </xf>
    <xf numFmtId="167" fontId="41" fillId="13" borderId="0" xfId="66" applyNumberFormat="1" applyFont="1" applyFill="1"/>
    <xf numFmtId="167" fontId="50" fillId="13" borderId="115" xfId="67" applyNumberFormat="1" applyFont="1" applyFill="1" applyBorder="1" applyProtection="1"/>
    <xf numFmtId="167" fontId="50" fillId="13" borderId="258" xfId="67" applyNumberFormat="1" applyFont="1" applyFill="1" applyBorder="1" applyProtection="1"/>
    <xf numFmtId="167" fontId="50" fillId="0" borderId="258" xfId="67" applyNumberFormat="1" applyFont="1" applyFill="1" applyBorder="1" applyProtection="1"/>
    <xf numFmtId="0" fontId="50" fillId="13" borderId="9" xfId="66" applyFont="1" applyFill="1" applyBorder="1" applyAlignment="1" applyProtection="1">
      <alignment horizontal="center"/>
    </xf>
    <xf numFmtId="0" fontId="50" fillId="13" borderId="10" xfId="66" applyFont="1" applyFill="1" applyBorder="1" applyProtection="1"/>
    <xf numFmtId="0" fontId="50" fillId="13" borderId="11" xfId="66" applyFont="1" applyFill="1" applyBorder="1" applyProtection="1"/>
    <xf numFmtId="0" fontId="50" fillId="13" borderId="12" xfId="66" applyFont="1" applyFill="1" applyBorder="1" applyAlignment="1" applyProtection="1">
      <alignment horizontal="center"/>
    </xf>
    <xf numFmtId="0" fontId="50" fillId="13" borderId="49" xfId="66" applyFont="1" applyFill="1" applyBorder="1" applyAlignment="1" applyProtection="1">
      <alignment horizontal="center"/>
    </xf>
    <xf numFmtId="0" fontId="50" fillId="13" borderId="0" xfId="66" applyFont="1" applyFill="1" applyBorder="1" applyAlignment="1" applyProtection="1">
      <alignment horizontal="center"/>
    </xf>
    <xf numFmtId="0" fontId="50" fillId="13" borderId="52" xfId="66" applyFont="1" applyFill="1" applyBorder="1" applyAlignment="1" applyProtection="1">
      <alignment horizontal="center"/>
    </xf>
    <xf numFmtId="0" fontId="50" fillId="13" borderId="55" xfId="66" applyFont="1" applyFill="1" applyBorder="1" applyProtection="1"/>
    <xf numFmtId="0" fontId="50" fillId="13" borderId="8" xfId="66" applyFont="1" applyFill="1" applyBorder="1" applyAlignment="1" applyProtection="1">
      <alignment horizontal="centerContinuous"/>
    </xf>
    <xf numFmtId="0" fontId="50" fillId="13" borderId="55" xfId="66" applyFont="1" applyFill="1" applyBorder="1" applyAlignment="1" applyProtection="1">
      <alignment horizontal="center"/>
    </xf>
    <xf numFmtId="167" fontId="50" fillId="13" borderId="21" xfId="67" applyNumberFormat="1" applyFont="1" applyFill="1" applyBorder="1" applyProtection="1"/>
    <xf numFmtId="0" fontId="50" fillId="13" borderId="62" xfId="66" applyFont="1" applyFill="1" applyBorder="1" applyAlignment="1" applyProtection="1">
      <alignment horizontal="left"/>
    </xf>
    <xf numFmtId="0" fontId="41" fillId="13" borderId="64" xfId="66" applyFont="1" applyFill="1" applyBorder="1"/>
    <xf numFmtId="0" fontId="41" fillId="13" borderId="63" xfId="66" applyFont="1" applyFill="1" applyBorder="1"/>
    <xf numFmtId="167" fontId="50" fillId="0" borderId="26" xfId="67" applyNumberFormat="1" applyFont="1" applyFill="1" applyBorder="1" applyProtection="1"/>
    <xf numFmtId="167" fontId="50" fillId="13" borderId="26" xfId="67" applyNumberFormat="1" applyFont="1" applyFill="1" applyBorder="1" applyProtection="1"/>
    <xf numFmtId="0" fontId="50" fillId="13" borderId="15" xfId="66" quotePrefix="1" applyFont="1" applyFill="1" applyBorder="1" applyAlignment="1" applyProtection="1">
      <alignment horizontal="left"/>
    </xf>
    <xf numFmtId="167" fontId="50" fillId="0" borderId="21" xfId="67" applyNumberFormat="1" applyFont="1" applyFill="1" applyBorder="1" applyProtection="1"/>
    <xf numFmtId="0" fontId="50" fillId="0" borderId="14" xfId="66" applyFont="1" applyFill="1" applyBorder="1" applyAlignment="1" applyProtection="1">
      <alignment horizontal="center"/>
    </xf>
    <xf numFmtId="0" fontId="50" fillId="0" borderId="62" xfId="66" applyFont="1" applyFill="1" applyBorder="1" applyAlignment="1" applyProtection="1">
      <alignment horizontal="left"/>
    </xf>
    <xf numFmtId="0" fontId="41" fillId="0" borderId="64" xfId="66" applyFont="1" applyFill="1" applyBorder="1"/>
    <xf numFmtId="0" fontId="41" fillId="0" borderId="63" xfId="66" applyFont="1" applyFill="1" applyBorder="1"/>
    <xf numFmtId="0" fontId="50" fillId="13" borderId="62" xfId="66" applyFont="1" applyFill="1" applyBorder="1" applyProtection="1"/>
    <xf numFmtId="0" fontId="50" fillId="13" borderId="64" xfId="66" applyFont="1" applyFill="1" applyBorder="1" applyProtection="1"/>
    <xf numFmtId="0" fontId="50" fillId="13" borderId="63" xfId="66" applyFont="1" applyFill="1" applyBorder="1" applyProtection="1"/>
    <xf numFmtId="0" fontId="50" fillId="13" borderId="26" xfId="66" applyFont="1" applyFill="1" applyBorder="1" applyAlignment="1" applyProtection="1">
      <alignment horizontal="center"/>
    </xf>
    <xf numFmtId="0" fontId="50" fillId="13" borderId="62" xfId="66" quotePrefix="1" applyFont="1" applyFill="1" applyBorder="1" applyAlignment="1" applyProtection="1">
      <alignment horizontal="left"/>
    </xf>
    <xf numFmtId="0" fontId="50" fillId="13" borderId="2" xfId="66" applyFont="1" applyFill="1" applyBorder="1" applyProtection="1"/>
    <xf numFmtId="0" fontId="50" fillId="13" borderId="2" xfId="66" applyFont="1" applyFill="1" applyBorder="1" applyAlignment="1" applyProtection="1">
      <alignment horizontal="right"/>
    </xf>
    <xf numFmtId="167" fontId="50" fillId="13" borderId="2" xfId="67" applyNumberFormat="1" applyFont="1" applyFill="1" applyBorder="1" applyProtection="1"/>
    <xf numFmtId="0" fontId="50" fillId="13" borderId="0" xfId="66" applyFont="1" applyFill="1" applyBorder="1" applyAlignment="1" applyProtection="1">
      <alignment horizontal="right"/>
    </xf>
    <xf numFmtId="167" fontId="50" fillId="13" borderId="0" xfId="67" applyNumberFormat="1" applyFont="1" applyFill="1" applyBorder="1" applyProtection="1"/>
    <xf numFmtId="0" fontId="50" fillId="13" borderId="0" xfId="66" applyFont="1" applyFill="1" applyBorder="1" applyAlignment="1" applyProtection="1">
      <alignment horizontal="left"/>
    </xf>
    <xf numFmtId="0" fontId="50" fillId="13" borderId="0" xfId="66" applyFont="1" applyFill="1" applyBorder="1" applyAlignment="1" applyProtection="1"/>
    <xf numFmtId="0" fontId="50" fillId="13" borderId="6" xfId="66" applyFont="1" applyFill="1" applyBorder="1" applyProtection="1"/>
    <xf numFmtId="0" fontId="49" fillId="13" borderId="3" xfId="66" applyFont="1" applyFill="1" applyBorder="1" applyAlignment="1" applyProtection="1">
      <alignment horizontal="centerContinuous"/>
    </xf>
    <xf numFmtId="0" fontId="50" fillId="13" borderId="4" xfId="66" applyFont="1" applyFill="1" applyBorder="1" applyAlignment="1" applyProtection="1">
      <alignment horizontal="centerContinuous"/>
    </xf>
    <xf numFmtId="0" fontId="50" fillId="13" borderId="40" xfId="66" applyFont="1" applyFill="1" applyBorder="1" applyAlignment="1" applyProtection="1">
      <alignment horizontal="center"/>
    </xf>
    <xf numFmtId="0" fontId="50" fillId="13" borderId="10" xfId="66" applyFont="1" applyFill="1" applyBorder="1" applyAlignment="1" applyProtection="1">
      <alignment horizontal="left"/>
    </xf>
    <xf numFmtId="0" fontId="50" fillId="13" borderId="10" xfId="66" applyFont="1" applyFill="1" applyBorder="1" applyAlignment="1" applyProtection="1">
      <alignment horizontal="centerContinuous"/>
    </xf>
    <xf numFmtId="0" fontId="50" fillId="13" borderId="9" xfId="66" applyFont="1" applyFill="1" applyBorder="1" applyAlignment="1" applyProtection="1">
      <alignment horizontal="centerContinuous"/>
    </xf>
    <xf numFmtId="0" fontId="50" fillId="13" borderId="41" xfId="66" applyFont="1" applyFill="1" applyBorder="1" applyAlignment="1" applyProtection="1">
      <alignment horizontal="centerContinuous"/>
    </xf>
    <xf numFmtId="0" fontId="50" fillId="13" borderId="15" xfId="66" applyFont="1" applyFill="1" applyBorder="1" applyAlignment="1" applyProtection="1">
      <alignment horizontal="left"/>
    </xf>
    <xf numFmtId="0" fontId="50" fillId="13" borderId="14" xfId="66" applyFont="1" applyFill="1" applyBorder="1" applyAlignment="1" applyProtection="1">
      <alignment horizontal="centerContinuous"/>
    </xf>
    <xf numFmtId="0" fontId="50" fillId="13" borderId="42" xfId="66" applyFont="1" applyFill="1" applyBorder="1" applyAlignment="1" applyProtection="1">
      <alignment horizontal="left"/>
    </xf>
    <xf numFmtId="0" fontId="50" fillId="13" borderId="40" xfId="66" applyFont="1" applyFill="1" applyBorder="1" applyProtection="1"/>
    <xf numFmtId="0" fontId="50" fillId="13" borderId="41" xfId="66" applyFont="1" applyFill="1" applyBorder="1" applyProtection="1"/>
    <xf numFmtId="168" fontId="50" fillId="49" borderId="0" xfId="97" applyNumberFormat="1" applyFont="1" applyFill="1" applyBorder="1" applyProtection="1"/>
    <xf numFmtId="167" fontId="50" fillId="49" borderId="0" xfId="67" applyNumberFormat="1" applyFont="1" applyFill="1" applyBorder="1" applyProtection="1"/>
    <xf numFmtId="167" fontId="50" fillId="13" borderId="0" xfId="66" applyNumberFormat="1" applyFont="1" applyFill="1" applyBorder="1" applyProtection="1"/>
    <xf numFmtId="168" fontId="50" fillId="49" borderId="138" xfId="66" applyNumberFormat="1" applyFont="1" applyFill="1" applyBorder="1" applyProtection="1"/>
    <xf numFmtId="167" fontId="41" fillId="13" borderId="0" xfId="67" applyNumberFormat="1" applyFont="1" applyFill="1"/>
    <xf numFmtId="0" fontId="41" fillId="13" borderId="6" xfId="66" applyFont="1" applyFill="1" applyBorder="1" applyProtection="1"/>
    <xf numFmtId="0" fontId="11" fillId="13" borderId="0" xfId="131" quotePrefix="1" applyFont="1" applyFill="1" applyAlignment="1" applyProtection="1">
      <alignment horizontal="left"/>
    </xf>
    <xf numFmtId="0" fontId="11" fillId="13" borderId="0" xfId="131" applyFont="1" applyFill="1" applyProtection="1"/>
    <xf numFmtId="0" fontId="11" fillId="13" borderId="0" xfId="131" applyFont="1" applyFill="1" applyAlignment="1" applyProtection="1">
      <alignment horizontal="centerContinuous"/>
    </xf>
    <xf numFmtId="0" fontId="11" fillId="13" borderId="0" xfId="131" quotePrefix="1" applyFont="1" applyFill="1" applyAlignment="1" applyProtection="1">
      <alignment horizontal="right"/>
    </xf>
    <xf numFmtId="0" fontId="11" fillId="13" borderId="0" xfId="131" applyFill="1"/>
    <xf numFmtId="0" fontId="13" fillId="13" borderId="9" xfId="131" applyFont="1" applyFill="1" applyBorder="1" applyAlignment="1" applyProtection="1">
      <alignment horizontal="centerContinuous"/>
    </xf>
    <xf numFmtId="0" fontId="13" fillId="13" borderId="10" xfId="131" applyFont="1" applyFill="1" applyBorder="1" applyAlignment="1" applyProtection="1">
      <alignment horizontal="centerContinuous"/>
    </xf>
    <xf numFmtId="0" fontId="13" fillId="13" borderId="11" xfId="131" applyFont="1" applyFill="1" applyBorder="1" applyAlignment="1" applyProtection="1">
      <alignment horizontal="centerContinuous"/>
    </xf>
    <xf numFmtId="0" fontId="16" fillId="13" borderId="12" xfId="131" applyFont="1" applyFill="1" applyBorder="1" applyAlignment="1" applyProtection="1">
      <alignment horizontal="centerContinuous"/>
    </xf>
    <xf numFmtId="0" fontId="16" fillId="13" borderId="0" xfId="131" applyFont="1" applyFill="1" applyAlignment="1" applyProtection="1">
      <alignment horizontal="centerContinuous"/>
    </xf>
    <xf numFmtId="0" fontId="16" fillId="13" borderId="13" xfId="131" applyFont="1" applyFill="1" applyBorder="1" applyAlignment="1" applyProtection="1">
      <alignment horizontal="centerContinuous"/>
    </xf>
    <xf numFmtId="0" fontId="16" fillId="13" borderId="12" xfId="131" applyFont="1" applyFill="1" applyBorder="1" applyProtection="1"/>
    <xf numFmtId="0" fontId="16" fillId="13" borderId="0" xfId="131" applyFont="1" applyFill="1" applyProtection="1"/>
    <xf numFmtId="0" fontId="16" fillId="13" borderId="13" xfId="131" applyFont="1" applyFill="1" applyBorder="1" applyProtection="1"/>
    <xf numFmtId="0" fontId="16" fillId="13" borderId="14" xfId="131" applyFont="1" applyFill="1" applyBorder="1" applyProtection="1"/>
    <xf numFmtId="0" fontId="16" fillId="13" borderId="15" xfId="131" applyFont="1" applyFill="1" applyBorder="1" applyProtection="1"/>
    <xf numFmtId="0" fontId="16" fillId="13" borderId="16" xfId="131" applyFont="1" applyFill="1" applyBorder="1" applyProtection="1"/>
    <xf numFmtId="0" fontId="16" fillId="13" borderId="23" xfId="131" applyFont="1" applyFill="1" applyBorder="1" applyAlignment="1" applyProtection="1">
      <alignment horizontal="center"/>
    </xf>
    <xf numFmtId="0" fontId="16" fillId="13" borderId="20" xfId="131" applyFont="1" applyFill="1" applyBorder="1" applyAlignment="1" applyProtection="1">
      <alignment horizontal="center"/>
    </xf>
    <xf numFmtId="0" fontId="16" fillId="13" borderId="20" xfId="131" applyFont="1" applyFill="1" applyBorder="1" applyProtection="1"/>
    <xf numFmtId="0" fontId="16" fillId="13" borderId="21" xfId="131" applyFont="1" applyFill="1" applyBorder="1" applyProtection="1"/>
    <xf numFmtId="0" fontId="16" fillId="13" borderId="21" xfId="131" applyFont="1" applyFill="1" applyBorder="1" applyAlignment="1" applyProtection="1">
      <alignment horizontal="center"/>
    </xf>
    <xf numFmtId="0" fontId="16" fillId="13" borderId="21" xfId="131" applyFont="1" applyFill="1" applyBorder="1" applyAlignment="1" applyProtection="1"/>
    <xf numFmtId="167" fontId="16" fillId="13" borderId="21" xfId="67" applyNumberFormat="1" applyFont="1" applyFill="1" applyBorder="1" applyProtection="1"/>
    <xf numFmtId="167" fontId="16" fillId="0" borderId="21" xfId="67" applyNumberFormat="1" applyFont="1" applyFill="1" applyBorder="1" applyProtection="1"/>
    <xf numFmtId="0" fontId="11" fillId="13" borderId="21" xfId="131" applyFill="1" applyBorder="1" applyProtection="1"/>
    <xf numFmtId="0" fontId="11" fillId="13" borderId="9" xfId="131" applyFill="1" applyBorder="1" applyAlignment="1" applyProtection="1">
      <alignment horizontal="center"/>
    </xf>
    <xf numFmtId="0" fontId="11" fillId="13" borderId="10" xfId="131" applyFill="1" applyBorder="1" applyProtection="1"/>
    <xf numFmtId="0" fontId="11" fillId="13" borderId="11" xfId="131" applyFill="1" applyBorder="1" applyProtection="1"/>
    <xf numFmtId="0" fontId="13" fillId="13" borderId="12" xfId="131" applyFont="1" applyFill="1" applyBorder="1" applyAlignment="1" applyProtection="1">
      <alignment horizontal="centerContinuous"/>
    </xf>
    <xf numFmtId="0" fontId="11" fillId="13" borderId="0" xfId="131" applyFill="1" applyAlignment="1" applyProtection="1">
      <alignment horizontal="centerContinuous"/>
    </xf>
    <xf numFmtId="0" fontId="11" fillId="13" borderId="13" xfId="131" applyFill="1" applyBorder="1" applyAlignment="1" applyProtection="1">
      <alignment horizontal="centerContinuous"/>
    </xf>
    <xf numFmtId="0" fontId="11" fillId="13" borderId="12" xfId="131" applyFill="1" applyBorder="1" applyAlignment="1" applyProtection="1">
      <alignment horizontal="center"/>
    </xf>
    <xf numFmtId="0" fontId="11" fillId="13" borderId="0" xfId="131" applyFill="1" applyProtection="1"/>
    <xf numFmtId="0" fontId="11" fillId="13" borderId="13" xfId="131" applyFill="1" applyBorder="1" applyProtection="1"/>
    <xf numFmtId="0" fontId="11" fillId="13" borderId="12" xfId="131" applyFill="1" applyBorder="1" applyProtection="1"/>
    <xf numFmtId="0" fontId="11" fillId="13" borderId="14" xfId="131" applyFill="1" applyBorder="1" applyProtection="1"/>
    <xf numFmtId="0" fontId="11" fillId="13" borderId="15" xfId="131" applyFill="1" applyBorder="1" applyProtection="1"/>
    <xf numFmtId="0" fontId="11" fillId="13" borderId="16" xfId="131" applyFill="1" applyBorder="1" applyProtection="1"/>
    <xf numFmtId="0" fontId="11" fillId="13" borderId="0" xfId="131" applyFont="1" applyFill="1" applyAlignment="1" applyProtection="1">
      <alignment horizontal="left"/>
    </xf>
    <xf numFmtId="0" fontId="11" fillId="13" borderId="1" xfId="66" applyFill="1" applyBorder="1"/>
    <xf numFmtId="0" fontId="13" fillId="13" borderId="4" xfId="66" applyFont="1" applyFill="1" applyBorder="1" applyAlignment="1" applyProtection="1">
      <alignment horizontal="centerContinuous"/>
    </xf>
    <xf numFmtId="0" fontId="16" fillId="13" borderId="5" xfId="66" applyFont="1" applyFill="1" applyBorder="1" applyAlignment="1" applyProtection="1">
      <alignment horizontal="centerContinuous"/>
    </xf>
    <xf numFmtId="0" fontId="16" fillId="13" borderId="223" xfId="66" applyFont="1" applyFill="1" applyBorder="1" applyAlignment="1" applyProtection="1">
      <alignment horizontal="center"/>
    </xf>
    <xf numFmtId="0" fontId="16" fillId="13" borderId="17" xfId="66" applyFont="1" applyFill="1" applyBorder="1" applyProtection="1"/>
    <xf numFmtId="0" fontId="16" fillId="13" borderId="17" xfId="66" applyFont="1" applyFill="1" applyBorder="1" applyAlignment="1" applyProtection="1">
      <alignment horizontal="left" indent="1"/>
    </xf>
    <xf numFmtId="3" fontId="16" fillId="0" borderId="17" xfId="66" applyNumberFormat="1" applyFont="1" applyFill="1" applyBorder="1" applyProtection="1"/>
    <xf numFmtId="0" fontId="16" fillId="13" borderId="17" xfId="66" quotePrefix="1" applyFont="1" applyFill="1" applyBorder="1" applyAlignment="1" applyProtection="1">
      <alignment horizontal="left" indent="1"/>
    </xf>
    <xf numFmtId="169" fontId="16" fillId="13" borderId="17" xfId="66" applyNumberFormat="1" applyFont="1" applyFill="1" applyBorder="1" applyAlignment="1" applyProtection="1">
      <alignment horizontal="left"/>
    </xf>
    <xf numFmtId="3" fontId="16" fillId="13" borderId="17" xfId="66" applyNumberFormat="1" applyFont="1" applyFill="1" applyBorder="1" applyProtection="1"/>
    <xf numFmtId="0" fontId="16" fillId="0" borderId="17" xfId="66" applyFont="1" applyFill="1" applyBorder="1" applyProtection="1"/>
    <xf numFmtId="167" fontId="16" fillId="0" borderId="17" xfId="67" applyNumberFormat="1" applyFont="1" applyFill="1" applyBorder="1" applyProtection="1"/>
    <xf numFmtId="169" fontId="16" fillId="0" borderId="17" xfId="66" applyNumberFormat="1" applyFont="1" applyFill="1" applyBorder="1" applyAlignment="1" applyProtection="1">
      <alignment horizontal="left"/>
    </xf>
    <xf numFmtId="0" fontId="16" fillId="0" borderId="17" xfId="66" applyFont="1" applyFill="1" applyBorder="1" applyAlignment="1" applyProtection="1">
      <alignment horizontal="right"/>
    </xf>
    <xf numFmtId="0" fontId="16" fillId="0" borderId="17" xfId="66" quotePrefix="1" applyFont="1" applyFill="1" applyBorder="1" applyAlignment="1" applyProtection="1">
      <alignment horizontal="left"/>
    </xf>
    <xf numFmtId="0" fontId="16" fillId="13" borderId="40" xfId="66" applyFont="1" applyFill="1" applyBorder="1" applyAlignment="1" applyProtection="1">
      <alignment horizontal="center"/>
    </xf>
    <xf numFmtId="0" fontId="16" fillId="13" borderId="52" xfId="66" applyFont="1" applyFill="1" applyBorder="1" applyAlignment="1" applyProtection="1">
      <alignment horizontal="center"/>
    </xf>
    <xf numFmtId="0" fontId="11" fillId="13" borderId="44" xfId="66" applyFill="1" applyBorder="1" applyProtection="1"/>
    <xf numFmtId="0" fontId="11" fillId="13" borderId="45" xfId="66" applyFill="1" applyBorder="1" applyProtection="1"/>
    <xf numFmtId="0" fontId="11" fillId="13" borderId="46" xfId="66" applyFill="1" applyBorder="1" applyProtection="1"/>
    <xf numFmtId="0" fontId="11" fillId="13" borderId="41" xfId="66" applyFill="1" applyBorder="1" applyAlignment="1" applyProtection="1">
      <alignment horizontal="centerContinuous"/>
    </xf>
    <xf numFmtId="0" fontId="16" fillId="13" borderId="12" xfId="66" applyFont="1" applyFill="1" applyBorder="1" applyAlignment="1" applyProtection="1">
      <alignment horizontal="centerContinuous"/>
    </xf>
    <xf numFmtId="0" fontId="16" fillId="13" borderId="0" xfId="66" applyFont="1" applyFill="1" applyAlignment="1" applyProtection="1">
      <alignment horizontal="centerContinuous"/>
    </xf>
    <xf numFmtId="0" fontId="16" fillId="13" borderId="9" xfId="66" applyFont="1" applyFill="1" applyBorder="1" applyProtection="1"/>
    <xf numFmtId="0" fontId="11" fillId="13" borderId="43" xfId="66" applyFill="1" applyBorder="1" applyProtection="1"/>
    <xf numFmtId="0" fontId="11" fillId="13" borderId="12" xfId="66" applyFont="1" applyFill="1" applyBorder="1" applyProtection="1"/>
    <xf numFmtId="0" fontId="11" fillId="13" borderId="13" xfId="66" applyFont="1" applyFill="1" applyBorder="1" applyProtection="1"/>
    <xf numFmtId="0" fontId="11" fillId="13" borderId="0" xfId="66" applyFont="1" applyFill="1" applyBorder="1" applyAlignment="1" applyProtection="1">
      <alignment horizontal="center"/>
    </xf>
    <xf numFmtId="0" fontId="11" fillId="13" borderId="14" xfId="66" applyFont="1" applyFill="1" applyBorder="1" applyProtection="1"/>
    <xf numFmtId="0" fontId="11" fillId="13" borderId="15" xfId="66" applyFont="1" applyFill="1" applyBorder="1" applyProtection="1"/>
    <xf numFmtId="0" fontId="11" fillId="13" borderId="16" xfId="66" applyFont="1" applyFill="1" applyBorder="1" applyProtection="1"/>
    <xf numFmtId="0" fontId="13" fillId="13" borderId="0" xfId="92" applyFont="1" applyFill="1" applyAlignment="1" applyProtection="1">
      <alignment horizontal="left"/>
    </xf>
    <xf numFmtId="0" fontId="11" fillId="13" borderId="0" xfId="92" applyFill="1" applyProtection="1"/>
    <xf numFmtId="37" fontId="13" fillId="13" borderId="0" xfId="92" applyNumberFormat="1" applyFont="1" applyFill="1" applyAlignment="1" applyProtection="1">
      <alignment horizontal="center"/>
    </xf>
    <xf numFmtId="0" fontId="13" fillId="13" borderId="0" xfId="92" applyFont="1" applyFill="1" applyAlignment="1" applyProtection="1">
      <alignment horizontal="center"/>
    </xf>
    <xf numFmtId="0" fontId="11" fillId="13" borderId="0" xfId="92" applyFill="1"/>
    <xf numFmtId="0" fontId="11" fillId="13" borderId="0" xfId="92" applyFill="1" applyAlignment="1" applyProtection="1">
      <alignment horizontal="centerContinuous"/>
    </xf>
    <xf numFmtId="0" fontId="13" fillId="13" borderId="9" xfId="92" applyFont="1" applyFill="1" applyBorder="1" applyAlignment="1" applyProtection="1">
      <alignment horizontal="centerContinuous"/>
    </xf>
    <xf numFmtId="0" fontId="11" fillId="13" borderId="10" xfId="92" applyFill="1" applyBorder="1" applyAlignment="1" applyProtection="1">
      <alignment horizontal="centerContinuous"/>
    </xf>
    <xf numFmtId="0" fontId="11" fillId="13" borderId="11" xfId="92" applyFill="1" applyBorder="1" applyAlignment="1" applyProtection="1">
      <alignment horizontal="centerContinuous"/>
    </xf>
    <xf numFmtId="0" fontId="11" fillId="13" borderId="12" xfId="92" applyFill="1" applyBorder="1" applyProtection="1"/>
    <xf numFmtId="0" fontId="11" fillId="13" borderId="13" xfId="92" applyFill="1" applyBorder="1" applyProtection="1"/>
    <xf numFmtId="0" fontId="16" fillId="13" borderId="12" xfId="92" applyFont="1" applyFill="1" applyBorder="1" applyAlignment="1" applyProtection="1">
      <alignment horizontal="center"/>
    </xf>
    <xf numFmtId="0" fontId="16" fillId="13" borderId="0" xfId="92" applyFont="1" applyFill="1" applyAlignment="1" applyProtection="1">
      <alignment horizontal="left"/>
    </xf>
    <xf numFmtId="0" fontId="16" fillId="13" borderId="13" xfId="92" applyFont="1" applyFill="1" applyBorder="1" applyProtection="1"/>
    <xf numFmtId="0" fontId="16" fillId="13" borderId="0" xfId="92" applyFont="1" applyFill="1" applyProtection="1"/>
    <xf numFmtId="0" fontId="16" fillId="13" borderId="12" xfId="92" applyFont="1" applyFill="1" applyBorder="1" applyProtection="1"/>
    <xf numFmtId="0" fontId="16" fillId="13" borderId="14" xfId="92" applyFont="1" applyFill="1" applyBorder="1" applyProtection="1"/>
    <xf numFmtId="0" fontId="16" fillId="13" borderId="15" xfId="92" applyFont="1" applyFill="1" applyBorder="1" applyAlignment="1" applyProtection="1">
      <alignment horizontal="left"/>
    </xf>
    <xf numFmtId="0" fontId="16" fillId="13" borderId="16" xfId="92" applyFont="1" applyFill="1" applyBorder="1" applyProtection="1"/>
    <xf numFmtId="0" fontId="13" fillId="13" borderId="12" xfId="92" applyFont="1" applyFill="1" applyBorder="1" applyAlignment="1" applyProtection="1">
      <alignment horizontal="centerContinuous"/>
    </xf>
    <xf numFmtId="0" fontId="13" fillId="13" borderId="0" xfId="92" applyFont="1" applyFill="1" applyAlignment="1" applyProtection="1">
      <alignment horizontal="centerContinuous"/>
    </xf>
    <xf numFmtId="0" fontId="22" fillId="13" borderId="13" xfId="92" applyFont="1" applyFill="1" applyBorder="1" applyAlignment="1" applyProtection="1">
      <alignment horizontal="centerContinuous"/>
    </xf>
    <xf numFmtId="0" fontId="16" fillId="13" borderId="15" xfId="92" applyFont="1" applyFill="1" applyBorder="1" applyProtection="1"/>
    <xf numFmtId="0" fontId="11" fillId="13" borderId="0" xfId="92" quotePrefix="1" applyFont="1" applyFill="1" applyAlignment="1" applyProtection="1">
      <alignment horizontal="left"/>
    </xf>
    <xf numFmtId="0" fontId="11" fillId="13" borderId="0" xfId="92" applyFont="1" applyFill="1" applyProtection="1"/>
    <xf numFmtId="0" fontId="11" fillId="13" borderId="0" xfId="92" quotePrefix="1" applyFont="1" applyFill="1" applyAlignment="1" applyProtection="1">
      <alignment horizontal="right"/>
    </xf>
    <xf numFmtId="0" fontId="13" fillId="13" borderId="10" xfId="92" applyFont="1" applyFill="1" applyBorder="1" applyAlignment="1" applyProtection="1">
      <alignment horizontal="centerContinuous"/>
    </xf>
    <xf numFmtId="0" fontId="22" fillId="13" borderId="11" xfId="92" applyFont="1" applyFill="1" applyBorder="1" applyAlignment="1" applyProtection="1">
      <alignment horizontal="centerContinuous"/>
    </xf>
    <xf numFmtId="0" fontId="11" fillId="13" borderId="14" xfId="92" applyFill="1" applyBorder="1" applyProtection="1"/>
    <xf numFmtId="0" fontId="11" fillId="13" borderId="15" xfId="92" applyFill="1" applyBorder="1" applyProtection="1"/>
    <xf numFmtId="0" fontId="11" fillId="13" borderId="16" xfId="92" applyFill="1" applyBorder="1" applyProtection="1"/>
    <xf numFmtId="0" fontId="11" fillId="13" borderId="0" xfId="92" applyFont="1" applyFill="1" applyAlignment="1" applyProtection="1">
      <alignment horizontal="left"/>
    </xf>
    <xf numFmtId="0" fontId="11" fillId="0" borderId="1" xfId="66" applyBorder="1"/>
    <xf numFmtId="0" fontId="11" fillId="0" borderId="2" xfId="66" applyBorder="1"/>
    <xf numFmtId="0" fontId="11" fillId="0" borderId="3" xfId="66" applyBorder="1"/>
    <xf numFmtId="0" fontId="13" fillId="0" borderId="4" xfId="66" applyFont="1" applyBorder="1" applyAlignment="1">
      <alignment horizontal="centerContinuous"/>
    </xf>
    <xf numFmtId="0" fontId="11" fillId="0" borderId="0" xfId="66" applyBorder="1" applyAlignment="1">
      <alignment horizontal="centerContinuous"/>
    </xf>
    <xf numFmtId="0" fontId="11" fillId="0" borderId="5" xfId="66" applyBorder="1" applyAlignment="1">
      <alignment horizontal="centerContinuous"/>
    </xf>
    <xf numFmtId="0" fontId="16" fillId="0" borderId="4" xfId="66" applyFont="1" applyBorder="1"/>
    <xf numFmtId="0" fontId="16" fillId="0" borderId="0" xfId="66" applyFont="1" applyBorder="1"/>
    <xf numFmtId="0" fontId="16" fillId="0" borderId="5" xfId="66" applyFont="1" applyBorder="1"/>
    <xf numFmtId="0" fontId="16" fillId="0" borderId="4" xfId="66" applyFont="1" applyBorder="1" applyAlignment="1">
      <alignment horizontal="center"/>
    </xf>
    <xf numFmtId="0" fontId="16" fillId="0" borderId="0" xfId="66" applyFont="1" applyBorder="1" applyAlignment="1">
      <alignment horizontal="center"/>
    </xf>
    <xf numFmtId="0" fontId="16" fillId="0" borderId="6" xfId="66" applyFont="1" applyBorder="1"/>
    <xf numFmtId="0" fontId="16" fillId="0" borderId="7" xfId="66" applyFont="1" applyBorder="1"/>
    <xf numFmtId="0" fontId="16" fillId="0" borderId="8" xfId="66" applyFont="1" applyBorder="1"/>
    <xf numFmtId="0" fontId="11" fillId="13" borderId="4" xfId="66" applyFont="1" applyFill="1" applyBorder="1" applyAlignment="1">
      <alignment horizontal="centerContinuous"/>
    </xf>
    <xf numFmtId="0" fontId="13" fillId="13" borderId="0" xfId="66" applyFont="1" applyFill="1" applyBorder="1" applyAlignment="1">
      <alignment horizontal="centerContinuous"/>
    </xf>
    <xf numFmtId="0" fontId="11" fillId="13" borderId="5" xfId="66" applyFont="1" applyFill="1" applyBorder="1" applyAlignment="1">
      <alignment textRotation="180"/>
    </xf>
    <xf numFmtId="0" fontId="11" fillId="13" borderId="6" xfId="66" applyFont="1" applyFill="1" applyBorder="1"/>
    <xf numFmtId="0" fontId="11" fillId="13" borderId="7" xfId="66" applyFont="1" applyFill="1" applyBorder="1"/>
    <xf numFmtId="0" fontId="11" fillId="13" borderId="8" xfId="66" applyFont="1" applyFill="1" applyBorder="1" applyAlignment="1">
      <alignment textRotation="180"/>
    </xf>
    <xf numFmtId="0" fontId="16" fillId="13" borderId="0" xfId="66" applyFont="1" applyFill="1" applyAlignment="1">
      <alignment textRotation="180"/>
    </xf>
    <xf numFmtId="0" fontId="11" fillId="13" borderId="20" xfId="66" applyFont="1" applyFill="1" applyBorder="1" applyAlignment="1">
      <alignment horizontal="center"/>
    </xf>
    <xf numFmtId="0" fontId="11" fillId="13" borderId="21" xfId="66" applyFont="1" applyFill="1" applyBorder="1"/>
    <xf numFmtId="0" fontId="11" fillId="13" borderId="21" xfId="66" applyFont="1" applyFill="1" applyBorder="1" applyAlignment="1">
      <alignment horizontal="center"/>
    </xf>
    <xf numFmtId="0" fontId="11" fillId="13" borderId="17" xfId="66" applyFont="1" applyFill="1" applyBorder="1" applyAlignment="1">
      <alignment horizontal="center"/>
    </xf>
    <xf numFmtId="0" fontId="11" fillId="13" borderId="17" xfId="66" applyFont="1" applyFill="1" applyBorder="1" applyAlignment="1">
      <alignment horizontal="left"/>
    </xf>
    <xf numFmtId="0" fontId="11" fillId="13" borderId="17" xfId="66" applyFont="1" applyFill="1" applyBorder="1"/>
    <xf numFmtId="0" fontId="11" fillId="0" borderId="17" xfId="66" applyFont="1" applyFill="1" applyBorder="1" applyAlignment="1">
      <alignment horizontal="center"/>
    </xf>
    <xf numFmtId="41" fontId="11" fillId="0" borderId="17" xfId="66" applyNumberFormat="1" applyFont="1" applyFill="1" applyBorder="1" applyAlignment="1">
      <alignment horizontal="right"/>
    </xf>
    <xf numFmtId="0" fontId="11" fillId="0" borderId="17" xfId="66" applyFont="1" applyFill="1" applyBorder="1"/>
    <xf numFmtId="167" fontId="11" fillId="0" borderId="17" xfId="67" applyNumberFormat="1" applyFont="1" applyFill="1" applyBorder="1"/>
    <xf numFmtId="167" fontId="11" fillId="0" borderId="17" xfId="67" applyNumberFormat="1" applyFont="1" applyFill="1" applyBorder="1" applyAlignment="1">
      <alignment horizontal="right"/>
    </xf>
    <xf numFmtId="0" fontId="11" fillId="13" borderId="0" xfId="66" applyFont="1" applyFill="1" applyAlignment="1">
      <alignment vertical="top" textRotation="180"/>
    </xf>
    <xf numFmtId="41" fontId="11" fillId="13" borderId="0" xfId="66" applyNumberFormat="1" applyFill="1"/>
    <xf numFmtId="167" fontId="11" fillId="13" borderId="17" xfId="67" applyNumberFormat="1" applyFont="1" applyFill="1" applyBorder="1"/>
    <xf numFmtId="167" fontId="11" fillId="13" borderId="17" xfId="66" applyNumberFormat="1" applyFont="1" applyFill="1" applyBorder="1"/>
    <xf numFmtId="167" fontId="11" fillId="0" borderId="17" xfId="66" applyNumberFormat="1" applyFont="1" applyFill="1" applyBorder="1" applyAlignment="1">
      <alignment horizontal="right"/>
    </xf>
    <xf numFmtId="41" fontId="11" fillId="0" borderId="17" xfId="66" applyNumberFormat="1" applyFont="1" applyFill="1" applyBorder="1"/>
    <xf numFmtId="0" fontId="11" fillId="13" borderId="23" xfId="66" applyFont="1" applyFill="1" applyBorder="1" applyAlignment="1">
      <alignment horizontal="center"/>
    </xf>
    <xf numFmtId="0" fontId="11" fillId="13" borderId="23" xfId="66" applyFont="1" applyFill="1" applyBorder="1"/>
    <xf numFmtId="0" fontId="16" fillId="13" borderId="2" xfId="66" applyFont="1" applyFill="1" applyBorder="1" applyAlignment="1">
      <alignment horizontal="center"/>
    </xf>
    <xf numFmtId="0" fontId="16" fillId="13" borderId="3" xfId="66" applyFont="1" applyFill="1" applyBorder="1" applyAlignment="1">
      <alignment textRotation="180"/>
    </xf>
    <xf numFmtId="0" fontId="16" fillId="13" borderId="5" xfId="66" applyFont="1" applyFill="1" applyBorder="1" applyAlignment="1">
      <alignment textRotation="180"/>
    </xf>
    <xf numFmtId="164" fontId="16" fillId="13" borderId="4" xfId="66" applyNumberFormat="1" applyFont="1" applyFill="1" applyBorder="1" applyAlignment="1" applyProtection="1">
      <alignment horizontal="center"/>
    </xf>
    <xf numFmtId="164" fontId="16" fillId="13" borderId="6" xfId="66" applyNumberFormat="1" applyFont="1" applyFill="1" applyBorder="1" applyAlignment="1" applyProtection="1">
      <alignment horizontal="center"/>
    </xf>
    <xf numFmtId="0" fontId="16" fillId="13" borderId="7" xfId="66" applyFont="1" applyFill="1" applyBorder="1"/>
    <xf numFmtId="0" fontId="16" fillId="13" borderId="7" xfId="66" applyFont="1" applyFill="1" applyBorder="1" applyAlignment="1">
      <alignment horizontal="center"/>
    </xf>
    <xf numFmtId="0" fontId="16" fillId="13" borderId="8" xfId="66" applyFont="1" applyFill="1" applyBorder="1" applyAlignment="1">
      <alignment textRotation="180"/>
    </xf>
    <xf numFmtId="0" fontId="41" fillId="13" borderId="15" xfId="66" quotePrefix="1" applyFont="1" applyFill="1" applyBorder="1" applyAlignment="1" applyProtection="1">
      <alignment horizontal="left"/>
    </xf>
    <xf numFmtId="0" fontId="41" fillId="13" borderId="15" xfId="66" quotePrefix="1" applyFont="1" applyFill="1" applyBorder="1" applyAlignment="1" applyProtection="1">
      <alignment horizontal="left" wrapText="1"/>
    </xf>
    <xf numFmtId="0" fontId="41" fillId="13" borderId="9" xfId="66" applyFont="1" applyFill="1" applyBorder="1" applyProtection="1"/>
    <xf numFmtId="0" fontId="41" fillId="13" borderId="10" xfId="66" applyFont="1" applyFill="1" applyBorder="1" applyProtection="1"/>
    <xf numFmtId="0" fontId="41" fillId="13" borderId="11" xfId="66" applyFont="1" applyFill="1" applyBorder="1" applyProtection="1"/>
    <xf numFmtId="0" fontId="49" fillId="13" borderId="12" xfId="66" applyFont="1" applyFill="1" applyBorder="1" applyAlignment="1" applyProtection="1">
      <alignment horizontal="centerContinuous"/>
    </xf>
    <xf numFmtId="0" fontId="41" fillId="13" borderId="13" xfId="66" applyFont="1" applyFill="1" applyBorder="1" applyAlignment="1" applyProtection="1">
      <alignment horizontal="centerContinuous"/>
    </xf>
    <xf numFmtId="0" fontId="41" fillId="13" borderId="13" xfId="66" applyFont="1" applyFill="1" applyBorder="1" applyProtection="1"/>
    <xf numFmtId="0" fontId="49" fillId="13" borderId="5" xfId="66" applyFont="1" applyFill="1" applyBorder="1" applyAlignment="1" applyProtection="1">
      <alignment horizontal="centerContinuous"/>
    </xf>
    <xf numFmtId="0" fontId="41" fillId="13" borderId="68" xfId="66" applyFont="1" applyFill="1" applyBorder="1" applyProtection="1"/>
    <xf numFmtId="0" fontId="41" fillId="13" borderId="23" xfId="66" applyFont="1" applyFill="1" applyBorder="1" applyProtection="1"/>
    <xf numFmtId="0" fontId="41" fillId="13" borderId="99" xfId="66" applyFont="1" applyFill="1" applyBorder="1" applyProtection="1"/>
    <xf numFmtId="0" fontId="41" fillId="13" borderId="51" xfId="66" applyFont="1" applyFill="1" applyBorder="1" applyProtection="1"/>
    <xf numFmtId="0" fontId="41" fillId="13" borderId="20" xfId="66" applyFont="1" applyFill="1" applyBorder="1" applyProtection="1"/>
    <xf numFmtId="0" fontId="41" fillId="13" borderId="20" xfId="66" applyFont="1" applyFill="1" applyBorder="1" applyAlignment="1" applyProtection="1">
      <alignment horizontal="center"/>
    </xf>
    <xf numFmtId="0" fontId="41" fillId="13" borderId="23" xfId="66" applyFont="1" applyFill="1" applyBorder="1" applyAlignment="1" applyProtection="1">
      <alignment horizontal="center"/>
    </xf>
    <xf numFmtId="0" fontId="41" fillId="13" borderId="53" xfId="66" applyFont="1" applyFill="1" applyBorder="1" applyProtection="1"/>
    <xf numFmtId="0" fontId="41" fillId="13" borderId="51" xfId="66" applyFont="1" applyFill="1" applyBorder="1" applyAlignment="1" applyProtection="1">
      <alignment horizontal="center"/>
    </xf>
    <xf numFmtId="0" fontId="41" fillId="13" borderId="53" xfId="66" applyFont="1" applyFill="1" applyBorder="1" applyAlignment="1" applyProtection="1">
      <alignment horizontal="center"/>
    </xf>
    <xf numFmtId="0" fontId="41" fillId="13" borderId="70" xfId="66" applyFont="1" applyFill="1" applyBorder="1" applyProtection="1"/>
    <xf numFmtId="0" fontId="41" fillId="13" borderId="21" xfId="66" applyFont="1" applyFill="1" applyBorder="1" applyAlignment="1" applyProtection="1">
      <alignment horizontal="center"/>
    </xf>
    <xf numFmtId="0" fontId="41" fillId="13" borderId="65" xfId="66" applyFont="1" applyFill="1" applyBorder="1" applyProtection="1"/>
    <xf numFmtId="0" fontId="41" fillId="13" borderId="223" xfId="66" applyFont="1" applyFill="1" applyBorder="1" applyAlignment="1" applyProtection="1">
      <alignment horizontal="center"/>
    </xf>
    <xf numFmtId="0" fontId="41" fillId="13" borderId="17" xfId="66" applyFont="1" applyFill="1" applyBorder="1" applyAlignment="1" applyProtection="1">
      <alignment horizontal="center"/>
    </xf>
    <xf numFmtId="9" fontId="41" fillId="0" borderId="26" xfId="66" applyNumberFormat="1" applyFont="1" applyBorder="1" applyAlignment="1">
      <alignment horizontal="center"/>
    </xf>
    <xf numFmtId="37" fontId="41" fillId="13" borderId="17" xfId="67" applyNumberFormat="1" applyFont="1" applyFill="1" applyBorder="1" applyProtection="1"/>
    <xf numFmtId="0" fontId="41" fillId="13" borderId="134" xfId="66" applyFont="1" applyFill="1" applyBorder="1" applyAlignment="1" applyProtection="1">
      <alignment horizontal="center"/>
    </xf>
    <xf numFmtId="10" fontId="41" fillId="0" borderId="26" xfId="66" applyNumberFormat="1" applyFont="1" applyBorder="1" applyAlignment="1">
      <alignment horizontal="center"/>
    </xf>
    <xf numFmtId="170" fontId="41" fillId="0" borderId="26" xfId="66" applyNumberFormat="1" applyFont="1" applyBorder="1" applyAlignment="1">
      <alignment horizontal="center"/>
    </xf>
    <xf numFmtId="0" fontId="41" fillId="13" borderId="17" xfId="66" applyFont="1" applyFill="1" applyBorder="1" applyProtection="1"/>
    <xf numFmtId="0" fontId="41" fillId="13" borderId="26" xfId="66" applyFont="1" applyFill="1" applyBorder="1"/>
    <xf numFmtId="0" fontId="41" fillId="13" borderId="18" xfId="66" applyFont="1" applyFill="1" applyBorder="1" applyProtection="1"/>
    <xf numFmtId="37" fontId="41" fillId="13" borderId="0" xfId="67" applyNumberFormat="1" applyFont="1" applyFill="1" applyBorder="1"/>
    <xf numFmtId="0" fontId="41" fillId="0" borderId="26" xfId="66" applyFont="1" applyBorder="1" applyAlignment="1">
      <alignment horizontal="center"/>
    </xf>
    <xf numFmtId="0" fontId="41" fillId="13" borderId="259" xfId="66" applyFont="1" applyFill="1" applyBorder="1" applyAlignment="1" applyProtection="1">
      <alignment horizontal="center"/>
    </xf>
    <xf numFmtId="0" fontId="41" fillId="13" borderId="217" xfId="66" applyFont="1" applyFill="1" applyBorder="1" applyProtection="1"/>
    <xf numFmtId="37" fontId="41" fillId="13" borderId="210" xfId="67" applyNumberFormat="1" applyFont="1" applyFill="1" applyBorder="1" applyProtection="1"/>
    <xf numFmtId="0" fontId="41" fillId="13" borderId="260" xfId="66" applyFont="1" applyFill="1" applyBorder="1" applyAlignment="1" applyProtection="1">
      <alignment horizontal="center"/>
    </xf>
    <xf numFmtId="0" fontId="41" fillId="13" borderId="261" xfId="66" applyFont="1" applyFill="1" applyBorder="1" applyAlignment="1" applyProtection="1">
      <alignment horizontal="center"/>
    </xf>
    <xf numFmtId="0" fontId="41" fillId="13" borderId="203" xfId="66" applyFont="1" applyFill="1" applyBorder="1" applyProtection="1"/>
    <xf numFmtId="0" fontId="41" fillId="13" borderId="54" xfId="66" applyFont="1" applyFill="1" applyBorder="1" applyProtection="1"/>
    <xf numFmtId="0" fontId="41" fillId="13" borderId="56" xfId="66" applyFont="1" applyFill="1" applyBorder="1" applyProtection="1"/>
    <xf numFmtId="0" fontId="41" fillId="13" borderId="56" xfId="66" applyFont="1" applyFill="1" applyBorder="1" applyAlignment="1" applyProtection="1">
      <alignment horizontal="center"/>
    </xf>
    <xf numFmtId="0" fontId="41" fillId="13" borderId="57" xfId="66" applyFont="1" applyFill="1" applyBorder="1" applyProtection="1"/>
    <xf numFmtId="167" fontId="41" fillId="13" borderId="0" xfId="67" applyNumberFormat="1" applyFont="1" applyFill="1" applyBorder="1" applyProtection="1"/>
    <xf numFmtId="0" fontId="41" fillId="13" borderId="5" xfId="66" applyFont="1" applyFill="1" applyBorder="1" applyAlignment="1" applyProtection="1">
      <alignment horizontal="center"/>
    </xf>
    <xf numFmtId="9" fontId="41" fillId="13" borderId="17" xfId="67" applyNumberFormat="1" applyFont="1" applyFill="1" applyBorder="1" applyAlignment="1" applyProtection="1">
      <alignment horizontal="center"/>
    </xf>
    <xf numFmtId="0" fontId="41" fillId="13" borderId="217" xfId="66" applyFont="1" applyFill="1" applyBorder="1" applyAlignment="1" applyProtection="1">
      <alignment horizontal="center"/>
    </xf>
    <xf numFmtId="37" fontId="41" fillId="13" borderId="217" xfId="67" applyNumberFormat="1" applyFont="1" applyFill="1" applyBorder="1" applyProtection="1"/>
    <xf numFmtId="0" fontId="41" fillId="13" borderId="211" xfId="66" applyFont="1" applyFill="1" applyBorder="1" applyAlignment="1" applyProtection="1">
      <alignment horizontal="center"/>
    </xf>
    <xf numFmtId="0" fontId="41" fillId="13" borderId="219" xfId="66" applyFont="1" applyFill="1" applyBorder="1" applyAlignment="1" applyProtection="1">
      <alignment horizontal="center" vertical="top"/>
    </xf>
    <xf numFmtId="0" fontId="41" fillId="13" borderId="260" xfId="66" applyFont="1" applyFill="1" applyBorder="1" applyAlignment="1" applyProtection="1">
      <alignment horizontal="center" vertical="top"/>
    </xf>
    <xf numFmtId="0" fontId="50" fillId="13" borderId="0" xfId="66" quotePrefix="1" applyFont="1" applyFill="1" applyAlignment="1" applyProtection="1">
      <alignment horizontal="left"/>
    </xf>
    <xf numFmtId="0" fontId="50" fillId="0" borderId="23" xfId="66" applyFont="1" applyFill="1" applyBorder="1" applyAlignment="1" applyProtection="1">
      <alignment horizontal="center"/>
    </xf>
    <xf numFmtId="0" fontId="50" fillId="0" borderId="21" xfId="66" applyFont="1" applyFill="1" applyBorder="1" applyAlignment="1" applyProtection="1">
      <alignment horizontal="center"/>
    </xf>
    <xf numFmtId="0" fontId="50" fillId="13" borderId="17" xfId="66" applyFont="1" applyFill="1" applyBorder="1" applyAlignment="1" applyProtection="1">
      <alignment horizontal="center"/>
    </xf>
    <xf numFmtId="0" fontId="50" fillId="13" borderId="17" xfId="66" applyFont="1" applyFill="1" applyBorder="1" applyProtection="1"/>
    <xf numFmtId="0" fontId="41" fillId="0" borderId="62" xfId="66" applyFont="1" applyBorder="1"/>
    <xf numFmtId="3" fontId="50" fillId="0" borderId="26" xfId="66" applyNumberFormat="1" applyFont="1" applyFill="1" applyBorder="1"/>
    <xf numFmtId="0" fontId="58" fillId="0" borderId="26" xfId="66" applyFont="1" applyBorder="1"/>
    <xf numFmtId="3" fontId="41" fillId="13" borderId="0" xfId="66" applyNumberFormat="1" applyFont="1" applyFill="1"/>
    <xf numFmtId="0" fontId="41" fillId="0" borderId="6" xfId="66" applyFont="1" applyBorder="1"/>
    <xf numFmtId="0" fontId="41" fillId="0" borderId="1" xfId="66" applyFont="1" applyBorder="1"/>
    <xf numFmtId="0" fontId="41" fillId="0" borderId="4" xfId="66" applyFont="1" applyBorder="1"/>
    <xf numFmtId="0" fontId="41" fillId="13" borderId="15" xfId="66" applyFont="1" applyFill="1" applyBorder="1" applyProtection="1"/>
    <xf numFmtId="0" fontId="50" fillId="13" borderId="0" xfId="66" quotePrefix="1" applyFont="1" applyFill="1" applyAlignment="1">
      <alignment horizontal="left"/>
    </xf>
    <xf numFmtId="0" fontId="11" fillId="13" borderId="0" xfId="66" applyFill="1" applyAlignment="1" applyProtection="1">
      <alignment horizontal="left"/>
    </xf>
    <xf numFmtId="0" fontId="49" fillId="13" borderId="9" xfId="66" applyFont="1" applyFill="1" applyBorder="1" applyAlignment="1">
      <alignment horizontal="centerContinuous"/>
    </xf>
    <xf numFmtId="0" fontId="41" fillId="13" borderId="10" xfId="66" applyFont="1" applyFill="1" applyBorder="1" applyAlignment="1">
      <alignment horizontal="centerContinuous"/>
    </xf>
    <xf numFmtId="0" fontId="41" fillId="13" borderId="11" xfId="66" applyFont="1" applyFill="1" applyBorder="1" applyAlignment="1">
      <alignment horizontal="centerContinuous"/>
    </xf>
    <xf numFmtId="0" fontId="49" fillId="13" borderId="12" xfId="66" applyFont="1" applyFill="1" applyBorder="1" applyAlignment="1">
      <alignment horizontal="centerContinuous"/>
    </xf>
    <xf numFmtId="0" fontId="41" fillId="13" borderId="13" xfId="66" applyFont="1" applyFill="1" applyBorder="1" applyAlignment="1">
      <alignment horizontal="centerContinuous"/>
    </xf>
    <xf numFmtId="0" fontId="50" fillId="13" borderId="10" xfId="66" applyFont="1" applyFill="1" applyBorder="1"/>
    <xf numFmtId="0" fontId="50" fillId="13" borderId="11" xfId="66" applyFont="1" applyFill="1" applyBorder="1"/>
    <xf numFmtId="0" fontId="50" fillId="13" borderId="10" xfId="66" applyFont="1" applyFill="1" applyBorder="1" applyAlignment="1">
      <alignment horizontal="center"/>
    </xf>
    <xf numFmtId="0" fontId="50" fillId="13" borderId="9" xfId="66" applyFont="1" applyFill="1" applyBorder="1" applyAlignment="1">
      <alignment horizontal="centerContinuous"/>
    </xf>
    <xf numFmtId="0" fontId="50" fillId="13" borderId="10" xfId="66" applyFont="1" applyFill="1" applyBorder="1" applyAlignment="1">
      <alignment horizontal="centerContinuous"/>
    </xf>
    <xf numFmtId="0" fontId="50" fillId="13" borderId="19" xfId="66" applyFont="1" applyFill="1" applyBorder="1" applyAlignment="1">
      <alignment horizontal="centerContinuous"/>
    </xf>
    <xf numFmtId="0" fontId="50" fillId="13" borderId="20" xfId="66" applyFont="1" applyFill="1" applyBorder="1" applyAlignment="1">
      <alignment horizontal="center"/>
    </xf>
    <xf numFmtId="0" fontId="50" fillId="13" borderId="13" xfId="66" applyFont="1" applyFill="1" applyBorder="1"/>
    <xf numFmtId="0" fontId="50" fillId="13" borderId="0" xfId="66" applyFont="1" applyFill="1" applyBorder="1" applyAlignment="1">
      <alignment horizontal="center"/>
    </xf>
    <xf numFmtId="0" fontId="50" fillId="13" borderId="13" xfId="66" applyFont="1" applyFill="1" applyBorder="1" applyAlignment="1">
      <alignment horizontal="centerContinuous"/>
    </xf>
    <xf numFmtId="0" fontId="50" fillId="13" borderId="15" xfId="66" applyFont="1" applyFill="1" applyBorder="1" applyAlignment="1">
      <alignment horizontal="centerContinuous"/>
    </xf>
    <xf numFmtId="0" fontId="50" fillId="13" borderId="16" xfId="66" applyFont="1" applyFill="1" applyBorder="1" applyAlignment="1">
      <alignment horizontal="centerContinuous"/>
    </xf>
    <xf numFmtId="0" fontId="50" fillId="13" borderId="102" xfId="66" applyFont="1" applyFill="1" applyBorder="1" applyAlignment="1">
      <alignment horizontal="center"/>
    </xf>
    <xf numFmtId="0" fontId="50" fillId="13" borderId="24" xfId="66" applyFont="1" applyFill="1" applyBorder="1" applyAlignment="1">
      <alignment horizontal="center"/>
    </xf>
    <xf numFmtId="0" fontId="50" fillId="13" borderId="7" xfId="66" applyFont="1" applyFill="1" applyBorder="1" applyAlignment="1">
      <alignment horizontal="center"/>
    </xf>
    <xf numFmtId="0" fontId="50" fillId="13" borderId="268" xfId="66" applyFont="1" applyFill="1" applyBorder="1" applyAlignment="1">
      <alignment horizontal="center"/>
    </xf>
    <xf numFmtId="0" fontId="50" fillId="13" borderId="269" xfId="66" applyFont="1" applyFill="1" applyBorder="1" applyAlignment="1">
      <alignment horizontal="center"/>
    </xf>
    <xf numFmtId="0" fontId="50" fillId="13" borderId="270" xfId="66" applyFont="1" applyFill="1" applyBorder="1" applyAlignment="1">
      <alignment horizontal="center"/>
    </xf>
    <xf numFmtId="167" fontId="50" fillId="13" borderId="0" xfId="67" applyNumberFormat="1" applyFont="1" applyFill="1"/>
    <xf numFmtId="0" fontId="50" fillId="13" borderId="15" xfId="66" applyFont="1" applyFill="1" applyBorder="1"/>
    <xf numFmtId="37" fontId="50" fillId="13" borderId="107" xfId="66" applyNumberFormat="1" applyFont="1" applyFill="1" applyBorder="1" applyAlignment="1"/>
    <xf numFmtId="37" fontId="50" fillId="13" borderId="21" xfId="66" applyNumberFormat="1" applyFont="1" applyFill="1" applyBorder="1" applyAlignment="1"/>
    <xf numFmtId="37" fontId="50" fillId="0" borderId="6" xfId="133" applyNumberFormat="1" applyFont="1" applyFill="1" applyBorder="1" applyAlignment="1">
      <alignment horizontal="right"/>
    </xf>
    <xf numFmtId="37" fontId="50" fillId="13" borderId="163" xfId="66" applyNumberFormat="1" applyFont="1" applyFill="1" applyBorder="1" applyAlignment="1">
      <alignment horizontal="center"/>
    </xf>
    <xf numFmtId="43" fontId="41" fillId="13" borderId="0" xfId="67" applyFont="1" applyFill="1" applyAlignment="1">
      <alignment textRotation="180"/>
    </xf>
    <xf numFmtId="37" fontId="50" fillId="0" borderId="62" xfId="133" applyNumberFormat="1" applyFont="1" applyFill="1" applyBorder="1" applyAlignment="1">
      <alignment horizontal="right"/>
    </xf>
    <xf numFmtId="37" fontId="50" fillId="0" borderId="26" xfId="133" applyNumberFormat="1" applyFont="1" applyFill="1" applyBorder="1" applyAlignment="1"/>
    <xf numFmtId="37" fontId="50" fillId="0" borderId="1" xfId="133" applyNumberFormat="1" applyFont="1" applyFill="1" applyBorder="1" applyAlignment="1">
      <alignment horizontal="center"/>
    </xf>
    <xf numFmtId="0" fontId="50" fillId="13" borderId="0" xfId="66" applyFont="1" applyFill="1" applyBorder="1"/>
    <xf numFmtId="0" fontId="50" fillId="13" borderId="14" xfId="66" applyFont="1" applyFill="1" applyBorder="1" applyAlignment="1">
      <alignment horizontal="center"/>
    </xf>
    <xf numFmtId="0" fontId="50" fillId="13" borderId="15" xfId="66" applyFont="1" applyFill="1" applyBorder="1" applyAlignment="1">
      <alignment horizontal="left"/>
    </xf>
    <xf numFmtId="0" fontId="50" fillId="13" borderId="15" xfId="66" applyFont="1" applyFill="1" applyBorder="1" applyAlignment="1">
      <alignment wrapText="1"/>
    </xf>
    <xf numFmtId="0" fontId="50" fillId="13" borderId="15" xfId="66" applyFont="1" applyFill="1" applyBorder="1" applyAlignment="1">
      <alignment horizontal="center"/>
    </xf>
    <xf numFmtId="37" fontId="50" fillId="13" borderId="15" xfId="66" applyNumberFormat="1" applyFont="1" applyFill="1" applyBorder="1" applyAlignment="1">
      <alignment horizontal="center"/>
    </xf>
    <xf numFmtId="0" fontId="50" fillId="13" borderId="16" xfId="66" applyFont="1" applyFill="1" applyBorder="1"/>
    <xf numFmtId="0" fontId="49" fillId="13" borderId="14" xfId="66" applyFont="1" applyFill="1" applyBorder="1" applyAlignment="1">
      <alignment horizontal="centerContinuous"/>
    </xf>
    <xf numFmtId="0" fontId="50" fillId="13" borderId="20" xfId="66" applyFont="1" applyFill="1" applyBorder="1" applyAlignment="1">
      <alignment horizontal="left"/>
    </xf>
    <xf numFmtId="0" fontId="50" fillId="13" borderId="12" xfId="66" applyFont="1" applyFill="1" applyBorder="1"/>
    <xf numFmtId="0" fontId="50" fillId="13" borderId="20" xfId="66" applyFont="1" applyFill="1" applyBorder="1"/>
    <xf numFmtId="0" fontId="50" fillId="13" borderId="20" xfId="66" quotePrefix="1" applyFont="1" applyFill="1" applyBorder="1" applyAlignment="1">
      <alignment horizontal="center"/>
    </xf>
    <xf numFmtId="15" fontId="50" fillId="13" borderId="20" xfId="66" quotePrefix="1" applyNumberFormat="1" applyFont="1" applyFill="1" applyBorder="1" applyAlignment="1">
      <alignment horizontal="center"/>
    </xf>
    <xf numFmtId="0" fontId="50" fillId="13" borderId="12" xfId="66" applyFont="1" applyFill="1" applyBorder="1" applyAlignment="1">
      <alignment horizontal="centerContinuous"/>
    </xf>
    <xf numFmtId="37" fontId="50" fillId="13" borderId="139" xfId="67" applyNumberFormat="1" applyFont="1" applyFill="1" applyBorder="1" applyAlignment="1">
      <alignment horizontal="right"/>
    </xf>
    <xf numFmtId="37" fontId="50" fillId="13" borderId="140" xfId="67" applyNumberFormat="1" applyFont="1" applyFill="1" applyBorder="1" applyAlignment="1">
      <alignment horizontal="right"/>
    </xf>
    <xf numFmtId="37" fontId="50" fillId="13" borderId="206" xfId="67" applyNumberFormat="1" applyFont="1" applyFill="1" applyBorder="1" applyAlignment="1">
      <alignment horizontal="right"/>
    </xf>
    <xf numFmtId="0" fontId="50" fillId="13" borderId="16" xfId="66" applyFont="1" applyFill="1" applyBorder="1" applyAlignment="1">
      <alignment horizontal="center"/>
    </xf>
    <xf numFmtId="37" fontId="50" fillId="13" borderId="144" xfId="67" applyNumberFormat="1" applyFont="1" applyFill="1" applyBorder="1" applyAlignment="1">
      <alignment horizontal="right"/>
    </xf>
    <xf numFmtId="37" fontId="50" fillId="13" borderId="21" xfId="67" applyNumberFormat="1" applyFont="1" applyFill="1" applyBorder="1" applyAlignment="1">
      <alignment horizontal="right"/>
    </xf>
    <xf numFmtId="37" fontId="50" fillId="0" borderId="144" xfId="67" applyNumberFormat="1" applyFont="1" applyFill="1" applyBorder="1" applyAlignment="1">
      <alignment horizontal="right"/>
    </xf>
    <xf numFmtId="37" fontId="50" fillId="0" borderId="21" xfId="67" applyNumberFormat="1" applyFont="1" applyFill="1" applyBorder="1" applyAlignment="1">
      <alignment horizontal="right"/>
    </xf>
    <xf numFmtId="37" fontId="50" fillId="13" borderId="175" xfId="67" applyNumberFormat="1" applyFont="1" applyFill="1" applyBorder="1" applyAlignment="1">
      <alignment horizontal="right"/>
    </xf>
    <xf numFmtId="37" fontId="50" fillId="13" borderId="20" xfId="67" applyNumberFormat="1" applyFont="1" applyFill="1" applyBorder="1" applyAlignment="1">
      <alignment horizontal="right"/>
    </xf>
    <xf numFmtId="0" fontId="50" fillId="13" borderId="13" xfId="66" applyFont="1" applyFill="1" applyBorder="1" applyAlignment="1">
      <alignment horizontal="center"/>
    </xf>
    <xf numFmtId="0" fontId="41" fillId="13" borderId="12" xfId="66" applyFont="1" applyFill="1" applyBorder="1"/>
    <xf numFmtId="0" fontId="41" fillId="13" borderId="13" xfId="66" applyFont="1" applyFill="1" applyBorder="1"/>
    <xf numFmtId="164" fontId="41" fillId="13" borderId="14" xfId="66" applyNumberFormat="1" applyFont="1" applyFill="1" applyBorder="1" applyProtection="1"/>
    <xf numFmtId="0" fontId="41" fillId="13" borderId="15" xfId="66" applyFont="1" applyFill="1" applyBorder="1"/>
    <xf numFmtId="0" fontId="41" fillId="13" borderId="16" xfId="66" applyFont="1" applyFill="1" applyBorder="1"/>
    <xf numFmtId="0" fontId="50" fillId="13" borderId="195" xfId="66" applyFont="1" applyFill="1" applyBorder="1"/>
    <xf numFmtId="0" fontId="50" fillId="13" borderId="213" xfId="66" applyFont="1" applyFill="1" applyBorder="1"/>
    <xf numFmtId="0" fontId="50" fillId="13" borderId="89" xfId="66" applyFont="1" applyFill="1" applyBorder="1"/>
    <xf numFmtId="0" fontId="50" fillId="13" borderId="175" xfId="66" applyFont="1" applyFill="1" applyBorder="1"/>
    <xf numFmtId="0" fontId="50" fillId="13" borderId="91" xfId="66" applyFont="1" applyFill="1" applyBorder="1"/>
    <xf numFmtId="37" fontId="50" fillId="13" borderId="107" xfId="133" applyNumberFormat="1" applyFont="1" applyFill="1" applyBorder="1" applyAlignment="1">
      <alignment horizontal="right"/>
    </xf>
    <xf numFmtId="37" fontId="50" fillId="13" borderId="21" xfId="133" applyNumberFormat="1" applyFont="1" applyFill="1" applyBorder="1" applyAlignment="1">
      <alignment horizontal="right"/>
    </xf>
    <xf numFmtId="37" fontId="50" fillId="0" borderId="93" xfId="66" applyNumberFormat="1" applyFont="1" applyFill="1" applyBorder="1" applyAlignment="1">
      <alignment horizontal="right"/>
    </xf>
    <xf numFmtId="167" fontId="50" fillId="0" borderId="0" xfId="67" applyNumberFormat="1" applyFont="1" applyFill="1"/>
    <xf numFmtId="37" fontId="50" fillId="13" borderId="175" xfId="66" applyNumberFormat="1" applyFont="1" applyFill="1" applyBorder="1" applyAlignment="1">
      <alignment horizontal="right"/>
    </xf>
    <xf numFmtId="37" fontId="50" fillId="13" borderId="20" xfId="66" applyNumberFormat="1" applyFont="1" applyFill="1" applyBorder="1" applyAlignment="1">
      <alignment horizontal="right"/>
    </xf>
    <xf numFmtId="37" fontId="50" fillId="13" borderId="91" xfId="66" applyNumberFormat="1" applyFont="1" applyFill="1" applyBorder="1" applyAlignment="1">
      <alignment horizontal="right"/>
    </xf>
    <xf numFmtId="37" fontId="50" fillId="13" borderId="144" xfId="66" applyNumberFormat="1" applyFont="1" applyFill="1" applyBorder="1" applyAlignment="1">
      <alignment horizontal="right"/>
    </xf>
    <xf numFmtId="37" fontId="50" fillId="13" borderId="21" xfId="66" applyNumberFormat="1" applyFont="1" applyFill="1" applyBorder="1" applyAlignment="1">
      <alignment horizontal="right"/>
    </xf>
    <xf numFmtId="37" fontId="50" fillId="13" borderId="93" xfId="66" applyNumberFormat="1" applyFont="1" applyFill="1" applyBorder="1" applyAlignment="1">
      <alignment horizontal="right"/>
    </xf>
    <xf numFmtId="37" fontId="50" fillId="13" borderId="21" xfId="66" applyNumberFormat="1" applyFont="1" applyFill="1" applyBorder="1" applyAlignment="1">
      <alignment horizontal="center"/>
    </xf>
    <xf numFmtId="0" fontId="50" fillId="0" borderId="15" xfId="66" applyFont="1" applyFill="1" applyBorder="1" applyAlignment="1">
      <alignment horizontal="centerContinuous"/>
    </xf>
    <xf numFmtId="0" fontId="50" fillId="13" borderId="21" xfId="66" applyFont="1" applyFill="1" applyBorder="1"/>
    <xf numFmtId="0" fontId="50" fillId="13" borderId="21" xfId="66" applyFont="1" applyFill="1" applyBorder="1" applyAlignment="1"/>
    <xf numFmtId="0" fontId="50" fillId="13" borderId="15" xfId="66" applyFont="1" applyFill="1" applyBorder="1" applyAlignment="1"/>
    <xf numFmtId="37" fontId="50" fillId="13" borderId="212" xfId="66" applyNumberFormat="1" applyFont="1" applyFill="1" applyBorder="1" applyAlignment="1">
      <alignment horizontal="right"/>
    </xf>
    <xf numFmtId="164" fontId="50" fillId="13" borderId="14" xfId="66" applyNumberFormat="1" applyFont="1" applyFill="1" applyBorder="1" applyAlignment="1" applyProtection="1">
      <alignment horizontal="center"/>
    </xf>
    <xf numFmtId="0" fontId="50" fillId="13" borderId="15" xfId="66" applyFont="1" applyFill="1" applyBorder="1" applyAlignment="1">
      <alignment vertical="top"/>
    </xf>
    <xf numFmtId="0" fontId="41" fillId="0" borderId="12" xfId="66" applyFont="1" applyBorder="1" applyAlignment="1">
      <alignment textRotation="180"/>
    </xf>
    <xf numFmtId="0" fontId="41" fillId="52" borderId="0" xfId="66" applyFont="1" applyFill="1"/>
    <xf numFmtId="0" fontId="41" fillId="52" borderId="0" xfId="66" applyFont="1" applyFill="1" applyProtection="1"/>
    <xf numFmtId="0" fontId="49" fillId="52" borderId="2" xfId="66" applyFont="1" applyFill="1" applyBorder="1" applyAlignment="1" applyProtection="1">
      <alignment horizontal="centerContinuous"/>
    </xf>
    <xf numFmtId="0" fontId="50" fillId="52" borderId="0" xfId="66" applyFont="1" applyFill="1" applyBorder="1" applyProtection="1"/>
    <xf numFmtId="0" fontId="50" fillId="52" borderId="15" xfId="66" applyFont="1" applyFill="1" applyBorder="1" applyProtection="1"/>
    <xf numFmtId="0" fontId="50" fillId="13" borderId="277" xfId="66" applyFont="1" applyFill="1" applyBorder="1" applyAlignment="1" applyProtection="1">
      <alignment horizontal="centerContinuous"/>
    </xf>
    <xf numFmtId="0" fontId="50" fillId="13" borderId="19" xfId="66" applyFont="1" applyFill="1" applyBorder="1" applyAlignment="1" applyProtection="1">
      <alignment horizontal="centerContinuous"/>
    </xf>
    <xf numFmtId="0" fontId="50" fillId="52" borderId="19" xfId="66" applyFont="1" applyFill="1" applyBorder="1" applyAlignment="1" applyProtection="1">
      <alignment horizontal="centerContinuous"/>
    </xf>
    <xf numFmtId="0" fontId="50" fillId="13" borderId="100" xfId="66" applyFont="1" applyFill="1" applyBorder="1" applyAlignment="1" applyProtection="1">
      <alignment horizontal="centerContinuous"/>
    </xf>
    <xf numFmtId="0" fontId="50" fillId="13" borderId="99" xfId="66" applyFont="1" applyFill="1" applyBorder="1" applyProtection="1"/>
    <xf numFmtId="0" fontId="50" fillId="13" borderId="100" xfId="66" applyFont="1" applyFill="1" applyBorder="1" applyProtection="1"/>
    <xf numFmtId="0" fontId="50" fillId="13" borderId="16" xfId="66" applyFont="1" applyFill="1" applyBorder="1" applyAlignment="1" applyProtection="1">
      <alignment horizontal="centerContinuous"/>
    </xf>
    <xf numFmtId="0" fontId="50" fillId="13" borderId="53" xfId="66" applyFont="1" applyFill="1" applyBorder="1" applyProtection="1"/>
    <xf numFmtId="0" fontId="50" fillId="13" borderId="23" xfId="66" applyFont="1" applyFill="1" applyBorder="1" applyProtection="1"/>
    <xf numFmtId="0" fontId="50" fillId="52" borderId="23" xfId="66" applyFont="1" applyFill="1" applyBorder="1" applyProtection="1"/>
    <xf numFmtId="0" fontId="50" fillId="52" borderId="20" xfId="66" applyFont="1" applyFill="1" applyBorder="1" applyAlignment="1" applyProtection="1">
      <alignment horizontal="center"/>
    </xf>
    <xf numFmtId="0" fontId="50" fillId="13" borderId="70" xfId="66" applyFont="1" applyFill="1" applyBorder="1" applyProtection="1"/>
    <xf numFmtId="0" fontId="50" fillId="13" borderId="65" xfId="66" applyFont="1" applyFill="1" applyBorder="1" applyProtection="1"/>
    <xf numFmtId="0" fontId="50" fillId="52" borderId="21" xfId="66" applyFont="1" applyFill="1" applyBorder="1" applyAlignment="1" applyProtection="1">
      <alignment horizontal="center"/>
    </xf>
    <xf numFmtId="37" fontId="61" fillId="13" borderId="195" xfId="66" quotePrefix="1" applyNumberFormat="1" applyFont="1" applyFill="1" applyBorder="1" applyAlignment="1" applyProtection="1">
      <alignment horizontal="left"/>
    </xf>
    <xf numFmtId="37" fontId="50" fillId="13" borderId="213" xfId="66" applyNumberFormat="1" applyFont="1" applyFill="1" applyBorder="1" applyProtection="1"/>
    <xf numFmtId="37" fontId="50" fillId="52" borderId="213" xfId="66" applyNumberFormat="1" applyFont="1" applyFill="1" applyBorder="1" applyProtection="1"/>
    <xf numFmtId="37" fontId="50" fillId="13" borderId="89" xfId="66" applyNumberFormat="1" applyFont="1" applyFill="1" applyBorder="1" applyProtection="1"/>
    <xf numFmtId="37" fontId="50" fillId="13" borderId="156" xfId="66" applyNumberFormat="1" applyFont="1" applyFill="1" applyBorder="1" applyProtection="1"/>
    <xf numFmtId="37" fontId="50" fillId="13" borderId="278" xfId="66" applyNumberFormat="1" applyFont="1" applyFill="1" applyBorder="1" applyProtection="1"/>
    <xf numFmtId="37" fontId="50" fillId="52" borderId="278" xfId="66" applyNumberFormat="1" applyFont="1" applyFill="1" applyBorder="1" applyProtection="1"/>
    <xf numFmtId="37" fontId="50" fillId="13" borderId="157" xfId="66" applyNumberFormat="1" applyFont="1" applyFill="1" applyBorder="1" applyProtection="1"/>
    <xf numFmtId="37" fontId="50" fillId="13" borderId="175" xfId="66" applyNumberFormat="1" applyFont="1" applyFill="1" applyBorder="1" applyProtection="1"/>
    <xf numFmtId="37" fontId="50" fillId="52" borderId="20" xfId="66" applyNumberFormat="1" applyFont="1" applyFill="1" applyBorder="1" applyProtection="1"/>
    <xf numFmtId="37" fontId="50" fillId="13" borderId="91" xfId="66" applyNumberFormat="1" applyFont="1" applyFill="1" applyBorder="1" applyProtection="1"/>
    <xf numFmtId="37" fontId="50" fillId="13" borderId="109" xfId="66" applyNumberFormat="1" applyFont="1" applyFill="1" applyBorder="1" applyProtection="1"/>
    <xf numFmtId="37" fontId="50" fillId="13" borderId="162" xfId="66" applyNumberFormat="1" applyFont="1" applyFill="1" applyBorder="1" applyProtection="1"/>
    <xf numFmtId="167" fontId="50" fillId="0" borderId="0" xfId="67" quotePrefix="1" applyNumberFormat="1" applyFont="1" applyFill="1"/>
    <xf numFmtId="37" fontId="50" fillId="13" borderId="144" xfId="66" applyNumberFormat="1" applyFont="1" applyFill="1" applyBorder="1" applyProtection="1"/>
    <xf numFmtId="37" fontId="50" fillId="13" borderId="93" xfId="66" applyNumberFormat="1" applyFont="1" applyFill="1" applyBorder="1" applyProtection="1"/>
    <xf numFmtId="37" fontId="50" fillId="13" borderId="163" xfId="66" applyNumberFormat="1" applyFont="1" applyFill="1" applyBorder="1" applyProtection="1"/>
    <xf numFmtId="37" fontId="50" fillId="13" borderId="14" xfId="66" applyNumberFormat="1" applyFont="1" applyFill="1" applyBorder="1" applyProtection="1"/>
    <xf numFmtId="37" fontId="50" fillId="13" borderId="70" xfId="66" applyNumberFormat="1" applyFont="1" applyFill="1" applyBorder="1" applyProtection="1"/>
    <xf numFmtId="37" fontId="50" fillId="13" borderId="144" xfId="66" applyNumberFormat="1" applyFont="1" applyFill="1" applyBorder="1" applyAlignment="1" applyProtection="1">
      <alignment horizontal="right"/>
    </xf>
    <xf numFmtId="37" fontId="50" fillId="13" borderId="21" xfId="66" applyNumberFormat="1" applyFont="1" applyFill="1" applyBorder="1" applyAlignment="1" applyProtection="1">
      <alignment horizontal="right"/>
    </xf>
    <xf numFmtId="37" fontId="50" fillId="13" borderId="274" xfId="66" applyNumberFormat="1" applyFont="1" applyFill="1" applyBorder="1" applyProtection="1"/>
    <xf numFmtId="10" fontId="50" fillId="13" borderId="0" xfId="70" applyNumberFormat="1" applyFont="1" applyFill="1" applyBorder="1" applyProtection="1"/>
    <xf numFmtId="0" fontId="50" fillId="13" borderId="18" xfId="66" applyFont="1" applyFill="1" applyBorder="1" applyProtection="1"/>
    <xf numFmtId="37" fontId="50" fillId="13" borderId="195" xfId="66" applyNumberFormat="1" applyFont="1" applyFill="1" applyBorder="1" applyProtection="1"/>
    <xf numFmtId="37" fontId="50" fillId="13" borderId="156" xfId="66" applyNumberFormat="1" applyFont="1" applyFill="1" applyBorder="1" applyAlignment="1" applyProtection="1">
      <alignment horizontal="right"/>
    </xf>
    <xf numFmtId="37" fontId="50" fillId="13" borderId="278" xfId="66" applyNumberFormat="1" applyFont="1" applyFill="1" applyBorder="1" applyAlignment="1" applyProtection="1">
      <alignment horizontal="right"/>
    </xf>
    <xf numFmtId="37" fontId="50" fillId="13" borderId="109" xfId="66" applyNumberFormat="1" applyFont="1" applyFill="1" applyBorder="1" applyAlignment="1" applyProtection="1">
      <alignment horizontal="right"/>
    </xf>
    <xf numFmtId="37" fontId="50" fillId="13" borderId="20" xfId="66" applyNumberFormat="1" applyFont="1" applyFill="1" applyBorder="1" applyAlignment="1" applyProtection="1">
      <alignment horizontal="right"/>
    </xf>
    <xf numFmtId="37" fontId="50" fillId="13" borderId="162" xfId="66" applyNumberFormat="1" applyFont="1" applyFill="1" applyBorder="1" applyAlignment="1" applyProtection="1">
      <alignment horizontal="right"/>
    </xf>
    <xf numFmtId="37" fontId="50" fillId="13" borderId="144" xfId="66" applyNumberFormat="1" applyFont="1" applyFill="1" applyBorder="1" applyAlignment="1">
      <alignment horizontal="center"/>
    </xf>
    <xf numFmtId="37" fontId="50" fillId="13" borderId="107" xfId="66" applyNumberFormat="1" applyFont="1" applyFill="1" applyBorder="1" applyAlignment="1" applyProtection="1">
      <alignment horizontal="right"/>
    </xf>
    <xf numFmtId="37" fontId="50" fillId="13" borderId="163" xfId="66" applyNumberFormat="1" applyFont="1" applyFill="1" applyBorder="1" applyAlignment="1" applyProtection="1">
      <alignment horizontal="right"/>
    </xf>
    <xf numFmtId="0" fontId="50" fillId="0" borderId="20" xfId="66" applyFont="1" applyFill="1" applyBorder="1" applyProtection="1"/>
    <xf numFmtId="37" fontId="50" fillId="13" borderId="0" xfId="66" applyNumberFormat="1" applyFont="1" applyFill="1" applyAlignment="1" applyProtection="1">
      <alignment horizontal="right"/>
    </xf>
    <xf numFmtId="37" fontId="50" fillId="0" borderId="20" xfId="66" applyNumberFormat="1" applyFont="1" applyFill="1" applyBorder="1" applyAlignment="1" applyProtection="1">
      <alignment horizontal="right"/>
    </xf>
    <xf numFmtId="37" fontId="50" fillId="0" borderId="21" xfId="66" applyNumberFormat="1" applyFont="1" applyFill="1" applyBorder="1" applyAlignment="1" applyProtection="1">
      <alignment horizontal="right"/>
    </xf>
    <xf numFmtId="37" fontId="50" fillId="13" borderId="10" xfId="66" applyNumberFormat="1" applyFont="1" applyFill="1" applyBorder="1" applyProtection="1"/>
    <xf numFmtId="0" fontId="50" fillId="13" borderId="9" xfId="66" applyFont="1" applyFill="1" applyBorder="1" applyProtection="1"/>
    <xf numFmtId="0" fontId="50" fillId="52" borderId="0" xfId="66" applyFont="1" applyFill="1" applyProtection="1"/>
    <xf numFmtId="0" fontId="50" fillId="13" borderId="24" xfId="66" applyFont="1" applyFill="1" applyBorder="1" applyAlignment="1" applyProtection="1">
      <alignment horizontal="center"/>
    </xf>
    <xf numFmtId="0" fontId="50" fillId="52" borderId="7" xfId="66" applyFont="1" applyFill="1" applyBorder="1" applyProtection="1"/>
    <xf numFmtId="0" fontId="50" fillId="13" borderId="25" xfId="66" applyFont="1" applyFill="1" applyBorder="1" applyProtection="1"/>
    <xf numFmtId="0" fontId="50" fillId="13" borderId="24" xfId="66" applyFont="1" applyFill="1" applyBorder="1" applyProtection="1"/>
    <xf numFmtId="0" fontId="16" fillId="13" borderId="22" xfId="66" applyFont="1" applyFill="1" applyBorder="1" applyAlignment="1">
      <alignment horizontal="centerContinuous"/>
    </xf>
    <xf numFmtId="0" fontId="16" fillId="13" borderId="19" xfId="66" applyFont="1" applyFill="1" applyBorder="1" applyAlignment="1">
      <alignment horizontal="centerContinuous"/>
    </xf>
    <xf numFmtId="0" fontId="16" fillId="13" borderId="18" xfId="66" applyFont="1" applyFill="1" applyBorder="1" applyAlignment="1">
      <alignment horizontal="centerContinuous"/>
    </xf>
    <xf numFmtId="37" fontId="50" fillId="0" borderId="105" xfId="66" applyNumberFormat="1" applyFont="1" applyFill="1" applyBorder="1" applyAlignment="1">
      <alignment horizontal="right"/>
    </xf>
    <xf numFmtId="37" fontId="50" fillId="13" borderId="281" xfId="66" applyNumberFormat="1" applyFont="1" applyFill="1" applyBorder="1" applyAlignment="1">
      <alignment horizontal="right"/>
    </xf>
    <xf numFmtId="37" fontId="50" fillId="0" borderId="281" xfId="66" applyNumberFormat="1" applyFont="1" applyFill="1" applyBorder="1" applyAlignment="1">
      <alignment horizontal="right"/>
    </xf>
    <xf numFmtId="37" fontId="50" fillId="0" borderId="282" xfId="66" applyNumberFormat="1" applyFont="1" applyFill="1" applyBorder="1" applyAlignment="1">
      <alignment horizontal="right"/>
    </xf>
    <xf numFmtId="37" fontId="50" fillId="0" borderId="154" xfId="66" applyNumberFormat="1" applyFont="1" applyFill="1" applyBorder="1" applyAlignment="1">
      <alignment horizontal="right"/>
    </xf>
    <xf numFmtId="37" fontId="50" fillId="13" borderId="17" xfId="66" applyNumberFormat="1" applyFont="1" applyFill="1" applyBorder="1" applyAlignment="1">
      <alignment horizontal="right"/>
    </xf>
    <xf numFmtId="37" fontId="50" fillId="0" borderId="17" xfId="66" applyNumberFormat="1" applyFont="1" applyFill="1" applyBorder="1" applyAlignment="1">
      <alignment horizontal="right"/>
    </xf>
    <xf numFmtId="37" fontId="50" fillId="0" borderId="22" xfId="66" applyNumberFormat="1" applyFont="1" applyFill="1" applyBorder="1" applyAlignment="1">
      <alignment horizontal="right"/>
    </xf>
    <xf numFmtId="37" fontId="50" fillId="13" borderId="23" xfId="66" applyNumberFormat="1" applyFont="1" applyFill="1" applyBorder="1" applyAlignment="1">
      <alignment horizontal="right"/>
    </xf>
    <xf numFmtId="37" fontId="50" fillId="0" borderId="23" xfId="66" applyNumberFormat="1" applyFont="1" applyFill="1" applyBorder="1" applyAlignment="1">
      <alignment horizontal="right"/>
    </xf>
    <xf numFmtId="0" fontId="16" fillId="13" borderId="0" xfId="66" applyFont="1" applyFill="1" applyAlignment="1">
      <alignment horizontal="centerContinuous"/>
    </xf>
    <xf numFmtId="0" fontId="16" fillId="13" borderId="13" xfId="66" applyFont="1" applyFill="1" applyBorder="1" applyAlignment="1">
      <alignment horizontal="centerContinuous"/>
    </xf>
    <xf numFmtId="0" fontId="50" fillId="13" borderId="17" xfId="66" quotePrefix="1" applyFont="1" applyFill="1" applyBorder="1" applyAlignment="1">
      <alignment horizontal="center"/>
    </xf>
    <xf numFmtId="37" fontId="50" fillId="0" borderId="17" xfId="66" applyNumberFormat="1" applyFont="1" applyFill="1" applyBorder="1"/>
    <xf numFmtId="39" fontId="50" fillId="13" borderId="17" xfId="66" applyNumberFormat="1" applyFont="1" applyFill="1" applyBorder="1"/>
    <xf numFmtId="0" fontId="50" fillId="13" borderId="17" xfId="66" applyFont="1" applyFill="1" applyBorder="1"/>
    <xf numFmtId="0" fontId="50" fillId="13" borderId="17" xfId="66" applyFont="1" applyFill="1" applyBorder="1" applyAlignment="1">
      <alignment horizontal="center"/>
    </xf>
    <xf numFmtId="39" fontId="50" fillId="0" borderId="17" xfId="66" applyNumberFormat="1" applyFont="1" applyFill="1" applyBorder="1"/>
    <xf numFmtId="37" fontId="50" fillId="13" borderId="17" xfId="66" applyNumberFormat="1" applyFont="1" applyFill="1" applyBorder="1" applyAlignment="1">
      <alignment horizontal="center"/>
    </xf>
    <xf numFmtId="0" fontId="16" fillId="13" borderId="11" xfId="66" applyFont="1" applyFill="1" applyBorder="1"/>
    <xf numFmtId="43" fontId="50" fillId="0" borderId="205" xfId="67" applyFont="1" applyBorder="1"/>
    <xf numFmtId="43" fontId="50" fillId="0" borderId="248" xfId="67" applyFont="1" applyBorder="1"/>
    <xf numFmtId="43" fontId="50" fillId="0" borderId="76" xfId="67" applyFont="1" applyBorder="1"/>
    <xf numFmtId="43" fontId="50" fillId="0" borderId="26" xfId="67" applyFont="1" applyBorder="1"/>
    <xf numFmtId="39" fontId="50" fillId="13" borderId="26" xfId="66" applyNumberFormat="1" applyFont="1" applyFill="1" applyBorder="1" applyAlignment="1">
      <alignment horizontal="right"/>
    </xf>
    <xf numFmtId="39" fontId="50" fillId="13" borderId="76" xfId="66" applyNumberFormat="1" applyFont="1" applyFill="1" applyBorder="1" applyAlignment="1">
      <alignment horizontal="right"/>
    </xf>
    <xf numFmtId="37" fontId="50" fillId="13" borderId="17" xfId="66" applyNumberFormat="1" applyFont="1" applyFill="1" applyBorder="1" applyAlignment="1" applyProtection="1">
      <alignment horizontal="center"/>
    </xf>
    <xf numFmtId="39" fontId="50" fillId="13" borderId="23" xfId="66" applyNumberFormat="1" applyFont="1" applyFill="1" applyBorder="1" applyProtection="1"/>
    <xf numFmtId="39" fontId="50" fillId="13" borderId="17" xfId="66" applyNumberFormat="1" applyFont="1" applyFill="1" applyBorder="1" applyProtection="1"/>
    <xf numFmtId="43" fontId="50" fillId="13" borderId="15" xfId="67" applyFont="1" applyFill="1" applyBorder="1" applyProtection="1"/>
    <xf numFmtId="39" fontId="50" fillId="13" borderId="26" xfId="66" applyNumberFormat="1" applyFont="1" applyFill="1" applyBorder="1" applyProtection="1"/>
    <xf numFmtId="1" fontId="41" fillId="13" borderId="0" xfId="86" applyFont="1" applyFill="1" applyAlignment="1" applyProtection="1">
      <alignment horizontal="center"/>
    </xf>
    <xf numFmtId="1" fontId="41" fillId="13" borderId="0" xfId="86" applyFont="1" applyFill="1" applyProtection="1"/>
    <xf numFmtId="1" fontId="41" fillId="13" borderId="0" xfId="86" quotePrefix="1" applyFont="1" applyFill="1" applyAlignment="1" applyProtection="1">
      <alignment horizontal="right"/>
    </xf>
    <xf numFmtId="1" fontId="41" fillId="13" borderId="0" xfId="86" applyFont="1" applyFill="1" applyAlignment="1" applyProtection="1">
      <alignment horizontal="right"/>
    </xf>
    <xf numFmtId="1" fontId="49" fillId="13" borderId="0" xfId="86" applyFont="1" applyFill="1" applyProtection="1"/>
    <xf numFmtId="1" fontId="41" fillId="13" borderId="0" xfId="86" applyFont="1" applyFill="1"/>
    <xf numFmtId="1" fontId="49" fillId="13" borderId="1" xfId="86" applyFont="1" applyFill="1" applyBorder="1" applyAlignment="1" applyProtection="1">
      <alignment horizontal="centerContinuous"/>
    </xf>
    <xf numFmtId="1" fontId="41" fillId="13" borderId="2" xfId="86" applyFont="1" applyFill="1" applyBorder="1" applyAlignment="1" applyProtection="1">
      <alignment horizontal="centerContinuous"/>
    </xf>
    <xf numFmtId="1" fontId="41" fillId="13" borderId="3" xfId="86" applyFont="1" applyFill="1" applyBorder="1" applyAlignment="1" applyProtection="1">
      <alignment horizontal="centerContinuous"/>
    </xf>
    <xf numFmtId="1" fontId="50" fillId="13" borderId="4" xfId="86" applyFont="1" applyFill="1" applyBorder="1" applyProtection="1"/>
    <xf numFmtId="1" fontId="41" fillId="13" borderId="0" xfId="86" applyFont="1" applyFill="1" applyBorder="1" applyAlignment="1" applyProtection="1">
      <alignment horizontal="centerContinuous"/>
    </xf>
    <xf numFmtId="1" fontId="41" fillId="13" borderId="5" xfId="86" applyFont="1" applyFill="1" applyBorder="1" applyAlignment="1" applyProtection="1">
      <alignment horizontal="centerContinuous"/>
    </xf>
    <xf numFmtId="1" fontId="50" fillId="13" borderId="0" xfId="86" applyFont="1" applyFill="1" applyBorder="1" applyProtection="1"/>
    <xf numFmtId="1" fontId="50" fillId="13" borderId="5" xfId="86" applyFont="1" applyFill="1" applyBorder="1" applyProtection="1"/>
    <xf numFmtId="1" fontId="50" fillId="13" borderId="0" xfId="86" applyFont="1" applyFill="1" applyProtection="1"/>
    <xf numFmtId="1" fontId="50" fillId="13" borderId="42" xfId="86" applyFont="1" applyFill="1" applyBorder="1" applyProtection="1"/>
    <xf numFmtId="1" fontId="50" fillId="13" borderId="15" xfId="86" applyFont="1" applyFill="1" applyBorder="1" applyProtection="1"/>
    <xf numFmtId="1" fontId="50" fillId="13" borderId="43" xfId="86" applyFont="1" applyFill="1" applyBorder="1" applyProtection="1"/>
    <xf numFmtId="1" fontId="50" fillId="13" borderId="68" xfId="86" applyFont="1" applyFill="1" applyBorder="1" applyAlignment="1" applyProtection="1">
      <alignment horizontal="center"/>
    </xf>
    <xf numFmtId="1" fontId="50" fillId="13" borderId="23" xfId="86" applyFont="1" applyFill="1" applyBorder="1" applyAlignment="1" applyProtection="1">
      <alignment horizontal="center"/>
    </xf>
    <xf numFmtId="1" fontId="50" fillId="13" borderId="99" xfId="86" applyFont="1" applyFill="1" applyBorder="1" applyAlignment="1" applyProtection="1">
      <alignment horizontal="center"/>
    </xf>
    <xf numFmtId="1" fontId="50" fillId="13" borderId="0" xfId="86" applyFont="1" applyFill="1" applyAlignment="1" applyProtection="1">
      <alignment horizontal="center"/>
    </xf>
    <xf numFmtId="1" fontId="50" fillId="13" borderId="51" xfId="86" applyFont="1" applyFill="1" applyBorder="1" applyAlignment="1" applyProtection="1">
      <alignment horizontal="center"/>
    </xf>
    <xf numFmtId="1" fontId="50" fillId="13" borderId="20" xfId="86" applyFont="1" applyFill="1" applyBorder="1" applyAlignment="1" applyProtection="1">
      <alignment horizontal="center"/>
    </xf>
    <xf numFmtId="1" fontId="50" fillId="13" borderId="53" xfId="86" applyFont="1" applyFill="1" applyBorder="1" applyAlignment="1" applyProtection="1">
      <alignment horizontal="center"/>
    </xf>
    <xf numFmtId="1" fontId="50" fillId="13" borderId="70" xfId="86" applyFont="1" applyFill="1" applyBorder="1" applyAlignment="1" applyProtection="1">
      <alignment horizontal="center"/>
    </xf>
    <xf numFmtId="1" fontId="41" fillId="13" borderId="20" xfId="86" applyFont="1" applyFill="1" applyBorder="1" applyAlignment="1" applyProtection="1">
      <alignment horizontal="centerContinuous"/>
    </xf>
    <xf numFmtId="1" fontId="50" fillId="13" borderId="21" xfId="86" applyFont="1" applyFill="1" applyBorder="1" applyAlignment="1" applyProtection="1">
      <alignment horizontal="center"/>
    </xf>
    <xf numFmtId="1" fontId="50" fillId="13" borderId="65" xfId="86" applyFont="1" applyFill="1" applyBorder="1" applyAlignment="1" applyProtection="1">
      <alignment horizontal="center"/>
    </xf>
    <xf numFmtId="1" fontId="50" fillId="13" borderId="223" xfId="86" applyFont="1" applyFill="1" applyBorder="1" applyAlignment="1" applyProtection="1">
      <alignment horizontal="center"/>
    </xf>
    <xf numFmtId="1" fontId="41" fillId="0" borderId="17" xfId="86" applyFont="1" applyBorder="1" applyAlignment="1">
      <alignment horizontal="center"/>
    </xf>
    <xf numFmtId="3" fontId="41" fillId="0" borderId="17" xfId="86" applyNumberFormat="1" applyFont="1" applyBorder="1"/>
    <xf numFmtId="1" fontId="41" fillId="0" borderId="17" xfId="86" applyFont="1" applyBorder="1"/>
    <xf numFmtId="37" fontId="50" fillId="13" borderId="17" xfId="86" applyNumberFormat="1" applyFont="1" applyFill="1" applyBorder="1" applyProtection="1"/>
    <xf numFmtId="1" fontId="50" fillId="13" borderId="135" xfId="86" applyFont="1" applyFill="1" applyBorder="1" applyAlignment="1" applyProtection="1">
      <alignment horizontal="center"/>
    </xf>
    <xf numFmtId="1" fontId="41" fillId="13" borderId="17" xfId="86" applyFont="1" applyFill="1" applyBorder="1" applyAlignment="1">
      <alignment horizontal="center"/>
    </xf>
    <xf numFmtId="1" fontId="41" fillId="13" borderId="17" xfId="86" applyFont="1" applyFill="1" applyBorder="1"/>
    <xf numFmtId="3" fontId="41" fillId="0" borderId="0" xfId="86" applyNumberFormat="1" applyFont="1"/>
    <xf numFmtId="37" fontId="41" fillId="0" borderId="17" xfId="86" applyNumberFormat="1" applyFont="1" applyBorder="1"/>
    <xf numFmtId="37" fontId="41" fillId="13" borderId="17" xfId="86" applyNumberFormat="1" applyFont="1" applyFill="1" applyBorder="1" applyAlignment="1" applyProtection="1">
      <alignment horizontal="center"/>
    </xf>
    <xf numFmtId="37" fontId="41" fillId="13" borderId="17" xfId="86" applyNumberFormat="1" applyFont="1" applyFill="1" applyBorder="1" applyProtection="1"/>
    <xf numFmtId="37" fontId="41" fillId="13" borderId="23" xfId="86" applyNumberFormat="1" applyFont="1" applyFill="1" applyBorder="1" applyProtection="1"/>
    <xf numFmtId="1" fontId="50" fillId="13" borderId="287" xfId="86" applyFont="1" applyFill="1" applyBorder="1" applyAlignment="1" applyProtection="1">
      <alignment horizontal="center"/>
    </xf>
    <xf numFmtId="1" fontId="50" fillId="13" borderId="26" xfId="86" applyFont="1" applyFill="1" applyBorder="1" applyAlignment="1" applyProtection="1">
      <alignment horizontal="center"/>
    </xf>
    <xf numFmtId="37" fontId="41" fillId="13" borderId="26" xfId="86" applyNumberFormat="1" applyFont="1" applyFill="1" applyBorder="1" applyAlignment="1" applyProtection="1">
      <alignment horizontal="center"/>
    </xf>
    <xf numFmtId="37" fontId="41" fillId="13" borderId="26" xfId="86" applyNumberFormat="1" applyFont="1" applyFill="1" applyBorder="1" applyProtection="1"/>
    <xf numFmtId="1" fontId="50" fillId="13" borderId="4" xfId="86" applyFont="1" applyFill="1" applyBorder="1" applyAlignment="1" applyProtection="1">
      <alignment horizontal="center"/>
    </xf>
    <xf numFmtId="37" fontId="41" fillId="13" borderId="0" xfId="86" applyNumberFormat="1" applyFont="1" applyFill="1" applyBorder="1" applyAlignment="1" applyProtection="1">
      <alignment horizontal="center"/>
    </xf>
    <xf numFmtId="37" fontId="41" fillId="13" borderId="0" xfId="86" applyNumberFormat="1" applyFont="1" applyFill="1" applyBorder="1" applyProtection="1"/>
    <xf numFmtId="1" fontId="50" fillId="13" borderId="5" xfId="86" applyFont="1" applyFill="1" applyBorder="1" applyAlignment="1" applyProtection="1">
      <alignment horizontal="center"/>
    </xf>
    <xf numFmtId="1" fontId="50" fillId="13" borderId="6" xfId="86" applyFont="1" applyFill="1" applyBorder="1" applyAlignment="1" applyProtection="1">
      <alignment horizontal="center"/>
    </xf>
    <xf numFmtId="1" fontId="41" fillId="13" borderId="7" xfId="86" applyFont="1" applyFill="1" applyBorder="1" applyAlignment="1" applyProtection="1">
      <alignment horizontal="center"/>
    </xf>
    <xf numFmtId="1" fontId="41" fillId="13" borderId="7" xfId="86" applyFont="1" applyFill="1" applyBorder="1" applyProtection="1"/>
    <xf numFmtId="1" fontId="41" fillId="13" borderId="8" xfId="86" applyFont="1" applyFill="1" applyBorder="1" applyProtection="1"/>
    <xf numFmtId="10" fontId="50" fillId="13" borderId="26" xfId="70" applyNumberFormat="1" applyFont="1" applyFill="1" applyBorder="1"/>
    <xf numFmtId="10" fontId="50" fillId="0" borderId="26" xfId="66" applyNumberFormat="1" applyFont="1" applyFill="1" applyBorder="1"/>
    <xf numFmtId="0" fontId="41" fillId="13" borderId="0" xfId="125" applyFont="1" applyFill="1" applyAlignment="1" applyProtection="1">
      <alignment horizontal="left"/>
    </xf>
    <xf numFmtId="0" fontId="41" fillId="13" borderId="0" xfId="125" applyFont="1" applyFill="1" applyAlignment="1" applyProtection="1">
      <alignment horizontal="center"/>
    </xf>
    <xf numFmtId="0" fontId="41" fillId="13" borderId="0" xfId="125" applyFont="1" applyFill="1" applyProtection="1"/>
    <xf numFmtId="0" fontId="41" fillId="13" borderId="0" xfId="125" quotePrefix="1" applyFont="1" applyFill="1" applyAlignment="1" applyProtection="1">
      <alignment horizontal="left"/>
    </xf>
    <xf numFmtId="0" fontId="41" fillId="13" borderId="0" xfId="125" applyFont="1" applyFill="1"/>
    <xf numFmtId="0" fontId="41" fillId="13" borderId="0" xfId="125" applyFont="1" applyFill="1" applyAlignment="1" applyProtection="1">
      <alignment horizontal="right"/>
    </xf>
    <xf numFmtId="0" fontId="49" fillId="13" borderId="1" xfId="125" applyFont="1" applyFill="1" applyBorder="1" applyAlignment="1" applyProtection="1">
      <alignment horizontal="centerContinuous"/>
    </xf>
    <xf numFmtId="0" fontId="49" fillId="13" borderId="2" xfId="125" applyFont="1" applyFill="1" applyBorder="1" applyAlignment="1" applyProtection="1">
      <alignment horizontal="centerContinuous"/>
    </xf>
    <xf numFmtId="0" fontId="49" fillId="13" borderId="3" xfId="125" applyFont="1" applyFill="1" applyBorder="1" applyAlignment="1" applyProtection="1">
      <alignment horizontal="centerContinuous"/>
    </xf>
    <xf numFmtId="0" fontId="50" fillId="13" borderId="6" xfId="125" applyFont="1" applyFill="1" applyBorder="1" applyAlignment="1" applyProtection="1">
      <alignment horizontal="centerContinuous"/>
    </xf>
    <xf numFmtId="0" fontId="50" fillId="13" borderId="7" xfId="125" applyFont="1" applyFill="1" applyBorder="1" applyAlignment="1" applyProtection="1">
      <alignment horizontal="centerContinuous"/>
    </xf>
    <xf numFmtId="0" fontId="50" fillId="13" borderId="8" xfId="125" applyFont="1" applyFill="1" applyBorder="1" applyAlignment="1" applyProtection="1">
      <alignment horizontal="centerContinuous"/>
    </xf>
    <xf numFmtId="0" fontId="41" fillId="13" borderId="12" xfId="125" applyFont="1" applyFill="1" applyBorder="1" applyProtection="1"/>
    <xf numFmtId="0" fontId="41" fillId="13" borderId="13" xfId="125" applyFont="1" applyFill="1" applyBorder="1" applyProtection="1"/>
    <xf numFmtId="0" fontId="50" fillId="13" borderId="12" xfId="125" applyFont="1" applyFill="1" applyBorder="1" applyAlignment="1" applyProtection="1">
      <alignment horizontal="center"/>
    </xf>
    <xf numFmtId="0" fontId="50" fillId="13" borderId="0" xfId="125" quotePrefix="1" applyFont="1" applyFill="1" applyAlignment="1" applyProtection="1">
      <alignment horizontal="left"/>
    </xf>
    <xf numFmtId="0" fontId="50" fillId="13" borderId="0" xfId="125" applyFont="1" applyFill="1" applyProtection="1"/>
    <xf numFmtId="0" fontId="50" fillId="13" borderId="13" xfId="125" applyFont="1" applyFill="1" applyBorder="1" applyProtection="1"/>
    <xf numFmtId="0" fontId="50" fillId="13" borderId="12" xfId="125" quotePrefix="1" applyFont="1" applyFill="1" applyBorder="1" applyAlignment="1" applyProtection="1">
      <alignment horizontal="left"/>
    </xf>
    <xf numFmtId="0" fontId="50" fillId="13" borderId="12" xfId="125" applyFont="1" applyFill="1" applyBorder="1" applyProtection="1"/>
    <xf numFmtId="0" fontId="50" fillId="51" borderId="12" xfId="125" applyFont="1" applyFill="1" applyBorder="1" applyProtection="1"/>
    <xf numFmtId="0" fontId="50" fillId="51" borderId="0" xfId="125" applyFont="1" applyFill="1" applyProtection="1"/>
    <xf numFmtId="0" fontId="50" fillId="51" borderId="13" xfId="125" applyFont="1" applyFill="1" applyBorder="1" applyProtection="1"/>
    <xf numFmtId="0" fontId="41" fillId="13" borderId="14" xfId="125" applyFont="1" applyFill="1" applyBorder="1" applyProtection="1"/>
    <xf numFmtId="0" fontId="41" fillId="13" borderId="15" xfId="125" applyFont="1" applyFill="1" applyBorder="1" applyProtection="1"/>
    <xf numFmtId="0" fontId="41" fillId="13" borderId="16" xfId="125" applyFont="1" applyFill="1" applyBorder="1" applyProtection="1"/>
    <xf numFmtId="0" fontId="50" fillId="13" borderId="23" xfId="125" applyFont="1" applyFill="1" applyBorder="1" applyAlignment="1" applyProtection="1">
      <alignment horizontal="center"/>
    </xf>
    <xf numFmtId="0" fontId="50" fillId="13" borderId="10" xfId="125" applyFont="1" applyFill="1" applyBorder="1" applyAlignment="1" applyProtection="1">
      <alignment horizontal="center"/>
    </xf>
    <xf numFmtId="0" fontId="50" fillId="13" borderId="22" xfId="125" applyFont="1" applyFill="1" applyBorder="1" applyAlignment="1" applyProtection="1">
      <alignment horizontal="centerContinuous"/>
    </xf>
    <xf numFmtId="0" fontId="50" fillId="13" borderId="19" xfId="125" applyFont="1" applyFill="1" applyBorder="1" applyAlignment="1" applyProtection="1">
      <alignment horizontal="centerContinuous"/>
    </xf>
    <xf numFmtId="0" fontId="50" fillId="13" borderId="18" xfId="125" applyFont="1" applyFill="1" applyBorder="1" applyAlignment="1" applyProtection="1">
      <alignment horizontal="centerContinuous"/>
    </xf>
    <xf numFmtId="0" fontId="50" fillId="13" borderId="11" xfId="125" applyFont="1" applyFill="1" applyBorder="1" applyAlignment="1" applyProtection="1">
      <alignment horizontal="center"/>
    </xf>
    <xf numFmtId="0" fontId="50" fillId="13" borderId="20" xfId="125" applyFont="1" applyFill="1" applyBorder="1" applyAlignment="1" applyProtection="1">
      <alignment horizontal="center"/>
    </xf>
    <xf numFmtId="0" fontId="50" fillId="13" borderId="0" xfId="125" applyFont="1" applyFill="1" applyAlignment="1" applyProtection="1">
      <alignment horizontal="center"/>
    </xf>
    <xf numFmtId="0" fontId="50" fillId="13" borderId="21" xfId="125" applyFont="1" applyFill="1" applyBorder="1" applyProtection="1"/>
    <xf numFmtId="0" fontId="50" fillId="13" borderId="15" xfId="125" applyFont="1" applyFill="1" applyBorder="1" applyProtection="1"/>
    <xf numFmtId="0" fontId="50" fillId="13" borderId="15" xfId="125" applyFont="1" applyFill="1" applyBorder="1" applyAlignment="1" applyProtection="1">
      <alignment horizontal="center"/>
    </xf>
    <xf numFmtId="0" fontId="50" fillId="13" borderId="21" xfId="125" applyFont="1" applyFill="1" applyBorder="1" applyAlignment="1" applyProtection="1">
      <alignment horizontal="center"/>
    </xf>
    <xf numFmtId="0" fontId="50" fillId="13" borderId="20" xfId="125" applyFont="1" applyFill="1" applyBorder="1" applyProtection="1"/>
    <xf numFmtId="0" fontId="50" fillId="13" borderId="66" xfId="125" applyFont="1" applyFill="1" applyBorder="1" applyProtection="1"/>
    <xf numFmtId="0" fontId="50" fillId="13" borderId="296" xfId="125" applyFont="1" applyFill="1" applyBorder="1" applyProtection="1"/>
    <xf numFmtId="0" fontId="50" fillId="13" borderId="156" xfId="125" applyFont="1" applyFill="1" applyBorder="1" applyProtection="1"/>
    <xf numFmtId="0" fontId="50" fillId="13" borderId="157" xfId="125" applyFont="1" applyFill="1" applyBorder="1" applyProtection="1"/>
    <xf numFmtId="37" fontId="50" fillId="13" borderId="15" xfId="125" applyNumberFormat="1" applyFont="1" applyFill="1" applyBorder="1" applyProtection="1"/>
    <xf numFmtId="167" fontId="50" fillId="0" borderId="69" xfId="67" applyNumberFormat="1" applyFont="1" applyFill="1" applyBorder="1" applyProtection="1"/>
    <xf numFmtId="167" fontId="50" fillId="0" borderId="295" xfId="67" applyNumberFormat="1" applyFont="1" applyFill="1" applyBorder="1" applyProtection="1"/>
    <xf numFmtId="10" fontId="50" fillId="0" borderId="16" xfId="126" applyNumberFormat="1" applyFont="1" applyFill="1" applyBorder="1" applyProtection="1"/>
    <xf numFmtId="0" fontId="50" fillId="13" borderId="107" xfId="125" applyFont="1" applyFill="1" applyBorder="1" applyProtection="1"/>
    <xf numFmtId="0" fontId="50" fillId="13" borderId="108" xfId="125" applyFont="1" applyFill="1" applyBorder="1" applyProtection="1"/>
    <xf numFmtId="0" fontId="50" fillId="13" borderId="16" xfId="125" applyFont="1" applyFill="1" applyBorder="1" applyProtection="1"/>
    <xf numFmtId="0" fontId="50" fillId="0" borderId="16" xfId="126" applyFont="1" applyFill="1" applyBorder="1" applyProtection="1"/>
    <xf numFmtId="0" fontId="50" fillId="13" borderId="158" xfId="125" applyFont="1" applyFill="1" applyBorder="1" applyAlignment="1" applyProtection="1">
      <alignment horizontal="center"/>
    </xf>
    <xf numFmtId="37" fontId="50" fillId="13" borderId="30" xfId="125" applyNumberFormat="1" applyFont="1" applyFill="1" applyBorder="1" applyProtection="1"/>
    <xf numFmtId="0" fontId="50" fillId="13" borderId="159" xfId="125" applyFont="1" applyFill="1" applyBorder="1" applyAlignment="1" applyProtection="1">
      <alignment horizontal="center"/>
    </xf>
    <xf numFmtId="10" fontId="50" fillId="0" borderId="31" xfId="126" applyNumberFormat="1" applyFont="1" applyFill="1" applyBorder="1" applyProtection="1"/>
    <xf numFmtId="0" fontId="50" fillId="13" borderId="160" xfId="125" applyFont="1" applyFill="1" applyBorder="1" applyProtection="1"/>
    <xf numFmtId="0" fontId="50" fillId="13" borderId="161" xfId="125" applyFont="1" applyFill="1" applyBorder="1" applyProtection="1"/>
    <xf numFmtId="0" fontId="50" fillId="13" borderId="31" xfId="125" applyFont="1" applyFill="1" applyBorder="1" applyProtection="1"/>
    <xf numFmtId="37" fontId="50" fillId="13" borderId="0" xfId="125" applyNumberFormat="1" applyFont="1" applyFill="1" applyProtection="1"/>
    <xf numFmtId="167" fontId="50" fillId="0" borderId="67" xfId="67" applyNumberFormat="1" applyFont="1" applyFill="1" applyBorder="1" applyProtection="1"/>
    <xf numFmtId="167" fontId="50" fillId="0" borderId="294" xfId="67" applyNumberFormat="1" applyFont="1" applyFill="1" applyBorder="1" applyProtection="1"/>
    <xf numFmtId="0" fontId="50" fillId="0" borderId="13" xfId="126" applyFont="1" applyFill="1" applyBorder="1" applyProtection="1"/>
    <xf numFmtId="0" fontId="50" fillId="13" borderId="109" xfId="125" applyFont="1" applyFill="1" applyBorder="1" applyProtection="1"/>
    <xf numFmtId="0" fontId="50" fillId="13" borderId="162" xfId="125" applyFont="1" applyFill="1" applyBorder="1" applyProtection="1"/>
    <xf numFmtId="37" fontId="50" fillId="13" borderId="14" xfId="125" applyNumberFormat="1" applyFont="1" applyFill="1" applyBorder="1" applyAlignment="1" applyProtection="1">
      <alignment horizontal="center"/>
    </xf>
    <xf numFmtId="0" fontId="50" fillId="13" borderId="163" xfId="125" applyFont="1" applyFill="1" applyBorder="1" applyProtection="1"/>
    <xf numFmtId="0" fontId="50" fillId="13" borderId="19" xfId="125" applyFont="1" applyFill="1" applyBorder="1" applyProtection="1"/>
    <xf numFmtId="10" fontId="50" fillId="0" borderId="13" xfId="126" applyNumberFormat="1" applyFont="1" applyFill="1" applyBorder="1" applyProtection="1"/>
    <xf numFmtId="10" fontId="50" fillId="0" borderId="165" xfId="126" applyNumberFormat="1" applyFont="1" applyFill="1" applyBorder="1" applyProtection="1"/>
    <xf numFmtId="0" fontId="50" fillId="13" borderId="164" xfId="125" applyFont="1" applyFill="1" applyBorder="1" applyProtection="1"/>
    <xf numFmtId="0" fontId="50" fillId="13" borderId="158" xfId="125" applyFont="1" applyFill="1" applyBorder="1" applyProtection="1"/>
    <xf numFmtId="0" fontId="50" fillId="13" borderId="166" xfId="125" applyFont="1" applyFill="1" applyBorder="1" applyAlignment="1" applyProtection="1">
      <alignment horizontal="center"/>
    </xf>
    <xf numFmtId="37" fontId="50" fillId="13" borderId="167" xfId="125" applyNumberFormat="1" applyFont="1" applyFill="1" applyBorder="1" applyProtection="1"/>
    <xf numFmtId="0" fontId="50" fillId="13" borderId="167" xfId="125" applyFont="1" applyFill="1" applyBorder="1" applyAlignment="1" applyProtection="1">
      <alignment horizontal="center"/>
    </xf>
    <xf numFmtId="10" fontId="50" fillId="0" borderId="16" xfId="126" applyNumberFormat="1" applyFont="1" applyFill="1" applyBorder="1" applyAlignment="1" applyProtection="1">
      <alignment horizontal="center"/>
    </xf>
    <xf numFmtId="0" fontId="50" fillId="13" borderId="168" xfId="125" applyFont="1" applyFill="1" applyBorder="1" applyProtection="1"/>
    <xf numFmtId="0" fontId="50" fillId="13" borderId="169" xfId="125" applyFont="1" applyFill="1" applyBorder="1" applyProtection="1"/>
    <xf numFmtId="0" fontId="50" fillId="13" borderId="4" xfId="125" applyFont="1" applyFill="1" applyBorder="1" applyAlignment="1" applyProtection="1">
      <alignment horizontal="center"/>
    </xf>
    <xf numFmtId="0" fontId="50" fillId="13" borderId="0" xfId="125" applyFont="1" applyFill="1" applyBorder="1" applyProtection="1"/>
    <xf numFmtId="0" fontId="50" fillId="13" borderId="0" xfId="125" applyFont="1" applyFill="1" applyBorder="1" applyAlignment="1" applyProtection="1">
      <alignment horizontal="center"/>
    </xf>
    <xf numFmtId="0" fontId="50" fillId="13" borderId="5" xfId="125" applyFont="1" applyFill="1" applyBorder="1" applyAlignment="1" applyProtection="1">
      <alignment horizontal="center"/>
    </xf>
    <xf numFmtId="0" fontId="50" fillId="49" borderId="6" xfId="125" applyFont="1" applyFill="1" applyBorder="1" applyAlignment="1" applyProtection="1">
      <alignment horizontal="center"/>
    </xf>
    <xf numFmtId="37" fontId="50" fillId="49" borderId="7" xfId="125" applyNumberFormat="1" applyFont="1" applyFill="1" applyBorder="1" applyProtection="1"/>
    <xf numFmtId="0" fontId="50" fillId="49" borderId="7" xfId="125" applyFont="1" applyFill="1" applyBorder="1" applyAlignment="1" applyProtection="1">
      <alignment horizontal="center"/>
    </xf>
    <xf numFmtId="167" fontId="50" fillId="49" borderId="7" xfId="67" applyNumberFormat="1" applyFont="1" applyFill="1" applyBorder="1" applyProtection="1"/>
    <xf numFmtId="0" fontId="50" fillId="49" borderId="7" xfId="125" applyFont="1" applyFill="1" applyBorder="1" applyProtection="1"/>
    <xf numFmtId="0" fontId="50" fillId="49" borderId="8" xfId="125" applyFont="1" applyFill="1" applyBorder="1" applyAlignment="1" applyProtection="1">
      <alignment horizontal="center"/>
    </xf>
    <xf numFmtId="37" fontId="50" fillId="13" borderId="0" xfId="125" applyNumberFormat="1" applyFont="1" applyFill="1" applyBorder="1" applyProtection="1"/>
    <xf numFmtId="0" fontId="41" fillId="13" borderId="0" xfId="125" applyFont="1" applyFill="1" applyBorder="1"/>
    <xf numFmtId="167" fontId="41" fillId="13" borderId="0" xfId="125" applyNumberFormat="1" applyFont="1" applyFill="1" applyBorder="1"/>
    <xf numFmtId="167" fontId="41" fillId="13" borderId="0" xfId="67" applyNumberFormat="1" applyFont="1" applyFill="1" applyBorder="1"/>
    <xf numFmtId="167" fontId="41" fillId="13" borderId="0" xfId="67" applyNumberFormat="1" applyFont="1" applyFill="1" applyAlignment="1">
      <alignment horizontal="left" indent="1"/>
    </xf>
    <xf numFmtId="37" fontId="49" fillId="13" borderId="2" xfId="66" applyNumberFormat="1" applyFont="1" applyFill="1" applyBorder="1" applyAlignment="1" applyProtection="1">
      <alignment horizontal="centerContinuous"/>
    </xf>
    <xf numFmtId="0" fontId="50" fillId="13" borderId="6" xfId="66" applyFont="1" applyFill="1" applyBorder="1" applyAlignment="1" applyProtection="1">
      <alignment horizontal="centerContinuous"/>
    </xf>
    <xf numFmtId="0" fontId="50" fillId="13" borderId="7" xfId="66" applyFont="1" applyFill="1" applyBorder="1" applyAlignment="1" applyProtection="1">
      <alignment horizontal="centerContinuous"/>
    </xf>
    <xf numFmtId="37" fontId="50" fillId="13" borderId="0" xfId="66" quotePrefix="1" applyNumberFormat="1" applyFont="1" applyFill="1" applyAlignment="1" applyProtection="1">
      <alignment horizontal="left"/>
    </xf>
    <xf numFmtId="167" fontId="50" fillId="13" borderId="0" xfId="67" applyNumberFormat="1" applyFont="1" applyFill="1" applyAlignment="1" applyProtection="1">
      <alignment horizontal="left" indent="1"/>
    </xf>
    <xf numFmtId="0" fontId="50" fillId="13" borderId="12" xfId="66" quotePrefix="1" applyFont="1" applyFill="1" applyBorder="1" applyAlignment="1" applyProtection="1">
      <alignment horizontal="left"/>
    </xf>
    <xf numFmtId="0" fontId="50" fillId="13" borderId="12" xfId="129" applyFont="1" applyFill="1" applyBorder="1" applyAlignment="1" applyProtection="1">
      <alignment horizontal="left"/>
    </xf>
    <xf numFmtId="37" fontId="50" fillId="13" borderId="0" xfId="129" applyNumberFormat="1" applyFont="1" applyFill="1" applyProtection="1"/>
    <xf numFmtId="0" fontId="50" fillId="13" borderId="0" xfId="129" applyFont="1" applyFill="1" applyProtection="1"/>
    <xf numFmtId="0" fontId="50" fillId="13" borderId="13" xfId="129" applyFont="1" applyFill="1" applyBorder="1" applyProtection="1"/>
    <xf numFmtId="37" fontId="50" fillId="13" borderId="23" xfId="66" applyNumberFormat="1" applyFont="1" applyFill="1" applyBorder="1" applyProtection="1"/>
    <xf numFmtId="0" fontId="50" fillId="13" borderId="66" xfId="66" applyFont="1" applyFill="1" applyBorder="1" applyProtection="1"/>
    <xf numFmtId="0" fontId="50" fillId="13" borderId="171" xfId="66" applyFont="1" applyFill="1" applyBorder="1" applyProtection="1"/>
    <xf numFmtId="0" fontId="50" fillId="13" borderId="172" xfId="66" applyFont="1" applyFill="1" applyBorder="1" applyProtection="1"/>
    <xf numFmtId="0" fontId="41" fillId="13" borderId="16" xfId="66" applyFont="1" applyFill="1" applyBorder="1" applyProtection="1"/>
    <xf numFmtId="167" fontId="50" fillId="0" borderId="107" xfId="67" applyNumberFormat="1" applyFont="1" applyFill="1" applyBorder="1" applyProtection="1"/>
    <xf numFmtId="167" fontId="50" fillId="0" borderId="16" xfId="67" applyNumberFormat="1" applyFont="1" applyFill="1" applyBorder="1" applyProtection="1"/>
    <xf numFmtId="167" fontId="50" fillId="0" borderId="163" xfId="67" applyNumberFormat="1" applyFont="1" applyFill="1" applyBorder="1" applyProtection="1"/>
    <xf numFmtId="0" fontId="50" fillId="13" borderId="158" xfId="66" applyFont="1" applyFill="1" applyBorder="1" applyAlignment="1" applyProtection="1">
      <alignment horizontal="center"/>
    </xf>
    <xf numFmtId="37" fontId="50" fillId="13" borderId="30" xfId="66" applyNumberFormat="1" applyFont="1" applyFill="1" applyBorder="1" applyProtection="1"/>
    <xf numFmtId="0" fontId="50" fillId="13" borderId="30" xfId="66" applyFont="1" applyFill="1" applyBorder="1" applyAlignment="1" applyProtection="1">
      <alignment horizontal="center"/>
    </xf>
    <xf numFmtId="0" fontId="50" fillId="13" borderId="31" xfId="66" applyFont="1" applyFill="1" applyBorder="1" applyAlignment="1" applyProtection="1">
      <alignment horizontal="center"/>
    </xf>
    <xf numFmtId="167" fontId="50" fillId="0" borderId="109" xfId="67" applyNumberFormat="1" applyFont="1" applyFill="1" applyBorder="1" applyProtection="1"/>
    <xf numFmtId="167" fontId="50" fillId="0" borderId="13" xfId="67" applyNumberFormat="1" applyFont="1" applyFill="1" applyBorder="1" applyProtection="1"/>
    <xf numFmtId="167" fontId="50" fillId="0" borderId="162" xfId="67" applyNumberFormat="1" applyFont="1" applyFill="1" applyBorder="1" applyProtection="1"/>
    <xf numFmtId="37" fontId="50" fillId="13" borderId="14" xfId="66" applyNumberFormat="1" applyFont="1" applyFill="1" applyBorder="1" applyAlignment="1" applyProtection="1">
      <alignment horizontal="right"/>
    </xf>
    <xf numFmtId="0" fontId="50" fillId="49" borderId="0" xfId="129" applyFont="1" applyFill="1" applyBorder="1" applyProtection="1"/>
    <xf numFmtId="0" fontId="50" fillId="0" borderId="0" xfId="129" applyFont="1" applyFill="1" applyBorder="1" applyProtection="1"/>
    <xf numFmtId="0" fontId="41" fillId="13" borderId="14" xfId="66" applyFont="1" applyFill="1" applyBorder="1" applyProtection="1"/>
    <xf numFmtId="41" fontId="41" fillId="13" borderId="0" xfId="67" applyNumberFormat="1" applyFont="1" applyFill="1" applyProtection="1"/>
    <xf numFmtId="41" fontId="41" fillId="13" borderId="2" xfId="67" applyNumberFormat="1" applyFont="1" applyFill="1" applyBorder="1" applyAlignment="1" applyProtection="1">
      <alignment horizontal="centerContinuous"/>
    </xf>
    <xf numFmtId="0" fontId="53" fillId="13" borderId="4" xfId="66" applyFont="1" applyFill="1" applyBorder="1" applyAlignment="1" applyProtection="1">
      <alignment horizontal="centerContinuous"/>
    </xf>
    <xf numFmtId="41" fontId="50" fillId="13" borderId="0" xfId="67" applyNumberFormat="1" applyFont="1" applyFill="1" applyBorder="1" applyAlignment="1" applyProtection="1">
      <alignment horizontal="centerContinuous"/>
    </xf>
    <xf numFmtId="41" fontId="50" fillId="13" borderId="0" xfId="67" applyNumberFormat="1" applyFont="1" applyFill="1" applyBorder="1" applyProtection="1"/>
    <xf numFmtId="41" fontId="50" fillId="13" borderId="15" xfId="67" applyNumberFormat="1" applyFont="1" applyFill="1" applyBorder="1" applyProtection="1"/>
    <xf numFmtId="41" fontId="50" fillId="13" borderId="20" xfId="67" applyNumberFormat="1" applyFont="1" applyFill="1" applyBorder="1" applyAlignment="1" applyProtection="1">
      <alignment horizontal="center"/>
    </xf>
    <xf numFmtId="41" fontId="50" fillId="13" borderId="20" xfId="67" quotePrefix="1" applyNumberFormat="1" applyFont="1" applyFill="1" applyBorder="1" applyAlignment="1" applyProtection="1">
      <alignment horizontal="center"/>
    </xf>
    <xf numFmtId="37" fontId="50" fillId="13" borderId="14" xfId="66" applyNumberFormat="1" applyFont="1" applyFill="1" applyBorder="1" applyAlignment="1" applyProtection="1">
      <alignment horizontal="center"/>
    </xf>
    <xf numFmtId="167" fontId="50" fillId="0" borderId="205" xfId="67" applyNumberFormat="1" applyFont="1" applyFill="1" applyBorder="1" applyProtection="1"/>
    <xf numFmtId="37" fontId="50" fillId="0" borderId="206" xfId="66" applyNumberFormat="1" applyFont="1" applyFill="1" applyBorder="1" applyProtection="1"/>
    <xf numFmtId="37" fontId="50" fillId="0" borderId="207" xfId="66" applyNumberFormat="1" applyFont="1" applyFill="1" applyBorder="1" applyProtection="1"/>
    <xf numFmtId="41" fontId="50" fillId="0" borderId="208" xfId="67" applyNumberFormat="1" applyFont="1" applyFill="1" applyBorder="1" applyProtection="1"/>
    <xf numFmtId="167" fontId="50" fillId="13" borderId="0" xfId="66" applyNumberFormat="1" applyFont="1" applyFill="1" applyProtection="1"/>
    <xf numFmtId="167" fontId="50" fillId="0" borderId="76" xfId="67" applyNumberFormat="1" applyFont="1" applyFill="1" applyBorder="1" applyProtection="1"/>
    <xf numFmtId="37" fontId="50" fillId="0" borderId="16" xfId="66" applyNumberFormat="1" applyFont="1" applyFill="1" applyBorder="1" applyProtection="1"/>
    <xf numFmtId="37" fontId="50" fillId="0" borderId="14" xfId="66" applyNumberFormat="1" applyFont="1" applyFill="1" applyBorder="1" applyProtection="1"/>
    <xf numFmtId="41" fontId="50" fillId="0" borderId="209" xfId="67" applyNumberFormat="1" applyFont="1" applyFill="1" applyBorder="1" applyProtection="1"/>
    <xf numFmtId="0" fontId="50" fillId="13" borderId="185" xfId="66" applyFont="1" applyFill="1" applyBorder="1" applyProtection="1"/>
    <xf numFmtId="37" fontId="41" fillId="13" borderId="7" xfId="66" applyNumberFormat="1" applyFont="1" applyFill="1" applyBorder="1" applyProtection="1"/>
    <xf numFmtId="41" fontId="41" fillId="13" borderId="7" xfId="67" applyNumberFormat="1" applyFont="1" applyFill="1" applyBorder="1" applyProtection="1"/>
    <xf numFmtId="41" fontId="41" fillId="13" borderId="0" xfId="67" applyNumberFormat="1" applyFont="1" applyFill="1"/>
    <xf numFmtId="37" fontId="41" fillId="13" borderId="0" xfId="66" applyNumberFormat="1" applyFont="1" applyFill="1" applyAlignment="1">
      <alignment textRotation="180"/>
    </xf>
    <xf numFmtId="37" fontId="50" fillId="13" borderId="271" xfId="66" applyNumberFormat="1" applyFont="1" applyFill="1" applyBorder="1" applyAlignment="1"/>
    <xf numFmtId="37" fontId="50" fillId="13" borderId="23" xfId="66" applyNumberFormat="1" applyFont="1" applyFill="1" applyBorder="1" applyAlignment="1"/>
    <xf numFmtId="37" fontId="50" fillId="0" borderId="304" xfId="133" applyNumberFormat="1" applyFont="1" applyFill="1" applyBorder="1" applyAlignment="1"/>
    <xf numFmtId="37" fontId="50" fillId="13" borderId="272" xfId="66" applyNumberFormat="1" applyFont="1" applyFill="1" applyBorder="1" applyAlignment="1"/>
    <xf numFmtId="37" fontId="50" fillId="13" borderId="274" xfId="66" applyNumberFormat="1" applyFont="1" applyFill="1" applyBorder="1" applyAlignment="1"/>
    <xf numFmtId="0" fontId="50" fillId="13" borderId="12" xfId="66" applyFont="1" applyFill="1" applyBorder="1" applyAlignment="1">
      <alignment horizontal="center"/>
    </xf>
    <xf numFmtId="37" fontId="50" fillId="13" borderId="0" xfId="67" applyNumberFormat="1" applyFont="1" applyFill="1" applyBorder="1" applyAlignment="1">
      <alignment horizontal="right"/>
    </xf>
    <xf numFmtId="37" fontId="50" fillId="13" borderId="144" xfId="133" applyNumberFormat="1" applyFont="1" applyFill="1" applyBorder="1" applyAlignment="1">
      <alignment horizontal="right"/>
    </xf>
    <xf numFmtId="0" fontId="41" fillId="13" borderId="12" xfId="66" applyFont="1" applyFill="1" applyBorder="1" applyAlignment="1">
      <alignment vertical="top" textRotation="180"/>
    </xf>
    <xf numFmtId="0" fontId="50" fillId="13" borderId="15" xfId="66" applyFont="1" applyFill="1" applyBorder="1" applyAlignment="1">
      <alignment horizontal="left" vertical="top"/>
    </xf>
    <xf numFmtId="0" fontId="41" fillId="13" borderId="7" xfId="66" applyFont="1" applyFill="1" applyBorder="1"/>
    <xf numFmtId="0" fontId="41" fillId="13" borderId="7" xfId="66" quotePrefix="1" applyFont="1" applyFill="1" applyBorder="1" applyAlignment="1" applyProtection="1">
      <alignment horizontal="left"/>
    </xf>
    <xf numFmtId="0" fontId="41" fillId="52" borderId="7" xfId="66" applyFont="1" applyFill="1" applyBorder="1"/>
    <xf numFmtId="0" fontId="41" fillId="13" borderId="7" xfId="66" applyFont="1" applyFill="1" applyBorder="1" applyAlignment="1" applyProtection="1">
      <alignment horizontal="right"/>
    </xf>
    <xf numFmtId="0" fontId="41" fillId="13" borderId="7" xfId="66" applyFont="1" applyFill="1" applyBorder="1" applyAlignment="1" applyProtection="1">
      <alignment horizontal="left"/>
    </xf>
    <xf numFmtId="0" fontId="41" fillId="13" borderId="7" xfId="66" quotePrefix="1" applyFont="1" applyFill="1" applyBorder="1" applyAlignment="1" applyProtection="1">
      <alignment horizontal="right"/>
    </xf>
    <xf numFmtId="0" fontId="41" fillId="52" borderId="7" xfId="66" applyFont="1" applyFill="1" applyBorder="1" applyProtection="1"/>
    <xf numFmtId="0" fontId="49" fillId="52" borderId="0" xfId="66" applyFont="1" applyFill="1" applyBorder="1" applyAlignment="1" applyProtection="1">
      <alignment horizontal="centerContinuous"/>
    </xf>
    <xf numFmtId="0" fontId="50" fillId="52" borderId="7" xfId="66" applyFont="1" applyFill="1" applyBorder="1" applyAlignment="1" applyProtection="1">
      <alignment horizontal="centerContinuous"/>
    </xf>
    <xf numFmtId="0" fontId="50" fillId="52" borderId="15" xfId="66" applyFont="1" applyFill="1" applyBorder="1" applyAlignment="1" applyProtection="1">
      <alignment horizontal="centerContinuous"/>
    </xf>
    <xf numFmtId="43" fontId="50" fillId="13" borderId="107" xfId="67" applyFont="1" applyFill="1" applyBorder="1" applyProtection="1"/>
    <xf numFmtId="43" fontId="50" fillId="13" borderId="21" xfId="67" applyFont="1" applyFill="1" applyBorder="1" applyProtection="1"/>
    <xf numFmtId="43" fontId="50" fillId="13" borderId="20" xfId="67" applyFont="1" applyFill="1" applyBorder="1" applyProtection="1"/>
    <xf numFmtId="43" fontId="50" fillId="13" borderId="144" xfId="67" applyFont="1" applyFill="1" applyBorder="1" applyProtection="1"/>
    <xf numFmtId="43" fontId="50" fillId="13" borderId="241" xfId="67" applyFont="1" applyFill="1" applyBorder="1" applyProtection="1"/>
    <xf numFmtId="43" fontId="50" fillId="13" borderId="163" xfId="67" applyFont="1" applyFill="1" applyBorder="1" applyProtection="1"/>
    <xf numFmtId="43" fontId="50" fillId="13" borderId="144" xfId="67" applyFont="1" applyFill="1" applyBorder="1" applyAlignment="1" applyProtection="1">
      <alignment horizontal="right"/>
    </xf>
    <xf numFmtId="43" fontId="50" fillId="13" borderId="93" xfId="67" applyFont="1" applyFill="1" applyBorder="1" applyProtection="1"/>
    <xf numFmtId="37" fontId="50" fillId="13" borderId="107" xfId="66" applyNumberFormat="1" applyFont="1" applyFill="1" applyBorder="1" applyProtection="1"/>
    <xf numFmtId="43" fontId="50" fillId="13" borderId="148" xfId="67" applyFont="1" applyFill="1" applyBorder="1" applyProtection="1"/>
    <xf numFmtId="43" fontId="50" fillId="13" borderId="210" xfId="67" applyFont="1" applyFill="1" applyBorder="1" applyProtection="1"/>
    <xf numFmtId="43" fontId="50" fillId="13" borderId="97" xfId="67" applyFont="1" applyFill="1" applyBorder="1" applyProtection="1"/>
    <xf numFmtId="43" fontId="50" fillId="13" borderId="181" xfId="67" applyFont="1" applyFill="1" applyBorder="1" applyProtection="1"/>
    <xf numFmtId="43" fontId="50" fillId="13" borderId="273" xfId="67" applyFont="1" applyFill="1" applyBorder="1" applyProtection="1"/>
    <xf numFmtId="43" fontId="50" fillId="13" borderId="217" xfId="67" applyFont="1" applyFill="1" applyBorder="1" applyProtection="1"/>
    <xf numFmtId="43" fontId="50" fillId="13" borderId="274" xfId="67" applyFont="1" applyFill="1" applyBorder="1" applyProtection="1"/>
    <xf numFmtId="0" fontId="41" fillId="13" borderId="2" xfId="66" applyFont="1" applyFill="1" applyBorder="1" applyAlignment="1" applyProtection="1"/>
    <xf numFmtId="0" fontId="49" fillId="13" borderId="13" xfId="66" applyFont="1" applyFill="1" applyBorder="1" applyAlignment="1" applyProtection="1">
      <alignment horizontal="centerContinuous"/>
    </xf>
    <xf numFmtId="0" fontId="50" fillId="13" borderId="102" xfId="66" applyFont="1" applyFill="1" applyBorder="1" applyAlignment="1" applyProtection="1">
      <alignment horizontal="center"/>
    </xf>
    <xf numFmtId="0" fontId="50" fillId="13" borderId="60" xfId="66" applyFont="1" applyFill="1" applyBorder="1" applyAlignment="1" applyProtection="1">
      <alignment horizontal="centerContinuous"/>
    </xf>
    <xf numFmtId="0" fontId="50" fillId="13" borderId="45" xfId="66" applyFont="1" applyFill="1" applyBorder="1" applyAlignment="1" applyProtection="1">
      <alignment horizontal="centerContinuous"/>
    </xf>
    <xf numFmtId="0" fontId="50" fillId="13" borderId="46" xfId="66" applyFont="1" applyFill="1" applyBorder="1" applyProtection="1"/>
    <xf numFmtId="37" fontId="50" fillId="13" borderId="148" xfId="66" applyNumberFormat="1" applyFont="1" applyFill="1" applyBorder="1" applyAlignment="1">
      <alignment horizontal="center"/>
    </xf>
    <xf numFmtId="37" fontId="50" fillId="13" borderId="210" xfId="66" applyNumberFormat="1" applyFont="1" applyFill="1" applyBorder="1" applyProtection="1"/>
    <xf numFmtId="37" fontId="50" fillId="13" borderId="97" xfId="66" applyNumberFormat="1" applyFont="1" applyFill="1" applyBorder="1" applyProtection="1"/>
    <xf numFmtId="37" fontId="50" fillId="13" borderId="181" xfId="66" applyNumberFormat="1" applyFont="1" applyFill="1" applyBorder="1" applyAlignment="1" applyProtection="1">
      <alignment horizontal="right"/>
    </xf>
    <xf numFmtId="37" fontId="50" fillId="13" borderId="273" xfId="66" applyNumberFormat="1" applyFont="1" applyFill="1" applyBorder="1" applyAlignment="1" applyProtection="1">
      <alignment horizontal="right"/>
    </xf>
    <xf numFmtId="37" fontId="50" fillId="13" borderId="273" xfId="66" applyNumberFormat="1" applyFont="1" applyFill="1" applyBorder="1" applyAlignment="1" applyProtection="1">
      <alignment horizontal="center"/>
    </xf>
    <xf numFmtId="37" fontId="50" fillId="13" borderId="274" xfId="66" applyNumberFormat="1" applyFont="1" applyFill="1" applyBorder="1" applyAlignment="1" applyProtection="1">
      <alignment horizontal="right"/>
    </xf>
    <xf numFmtId="37" fontId="41" fillId="13" borderId="0" xfId="1" applyNumberFormat="1" applyFont="1" applyFill="1" applyBorder="1" applyAlignment="1" applyProtection="1">
      <alignment horizontal="left"/>
    </xf>
    <xf numFmtId="37" fontId="49" fillId="13" borderId="0" xfId="1" applyNumberFormat="1" applyFont="1" applyFill="1" applyProtection="1"/>
    <xf numFmtId="37" fontId="41" fillId="13" borderId="0" xfId="1" applyNumberFormat="1" applyFont="1" applyFill="1" applyProtection="1"/>
    <xf numFmtId="0" fontId="41" fillId="13" borderId="0" xfId="1" applyFont="1" applyFill="1"/>
    <xf numFmtId="37" fontId="50" fillId="13" borderId="0" xfId="1" applyNumberFormat="1" applyFont="1" applyFill="1" applyProtection="1"/>
    <xf numFmtId="37" fontId="50" fillId="13" borderId="13" xfId="1" applyNumberFormat="1" applyFont="1" applyFill="1" applyBorder="1" applyProtection="1"/>
    <xf numFmtId="37" fontId="53" fillId="13" borderId="0" xfId="1" applyNumberFormat="1" applyFont="1" applyFill="1" applyProtection="1"/>
    <xf numFmtId="0" fontId="50" fillId="13" borderId="0" xfId="1" applyFont="1" applyFill="1"/>
    <xf numFmtId="37" fontId="50" fillId="13" borderId="13" xfId="1" applyNumberFormat="1" applyFont="1" applyFill="1" applyBorder="1" applyAlignment="1" applyProtection="1">
      <alignment horizontal="center"/>
    </xf>
    <xf numFmtId="37" fontId="50" fillId="13" borderId="13" xfId="1" quotePrefix="1" applyNumberFormat="1" applyFont="1" applyFill="1" applyBorder="1" applyAlignment="1" applyProtection="1">
      <alignment horizontal="center"/>
    </xf>
    <xf numFmtId="37" fontId="50" fillId="13" borderId="21" xfId="1" applyNumberFormat="1" applyFont="1" applyFill="1" applyBorder="1" applyProtection="1"/>
    <xf numFmtId="37" fontId="50" fillId="13" borderId="16" xfId="1" applyNumberFormat="1" applyFont="1" applyFill="1" applyBorder="1" applyAlignment="1" applyProtection="1">
      <alignment horizontal="center"/>
    </xf>
    <xf numFmtId="37" fontId="50" fillId="13" borderId="16" xfId="1" applyNumberFormat="1" applyFont="1" applyFill="1" applyBorder="1" applyProtection="1"/>
    <xf numFmtId="0" fontId="50" fillId="13" borderId="26" xfId="1" applyFont="1" applyFill="1" applyBorder="1"/>
    <xf numFmtId="37" fontId="50" fillId="13" borderId="26" xfId="76" applyNumberFormat="1" applyFont="1" applyFill="1" applyBorder="1" applyProtection="1"/>
    <xf numFmtId="167" fontId="50" fillId="13" borderId="26" xfId="77" applyNumberFormat="1" applyFont="1" applyFill="1" applyBorder="1" applyAlignment="1">
      <alignment horizontal="center"/>
    </xf>
    <xf numFmtId="168" fontId="50" fillId="13" borderId="17" xfId="78" applyNumberFormat="1" applyFont="1" applyFill="1" applyBorder="1" applyProtection="1"/>
    <xf numFmtId="37" fontId="50" fillId="13" borderId="16" xfId="76" applyNumberFormat="1" applyFont="1" applyFill="1" applyBorder="1" applyAlignment="1" applyProtection="1">
      <alignment horizontal="center"/>
    </xf>
    <xf numFmtId="37" fontId="62" fillId="13" borderId="17" xfId="1" applyNumberFormat="1" applyFont="1" applyFill="1" applyBorder="1" applyAlignment="1" applyProtection="1">
      <alignment horizontal="left"/>
    </xf>
    <xf numFmtId="37" fontId="50" fillId="13" borderId="26" xfId="1" applyNumberFormat="1" applyFont="1" applyFill="1" applyBorder="1" applyProtection="1"/>
    <xf numFmtId="37" fontId="50" fillId="13" borderId="17" xfId="1" applyNumberFormat="1" applyFont="1" applyFill="1" applyBorder="1" applyProtection="1"/>
    <xf numFmtId="0" fontId="50" fillId="13" borderId="26" xfId="1" applyFont="1" applyFill="1" applyBorder="1" applyAlignment="1">
      <alignment horizontal="center"/>
    </xf>
    <xf numFmtId="37" fontId="50" fillId="13" borderId="17" xfId="1" applyNumberFormat="1" applyFont="1" applyFill="1" applyBorder="1" applyAlignment="1" applyProtection="1"/>
    <xf numFmtId="167" fontId="50" fillId="13" borderId="26" xfId="67" applyNumberFormat="1" applyFont="1" applyFill="1" applyBorder="1"/>
    <xf numFmtId="0" fontId="62" fillId="13" borderId="0" xfId="1" applyFont="1" applyFill="1"/>
    <xf numFmtId="37" fontId="50" fillId="13" borderId="26" xfId="1" applyNumberFormat="1" applyFont="1" applyFill="1" applyBorder="1" applyAlignment="1" applyProtection="1">
      <alignment horizontal="left"/>
    </xf>
    <xf numFmtId="37" fontId="50" fillId="13" borderId="22" xfId="1" applyNumberFormat="1" applyFont="1" applyFill="1" applyBorder="1" applyAlignment="1" applyProtection="1">
      <alignment horizontal="left"/>
    </xf>
    <xf numFmtId="37" fontId="50" fillId="13" borderId="16" xfId="1" applyNumberFormat="1" applyFont="1" applyFill="1" applyBorder="1" applyAlignment="1" applyProtection="1">
      <alignment horizontal="right"/>
    </xf>
    <xf numFmtId="0" fontId="41" fillId="13" borderId="42" xfId="1" applyFont="1" applyFill="1" applyBorder="1"/>
    <xf numFmtId="37" fontId="41" fillId="13" borderId="15" xfId="1" applyNumberFormat="1" applyFont="1" applyFill="1" applyBorder="1" applyAlignment="1" applyProtection="1">
      <alignment horizontal="centerContinuous"/>
    </xf>
    <xf numFmtId="0" fontId="41" fillId="13" borderId="43" xfId="1" applyFont="1" applyFill="1" applyBorder="1"/>
    <xf numFmtId="37" fontId="50" fillId="13" borderId="17" xfId="1" applyNumberFormat="1" applyFont="1" applyFill="1" applyBorder="1" applyAlignment="1" applyProtection="1">
      <alignment horizontal="left"/>
    </xf>
    <xf numFmtId="37" fontId="50" fillId="13" borderId="22" xfId="1" applyNumberFormat="1" applyFont="1" applyFill="1" applyBorder="1" applyAlignment="1" applyProtection="1"/>
    <xf numFmtId="0" fontId="50" fillId="13" borderId="12" xfId="1" applyFont="1" applyFill="1" applyBorder="1" applyAlignment="1" applyProtection="1">
      <alignment horizontal="left"/>
    </xf>
    <xf numFmtId="37" fontId="50" fillId="13" borderId="9" xfId="1" applyNumberFormat="1" applyFont="1" applyFill="1" applyBorder="1" applyAlignment="1" applyProtection="1">
      <alignment horizontal="left"/>
    </xf>
    <xf numFmtId="37" fontId="50" fillId="13" borderId="102" xfId="1" applyNumberFormat="1" applyFont="1" applyFill="1" applyBorder="1" applyAlignment="1" applyProtection="1">
      <alignment horizontal="left"/>
    </xf>
    <xf numFmtId="37" fontId="50" fillId="13" borderId="12" xfId="1" applyNumberFormat="1" applyFont="1" applyFill="1" applyBorder="1" applyProtection="1"/>
    <xf numFmtId="37" fontId="50" fillId="13" borderId="14" xfId="1" applyNumberFormat="1" applyFont="1" applyFill="1" applyBorder="1" applyProtection="1"/>
    <xf numFmtId="0" fontId="50" fillId="13" borderId="7" xfId="1" applyFont="1" applyFill="1" applyBorder="1"/>
    <xf numFmtId="37" fontId="50" fillId="13" borderId="7" xfId="1" applyNumberFormat="1" applyFont="1" applyFill="1" applyBorder="1" applyProtection="1"/>
    <xf numFmtId="0" fontId="41" fillId="13" borderId="0" xfId="1" applyFont="1" applyFill="1" applyAlignment="1" applyProtection="1">
      <alignment horizontal="right"/>
    </xf>
    <xf numFmtId="0" fontId="58" fillId="13" borderId="0" xfId="1" applyFont="1" applyFill="1"/>
    <xf numFmtId="37" fontId="58" fillId="13" borderId="0" xfId="1" applyNumberFormat="1" applyFont="1" applyFill="1" applyProtection="1"/>
    <xf numFmtId="0" fontId="63" fillId="0" borderId="9" xfId="79" applyFont="1" applyBorder="1" applyProtection="1"/>
    <xf numFmtId="0" fontId="63" fillId="0" borderId="10" xfId="79" applyFont="1" applyBorder="1" applyProtection="1"/>
    <xf numFmtId="0" fontId="41" fillId="0" borderId="10" xfId="79" applyFont="1" applyBorder="1" applyProtection="1"/>
    <xf numFmtId="0" fontId="41" fillId="0" borderId="11" xfId="79" applyFont="1" applyBorder="1" applyProtection="1"/>
    <xf numFmtId="0" fontId="63" fillId="0" borderId="0" xfId="79" applyFont="1"/>
    <xf numFmtId="0" fontId="63" fillId="0" borderId="12" xfId="79" applyFont="1" applyBorder="1" applyProtection="1"/>
    <xf numFmtId="0" fontId="63" fillId="0" borderId="0" xfId="79" applyFont="1" applyProtection="1"/>
    <xf numFmtId="0" fontId="41" fillId="0" borderId="0" xfId="79" applyFont="1" applyProtection="1"/>
    <xf numFmtId="0" fontId="58" fillId="0" borderId="0" xfId="79" applyFont="1" applyProtection="1"/>
    <xf numFmtId="0" fontId="41" fillId="0" borderId="13" xfId="79" applyFont="1" applyBorder="1" applyProtection="1"/>
    <xf numFmtId="0" fontId="58" fillId="0" borderId="0" xfId="79" quotePrefix="1" applyFont="1" applyAlignment="1" applyProtection="1">
      <alignment horizontal="left"/>
    </xf>
    <xf numFmtId="0" fontId="64" fillId="0" borderId="0" xfId="79" applyFont="1" applyAlignment="1">
      <alignment textRotation="180"/>
    </xf>
    <xf numFmtId="0" fontId="49" fillId="0" borderId="0" xfId="79" applyFont="1" applyProtection="1"/>
    <xf numFmtId="0" fontId="65" fillId="0" borderId="0" xfId="79" applyFont="1" applyBorder="1" applyAlignment="1">
      <alignment horizontal="center" textRotation="180"/>
    </xf>
    <xf numFmtId="0" fontId="58" fillId="0" borderId="0" xfId="79" applyFont="1" applyBorder="1" applyProtection="1"/>
    <xf numFmtId="0" fontId="63" fillId="0" borderId="0" xfId="79" applyFont="1" applyBorder="1" applyProtection="1"/>
    <xf numFmtId="0" fontId="63" fillId="0" borderId="0" xfId="79" applyFont="1" applyBorder="1"/>
    <xf numFmtId="0" fontId="41" fillId="0" borderId="0" xfId="79" applyFont="1" applyBorder="1" applyProtection="1"/>
    <xf numFmtId="0" fontId="41" fillId="0" borderId="1" xfId="79" applyFont="1" applyBorder="1" applyProtection="1"/>
    <xf numFmtId="0" fontId="41" fillId="0" borderId="2" xfId="79" applyFont="1" applyBorder="1" applyProtection="1"/>
    <xf numFmtId="0" fontId="41" fillId="0" borderId="3" xfId="79" applyFont="1" applyBorder="1" applyProtection="1"/>
    <xf numFmtId="0" fontId="41" fillId="0" borderId="4" xfId="79" applyFont="1" applyBorder="1" applyProtection="1"/>
    <xf numFmtId="0" fontId="41" fillId="0" borderId="5" xfId="79" applyFont="1" applyBorder="1" applyProtection="1"/>
    <xf numFmtId="0" fontId="49" fillId="0" borderId="305" xfId="79" applyFont="1" applyBorder="1" applyProtection="1"/>
    <xf numFmtId="0" fontId="49" fillId="0" borderId="30" xfId="79" applyFont="1" applyBorder="1" applyProtection="1"/>
    <xf numFmtId="0" fontId="49" fillId="0" borderId="306" xfId="79" applyFont="1" applyBorder="1" applyProtection="1"/>
    <xf numFmtId="0" fontId="58" fillId="0" borderId="51" xfId="79" applyFont="1" applyBorder="1" applyAlignment="1" applyProtection="1">
      <alignment horizontal="center"/>
    </xf>
    <xf numFmtId="0" fontId="58" fillId="53" borderId="13" xfId="79" applyFont="1" applyFill="1" applyBorder="1" applyProtection="1"/>
    <xf numFmtId="0" fontId="58" fillId="0" borderId="13" xfId="79" applyFont="1" applyBorder="1" applyProtection="1"/>
    <xf numFmtId="0" fontId="58" fillId="0" borderId="13" xfId="79" applyFont="1" applyBorder="1" applyAlignment="1" applyProtection="1">
      <alignment horizontal="center"/>
    </xf>
    <xf numFmtId="0" fontId="58" fillId="0" borderId="13" xfId="79" quotePrefix="1" applyFont="1" applyFill="1" applyBorder="1" applyAlignment="1" applyProtection="1">
      <alignment horizontal="center"/>
    </xf>
    <xf numFmtId="0" fontId="58" fillId="0" borderId="5" xfId="79" applyFont="1" applyBorder="1" applyAlignment="1" applyProtection="1">
      <alignment horizontal="center"/>
    </xf>
    <xf numFmtId="0" fontId="58" fillId="0" borderId="13" xfId="79" applyFont="1" applyFill="1" applyBorder="1" applyAlignment="1" applyProtection="1">
      <alignment horizontal="center"/>
    </xf>
    <xf numFmtId="0" fontId="58" fillId="0" borderId="51" xfId="79" applyFont="1" applyBorder="1" applyProtection="1"/>
    <xf numFmtId="0" fontId="58" fillId="0" borderId="5" xfId="79" applyFont="1" applyBorder="1" applyProtection="1"/>
    <xf numFmtId="0" fontId="58" fillId="0" borderId="70" xfId="79" applyFont="1" applyBorder="1" applyProtection="1"/>
    <xf numFmtId="0" fontId="58" fillId="53" borderId="16" xfId="79" applyFont="1" applyFill="1" applyBorder="1" applyProtection="1"/>
    <xf numFmtId="0" fontId="58" fillId="0" borderId="16" xfId="79" applyFont="1" applyBorder="1" applyAlignment="1" applyProtection="1">
      <alignment horizontal="center"/>
    </xf>
    <xf numFmtId="0" fontId="58" fillId="0" borderId="16" xfId="79" applyFont="1" applyFill="1" applyBorder="1" applyAlignment="1" applyProtection="1">
      <alignment horizontal="center"/>
    </xf>
    <xf numFmtId="0" fontId="58" fillId="0" borderId="43" xfId="79" applyFont="1" applyBorder="1" applyProtection="1"/>
    <xf numFmtId="0" fontId="58" fillId="0" borderId="70" xfId="79" applyFont="1" applyBorder="1" applyAlignment="1" applyProtection="1">
      <alignment horizontal="center"/>
    </xf>
    <xf numFmtId="0" fontId="58" fillId="53" borderId="16" xfId="79" applyFont="1" applyFill="1" applyBorder="1" applyAlignment="1" applyProtection="1">
      <alignment horizontal="center"/>
    </xf>
    <xf numFmtId="0" fontId="58" fillId="0" borderId="43" xfId="79" applyFont="1" applyBorder="1" applyAlignment="1" applyProtection="1">
      <alignment horizontal="center"/>
    </xf>
    <xf numFmtId="0" fontId="64" fillId="0" borderId="0" xfId="79" applyFont="1"/>
    <xf numFmtId="0" fontId="58" fillId="53" borderId="13" xfId="79" applyFont="1" applyFill="1" applyBorder="1" applyAlignment="1" applyProtection="1">
      <alignment horizontal="center"/>
    </xf>
    <xf numFmtId="37" fontId="58" fillId="0" borderId="13" xfId="79" applyNumberFormat="1" applyFont="1" applyBorder="1" applyAlignment="1" applyProtection="1">
      <alignment horizontal="center"/>
    </xf>
    <xf numFmtId="39" fontId="58" fillId="0" borderId="13" xfId="79" applyNumberFormat="1" applyFont="1" applyBorder="1" applyAlignment="1" applyProtection="1">
      <alignment horizontal="center"/>
    </xf>
    <xf numFmtId="0" fontId="49" fillId="53" borderId="40" xfId="79" applyFont="1" applyFill="1" applyBorder="1" applyProtection="1"/>
    <xf numFmtId="0" fontId="49" fillId="53" borderId="10" xfId="79" applyFont="1" applyFill="1" applyBorder="1" applyProtection="1"/>
    <xf numFmtId="0" fontId="49" fillId="53" borderId="41" xfId="79" applyFont="1" applyFill="1" applyBorder="1" applyProtection="1"/>
    <xf numFmtId="0" fontId="58" fillId="0" borderId="4" xfId="79" quotePrefix="1" applyFont="1" applyBorder="1" applyAlignment="1" applyProtection="1">
      <alignment horizontal="left"/>
    </xf>
    <xf numFmtId="0" fontId="63" fillId="0" borderId="4" xfId="79" applyFont="1" applyBorder="1" applyProtection="1"/>
    <xf numFmtId="0" fontId="63" fillId="0" borderId="5" xfId="79" applyFont="1" applyBorder="1" applyProtection="1"/>
    <xf numFmtId="0" fontId="63" fillId="0" borderId="6" xfId="79" applyFont="1" applyBorder="1" applyProtection="1"/>
    <xf numFmtId="0" fontId="63" fillId="0" borderId="7" xfId="79" applyFont="1" applyBorder="1" applyProtection="1"/>
    <xf numFmtId="0" fontId="63" fillId="0" borderId="8" xfId="79" applyFont="1" applyBorder="1" applyProtection="1"/>
    <xf numFmtId="0" fontId="11" fillId="13" borderId="0" xfId="102" quotePrefix="1" applyFont="1" applyFill="1" applyAlignment="1" applyProtection="1">
      <alignment horizontal="left"/>
    </xf>
    <xf numFmtId="0" fontId="11" fillId="13" borderId="0" xfId="102" applyFont="1" applyFill="1" applyAlignment="1" applyProtection="1"/>
    <xf numFmtId="0" fontId="5" fillId="13" borderId="0" xfId="102" applyFill="1" applyAlignment="1"/>
    <xf numFmtId="0" fontId="42" fillId="13" borderId="0" xfId="102" applyFont="1" applyFill="1" applyAlignment="1"/>
    <xf numFmtId="0" fontId="13" fillId="13" borderId="1" xfId="102" applyFont="1" applyFill="1" applyBorder="1" applyAlignment="1" applyProtection="1">
      <alignment horizontal="centerContinuous"/>
    </xf>
    <xf numFmtId="0" fontId="5" fillId="13" borderId="2" xfId="102" applyFill="1" applyBorder="1" applyAlignment="1" applyProtection="1">
      <alignment horizontal="centerContinuous"/>
    </xf>
    <xf numFmtId="0" fontId="5" fillId="13" borderId="3" xfId="102" applyFill="1" applyBorder="1" applyAlignment="1" applyProtection="1">
      <alignment horizontal="centerContinuous"/>
    </xf>
    <xf numFmtId="0" fontId="5" fillId="13" borderId="0" xfId="102" applyFill="1"/>
    <xf numFmtId="0" fontId="67" fillId="56" borderId="0" xfId="102" applyFont="1" applyFill="1" applyBorder="1" applyAlignment="1">
      <alignment horizontal="left" vertical="top"/>
    </xf>
    <xf numFmtId="0" fontId="67" fillId="56" borderId="1" xfId="102" applyFont="1" applyFill="1" applyBorder="1" applyAlignment="1">
      <alignment horizontal="center" vertical="center" wrapText="1"/>
    </xf>
    <xf numFmtId="0" fontId="16" fillId="56" borderId="1" xfId="102" applyFont="1" applyFill="1" applyBorder="1" applyAlignment="1">
      <alignment horizontal="center" vertical="center" wrapText="1"/>
    </xf>
    <xf numFmtId="0" fontId="67" fillId="56" borderId="49" xfId="102" applyFont="1" applyFill="1" applyBorder="1" applyAlignment="1">
      <alignment horizontal="center" vertical="center" wrapText="1"/>
    </xf>
    <xf numFmtId="0" fontId="67" fillId="56" borderId="0" xfId="102" applyFont="1" applyFill="1" applyBorder="1" applyAlignment="1">
      <alignment horizontal="center" vertical="top"/>
    </xf>
    <xf numFmtId="0" fontId="16" fillId="13" borderId="6" xfId="102" applyFont="1" applyFill="1" applyBorder="1" applyProtection="1"/>
    <xf numFmtId="0" fontId="16" fillId="13" borderId="6" xfId="102" applyFont="1" applyFill="1" applyBorder="1" applyAlignment="1" applyProtection="1">
      <alignment horizontal="center"/>
    </xf>
    <xf numFmtId="0" fontId="16" fillId="13" borderId="55" xfId="102" applyFont="1" applyFill="1" applyBorder="1" applyProtection="1"/>
    <xf numFmtId="0" fontId="67" fillId="56" borderId="308" xfId="102" applyFont="1" applyFill="1" applyBorder="1" applyAlignment="1">
      <alignment horizontal="left" vertical="top" wrapText="1"/>
    </xf>
    <xf numFmtId="167" fontId="67" fillId="56" borderId="308" xfId="128" applyNumberFormat="1" applyFont="1" applyFill="1" applyBorder="1" applyAlignment="1">
      <alignment horizontal="left" vertical="top" wrapText="1"/>
    </xf>
    <xf numFmtId="0" fontId="67" fillId="56" borderId="311" xfId="102" applyFont="1" applyFill="1" applyBorder="1" applyAlignment="1">
      <alignment horizontal="left" vertical="top" wrapText="1"/>
    </xf>
    <xf numFmtId="167" fontId="67" fillId="56" borderId="311" xfId="128" applyNumberFormat="1" applyFont="1" applyFill="1" applyBorder="1" applyAlignment="1">
      <alignment horizontal="left" vertical="top" wrapText="1"/>
    </xf>
    <xf numFmtId="0" fontId="67" fillId="56" borderId="314" xfId="102" applyFont="1" applyFill="1" applyBorder="1" applyAlignment="1">
      <alignment horizontal="left" vertical="top" wrapText="1"/>
    </xf>
    <xf numFmtId="0" fontId="68" fillId="56" borderId="4" xfId="102" applyFont="1" applyFill="1" applyBorder="1" applyAlignment="1">
      <alignment horizontal="left" vertical="top"/>
    </xf>
    <xf numFmtId="0" fontId="68" fillId="56" borderId="0" xfId="102" applyFont="1" applyFill="1" applyBorder="1" applyAlignment="1">
      <alignment horizontal="left" vertical="top"/>
    </xf>
    <xf numFmtId="0" fontId="68" fillId="56" borderId="5" xfId="102" applyFont="1" applyFill="1" applyBorder="1" applyAlignment="1">
      <alignment horizontal="left" vertical="top"/>
    </xf>
    <xf numFmtId="0" fontId="67" fillId="56" borderId="0" xfId="102" applyFont="1" applyFill="1" applyBorder="1" applyAlignment="1">
      <alignment horizontal="right" vertical="top"/>
    </xf>
    <xf numFmtId="167" fontId="67" fillId="56" borderId="0" xfId="128" applyNumberFormat="1" applyFont="1" applyFill="1" applyBorder="1" applyAlignment="1">
      <alignment horizontal="left" vertical="top"/>
    </xf>
    <xf numFmtId="167" fontId="67" fillId="56" borderId="138" xfId="102" applyNumberFormat="1" applyFont="1" applyFill="1" applyBorder="1" applyAlignment="1">
      <alignment horizontal="left" vertical="top"/>
    </xf>
    <xf numFmtId="0" fontId="67" fillId="56" borderId="0" xfId="102" applyFont="1" applyFill="1" applyBorder="1" applyAlignment="1">
      <alignment horizontal="left" vertical="top" wrapText="1"/>
    </xf>
    <xf numFmtId="167" fontId="67" fillId="56" borderId="138" xfId="128" applyNumberFormat="1" applyFont="1" applyFill="1" applyBorder="1" applyAlignment="1">
      <alignment horizontal="left" vertical="top"/>
    </xf>
    <xf numFmtId="0" fontId="68" fillId="56" borderId="6" xfId="102" applyFont="1" applyFill="1" applyBorder="1" applyAlignment="1">
      <alignment horizontal="left" vertical="top"/>
    </xf>
    <xf numFmtId="0" fontId="68" fillId="56" borderId="7" xfId="102" applyFont="1" applyFill="1" applyBorder="1" applyAlignment="1">
      <alignment horizontal="left" vertical="top"/>
    </xf>
    <xf numFmtId="0" fontId="68" fillId="56" borderId="8" xfId="102" applyFont="1" applyFill="1" applyBorder="1" applyAlignment="1">
      <alignment horizontal="left" vertical="top"/>
    </xf>
    <xf numFmtId="0" fontId="11" fillId="13" borderId="0" xfId="102" applyFont="1" applyFill="1" applyAlignment="1" applyProtection="1">
      <alignment horizontal="left"/>
    </xf>
    <xf numFmtId="0" fontId="11" fillId="13" borderId="0" xfId="102" applyFont="1" applyFill="1" applyAlignment="1" applyProtection="1">
      <alignment horizontal="right"/>
    </xf>
    <xf numFmtId="0" fontId="10" fillId="0" borderId="3" xfId="2" applyFont="1" applyBorder="1" applyAlignment="1" applyProtection="1">
      <alignment horizontal="center"/>
    </xf>
    <xf numFmtId="0" fontId="10" fillId="0" borderId="5" xfId="2" applyFont="1" applyBorder="1" applyAlignment="1" applyProtection="1">
      <alignment horizontal="center"/>
    </xf>
    <xf numFmtId="0" fontId="10" fillId="0" borderId="8" xfId="2" applyFont="1" applyBorder="1" applyAlignment="1" applyProtection="1">
      <alignment horizontal="center"/>
    </xf>
    <xf numFmtId="0" fontId="10" fillId="0" borderId="0" xfId="2" applyFont="1" applyBorder="1" applyProtection="1"/>
    <xf numFmtId="0" fontId="10" fillId="0" borderId="1" xfId="2" applyFont="1" applyBorder="1" applyAlignment="1" applyProtection="1">
      <alignment horizontal="center"/>
    </xf>
    <xf numFmtId="0" fontId="10" fillId="0" borderId="2" xfId="2" applyFont="1" applyBorder="1" applyProtection="1"/>
    <xf numFmtId="0" fontId="10" fillId="0" borderId="4" xfId="2" applyFont="1" applyBorder="1" applyAlignment="1" applyProtection="1">
      <alignment horizontal="center"/>
    </xf>
    <xf numFmtId="0" fontId="49" fillId="13" borderId="0" xfId="66" applyFont="1" applyFill="1" applyAlignment="1" applyProtection="1">
      <alignment horizontal="center"/>
    </xf>
    <xf numFmtId="0" fontId="53" fillId="13" borderId="0" xfId="66" applyFont="1" applyFill="1" applyAlignment="1" applyProtection="1">
      <alignment horizontal="left"/>
    </xf>
    <xf numFmtId="0" fontId="41" fillId="13" borderId="11" xfId="66" applyFont="1" applyFill="1" applyBorder="1" applyAlignment="1" applyProtection="1">
      <alignment horizontal="centerContinuous"/>
    </xf>
    <xf numFmtId="0" fontId="53" fillId="13" borderId="0" xfId="66" applyFont="1" applyFill="1" applyAlignment="1" applyProtection="1">
      <alignment horizontal="centerContinuous"/>
    </xf>
    <xf numFmtId="0" fontId="41" fillId="13" borderId="14" xfId="66" applyFont="1" applyFill="1" applyBorder="1" applyAlignment="1" applyProtection="1">
      <alignment horizontal="center"/>
    </xf>
    <xf numFmtId="0" fontId="41" fillId="13" borderId="15" xfId="66" applyFont="1" applyFill="1" applyBorder="1" applyAlignment="1" applyProtection="1">
      <alignment horizontal="center"/>
    </xf>
    <xf numFmtId="0" fontId="41" fillId="13" borderId="16" xfId="66" applyFont="1" applyFill="1" applyBorder="1" applyAlignment="1" applyProtection="1">
      <alignment horizontal="center"/>
    </xf>
    <xf numFmtId="0" fontId="50" fillId="13" borderId="11" xfId="66" applyFont="1" applyFill="1" applyBorder="1" applyAlignment="1" applyProtection="1">
      <alignment horizontal="center"/>
    </xf>
    <xf numFmtId="0" fontId="50" fillId="13" borderId="66" xfId="66" applyFont="1" applyFill="1" applyBorder="1" applyAlignment="1" applyProtection="1">
      <alignment horizontal="center"/>
    </xf>
    <xf numFmtId="0" fontId="50" fillId="13" borderId="67" xfId="66" applyFont="1" applyFill="1" applyBorder="1" applyAlignment="1" applyProtection="1">
      <alignment horizontal="center"/>
    </xf>
    <xf numFmtId="0" fontId="50" fillId="13" borderId="13" xfId="66" applyFont="1" applyFill="1" applyBorder="1" applyAlignment="1" applyProtection="1">
      <alignment horizontal="left"/>
    </xf>
    <xf numFmtId="0" fontId="50" fillId="13" borderId="16" xfId="66" applyFont="1" applyFill="1" applyBorder="1" applyAlignment="1" applyProtection="1">
      <alignment horizontal="left"/>
    </xf>
    <xf numFmtId="0" fontId="50" fillId="13" borderId="69" xfId="66" applyFont="1" applyFill="1" applyBorder="1" applyAlignment="1" applyProtection="1">
      <alignment horizontal="center"/>
    </xf>
    <xf numFmtId="0" fontId="41" fillId="13" borderId="13" xfId="66" applyFont="1" applyFill="1" applyBorder="1" applyAlignment="1" applyProtection="1">
      <alignment horizontal="center"/>
    </xf>
    <xf numFmtId="0" fontId="41" fillId="13" borderId="67" xfId="66" applyFont="1" applyFill="1" applyBorder="1" applyProtection="1"/>
    <xf numFmtId="0" fontId="50" fillId="13" borderId="21" xfId="66" applyNumberFormat="1" applyFont="1" applyFill="1" applyBorder="1" applyAlignment="1" applyProtection="1">
      <alignment horizontal="center"/>
    </xf>
    <xf numFmtId="167" fontId="50" fillId="13" borderId="69" xfId="67" applyNumberFormat="1" applyFont="1" applyFill="1" applyBorder="1" applyProtection="1"/>
    <xf numFmtId="0" fontId="41" fillId="13" borderId="20" xfId="66" applyNumberFormat="1" applyFont="1" applyFill="1" applyBorder="1" applyAlignment="1" applyProtection="1">
      <alignment horizontal="center"/>
    </xf>
    <xf numFmtId="167" fontId="50" fillId="13" borderId="71" xfId="67" applyNumberFormat="1" applyFont="1" applyFill="1" applyBorder="1" applyProtection="1"/>
    <xf numFmtId="167" fontId="50" fillId="13" borderId="72" xfId="67" applyNumberFormat="1" applyFont="1" applyFill="1" applyBorder="1" applyProtection="1"/>
    <xf numFmtId="0" fontId="50" fillId="13" borderId="20" xfId="66" applyNumberFormat="1" applyFont="1" applyFill="1" applyBorder="1" applyAlignment="1" applyProtection="1">
      <alignment horizontal="center"/>
    </xf>
    <xf numFmtId="167" fontId="50" fillId="13" borderId="73" xfId="67" applyNumberFormat="1" applyFont="1" applyFill="1" applyBorder="1" applyProtection="1"/>
    <xf numFmtId="0" fontId="50" fillId="13" borderId="49" xfId="66" applyNumberFormat="1" applyFont="1" applyFill="1" applyBorder="1" applyAlignment="1" applyProtection="1">
      <alignment horizontal="center"/>
    </xf>
    <xf numFmtId="0" fontId="41" fillId="13" borderId="49" xfId="66" applyFont="1" applyFill="1" applyBorder="1" applyAlignment="1" applyProtection="1">
      <alignment horizontal="center"/>
    </xf>
    <xf numFmtId="0" fontId="50" fillId="13" borderId="49" xfId="66" applyFont="1" applyFill="1" applyBorder="1" applyAlignment="1" applyProtection="1">
      <alignment horizontal="left"/>
    </xf>
    <xf numFmtId="37" fontId="50" fillId="13" borderId="1" xfId="66" applyNumberFormat="1" applyFont="1" applyFill="1" applyBorder="1" applyProtection="1"/>
    <xf numFmtId="37" fontId="50" fillId="13" borderId="49" xfId="66" applyNumberFormat="1" applyFont="1" applyFill="1" applyBorder="1" applyAlignment="1" applyProtection="1">
      <alignment horizontal="center"/>
    </xf>
    <xf numFmtId="0" fontId="50" fillId="13" borderId="55" xfId="66" applyNumberFormat="1" applyFont="1" applyFill="1" applyBorder="1" applyAlignment="1" applyProtection="1">
      <alignment horizontal="center"/>
    </xf>
    <xf numFmtId="0" fontId="41" fillId="13" borderId="55" xfId="66" applyFont="1" applyFill="1" applyBorder="1" applyAlignment="1" applyProtection="1">
      <alignment horizontal="center"/>
    </xf>
    <xf numFmtId="0" fontId="50" fillId="13" borderId="55" xfId="66" applyFont="1" applyFill="1" applyBorder="1" applyAlignment="1" applyProtection="1">
      <alignment horizontal="left"/>
    </xf>
    <xf numFmtId="0" fontId="50" fillId="13" borderId="4" xfId="66" applyNumberFormat="1" applyFont="1" applyFill="1" applyBorder="1" applyAlignment="1" applyProtection="1">
      <alignment horizontal="center"/>
    </xf>
    <xf numFmtId="0" fontId="41" fillId="13" borderId="52" xfId="66" applyFont="1" applyFill="1" applyBorder="1" applyAlignment="1" applyProtection="1">
      <alignment horizontal="center"/>
    </xf>
    <xf numFmtId="0" fontId="50" fillId="13" borderId="52" xfId="66" applyFont="1" applyFill="1" applyBorder="1" applyAlignment="1" applyProtection="1">
      <alignment horizontal="left"/>
    </xf>
    <xf numFmtId="167" fontId="50" fillId="13" borderId="67" xfId="67" applyNumberFormat="1" applyFont="1" applyFill="1" applyBorder="1" applyProtection="1"/>
    <xf numFmtId="0" fontId="50" fillId="13" borderId="52" xfId="66" applyNumberFormat="1" applyFont="1" applyFill="1" applyBorder="1" applyAlignment="1" applyProtection="1">
      <alignment horizontal="center"/>
    </xf>
    <xf numFmtId="0" fontId="50" fillId="13" borderId="6" xfId="66" applyNumberFormat="1" applyFont="1" applyFill="1" applyBorder="1" applyAlignment="1" applyProtection="1">
      <alignment horizontal="center"/>
    </xf>
    <xf numFmtId="0" fontId="50" fillId="0" borderId="6" xfId="66" quotePrefix="1" applyFont="1" applyFill="1" applyBorder="1" applyAlignment="1" applyProtection="1">
      <alignment horizontal="left"/>
    </xf>
    <xf numFmtId="167" fontId="50" fillId="13" borderId="74" xfId="67" applyNumberFormat="1" applyFont="1" applyFill="1" applyBorder="1" applyProtection="1"/>
    <xf numFmtId="0" fontId="50" fillId="13" borderId="51" xfId="66" applyNumberFormat="1" applyFont="1" applyFill="1" applyBorder="1" applyAlignment="1" applyProtection="1">
      <alignment horizontal="center"/>
    </xf>
    <xf numFmtId="0" fontId="50" fillId="13" borderId="70" xfId="66" applyNumberFormat="1" applyFont="1" applyFill="1" applyBorder="1" applyAlignment="1" applyProtection="1">
      <alignment horizontal="center"/>
    </xf>
    <xf numFmtId="167" fontId="50" fillId="13" borderId="75" xfId="67" applyNumberFormat="1" applyFont="1" applyFill="1" applyBorder="1" applyProtection="1"/>
    <xf numFmtId="167" fontId="50" fillId="13" borderId="76" xfId="67" applyNumberFormat="1" applyFont="1" applyFill="1" applyBorder="1" applyProtection="1"/>
    <xf numFmtId="0" fontId="41" fillId="13" borderId="9" xfId="66" applyFont="1" applyFill="1" applyBorder="1" applyAlignment="1" applyProtection="1">
      <alignment horizontal="center"/>
    </xf>
    <xf numFmtId="0" fontId="41" fillId="13" borderId="10" xfId="66" applyFont="1" applyFill="1" applyBorder="1" applyAlignment="1" applyProtection="1">
      <alignment horizontal="center"/>
    </xf>
    <xf numFmtId="3" fontId="41" fillId="13" borderId="10" xfId="66" applyNumberFormat="1" applyFont="1" applyFill="1" applyBorder="1" applyProtection="1"/>
    <xf numFmtId="0" fontId="41" fillId="13" borderId="11" xfId="66" applyFont="1" applyFill="1" applyBorder="1" applyAlignment="1" applyProtection="1">
      <alignment horizontal="center"/>
    </xf>
    <xf numFmtId="0" fontId="41" fillId="13" borderId="12" xfId="66" applyFont="1" applyFill="1" applyBorder="1" applyAlignment="1" applyProtection="1">
      <alignment horizontal="center"/>
    </xf>
    <xf numFmtId="0" fontId="50" fillId="13" borderId="77" xfId="66" applyFont="1" applyFill="1" applyBorder="1" applyAlignment="1" applyProtection="1">
      <alignment horizontal="center"/>
    </xf>
    <xf numFmtId="0" fontId="50" fillId="13" borderId="78" xfId="66" applyFont="1" applyFill="1" applyBorder="1" applyAlignment="1" applyProtection="1">
      <alignment horizontal="center"/>
    </xf>
    <xf numFmtId="0" fontId="50" fillId="13" borderId="79" xfId="66" applyFont="1" applyFill="1" applyBorder="1" applyAlignment="1" applyProtection="1">
      <alignment horizontal="center"/>
    </xf>
    <xf numFmtId="0" fontId="50" fillId="13" borderId="80" xfId="66" applyFont="1" applyFill="1" applyBorder="1" applyAlignment="1" applyProtection="1">
      <alignment horizontal="center"/>
    </xf>
    <xf numFmtId="0" fontId="50" fillId="13" borderId="81" xfId="66" applyFont="1" applyFill="1" applyBorder="1" applyAlignment="1" applyProtection="1">
      <alignment horizontal="center"/>
    </xf>
    <xf numFmtId="0" fontId="50" fillId="13" borderId="82" xfId="66" applyFont="1" applyFill="1" applyBorder="1" applyAlignment="1" applyProtection="1">
      <alignment horizontal="center"/>
    </xf>
    <xf numFmtId="0" fontId="41" fillId="13" borderId="79" xfId="66" applyFont="1" applyFill="1" applyBorder="1" applyProtection="1"/>
    <xf numFmtId="0" fontId="41" fillId="13" borderId="80" xfId="66" applyFont="1" applyFill="1" applyBorder="1" applyProtection="1"/>
    <xf numFmtId="0" fontId="50" fillId="13" borderId="80" xfId="66" applyFont="1" applyFill="1" applyBorder="1" applyProtection="1"/>
    <xf numFmtId="0" fontId="50" fillId="13" borderId="14" xfId="66" applyFont="1" applyFill="1" applyBorder="1" applyAlignment="1" applyProtection="1">
      <alignment horizontal="left"/>
    </xf>
    <xf numFmtId="167" fontId="41" fillId="13" borderId="81" xfId="67" applyNumberFormat="1" applyFont="1" applyFill="1" applyBorder="1" applyProtection="1"/>
    <xf numFmtId="167" fontId="41" fillId="13" borderId="82" xfId="67" applyNumberFormat="1" applyFont="1" applyFill="1" applyBorder="1" applyProtection="1"/>
    <xf numFmtId="167" fontId="50" fillId="0" borderId="81" xfId="67" applyNumberFormat="1" applyFont="1" applyFill="1" applyBorder="1" applyProtection="1"/>
    <xf numFmtId="167" fontId="50" fillId="0" borderId="82" xfId="67" applyNumberFormat="1" applyFont="1" applyFill="1" applyBorder="1" applyProtection="1"/>
    <xf numFmtId="37" fontId="50" fillId="13" borderId="12" xfId="66" applyNumberFormat="1" applyFont="1" applyFill="1" applyBorder="1" applyAlignment="1" applyProtection="1">
      <alignment horizontal="center"/>
    </xf>
    <xf numFmtId="0" fontId="41" fillId="13" borderId="40" xfId="66" applyFont="1" applyFill="1" applyBorder="1"/>
    <xf numFmtId="167" fontId="50" fillId="0" borderId="83" xfId="67" applyNumberFormat="1" applyFont="1" applyFill="1" applyBorder="1" applyProtection="1"/>
    <xf numFmtId="167" fontId="50" fillId="0" borderId="84" xfId="67" applyNumberFormat="1" applyFont="1" applyFill="1" applyBorder="1" applyProtection="1"/>
    <xf numFmtId="37" fontId="50" fillId="13" borderId="24" xfId="66" applyNumberFormat="1" applyFont="1" applyFill="1" applyBorder="1" applyProtection="1"/>
    <xf numFmtId="37" fontId="50" fillId="13" borderId="12" xfId="66" applyNumberFormat="1" applyFont="1" applyFill="1" applyBorder="1" applyProtection="1"/>
    <xf numFmtId="3" fontId="50" fillId="13" borderId="82" xfId="67" applyNumberFormat="1" applyFont="1" applyFill="1" applyBorder="1" applyProtection="1"/>
    <xf numFmtId="167" fontId="50" fillId="0" borderId="85" xfId="67" applyNumberFormat="1" applyFont="1" applyFill="1" applyBorder="1" applyProtection="1"/>
    <xf numFmtId="167" fontId="50" fillId="0" borderId="86" xfId="67" applyNumberFormat="1" applyFont="1" applyFill="1" applyBorder="1" applyProtection="1"/>
    <xf numFmtId="167" fontId="50" fillId="0" borderId="0" xfId="67" applyNumberFormat="1" applyFont="1" applyFill="1" applyBorder="1" applyProtection="1"/>
    <xf numFmtId="0" fontId="50" fillId="13" borderId="1" xfId="66" applyFont="1" applyFill="1" applyBorder="1" applyAlignment="1" applyProtection="1">
      <alignment horizontal="centerContinuous"/>
    </xf>
    <xf numFmtId="43" fontId="41" fillId="13" borderId="2" xfId="67" applyFont="1" applyFill="1" applyBorder="1" applyAlignment="1" applyProtection="1">
      <alignment horizontal="centerContinuous"/>
    </xf>
    <xf numFmtId="0" fontId="41" fillId="13" borderId="5" xfId="66" applyFont="1" applyFill="1" applyBorder="1" applyAlignment="1" applyProtection="1">
      <alignment horizontal="centerContinuous"/>
    </xf>
    <xf numFmtId="0" fontId="50" fillId="13" borderId="6" xfId="66" applyFont="1" applyFill="1" applyBorder="1" applyAlignment="1" applyProtection="1">
      <alignment horizontal="center"/>
    </xf>
    <xf numFmtId="0" fontId="50" fillId="13" borderId="7" xfId="66" applyFont="1" applyFill="1" applyBorder="1" applyAlignment="1" applyProtection="1">
      <alignment horizontal="center"/>
    </xf>
    <xf numFmtId="0" fontId="50" fillId="13" borderId="7" xfId="66" applyFont="1" applyFill="1" applyBorder="1" applyAlignment="1" applyProtection="1">
      <alignment horizontal="left"/>
    </xf>
    <xf numFmtId="0" fontId="50" fillId="13" borderId="8" xfId="66" applyFont="1" applyFill="1" applyBorder="1" applyAlignment="1" applyProtection="1">
      <alignment horizontal="center"/>
    </xf>
    <xf numFmtId="37" fontId="50" fillId="13" borderId="16" xfId="67" applyNumberFormat="1" applyFont="1" applyFill="1" applyBorder="1" applyProtection="1"/>
    <xf numFmtId="37" fontId="50" fillId="13" borderId="13" xfId="67" applyNumberFormat="1" applyFont="1" applyFill="1" applyBorder="1" applyProtection="1"/>
    <xf numFmtId="37" fontId="50" fillId="13" borderId="3" xfId="67" applyNumberFormat="1" applyFont="1" applyFill="1" applyBorder="1" applyProtection="1"/>
    <xf numFmtId="37" fontId="50" fillId="13" borderId="8" xfId="67" applyNumberFormat="1" applyFont="1" applyFill="1" applyBorder="1" applyProtection="1"/>
    <xf numFmtId="37" fontId="50" fillId="13" borderId="96" xfId="67" applyNumberFormat="1" applyFont="1" applyFill="1" applyBorder="1" applyProtection="1"/>
    <xf numFmtId="37" fontId="50" fillId="13" borderId="98" xfId="67" applyNumberFormat="1" applyFont="1" applyFill="1" applyBorder="1" applyProtection="1"/>
    <xf numFmtId="37" fontId="50" fillId="13" borderId="85" xfId="67" applyNumberFormat="1" applyFont="1" applyFill="1" applyBorder="1" applyProtection="1"/>
    <xf numFmtId="37" fontId="50" fillId="13" borderId="98" xfId="66" applyNumberFormat="1" applyFont="1" applyFill="1" applyBorder="1" applyProtection="1"/>
    <xf numFmtId="37" fontId="50" fillId="13" borderId="85" xfId="66" applyNumberFormat="1" applyFont="1" applyFill="1" applyBorder="1" applyProtection="1"/>
    <xf numFmtId="0" fontId="41" fillId="13" borderId="0" xfId="122" quotePrefix="1" applyFont="1" applyFill="1" applyAlignment="1">
      <alignment horizontal="left"/>
    </xf>
    <xf numFmtId="0" fontId="41" fillId="13" borderId="0" xfId="122" applyFont="1" applyFill="1" applyAlignment="1">
      <alignment horizontal="center"/>
    </xf>
    <xf numFmtId="0" fontId="41" fillId="13" borderId="0" xfId="122" applyFont="1" applyFill="1" applyAlignment="1">
      <alignment horizontal="left"/>
    </xf>
    <xf numFmtId="0" fontId="41" fillId="13" borderId="0" xfId="122" applyFont="1" applyFill="1"/>
    <xf numFmtId="0" fontId="49" fillId="13" borderId="0" xfId="122" applyFont="1" applyFill="1"/>
    <xf numFmtId="37" fontId="41" fillId="13" borderId="0" xfId="122" applyNumberFormat="1" applyFont="1" applyFill="1" applyAlignment="1" applyProtection="1">
      <alignment horizontal="center"/>
    </xf>
    <xf numFmtId="0" fontId="49" fillId="13" borderId="9" xfId="122" applyFont="1" applyFill="1" applyBorder="1" applyAlignment="1">
      <alignment horizontal="centerContinuous"/>
    </xf>
    <xf numFmtId="0" fontId="41" fillId="13" borderId="10" xfId="122" applyFont="1" applyFill="1" applyBorder="1" applyAlignment="1">
      <alignment horizontal="centerContinuous"/>
    </xf>
    <xf numFmtId="0" fontId="41" fillId="13" borderId="11" xfId="122" applyFont="1" applyFill="1" applyBorder="1" applyAlignment="1">
      <alignment horizontal="centerContinuous"/>
    </xf>
    <xf numFmtId="0" fontId="41" fillId="13" borderId="12" xfId="122" applyFont="1" applyFill="1" applyBorder="1" applyAlignment="1">
      <alignment horizontal="centerContinuous"/>
    </xf>
    <xf numFmtId="0" fontId="41" fillId="13" borderId="0" xfId="122" applyFont="1" applyFill="1" applyAlignment="1">
      <alignment horizontal="centerContinuous"/>
    </xf>
    <xf numFmtId="0" fontId="41" fillId="13" borderId="13" xfId="122" applyFont="1" applyFill="1" applyBorder="1" applyAlignment="1">
      <alignment horizontal="centerContinuous"/>
    </xf>
    <xf numFmtId="0" fontId="41" fillId="13" borderId="12" xfId="122" applyFont="1" applyFill="1" applyBorder="1"/>
    <xf numFmtId="0" fontId="41" fillId="13" borderId="13" xfId="122" applyFont="1" applyFill="1" applyBorder="1"/>
    <xf numFmtId="0" fontId="50" fillId="13" borderId="12" xfId="122" applyFont="1" applyFill="1" applyBorder="1"/>
    <xf numFmtId="0" fontId="50" fillId="13" borderId="0" xfId="122" applyFont="1" applyFill="1" applyAlignment="1">
      <alignment horizontal="center"/>
    </xf>
    <xf numFmtId="0" fontId="50" fillId="13" borderId="0" xfId="122" applyFont="1" applyFill="1"/>
    <xf numFmtId="0" fontId="50" fillId="13" borderId="14" xfId="122" applyFont="1" applyFill="1" applyBorder="1"/>
    <xf numFmtId="0" fontId="50" fillId="13" borderId="15" xfId="122" applyFont="1" applyFill="1" applyBorder="1"/>
    <xf numFmtId="0" fontId="50" fillId="13" borderId="16" xfId="122" applyFont="1" applyFill="1" applyBorder="1"/>
    <xf numFmtId="0" fontId="50" fillId="13" borderId="23" xfId="122" applyFont="1" applyFill="1" applyBorder="1" applyAlignment="1">
      <alignment horizontal="center"/>
    </xf>
    <xf numFmtId="0" fontId="50" fillId="13" borderId="10" xfId="122" applyFont="1" applyFill="1" applyBorder="1" applyAlignment="1">
      <alignment horizontal="centerContinuous"/>
    </xf>
    <xf numFmtId="0" fontId="50" fillId="13" borderId="20" xfId="122" applyFont="1" applyFill="1" applyBorder="1" applyAlignment="1">
      <alignment horizontal="center"/>
    </xf>
    <xf numFmtId="0" fontId="50" fillId="13" borderId="20" xfId="122" applyFont="1" applyFill="1" applyBorder="1"/>
    <xf numFmtId="0" fontId="50" fillId="13" borderId="21" xfId="122" applyFont="1" applyFill="1" applyBorder="1"/>
    <xf numFmtId="0" fontId="50" fillId="13" borderId="15" xfId="122" applyFont="1" applyFill="1" applyBorder="1" applyAlignment="1">
      <alignment horizontal="centerContinuous"/>
    </xf>
    <xf numFmtId="0" fontId="41" fillId="13" borderId="15" xfId="122" applyFont="1" applyFill="1" applyBorder="1" applyAlignment="1">
      <alignment horizontal="centerContinuous"/>
    </xf>
    <xf numFmtId="0" fontId="50" fillId="13" borderId="21" xfId="122" applyFont="1" applyFill="1" applyBorder="1" applyAlignment="1">
      <alignment horizontal="center"/>
    </xf>
    <xf numFmtId="37" fontId="41" fillId="13" borderId="0" xfId="122" applyNumberFormat="1" applyFont="1" applyFill="1"/>
    <xf numFmtId="0" fontId="41" fillId="13" borderId="16" xfId="122" applyFont="1" applyFill="1" applyBorder="1"/>
    <xf numFmtId="0" fontId="50" fillId="13" borderId="0" xfId="122" applyFont="1" applyFill="1" applyAlignment="1">
      <alignment horizontal="centerContinuous"/>
    </xf>
    <xf numFmtId="37" fontId="50" fillId="0" borderId="111" xfId="122" applyNumberFormat="1" applyFont="1" applyFill="1" applyBorder="1"/>
    <xf numFmtId="37" fontId="50" fillId="0" borderId="112" xfId="122" applyNumberFormat="1" applyFont="1" applyFill="1" applyBorder="1"/>
    <xf numFmtId="37" fontId="50" fillId="0" borderId="113" xfId="122" applyNumberFormat="1" applyFont="1" applyFill="1" applyBorder="1"/>
    <xf numFmtId="0" fontId="50" fillId="13" borderId="16" xfId="122" applyFont="1" applyFill="1" applyBorder="1" applyAlignment="1">
      <alignment horizontal="center"/>
    </xf>
    <xf numFmtId="37" fontId="50" fillId="0" borderId="114" xfId="122" applyNumberFormat="1" applyFont="1" applyFill="1" applyBorder="1" applyAlignment="1">
      <alignment horizontal="center"/>
    </xf>
    <xf numFmtId="37" fontId="50" fillId="0" borderId="116" xfId="122" applyNumberFormat="1" applyFont="1" applyFill="1" applyBorder="1"/>
    <xf numFmtId="0" fontId="50" fillId="13" borderId="13" xfId="122" quotePrefix="1" applyFont="1" applyFill="1" applyBorder="1" applyAlignment="1">
      <alignment horizontal="left"/>
    </xf>
    <xf numFmtId="37" fontId="50" fillId="13" borderId="13" xfId="122" applyNumberFormat="1" applyFont="1" applyFill="1" applyBorder="1"/>
    <xf numFmtId="0" fontId="50" fillId="13" borderId="13" xfId="122" applyFont="1" applyFill="1" applyBorder="1" applyAlignment="1">
      <alignment horizontal="center"/>
    </xf>
    <xf numFmtId="0" fontId="50" fillId="13" borderId="13" xfId="122" applyFont="1" applyFill="1" applyBorder="1" applyAlignment="1">
      <alignment horizontal="centerContinuous"/>
    </xf>
    <xf numFmtId="0" fontId="50" fillId="13" borderId="16" xfId="122" quotePrefix="1" applyFont="1" applyFill="1" applyBorder="1" applyAlignment="1">
      <alignment horizontal="left"/>
    </xf>
    <xf numFmtId="0" fontId="50" fillId="13" borderId="9" xfId="122" applyFont="1" applyFill="1" applyBorder="1" applyAlignment="1">
      <alignment horizontal="center"/>
    </xf>
    <xf numFmtId="0" fontId="41" fillId="13" borderId="10" xfId="122" applyFont="1" applyFill="1" applyBorder="1"/>
    <xf numFmtId="0" fontId="50" fillId="13" borderId="10" xfId="122" applyFont="1" applyFill="1" applyBorder="1"/>
    <xf numFmtId="0" fontId="50" fillId="13" borderId="11" xfId="122" applyFont="1" applyFill="1" applyBorder="1"/>
    <xf numFmtId="0" fontId="50" fillId="13" borderId="12" xfId="122" applyFont="1" applyFill="1" applyBorder="1" applyAlignment="1">
      <alignment horizontal="center"/>
    </xf>
    <xf numFmtId="0" fontId="50" fillId="13" borderId="14" xfId="122" applyFont="1" applyFill="1" applyBorder="1" applyAlignment="1">
      <alignment horizontal="center"/>
    </xf>
    <xf numFmtId="0" fontId="49" fillId="13" borderId="117" xfId="123" applyFont="1" applyFill="1" applyBorder="1" applyAlignment="1">
      <alignment horizontal="centerContinuous"/>
    </xf>
    <xf numFmtId="0" fontId="41" fillId="13" borderId="118" xfId="123" applyFont="1" applyFill="1" applyBorder="1" applyAlignment="1">
      <alignment horizontal="centerContinuous"/>
    </xf>
    <xf numFmtId="0" fontId="41" fillId="13" borderId="119" xfId="123" applyFont="1" applyFill="1" applyBorder="1" applyAlignment="1">
      <alignment horizontal="centerContinuous"/>
    </xf>
    <xf numFmtId="0" fontId="41" fillId="13" borderId="0" xfId="123" applyFont="1" applyFill="1"/>
    <xf numFmtId="0" fontId="49" fillId="13" borderId="4" xfId="123" applyFont="1" applyFill="1" applyBorder="1" applyAlignment="1">
      <alignment horizontal="centerContinuous"/>
    </xf>
    <xf numFmtId="0" fontId="49" fillId="13" borderId="0" xfId="123" applyFont="1" applyFill="1" applyBorder="1" applyAlignment="1">
      <alignment horizontal="centerContinuous"/>
    </xf>
    <xf numFmtId="0" fontId="49" fillId="13" borderId="5" xfId="123" applyFont="1" applyFill="1" applyBorder="1" applyAlignment="1">
      <alignment horizontal="centerContinuous"/>
    </xf>
    <xf numFmtId="0" fontId="50" fillId="13" borderId="4" xfId="123" applyFont="1" applyFill="1" applyBorder="1" applyAlignment="1">
      <alignment horizontal="centerContinuous"/>
    </xf>
    <xf numFmtId="0" fontId="41" fillId="13" borderId="0" xfId="123" applyFont="1" applyFill="1" applyBorder="1" applyAlignment="1">
      <alignment horizontal="centerContinuous"/>
    </xf>
    <xf numFmtId="0" fontId="41" fillId="13" borderId="5" xfId="123" applyFont="1" applyFill="1" applyBorder="1" applyAlignment="1">
      <alignment horizontal="centerContinuous"/>
    </xf>
    <xf numFmtId="0" fontId="50" fillId="13" borderId="0" xfId="123" applyFont="1" applyFill="1" applyAlignment="1">
      <alignment vertical="top" textRotation="180"/>
    </xf>
    <xf numFmtId="0" fontId="50" fillId="13" borderId="0" xfId="123" applyFont="1" applyFill="1" applyBorder="1" applyAlignment="1">
      <alignment horizontal="left"/>
    </xf>
    <xf numFmtId="0" fontId="50" fillId="13" borderId="0" xfId="123" applyFont="1" applyFill="1" applyBorder="1" applyAlignment="1">
      <alignment horizontal="centerContinuous"/>
    </xf>
    <xf numFmtId="0" fontId="50" fillId="13" borderId="5" xfId="123" applyFont="1" applyFill="1" applyBorder="1" applyAlignment="1">
      <alignment horizontal="centerContinuous"/>
    </xf>
    <xf numFmtId="0" fontId="50" fillId="13" borderId="4" xfId="123" applyFont="1" applyFill="1" applyBorder="1" applyAlignment="1">
      <alignment horizontal="center"/>
    </xf>
    <xf numFmtId="0" fontId="50" fillId="13" borderId="0" xfId="123" applyFont="1" applyFill="1" applyBorder="1"/>
    <xf numFmtId="0" fontId="50" fillId="13" borderId="5" xfId="123" applyFont="1" applyFill="1" applyBorder="1"/>
    <xf numFmtId="0" fontId="50" fillId="13" borderId="68" xfId="123" applyFont="1" applyFill="1" applyBorder="1" applyAlignment="1">
      <alignment horizontal="center"/>
    </xf>
    <xf numFmtId="0" fontId="50" fillId="13" borderId="11" xfId="123" applyFont="1" applyFill="1" applyBorder="1"/>
    <xf numFmtId="0" fontId="50" fillId="13" borderId="19" xfId="123" applyFont="1" applyFill="1" applyBorder="1" applyAlignment="1">
      <alignment horizontal="centerContinuous"/>
    </xf>
    <xf numFmtId="0" fontId="50" fillId="13" borderId="18" xfId="123" applyFont="1" applyFill="1" applyBorder="1" applyAlignment="1">
      <alignment horizontal="centerContinuous"/>
    </xf>
    <xf numFmtId="0" fontId="50" fillId="13" borderId="41" xfId="123" applyFont="1" applyFill="1" applyBorder="1"/>
    <xf numFmtId="0" fontId="50" fillId="13" borderId="12" xfId="123" applyFont="1" applyFill="1" applyBorder="1" applyAlignment="1">
      <alignment horizontal="center"/>
    </xf>
    <xf numFmtId="0" fontId="50" fillId="13" borderId="20" xfId="123" applyFont="1" applyFill="1" applyBorder="1" applyAlignment="1">
      <alignment horizontal="center"/>
    </xf>
    <xf numFmtId="0" fontId="50" fillId="13" borderId="13" xfId="123" applyFont="1" applyFill="1" applyBorder="1" applyAlignment="1">
      <alignment horizontal="center"/>
    </xf>
    <xf numFmtId="0" fontId="50" fillId="13" borderId="5" xfId="123" applyFont="1" applyFill="1" applyBorder="1" applyAlignment="1">
      <alignment horizontal="center"/>
    </xf>
    <xf numFmtId="0" fontId="50" fillId="13" borderId="42" xfId="123" applyFont="1" applyFill="1" applyBorder="1" applyAlignment="1">
      <alignment horizontal="center"/>
    </xf>
    <xf numFmtId="0" fontId="50" fillId="13" borderId="14" xfId="123" applyFont="1" applyFill="1" applyBorder="1" applyAlignment="1">
      <alignment horizontal="center"/>
    </xf>
    <xf numFmtId="0" fontId="50" fillId="13" borderId="16" xfId="123" applyFont="1" applyFill="1" applyBorder="1" applyAlignment="1">
      <alignment horizontal="center"/>
    </xf>
    <xf numFmtId="0" fontId="50" fillId="13" borderId="43" xfId="123" applyFont="1" applyFill="1" applyBorder="1" applyAlignment="1">
      <alignment horizontal="center"/>
    </xf>
    <xf numFmtId="0" fontId="50" fillId="13" borderId="14" xfId="123" applyFont="1" applyFill="1" applyBorder="1" applyAlignment="1">
      <alignment horizontal="left"/>
    </xf>
    <xf numFmtId="39" fontId="50" fillId="13" borderId="21" xfId="123" applyNumberFormat="1" applyFont="1" applyFill="1" applyBorder="1" applyAlignment="1">
      <alignment horizontal="center"/>
    </xf>
    <xf numFmtId="0" fontId="50" fillId="13" borderId="65" xfId="123" applyFont="1" applyFill="1" applyBorder="1" applyAlignment="1">
      <alignment horizontal="center"/>
    </xf>
    <xf numFmtId="0" fontId="50" fillId="13" borderId="14" xfId="123" applyFont="1" applyFill="1" applyBorder="1"/>
    <xf numFmtId="0" fontId="50" fillId="13" borderId="21" xfId="123" applyFont="1" applyFill="1" applyBorder="1"/>
    <xf numFmtId="0" fontId="50" fillId="13" borderId="16" xfId="123" applyFont="1" applyFill="1" applyBorder="1"/>
    <xf numFmtId="0" fontId="50" fillId="13" borderId="0" xfId="123" applyFont="1" applyFill="1" applyAlignment="1">
      <alignment textRotation="180"/>
    </xf>
    <xf numFmtId="0" fontId="50" fillId="13" borderId="0" xfId="123" applyFont="1" applyFill="1" applyAlignment="1">
      <alignment horizontal="left" vertical="top" textRotation="180"/>
    </xf>
    <xf numFmtId="0" fontId="50" fillId="13" borderId="0" xfId="123" applyFont="1" applyFill="1" applyAlignment="1">
      <alignment vertical="justify" textRotation="180"/>
    </xf>
    <xf numFmtId="0" fontId="50" fillId="13" borderId="0" xfId="123" quotePrefix="1" applyFont="1" applyFill="1" applyAlignment="1">
      <alignment horizontal="left" vertical="top" textRotation="180"/>
    </xf>
    <xf numFmtId="0" fontId="50" fillId="13" borderId="40" xfId="123" applyFont="1" applyFill="1" applyBorder="1" applyAlignment="1">
      <alignment horizontal="center"/>
    </xf>
    <xf numFmtId="0" fontId="50" fillId="13" borderId="9" xfId="123" applyFont="1" applyFill="1" applyBorder="1"/>
    <xf numFmtId="0" fontId="50" fillId="13" borderId="22" xfId="123" applyFont="1" applyFill="1" applyBorder="1" applyAlignment="1">
      <alignment horizontal="centerContinuous"/>
    </xf>
    <xf numFmtId="0" fontId="50" fillId="13" borderId="9" xfId="123" applyFont="1" applyFill="1" applyBorder="1" applyAlignment="1">
      <alignment horizontal="center"/>
    </xf>
    <xf numFmtId="0" fontId="50" fillId="13" borderId="99" xfId="123" applyFont="1" applyFill="1" applyBorder="1"/>
    <xf numFmtId="0" fontId="50" fillId="13" borderId="53" xfId="123" applyFont="1" applyFill="1" applyBorder="1" applyAlignment="1">
      <alignment horizontal="center"/>
    </xf>
    <xf numFmtId="0" fontId="50" fillId="13" borderId="21" xfId="123" quotePrefix="1" applyFont="1" applyFill="1" applyBorder="1" applyAlignment="1">
      <alignment horizontal="left"/>
    </xf>
    <xf numFmtId="1" fontId="50" fillId="13" borderId="21" xfId="123" applyNumberFormat="1" applyFont="1" applyFill="1" applyBorder="1" applyAlignment="1">
      <alignment horizontal="center"/>
    </xf>
    <xf numFmtId="37" fontId="50" fillId="0" borderId="21" xfId="123" applyNumberFormat="1" applyFont="1" applyFill="1" applyBorder="1" applyAlignment="1">
      <alignment horizontal="right"/>
    </xf>
    <xf numFmtId="37" fontId="50" fillId="13" borderId="21" xfId="123" applyNumberFormat="1" applyFont="1" applyFill="1" applyBorder="1" applyAlignment="1">
      <alignment horizontal="right"/>
    </xf>
    <xf numFmtId="0" fontId="50" fillId="13" borderId="21" xfId="123" applyFont="1" applyFill="1" applyBorder="1" applyAlignment="1">
      <alignment horizontal="left"/>
    </xf>
    <xf numFmtId="0" fontId="50" fillId="13" borderId="4" xfId="123" quotePrefix="1" applyFont="1" applyFill="1" applyBorder="1" applyAlignment="1">
      <alignment horizontal="left"/>
    </xf>
    <xf numFmtId="0" fontId="41" fillId="13" borderId="0" xfId="123" applyFont="1" applyFill="1" applyBorder="1"/>
    <xf numFmtId="37" fontId="50" fillId="13" borderId="0" xfId="123" applyNumberFormat="1" applyFont="1" applyFill="1" applyBorder="1"/>
    <xf numFmtId="0" fontId="41" fillId="13" borderId="5" xfId="123" applyFont="1" applyFill="1" applyBorder="1"/>
    <xf numFmtId="0" fontId="50" fillId="13" borderId="6" xfId="123" quotePrefix="1" applyFont="1" applyFill="1" applyBorder="1" applyAlignment="1">
      <alignment horizontal="left"/>
    </xf>
    <xf numFmtId="0" fontId="41" fillId="13" borderId="7" xfId="123" applyFont="1" applyFill="1" applyBorder="1"/>
    <xf numFmtId="0" fontId="41" fillId="13" borderId="8" xfId="123" applyFont="1" applyFill="1" applyBorder="1"/>
    <xf numFmtId="0" fontId="50" fillId="13" borderId="0" xfId="123" applyFont="1" applyFill="1"/>
    <xf numFmtId="0" fontId="41" fillId="13" borderId="0" xfId="66" quotePrefix="1" applyFont="1" applyFill="1" applyAlignment="1">
      <alignment horizontal="left"/>
    </xf>
    <xf numFmtId="0" fontId="49" fillId="13" borderId="0" xfId="66" applyFont="1" applyFill="1" applyAlignment="1">
      <alignment horizontal="center"/>
    </xf>
    <xf numFmtId="0" fontId="49" fillId="13" borderId="0" xfId="66" applyFont="1" applyFill="1" applyAlignment="1">
      <alignment horizontal="left"/>
    </xf>
    <xf numFmtId="0" fontId="49" fillId="13" borderId="0" xfId="66" applyFont="1" applyFill="1"/>
    <xf numFmtId="0" fontId="49" fillId="13" borderId="0" xfId="66" applyFont="1" applyFill="1" applyAlignment="1">
      <alignment horizontal="centerContinuous"/>
    </xf>
    <xf numFmtId="0" fontId="49" fillId="13" borderId="13" xfId="66" applyFont="1" applyFill="1" applyBorder="1" applyAlignment="1">
      <alignment horizontal="centerContinuous"/>
    </xf>
    <xf numFmtId="0" fontId="53" fillId="13" borderId="12" xfId="66" applyFont="1" applyFill="1" applyBorder="1" applyAlignment="1">
      <alignment horizontal="center"/>
    </xf>
    <xf numFmtId="0" fontId="49" fillId="13" borderId="13" xfId="66" applyFont="1" applyFill="1" applyBorder="1"/>
    <xf numFmtId="0" fontId="53" fillId="13" borderId="13" xfId="66" applyFont="1" applyFill="1" applyBorder="1"/>
    <xf numFmtId="0" fontId="50" fillId="13" borderId="12" xfId="66" applyFont="1" applyFill="1" applyBorder="1" applyAlignment="1">
      <alignment horizontal="left"/>
    </xf>
    <xf numFmtId="0" fontId="53" fillId="13" borderId="14" xfId="66" applyFont="1" applyFill="1" applyBorder="1" applyAlignment="1">
      <alignment horizontal="center"/>
    </xf>
    <xf numFmtId="0" fontId="49" fillId="13" borderId="16" xfId="66" applyFont="1" applyFill="1" applyBorder="1"/>
    <xf numFmtId="0" fontId="50" fillId="13" borderId="22" xfId="66" applyFont="1" applyFill="1" applyBorder="1"/>
    <xf numFmtId="0" fontId="50" fillId="13" borderId="46" xfId="66" applyFont="1" applyFill="1" applyBorder="1" applyAlignment="1">
      <alignment horizontal="center"/>
    </xf>
    <xf numFmtId="0" fontId="50" fillId="13" borderId="18" xfId="66" applyFont="1" applyFill="1" applyBorder="1" applyAlignment="1">
      <alignment horizontal="center"/>
    </xf>
    <xf numFmtId="0" fontId="50" fillId="13" borderId="23" xfId="66" applyFont="1" applyFill="1" applyBorder="1"/>
    <xf numFmtId="0" fontId="50" fillId="13" borderId="9" xfId="66" applyFont="1" applyFill="1" applyBorder="1"/>
    <xf numFmtId="0" fontId="50" fillId="13" borderId="11" xfId="66" applyFont="1" applyFill="1" applyBorder="1" applyAlignment="1">
      <alignment horizontal="center"/>
    </xf>
    <xf numFmtId="0" fontId="50" fillId="13" borderId="14" xfId="66" applyFont="1" applyFill="1" applyBorder="1"/>
    <xf numFmtId="37" fontId="50" fillId="13" borderId="129" xfId="66" applyNumberFormat="1" applyFont="1" applyFill="1" applyBorder="1"/>
    <xf numFmtId="37" fontId="50" fillId="13" borderId="130" xfId="66" applyNumberFormat="1" applyFont="1" applyFill="1" applyBorder="1"/>
    <xf numFmtId="0" fontId="41" fillId="13" borderId="0" xfId="66" applyFont="1" applyFill="1" applyAlignment="1">
      <alignment horizontal="left"/>
    </xf>
    <xf numFmtId="0" fontId="41" fillId="13" borderId="0" xfId="66" applyFont="1" applyFill="1" applyAlignment="1">
      <alignment horizontal="center"/>
    </xf>
    <xf numFmtId="37" fontId="41" fillId="13" borderId="0" xfId="66" quotePrefix="1" applyNumberFormat="1" applyFont="1" applyFill="1" applyAlignment="1">
      <alignment horizontal="right"/>
    </xf>
    <xf numFmtId="0" fontId="49" fillId="13" borderId="10" xfId="66" applyFont="1" applyFill="1" applyBorder="1" applyAlignment="1">
      <alignment horizontal="centerContinuous"/>
    </xf>
    <xf numFmtId="0" fontId="41" fillId="13" borderId="17" xfId="66" applyFont="1" applyFill="1" applyBorder="1"/>
    <xf numFmtId="0" fontId="50" fillId="13" borderId="22" xfId="66" quotePrefix="1" applyFont="1" applyFill="1" applyBorder="1" applyAlignment="1">
      <alignment horizontal="left"/>
    </xf>
    <xf numFmtId="0" fontId="41" fillId="13" borderId="20" xfId="66" applyFont="1" applyFill="1" applyBorder="1"/>
    <xf numFmtId="0" fontId="50" fillId="13" borderId="9" xfId="66" applyFont="1" applyFill="1" applyBorder="1" applyAlignment="1">
      <alignment horizontal="center"/>
    </xf>
    <xf numFmtId="0" fontId="41" fillId="13" borderId="10" xfId="66" applyFont="1" applyFill="1" applyBorder="1"/>
    <xf numFmtId="0" fontId="41" fillId="13" borderId="11" xfId="66" applyFont="1" applyFill="1" applyBorder="1"/>
    <xf numFmtId="0" fontId="50" fillId="13" borderId="0" xfId="66" applyFont="1" applyFill="1" applyAlignment="1">
      <alignment horizontal="center"/>
    </xf>
    <xf numFmtId="0" fontId="41" fillId="13" borderId="0" xfId="66" applyFont="1" applyFill="1" applyAlignment="1">
      <alignment horizontal="right"/>
    </xf>
    <xf numFmtId="0" fontId="50" fillId="13" borderId="12" xfId="66" applyFont="1" applyFill="1" applyBorder="1" applyAlignment="1">
      <alignment horizontal="right"/>
    </xf>
    <xf numFmtId="0" fontId="50" fillId="0" borderId="77" xfId="66" applyFont="1" applyFill="1" applyBorder="1"/>
    <xf numFmtId="0" fontId="50" fillId="13" borderId="15" xfId="66" applyFont="1" applyFill="1" applyBorder="1" applyAlignment="1">
      <alignment vertical="center" wrapText="1"/>
    </xf>
    <xf numFmtId="37" fontId="50" fillId="0" borderId="85" xfId="66" applyNumberFormat="1" applyFont="1" applyFill="1" applyBorder="1"/>
    <xf numFmtId="37" fontId="50" fillId="0" borderId="0" xfId="66" quotePrefix="1" applyNumberFormat="1" applyFont="1" applyFill="1" applyBorder="1"/>
    <xf numFmtId="37" fontId="50" fillId="13" borderId="0" xfId="66" quotePrefix="1" applyNumberFormat="1" applyFont="1" applyFill="1" applyBorder="1"/>
    <xf numFmtId="0" fontId="41" fillId="13" borderId="0" xfId="66" quotePrefix="1" applyFont="1" applyFill="1" applyAlignment="1">
      <alignment horizontal="center"/>
    </xf>
    <xf numFmtId="0" fontId="41" fillId="13" borderId="0" xfId="66" quotePrefix="1" applyFont="1" applyFill="1" applyAlignment="1">
      <alignment horizontal="right"/>
    </xf>
    <xf numFmtId="0" fontId="50" fillId="13" borderId="1" xfId="66" applyFont="1" applyFill="1" applyBorder="1" applyAlignment="1">
      <alignment horizontal="center"/>
    </xf>
    <xf numFmtId="0" fontId="41" fillId="13" borderId="2" xfId="66" applyFont="1" applyFill="1" applyBorder="1"/>
    <xf numFmtId="0" fontId="41" fillId="13" borderId="3" xfId="66" applyFont="1" applyFill="1" applyBorder="1"/>
    <xf numFmtId="0" fontId="49" fillId="13" borderId="4" xfId="66" applyFont="1" applyFill="1" applyBorder="1" applyAlignment="1">
      <alignment horizontal="centerContinuous"/>
    </xf>
    <xf numFmtId="0" fontId="41" fillId="13" borderId="0" xfId="66" applyFont="1" applyFill="1" applyBorder="1" applyAlignment="1">
      <alignment horizontal="centerContinuous"/>
    </xf>
    <xf numFmtId="0" fontId="41" fillId="13" borderId="5" xfId="66" applyFont="1" applyFill="1" applyBorder="1" applyAlignment="1">
      <alignment horizontal="centerContinuous"/>
    </xf>
    <xf numFmtId="0" fontId="50" fillId="13" borderId="4" xfId="66" applyFont="1" applyFill="1" applyBorder="1" applyAlignment="1">
      <alignment horizontal="center"/>
    </xf>
    <xf numFmtId="0" fontId="50" fillId="13" borderId="6" xfId="66" applyFont="1" applyFill="1" applyBorder="1" applyAlignment="1">
      <alignment horizontal="center"/>
    </xf>
    <xf numFmtId="0" fontId="41" fillId="13" borderId="8" xfId="66" applyFont="1" applyFill="1" applyBorder="1"/>
    <xf numFmtId="0" fontId="41" fillId="13" borderId="0" xfId="66" quotePrefix="1" applyFont="1" applyFill="1" applyAlignment="1" applyProtection="1">
      <alignment horizontal="center"/>
    </xf>
    <xf numFmtId="0" fontId="69" fillId="13" borderId="9" xfId="66" applyFont="1" applyFill="1" applyBorder="1" applyAlignment="1" applyProtection="1">
      <alignment horizontal="centerContinuous"/>
    </xf>
    <xf numFmtId="0" fontId="53" fillId="13" borderId="10" xfId="66" applyFont="1" applyFill="1" applyBorder="1" applyAlignment="1" applyProtection="1">
      <alignment horizontal="centerContinuous"/>
    </xf>
    <xf numFmtId="0" fontId="53" fillId="13" borderId="11" xfId="66" applyFont="1" applyFill="1" applyBorder="1" applyAlignment="1" applyProtection="1">
      <alignment horizontal="centerContinuous"/>
    </xf>
    <xf numFmtId="0" fontId="69" fillId="13" borderId="10" xfId="66" applyFont="1" applyFill="1" applyBorder="1" applyAlignment="1" applyProtection="1">
      <alignment horizontal="centerContinuous"/>
    </xf>
    <xf numFmtId="0" fontId="54" fillId="13" borderId="12" xfId="66" applyFont="1" applyFill="1" applyBorder="1" applyAlignment="1" applyProtection="1">
      <alignment horizontal="centerContinuous"/>
    </xf>
    <xf numFmtId="0" fontId="54" fillId="13" borderId="0" xfId="66" applyFont="1" applyFill="1" applyAlignment="1" applyProtection="1">
      <alignment horizontal="centerContinuous"/>
    </xf>
    <xf numFmtId="0" fontId="54" fillId="13" borderId="12" xfId="66" applyFont="1" applyFill="1" applyBorder="1" applyProtection="1"/>
    <xf numFmtId="0" fontId="54" fillId="13" borderId="0" xfId="66" applyFont="1" applyFill="1" applyProtection="1"/>
    <xf numFmtId="0" fontId="54" fillId="13" borderId="12" xfId="66" applyFont="1" applyFill="1" applyBorder="1" applyAlignment="1" applyProtection="1">
      <alignment horizontal="center"/>
    </xf>
    <xf numFmtId="0" fontId="54" fillId="13" borderId="0" xfId="66" quotePrefix="1" applyFont="1" applyFill="1" applyAlignment="1" applyProtection="1">
      <alignment horizontal="left"/>
    </xf>
    <xf numFmtId="0" fontId="54" fillId="13" borderId="12" xfId="66" quotePrefix="1" applyFont="1" applyFill="1" applyBorder="1" applyAlignment="1" applyProtection="1">
      <alignment horizontal="left"/>
    </xf>
    <xf numFmtId="0" fontId="54" fillId="13" borderId="14" xfId="66" applyFont="1" applyFill="1" applyBorder="1" applyProtection="1"/>
    <xf numFmtId="0" fontId="54" fillId="13" borderId="15" xfId="66" applyFont="1" applyFill="1" applyBorder="1" applyProtection="1"/>
    <xf numFmtId="0" fontId="50" fillId="13" borderId="1" xfId="66" applyFont="1" applyFill="1" applyBorder="1" applyProtection="1"/>
    <xf numFmtId="0" fontId="50" fillId="13" borderId="49" xfId="66" applyFont="1" applyFill="1" applyBorder="1" applyProtection="1"/>
    <xf numFmtId="0" fontId="54" fillId="13" borderId="20" xfId="66" applyFont="1" applyFill="1" applyBorder="1" applyProtection="1"/>
    <xf numFmtId="0" fontId="54" fillId="13" borderId="15" xfId="66" applyFont="1" applyFill="1" applyBorder="1" applyAlignment="1" applyProtection="1">
      <alignment horizontal="centerContinuous"/>
    </xf>
    <xf numFmtId="0" fontId="54" fillId="13" borderId="99" xfId="66" applyFont="1" applyFill="1" applyBorder="1" applyProtection="1"/>
    <xf numFmtId="0" fontId="50" fillId="13" borderId="52" xfId="66" applyFont="1" applyFill="1" applyBorder="1" applyProtection="1"/>
    <xf numFmtId="0" fontId="54" fillId="13" borderId="20" xfId="66" applyFont="1" applyFill="1" applyBorder="1" applyAlignment="1" applyProtection="1">
      <alignment horizontal="center"/>
    </xf>
    <xf numFmtId="0" fontId="54" fillId="13" borderId="53" xfId="66" applyFont="1" applyFill="1" applyBorder="1" applyProtection="1"/>
    <xf numFmtId="0" fontId="54" fillId="13" borderId="52" xfId="66" applyFont="1" applyFill="1" applyBorder="1" applyAlignment="1" applyProtection="1">
      <alignment horizontal="center"/>
    </xf>
    <xf numFmtId="0" fontId="54" fillId="13" borderId="13" xfId="66" applyFont="1" applyFill="1" applyBorder="1" applyAlignment="1" applyProtection="1">
      <alignment horizontal="center"/>
    </xf>
    <xf numFmtId="0" fontId="54" fillId="13" borderId="53" xfId="66" applyFont="1" applyFill="1" applyBorder="1" applyAlignment="1" applyProtection="1">
      <alignment horizontal="center"/>
    </xf>
    <xf numFmtId="0" fontId="54" fillId="13" borderId="17" xfId="66" applyFont="1" applyFill="1" applyBorder="1" applyAlignment="1" applyProtection="1">
      <alignment horizontal="center"/>
    </xf>
    <xf numFmtId="0" fontId="54" fillId="13" borderId="22" xfId="66" applyFont="1" applyFill="1" applyBorder="1" applyAlignment="1" applyProtection="1">
      <alignment horizontal="center"/>
    </xf>
    <xf numFmtId="0" fontId="54" fillId="13" borderId="62" xfId="66" quotePrefix="1" applyFont="1" applyFill="1" applyBorder="1" applyAlignment="1" applyProtection="1">
      <alignment horizontal="left"/>
    </xf>
    <xf numFmtId="0" fontId="54" fillId="13" borderId="63" xfId="66" applyFont="1" applyFill="1" applyBorder="1" applyAlignment="1" applyProtection="1">
      <alignment horizontal="center"/>
    </xf>
    <xf numFmtId="2" fontId="54" fillId="13" borderId="133" xfId="66" applyNumberFormat="1" applyFont="1" applyFill="1" applyBorder="1" applyProtection="1"/>
    <xf numFmtId="0" fontId="54" fillId="13" borderId="134" xfId="66" applyFont="1" applyFill="1" applyBorder="1" applyAlignment="1" applyProtection="1">
      <alignment horizontal="center"/>
    </xf>
    <xf numFmtId="0" fontId="54" fillId="13" borderId="42" xfId="66" quotePrefix="1" applyFont="1" applyFill="1" applyBorder="1" applyAlignment="1" applyProtection="1">
      <alignment horizontal="left"/>
    </xf>
    <xf numFmtId="0" fontId="54" fillId="0" borderId="135" xfId="66" applyFont="1" applyFill="1" applyBorder="1" applyProtection="1"/>
    <xf numFmtId="0" fontId="54" fillId="0" borderId="17" xfId="66" applyFont="1" applyFill="1" applyBorder="1" applyAlignment="1" applyProtection="1">
      <alignment horizontal="center"/>
    </xf>
    <xf numFmtId="0" fontId="54" fillId="13" borderId="22" xfId="66" quotePrefix="1" applyFont="1" applyFill="1" applyBorder="1" applyAlignment="1" applyProtection="1">
      <alignment horizontal="left"/>
    </xf>
    <xf numFmtId="2" fontId="54" fillId="0" borderId="135" xfId="66" applyNumberFormat="1" applyFont="1" applyFill="1" applyBorder="1" applyProtection="1"/>
    <xf numFmtId="2" fontId="54" fillId="13" borderId="135" xfId="66" applyNumberFormat="1" applyFont="1" applyFill="1" applyBorder="1" applyProtection="1"/>
    <xf numFmtId="0" fontId="54" fillId="13" borderId="22" xfId="66" applyFont="1" applyFill="1" applyBorder="1" applyAlignment="1" applyProtection="1">
      <alignment horizontal="left"/>
    </xf>
    <xf numFmtId="0" fontId="54" fillId="13" borderId="22" xfId="66" applyFont="1" applyFill="1" applyBorder="1" applyAlignment="1" applyProtection="1">
      <alignment horizontal="left" indent="4"/>
    </xf>
    <xf numFmtId="0" fontId="54" fillId="13" borderId="19" xfId="66" applyFont="1" applyFill="1" applyBorder="1" applyAlignment="1" applyProtection="1">
      <alignment horizontal="center"/>
    </xf>
    <xf numFmtId="0" fontId="54" fillId="13" borderId="17" xfId="66" quotePrefix="1" applyFont="1" applyFill="1" applyBorder="1" applyAlignment="1" applyProtection="1">
      <alignment horizontal="center"/>
    </xf>
    <xf numFmtId="0" fontId="54" fillId="13" borderId="19" xfId="66" applyFont="1" applyFill="1" applyBorder="1" applyProtection="1"/>
    <xf numFmtId="43" fontId="54" fillId="0" borderId="17" xfId="67" applyFont="1" applyFill="1" applyBorder="1"/>
    <xf numFmtId="167" fontId="54" fillId="0" borderId="17" xfId="67" applyNumberFormat="1" applyFont="1" applyFill="1" applyBorder="1"/>
    <xf numFmtId="0" fontId="54" fillId="13" borderId="135" xfId="66" applyFont="1" applyFill="1" applyBorder="1" applyProtection="1"/>
    <xf numFmtId="0" fontId="54" fillId="13" borderId="19" xfId="66" quotePrefix="1" applyFont="1" applyFill="1" applyBorder="1" applyAlignment="1" applyProtection="1">
      <alignment horizontal="center"/>
    </xf>
    <xf numFmtId="0" fontId="54" fillId="13" borderId="22" xfId="66" applyFont="1" applyFill="1" applyBorder="1" applyProtection="1"/>
    <xf numFmtId="0" fontId="54" fillId="13" borderId="19" xfId="66" quotePrefix="1" applyFont="1" applyFill="1" applyBorder="1" applyAlignment="1" applyProtection="1">
      <alignment horizontal="left"/>
    </xf>
    <xf numFmtId="0" fontId="41" fillId="13" borderId="22" xfId="66" applyFont="1" applyFill="1" applyBorder="1"/>
    <xf numFmtId="0" fontId="41" fillId="13" borderId="18" xfId="66" applyFont="1" applyFill="1" applyBorder="1"/>
    <xf numFmtId="0" fontId="54" fillId="13" borderId="19" xfId="66" applyFont="1" applyFill="1" applyBorder="1" applyAlignment="1" applyProtection="1">
      <alignment horizontal="left"/>
    </xf>
    <xf numFmtId="0" fontId="54" fillId="13" borderId="9" xfId="66" applyFont="1" applyFill="1" applyBorder="1" applyProtection="1"/>
    <xf numFmtId="0" fontId="54" fillId="13" borderId="21" xfId="66" applyFont="1" applyFill="1" applyBorder="1" applyProtection="1"/>
    <xf numFmtId="0" fontId="54" fillId="13" borderId="63" xfId="66" quotePrefix="1" applyFont="1" applyFill="1" applyBorder="1" applyAlignment="1" applyProtection="1">
      <alignment horizontal="left"/>
    </xf>
    <xf numFmtId="0" fontId="54" fillId="13" borderId="26" xfId="66" applyFont="1" applyFill="1" applyBorder="1" applyProtection="1"/>
    <xf numFmtId="0" fontId="54" fillId="13" borderId="14" xfId="66" quotePrefix="1" applyFont="1" applyFill="1" applyBorder="1" applyAlignment="1" applyProtection="1">
      <alignment horizontal="left"/>
    </xf>
    <xf numFmtId="0" fontId="54" fillId="13" borderId="15" xfId="66" quotePrefix="1" applyFont="1" applyFill="1" applyBorder="1" applyAlignment="1" applyProtection="1">
      <alignment horizontal="left"/>
    </xf>
    <xf numFmtId="0" fontId="54" fillId="13" borderId="136" xfId="66" applyFont="1" applyFill="1" applyBorder="1" applyProtection="1"/>
    <xf numFmtId="0" fontId="54" fillId="13" borderId="0" xfId="66" applyFont="1" applyFill="1" applyBorder="1" applyProtection="1"/>
    <xf numFmtId="0" fontId="69" fillId="13" borderId="11" xfId="66" applyFont="1" applyFill="1" applyBorder="1" applyAlignment="1" applyProtection="1">
      <alignment horizontal="centerContinuous"/>
    </xf>
    <xf numFmtId="0" fontId="54" fillId="13" borderId="13" xfId="66" applyFont="1" applyFill="1" applyBorder="1" applyAlignment="1" applyProtection="1">
      <alignment horizontal="centerContinuous"/>
    </xf>
    <xf numFmtId="0" fontId="54" fillId="13" borderId="16" xfId="66" applyFont="1" applyFill="1" applyBorder="1" applyProtection="1"/>
    <xf numFmtId="0" fontId="54" fillId="13" borderId="1" xfId="66" applyFont="1" applyFill="1" applyBorder="1" applyProtection="1"/>
    <xf numFmtId="0" fontId="54" fillId="13" borderId="3" xfId="66" applyFont="1" applyFill="1" applyBorder="1" applyProtection="1"/>
    <xf numFmtId="0" fontId="54" fillId="13" borderId="13" xfId="66" applyFont="1" applyFill="1" applyBorder="1" applyProtection="1"/>
    <xf numFmtId="0" fontId="54" fillId="13" borderId="4" xfId="66" applyFont="1" applyFill="1" applyBorder="1" applyProtection="1"/>
    <xf numFmtId="0" fontId="54" fillId="13" borderId="5" xfId="66" applyFont="1" applyFill="1" applyBorder="1" applyProtection="1"/>
    <xf numFmtId="0" fontId="54" fillId="13" borderId="4" xfId="66" quotePrefix="1" applyFont="1" applyFill="1" applyBorder="1" applyAlignment="1" applyProtection="1">
      <alignment horizontal="center"/>
    </xf>
    <xf numFmtId="0" fontId="54" fillId="13" borderId="5" xfId="66" applyFont="1" applyFill="1" applyBorder="1" applyAlignment="1" applyProtection="1">
      <alignment horizontal="center"/>
    </xf>
    <xf numFmtId="0" fontId="54" fillId="13" borderId="4" xfId="66" applyFont="1" applyFill="1" applyBorder="1" applyAlignment="1" applyProtection="1">
      <alignment horizontal="center"/>
    </xf>
    <xf numFmtId="0" fontId="54" fillId="13" borderId="6" xfId="66" applyFont="1" applyFill="1" applyBorder="1" applyAlignment="1" applyProtection="1">
      <alignment horizontal="center"/>
    </xf>
    <xf numFmtId="0" fontId="54" fillId="13" borderId="8" xfId="66" applyFont="1" applyFill="1" applyBorder="1" applyAlignment="1" applyProtection="1">
      <alignment horizontal="center"/>
    </xf>
    <xf numFmtId="0" fontId="54" fillId="13" borderId="56" xfId="66" applyFont="1" applyFill="1" applyBorder="1" applyAlignment="1" applyProtection="1">
      <alignment horizontal="center"/>
    </xf>
    <xf numFmtId="0" fontId="54" fillId="13" borderId="62" xfId="66" quotePrefix="1" applyFont="1" applyFill="1" applyBorder="1" applyAlignment="1" applyProtection="1">
      <alignment horizontal="left" indent="4"/>
    </xf>
    <xf numFmtId="2" fontId="54" fillId="13" borderId="26" xfId="66" applyNumberFormat="1" applyFont="1" applyFill="1" applyBorder="1" applyProtection="1"/>
    <xf numFmtId="0" fontId="54" fillId="13" borderId="137" xfId="66" applyFont="1" applyFill="1" applyBorder="1" applyProtection="1"/>
    <xf numFmtId="0" fontId="54" fillId="13" borderId="19" xfId="66" applyFont="1" applyFill="1" applyBorder="1" applyAlignment="1" applyProtection="1">
      <alignment horizontal="right"/>
    </xf>
    <xf numFmtId="0" fontId="54" fillId="13" borderId="42" xfId="66" applyFont="1" applyFill="1" applyBorder="1" applyProtection="1"/>
    <xf numFmtId="0" fontId="54" fillId="13" borderId="22" xfId="66" quotePrefix="1" applyFont="1" applyFill="1" applyBorder="1" applyAlignment="1" applyProtection="1">
      <alignment horizontal="left" indent="8"/>
    </xf>
    <xf numFmtId="0" fontId="54" fillId="13" borderId="64" xfId="66" applyFont="1" applyFill="1" applyBorder="1" applyProtection="1"/>
    <xf numFmtId="0" fontId="54" fillId="13" borderId="10" xfId="66" applyFont="1" applyFill="1" applyBorder="1" applyProtection="1"/>
    <xf numFmtId="0" fontId="54" fillId="13" borderId="11" xfId="66" applyFont="1" applyFill="1" applyBorder="1" applyProtection="1"/>
    <xf numFmtId="0" fontId="54" fillId="0" borderId="0" xfId="66" applyFont="1" applyFill="1" applyBorder="1" applyProtection="1"/>
    <xf numFmtId="0" fontId="54" fillId="0" borderId="0" xfId="66" quotePrefix="1" applyFont="1" applyFill="1" applyBorder="1"/>
    <xf numFmtId="37" fontId="54" fillId="13" borderId="0" xfId="66" applyNumberFormat="1" applyFont="1" applyFill="1" applyBorder="1" applyProtection="1"/>
    <xf numFmtId="167" fontId="54" fillId="13" borderId="0" xfId="67" applyNumberFormat="1" applyFont="1" applyFill="1" applyBorder="1" applyProtection="1"/>
    <xf numFmtId="37" fontId="54" fillId="13" borderId="138" xfId="66" applyNumberFormat="1" applyFont="1" applyFill="1" applyBorder="1" applyProtection="1"/>
    <xf numFmtId="0" fontId="50" fillId="13" borderId="12" xfId="66" applyFont="1" applyFill="1" applyBorder="1" applyAlignment="1">
      <alignment horizontal="left" textRotation="180"/>
    </xf>
    <xf numFmtId="0" fontId="41" fillId="13" borderId="12" xfId="66" applyFont="1" applyFill="1" applyBorder="1" applyAlignment="1">
      <alignment horizontal="centerContinuous"/>
    </xf>
    <xf numFmtId="0" fontId="41" fillId="0" borderId="12" xfId="66" applyFont="1" applyBorder="1" applyAlignment="1">
      <alignment horizontal="left"/>
    </xf>
    <xf numFmtId="0" fontId="50" fillId="13" borderId="21" xfId="66" quotePrefix="1" applyFont="1" applyFill="1" applyBorder="1" applyAlignment="1">
      <alignment horizontal="left"/>
    </xf>
    <xf numFmtId="0" fontId="50" fillId="13" borderId="21" xfId="66" applyFont="1" applyFill="1" applyBorder="1" applyAlignment="1">
      <alignment horizontal="left"/>
    </xf>
    <xf numFmtId="0" fontId="50" fillId="13" borderId="102" xfId="66" quotePrefix="1" applyFont="1" applyFill="1" applyBorder="1" applyAlignment="1">
      <alignment horizontal="left"/>
    </xf>
    <xf numFmtId="37" fontId="50" fillId="0" borderId="102" xfId="66" applyNumberFormat="1" applyFont="1" applyFill="1" applyBorder="1"/>
    <xf numFmtId="0" fontId="41" fillId="13" borderId="13" xfId="66" applyFont="1" applyFill="1" applyBorder="1" applyAlignment="1">
      <alignment textRotation="180"/>
    </xf>
    <xf numFmtId="0" fontId="50" fillId="13" borderId="21" xfId="66" applyFont="1" applyFill="1" applyBorder="1" applyAlignment="1">
      <alignment horizontal="left" indent="1"/>
    </xf>
    <xf numFmtId="0" fontId="50" fillId="13" borderId="2" xfId="66" applyFont="1" applyFill="1" applyBorder="1"/>
    <xf numFmtId="0" fontId="50" fillId="13" borderId="0" xfId="66" applyFont="1" applyFill="1" applyBorder="1" applyAlignment="1"/>
    <xf numFmtId="168" fontId="50" fillId="13" borderId="0" xfId="97" applyNumberFormat="1" applyFont="1" applyFill="1" applyBorder="1"/>
    <xf numFmtId="0" fontId="50" fillId="13" borderId="0" xfId="66" applyFont="1" applyFill="1" applyBorder="1" applyAlignment="1">
      <alignment horizontal="left" indent="2"/>
    </xf>
    <xf numFmtId="167" fontId="50" fillId="13" borderId="0" xfId="67" applyNumberFormat="1" applyFont="1" applyFill="1" applyBorder="1"/>
    <xf numFmtId="0" fontId="50" fillId="13" borderId="0" xfId="66" applyFont="1" applyFill="1" applyBorder="1" applyAlignment="1">
      <alignment horizontal="left" indent="4"/>
    </xf>
    <xf numFmtId="168" fontId="50" fillId="13" borderId="138" xfId="66" applyNumberFormat="1" applyFont="1" applyFill="1" applyBorder="1"/>
    <xf numFmtId="168" fontId="50" fillId="13" borderId="0" xfId="66" applyNumberFormat="1" applyFont="1" applyFill="1" applyBorder="1"/>
    <xf numFmtId="0" fontId="41" fillId="13" borderId="0" xfId="66" applyFont="1" applyFill="1" applyBorder="1" applyAlignment="1">
      <alignment horizontal="center" textRotation="180"/>
    </xf>
    <xf numFmtId="0" fontId="41" fillId="13" borderId="6" xfId="66" applyFont="1" applyFill="1" applyBorder="1"/>
    <xf numFmtId="0" fontId="50" fillId="13" borderId="7" xfId="66" applyFont="1" applyFill="1" applyBorder="1" applyAlignment="1">
      <alignment horizontal="left" indent="4"/>
    </xf>
    <xf numFmtId="168" fontId="50" fillId="13" borderId="7" xfId="66" applyNumberFormat="1" applyFont="1" applyFill="1" applyBorder="1"/>
    <xf numFmtId="0" fontId="41" fillId="13" borderId="0" xfId="66" applyFont="1" applyFill="1" applyAlignment="1">
      <alignment horizontal="right" textRotation="180"/>
    </xf>
    <xf numFmtId="0" fontId="41" fillId="0" borderId="0" xfId="124" applyFont="1" applyFill="1" applyAlignment="1" applyProtection="1">
      <alignment horizontal="center"/>
    </xf>
    <xf numFmtId="0" fontId="41" fillId="0" borderId="0" xfId="124" applyFont="1" applyFill="1" applyProtection="1"/>
    <xf numFmtId="0" fontId="41" fillId="0" borderId="0" xfId="124" quotePrefix="1" applyFont="1" applyFill="1" applyAlignment="1" applyProtection="1">
      <alignment horizontal="left"/>
    </xf>
    <xf numFmtId="0" fontId="41" fillId="0" borderId="0" xfId="124" applyFont="1" applyFill="1" applyAlignment="1" applyProtection="1">
      <alignment horizontal="right"/>
    </xf>
    <xf numFmtId="0" fontId="41" fillId="0" borderId="7" xfId="124" quotePrefix="1" applyFont="1" applyFill="1" applyBorder="1" applyAlignment="1" applyProtection="1">
      <alignment horizontal="right"/>
    </xf>
    <xf numFmtId="0" fontId="41" fillId="0" borderId="7" xfId="124" quotePrefix="1" applyFont="1" applyFill="1" applyBorder="1" applyAlignment="1" applyProtection="1">
      <alignment horizontal="left"/>
    </xf>
    <xf numFmtId="37" fontId="41" fillId="0" borderId="0" xfId="124" applyNumberFormat="1" applyFont="1" applyFill="1" applyAlignment="1" applyProtection="1">
      <alignment horizontal="center"/>
    </xf>
    <xf numFmtId="167" fontId="41" fillId="0" borderId="0" xfId="67" applyNumberFormat="1" applyFont="1" applyFill="1"/>
    <xf numFmtId="0" fontId="41" fillId="0" borderId="0" xfId="124" applyFont="1" applyFill="1"/>
    <xf numFmtId="0" fontId="49" fillId="0" borderId="9" xfId="124" applyFont="1" applyFill="1" applyBorder="1" applyAlignment="1" applyProtection="1">
      <alignment horizontal="centerContinuous"/>
    </xf>
    <xf numFmtId="0" fontId="41" fillId="0" borderId="10" xfId="124" applyFont="1" applyFill="1" applyBorder="1" applyAlignment="1" applyProtection="1">
      <alignment horizontal="centerContinuous"/>
    </xf>
    <xf numFmtId="0" fontId="41" fillId="0" borderId="5" xfId="124" applyFont="1" applyFill="1" applyBorder="1" applyAlignment="1" applyProtection="1">
      <alignment horizontal="centerContinuous"/>
    </xf>
    <xf numFmtId="0" fontId="49" fillId="0" borderId="4" xfId="124" applyFont="1" applyFill="1" applyBorder="1" applyAlignment="1" applyProtection="1">
      <alignment horizontal="centerContinuous"/>
    </xf>
    <xf numFmtId="0" fontId="49" fillId="0" borderId="10" xfId="124" applyFont="1" applyFill="1" applyBorder="1" applyAlignment="1" applyProtection="1">
      <alignment horizontal="centerContinuous"/>
    </xf>
    <xf numFmtId="0" fontId="49" fillId="0" borderId="11" xfId="124" applyFont="1" applyFill="1" applyBorder="1" applyAlignment="1" applyProtection="1">
      <alignment horizontal="centerContinuous"/>
    </xf>
    <xf numFmtId="0" fontId="41" fillId="0" borderId="12" xfId="124" applyFont="1" applyFill="1" applyBorder="1" applyAlignment="1" applyProtection="1">
      <alignment horizontal="centerContinuous"/>
    </xf>
    <xf numFmtId="0" fontId="41" fillId="0" borderId="0" xfId="124" applyFont="1" applyFill="1" applyAlignment="1" applyProtection="1">
      <alignment horizontal="centerContinuous"/>
    </xf>
    <xf numFmtId="0" fontId="41" fillId="0" borderId="4" xfId="124" applyFont="1" applyFill="1" applyBorder="1" applyAlignment="1" applyProtection="1">
      <alignment horizontal="centerContinuous"/>
    </xf>
    <xf numFmtId="0" fontId="41" fillId="0" borderId="13" xfId="124" applyFont="1" applyFill="1" applyBorder="1" applyAlignment="1" applyProtection="1">
      <alignment horizontal="centerContinuous"/>
    </xf>
    <xf numFmtId="0" fontId="41" fillId="0" borderId="14" xfId="124" applyFont="1" applyFill="1" applyBorder="1" applyProtection="1"/>
    <xf numFmtId="0" fontId="41" fillId="0" borderId="15" xfId="124" applyFont="1" applyFill="1" applyBorder="1" applyProtection="1"/>
    <xf numFmtId="0" fontId="41" fillId="0" borderId="43" xfId="124" applyFont="1" applyFill="1" applyBorder="1" applyProtection="1"/>
    <xf numFmtId="0" fontId="41" fillId="0" borderId="42" xfId="124" applyFont="1" applyFill="1" applyBorder="1" applyProtection="1"/>
    <xf numFmtId="0" fontId="41" fillId="0" borderId="16" xfId="124" applyFont="1" applyFill="1" applyBorder="1" applyProtection="1"/>
    <xf numFmtId="0" fontId="50" fillId="0" borderId="23" xfId="124" applyFont="1" applyFill="1" applyBorder="1" applyProtection="1"/>
    <xf numFmtId="0" fontId="50" fillId="0" borderId="9" xfId="124" applyFont="1" applyFill="1" applyBorder="1" applyProtection="1"/>
    <xf numFmtId="0" fontId="50" fillId="0" borderId="11" xfId="124" applyFont="1" applyFill="1" applyBorder="1" applyProtection="1"/>
    <xf numFmtId="0" fontId="50" fillId="0" borderId="23" xfId="124" applyFont="1" applyFill="1" applyBorder="1" applyAlignment="1" applyProtection="1">
      <alignment horizontal="center"/>
    </xf>
    <xf numFmtId="0" fontId="50" fillId="0" borderId="99" xfId="124" applyFont="1" applyFill="1" applyBorder="1" applyAlignment="1" applyProtection="1">
      <alignment horizontal="center"/>
    </xf>
    <xf numFmtId="0" fontId="50" fillId="0" borderId="68" xfId="124" applyFont="1" applyFill="1" applyBorder="1" applyAlignment="1" applyProtection="1">
      <alignment horizontal="center"/>
    </xf>
    <xf numFmtId="0" fontId="50" fillId="0" borderId="13" xfId="124" applyFont="1" applyFill="1" applyBorder="1" applyProtection="1"/>
    <xf numFmtId="167" fontId="50" fillId="0" borderId="0" xfId="67" applyNumberFormat="1" applyFont="1" applyFill="1" applyProtection="1"/>
    <xf numFmtId="0" fontId="50" fillId="0" borderId="0" xfId="124" applyFont="1" applyFill="1" applyProtection="1"/>
    <xf numFmtId="0" fontId="50" fillId="0" borderId="20" xfId="124" applyFont="1" applyFill="1" applyBorder="1" applyProtection="1"/>
    <xf numFmtId="0" fontId="50" fillId="0" borderId="12" xfId="124" applyFont="1" applyFill="1" applyBorder="1" applyProtection="1"/>
    <xf numFmtId="0" fontId="50" fillId="0" borderId="20" xfId="124" applyFont="1" applyFill="1" applyBorder="1" applyAlignment="1" applyProtection="1">
      <alignment horizontal="center"/>
    </xf>
    <xf numFmtId="0" fontId="50" fillId="0" borderId="53" xfId="124" applyFont="1" applyFill="1" applyBorder="1" applyAlignment="1" applyProtection="1">
      <alignment horizontal="center"/>
    </xf>
    <xf numFmtId="0" fontId="50" fillId="0" borderId="51" xfId="124" applyFont="1" applyFill="1" applyBorder="1" applyAlignment="1" applyProtection="1">
      <alignment horizontal="center"/>
    </xf>
    <xf numFmtId="0" fontId="50" fillId="0" borderId="13" xfId="124" applyFont="1" applyFill="1" applyBorder="1" applyAlignment="1" applyProtection="1">
      <alignment horizontal="center"/>
    </xf>
    <xf numFmtId="167" fontId="50" fillId="0" borderId="0" xfId="67" applyNumberFormat="1" applyFont="1" applyFill="1" applyAlignment="1" applyProtection="1">
      <alignment horizontal="center"/>
    </xf>
    <xf numFmtId="0" fontId="50" fillId="0" borderId="12" xfId="124" applyFont="1" applyFill="1" applyBorder="1" applyAlignment="1" applyProtection="1">
      <alignment horizontal="center"/>
    </xf>
    <xf numFmtId="0" fontId="50" fillId="0" borderId="21" xfId="124" applyFont="1" applyFill="1" applyBorder="1" applyProtection="1"/>
    <xf numFmtId="0" fontId="50" fillId="0" borderId="14" xfId="124" applyFont="1" applyFill="1" applyBorder="1" applyProtection="1"/>
    <xf numFmtId="0" fontId="50" fillId="0" borderId="16" xfId="124" applyFont="1" applyFill="1" applyBorder="1" applyAlignment="1" applyProtection="1">
      <alignment horizontal="center"/>
    </xf>
    <xf numFmtId="0" fontId="50" fillId="0" borderId="65" xfId="124" applyFont="1" applyFill="1" applyBorder="1" applyProtection="1"/>
    <xf numFmtId="0" fontId="50" fillId="0" borderId="70" xfId="124" applyFont="1" applyFill="1" applyBorder="1" applyProtection="1"/>
    <xf numFmtId="0" fontId="50" fillId="0" borderId="14" xfId="124" applyFont="1" applyFill="1" applyBorder="1" applyAlignment="1" applyProtection="1">
      <alignment horizontal="center"/>
    </xf>
    <xf numFmtId="0" fontId="41" fillId="0" borderId="26" xfId="124" applyFont="1" applyFill="1" applyBorder="1"/>
    <xf numFmtId="37" fontId="50" fillId="0" borderId="15" xfId="124" applyNumberFormat="1" applyFont="1" applyFill="1" applyBorder="1" applyAlignment="1" applyProtection="1">
      <alignment horizontal="center"/>
    </xf>
    <xf numFmtId="0" fontId="50" fillId="0" borderId="15" xfId="124" applyFont="1" applyFill="1" applyBorder="1" applyProtection="1"/>
    <xf numFmtId="37" fontId="50" fillId="0" borderId="139" xfId="124" applyNumberFormat="1" applyFont="1" applyFill="1" applyBorder="1" applyProtection="1"/>
    <xf numFmtId="37" fontId="50" fillId="0" borderId="140" xfId="124" applyNumberFormat="1" applyFont="1" applyFill="1" applyBorder="1" applyProtection="1"/>
    <xf numFmtId="37" fontId="50" fillId="0" borderId="141" xfId="124" applyNumberFormat="1" applyFont="1" applyFill="1" applyBorder="1" applyProtection="1"/>
    <xf numFmtId="0" fontId="50" fillId="0" borderId="43" xfId="124" applyFont="1" applyFill="1" applyBorder="1" applyAlignment="1" applyProtection="1">
      <alignment horizontal="center"/>
    </xf>
    <xf numFmtId="0" fontId="50" fillId="0" borderId="70" xfId="124" applyFont="1" applyFill="1" applyBorder="1" applyAlignment="1" applyProtection="1">
      <alignment horizontal="center"/>
    </xf>
    <xf numFmtId="37" fontId="50" fillId="0" borderId="142" xfId="124" applyNumberFormat="1" applyFont="1" applyFill="1" applyBorder="1" applyProtection="1"/>
    <xf numFmtId="37" fontId="50" fillId="0" borderId="77" xfId="124" applyNumberFormat="1" applyFont="1" applyFill="1" applyBorder="1" applyProtection="1"/>
    <xf numFmtId="37" fontId="50" fillId="0" borderId="143" xfId="124" applyNumberFormat="1" applyFont="1" applyFill="1" applyBorder="1" applyProtection="1"/>
    <xf numFmtId="37" fontId="50" fillId="0" borderId="144" xfId="124" applyNumberFormat="1" applyFont="1" applyFill="1" applyBorder="1" applyProtection="1"/>
    <xf numFmtId="37" fontId="50" fillId="0" borderId="21" xfId="124" applyNumberFormat="1" applyFont="1" applyFill="1" applyBorder="1" applyProtection="1"/>
    <xf numFmtId="37" fontId="50" fillId="0" borderId="93" xfId="124" applyNumberFormat="1" applyFont="1" applyFill="1" applyBorder="1" applyProtection="1"/>
    <xf numFmtId="37" fontId="50" fillId="0" borderId="22" xfId="124" applyNumberFormat="1" applyFont="1" applyFill="1" applyBorder="1" applyProtection="1"/>
    <xf numFmtId="37" fontId="50" fillId="0" borderId="125" xfId="124" applyNumberFormat="1" applyFont="1" applyFill="1" applyBorder="1" applyProtection="1"/>
    <xf numFmtId="37" fontId="50" fillId="0" borderId="95" xfId="124" applyNumberFormat="1" applyFont="1" applyFill="1" applyBorder="1" applyProtection="1"/>
    <xf numFmtId="0" fontId="50" fillId="0" borderId="21" xfId="124" applyFont="1" applyFill="1" applyBorder="1" applyAlignment="1" applyProtection="1">
      <alignment horizontal="center"/>
    </xf>
    <xf numFmtId="37" fontId="50" fillId="0" borderId="145" xfId="124" applyNumberFormat="1" applyFont="1" applyFill="1" applyBorder="1" applyProtection="1"/>
    <xf numFmtId="37" fontId="50" fillId="0" borderId="146" xfId="124" applyNumberFormat="1" applyFont="1" applyFill="1" applyBorder="1" applyProtection="1"/>
    <xf numFmtId="0" fontId="50" fillId="0" borderId="26" xfId="124" applyFont="1" applyFill="1" applyBorder="1" applyProtection="1"/>
    <xf numFmtId="37" fontId="50" fillId="0" borderId="60" xfId="124" applyNumberFormat="1" applyFont="1" applyFill="1" applyBorder="1" applyProtection="1"/>
    <xf numFmtId="37" fontId="50" fillId="0" borderId="147" xfId="124" applyNumberFormat="1" applyFont="1" applyFill="1" applyBorder="1" applyProtection="1"/>
    <xf numFmtId="37" fontId="50" fillId="0" borderId="148" xfId="124" applyNumberFormat="1" applyFont="1" applyFill="1" applyBorder="1" applyProtection="1"/>
    <xf numFmtId="37" fontId="50" fillId="0" borderId="149" xfId="124" applyNumberFormat="1" applyFont="1" applyFill="1" applyBorder="1" applyProtection="1"/>
    <xf numFmtId="37" fontId="50" fillId="0" borderId="150" xfId="124" applyNumberFormat="1" applyFont="1" applyFill="1" applyBorder="1" applyProtection="1"/>
    <xf numFmtId="37" fontId="50" fillId="0" borderId="151" xfId="124" applyNumberFormat="1" applyFont="1" applyFill="1" applyBorder="1" applyProtection="1"/>
    <xf numFmtId="0" fontId="50" fillId="0" borderId="15" xfId="124" applyFont="1" applyFill="1" applyBorder="1" applyAlignment="1" applyProtection="1">
      <alignment horizontal="center"/>
    </xf>
    <xf numFmtId="37" fontId="50" fillId="0" borderId="105" xfId="124" applyNumberFormat="1" applyFont="1" applyFill="1" applyBorder="1" applyProtection="1"/>
    <xf numFmtId="37" fontId="50" fillId="0" borderId="152" xfId="124" applyNumberFormat="1" applyFont="1" applyFill="1" applyBorder="1" applyProtection="1"/>
    <xf numFmtId="37" fontId="50" fillId="0" borderId="153" xfId="124" applyNumberFormat="1" applyFont="1" applyFill="1" applyBorder="1" applyProtection="1"/>
    <xf numFmtId="37" fontId="50" fillId="0" borderId="12" xfId="124" applyNumberFormat="1" applyFont="1" applyFill="1" applyBorder="1" applyProtection="1"/>
    <xf numFmtId="37" fontId="50" fillId="0" borderId="79" xfId="124" applyNumberFormat="1" applyFont="1" applyFill="1" applyBorder="1" applyProtection="1"/>
    <xf numFmtId="37" fontId="50" fillId="0" borderId="154" xfId="124" applyNumberFormat="1" applyFont="1" applyFill="1" applyBorder="1" applyProtection="1"/>
    <xf numFmtId="37" fontId="50" fillId="0" borderId="16" xfId="124" applyNumberFormat="1" applyFont="1" applyFill="1" applyBorder="1" applyProtection="1"/>
    <xf numFmtId="37" fontId="50" fillId="0" borderId="14" xfId="124" applyNumberFormat="1" applyFont="1" applyFill="1" applyBorder="1" applyProtection="1"/>
    <xf numFmtId="37" fontId="50" fillId="0" borderId="155" xfId="124" applyNumberFormat="1" applyFont="1" applyFill="1" applyBorder="1" applyProtection="1"/>
    <xf numFmtId="37" fontId="50" fillId="0" borderId="96" xfId="124" applyNumberFormat="1" applyFont="1" applyFill="1" applyBorder="1" applyProtection="1"/>
    <xf numFmtId="37" fontId="50" fillId="0" borderId="97" xfId="124" applyNumberFormat="1" applyFont="1" applyFill="1" applyBorder="1" applyProtection="1"/>
    <xf numFmtId="37" fontId="50" fillId="0" borderId="85" xfId="124" applyNumberFormat="1" applyFont="1" applyFill="1" applyBorder="1" applyProtection="1"/>
    <xf numFmtId="0" fontId="50" fillId="0" borderId="10" xfId="124" applyFont="1" applyFill="1" applyBorder="1" applyProtection="1"/>
    <xf numFmtId="37" fontId="50" fillId="0" borderId="10" xfId="124" applyNumberFormat="1" applyFont="1" applyFill="1" applyBorder="1" applyProtection="1"/>
    <xf numFmtId="0" fontId="50" fillId="0" borderId="0" xfId="124" applyFont="1" applyFill="1" applyBorder="1" applyProtection="1"/>
    <xf numFmtId="37" fontId="50" fillId="0" borderId="0" xfId="124" applyNumberFormat="1" applyFont="1" applyFill="1" applyBorder="1" applyProtection="1"/>
    <xf numFmtId="0" fontId="50" fillId="0" borderId="11" xfId="124" applyFont="1" applyFill="1" applyBorder="1" applyAlignment="1" applyProtection="1">
      <alignment horizontal="center"/>
    </xf>
    <xf numFmtId="37" fontId="41" fillId="0" borderId="15" xfId="124" applyNumberFormat="1" applyFont="1" applyFill="1" applyBorder="1" applyProtection="1"/>
    <xf numFmtId="0" fontId="41" fillId="0" borderId="7" xfId="124" applyFont="1" applyFill="1" applyBorder="1"/>
    <xf numFmtId="0" fontId="50" fillId="0" borderId="7" xfId="124" applyFont="1" applyFill="1" applyBorder="1" applyProtection="1"/>
    <xf numFmtId="37" fontId="41" fillId="0" borderId="0" xfId="124" applyNumberFormat="1" applyFont="1" applyFill="1" applyProtection="1"/>
    <xf numFmtId="0" fontId="41" fillId="0" borderId="0" xfId="124" applyFont="1" applyFill="1" applyAlignment="1" applyProtection="1">
      <alignment horizontal="left"/>
    </xf>
    <xf numFmtId="0" fontId="41" fillId="13" borderId="0" xfId="127" quotePrefix="1" applyFont="1" applyFill="1" applyAlignment="1" applyProtection="1">
      <alignment horizontal="left"/>
    </xf>
    <xf numFmtId="0" fontId="41" fillId="13" borderId="0" xfId="127" applyFont="1" applyFill="1" applyProtection="1"/>
    <xf numFmtId="37" fontId="41" fillId="13" borderId="0" xfId="127" applyNumberFormat="1" applyFont="1" applyFill="1" applyAlignment="1" applyProtection="1">
      <alignment horizontal="center"/>
    </xf>
    <xf numFmtId="0" fontId="49" fillId="13" borderId="9" xfId="127" applyFont="1" applyFill="1" applyBorder="1" applyAlignment="1" applyProtection="1">
      <alignment horizontal="centerContinuous"/>
    </xf>
    <xf numFmtId="37" fontId="49" fillId="13" borderId="10" xfId="127" applyNumberFormat="1" applyFont="1" applyFill="1" applyBorder="1" applyAlignment="1" applyProtection="1">
      <alignment horizontal="centerContinuous"/>
    </xf>
    <xf numFmtId="0" fontId="49" fillId="13" borderId="10" xfId="127" applyFont="1" applyFill="1" applyBorder="1" applyAlignment="1" applyProtection="1">
      <alignment horizontal="centerContinuous"/>
    </xf>
    <xf numFmtId="0" fontId="49" fillId="13" borderId="11" xfId="127" applyFont="1" applyFill="1" applyBorder="1" applyAlignment="1" applyProtection="1">
      <alignment horizontal="centerContinuous"/>
    </xf>
    <xf numFmtId="0" fontId="50" fillId="13" borderId="14" xfId="127" applyFont="1" applyFill="1" applyBorder="1" applyAlignment="1" applyProtection="1">
      <alignment horizontal="centerContinuous"/>
    </xf>
    <xf numFmtId="0" fontId="50" fillId="13" borderId="15" xfId="127" applyFont="1" applyFill="1" applyBorder="1" applyAlignment="1" applyProtection="1">
      <alignment horizontal="centerContinuous"/>
    </xf>
    <xf numFmtId="0" fontId="50" fillId="13" borderId="16" xfId="127" applyFont="1" applyFill="1" applyBorder="1" applyAlignment="1" applyProtection="1">
      <alignment horizontal="centerContinuous"/>
    </xf>
    <xf numFmtId="0" fontId="50" fillId="13" borderId="9" xfId="127" applyFont="1" applyFill="1" applyBorder="1" applyAlignment="1" applyProtection="1">
      <alignment horizontal="center"/>
    </xf>
    <xf numFmtId="37" fontId="50" fillId="13" borderId="10" xfId="127" applyNumberFormat="1" applyFont="1" applyFill="1" applyBorder="1" applyProtection="1"/>
    <xf numFmtId="0" fontId="50" fillId="13" borderId="10" xfId="127" applyFont="1" applyFill="1" applyBorder="1" applyProtection="1"/>
    <xf numFmtId="0" fontId="50" fillId="13" borderId="11" xfId="127" applyFont="1" applyFill="1" applyBorder="1" applyProtection="1"/>
    <xf numFmtId="0" fontId="50" fillId="13" borderId="12" xfId="127" applyFont="1" applyFill="1" applyBorder="1" applyAlignment="1" applyProtection="1">
      <alignment horizontal="center"/>
    </xf>
    <xf numFmtId="37" fontId="50" fillId="13" borderId="0" xfId="127" quotePrefix="1" applyNumberFormat="1" applyFont="1" applyFill="1" applyAlignment="1" applyProtection="1">
      <alignment horizontal="left"/>
    </xf>
    <xf numFmtId="37" fontId="50" fillId="13" borderId="0" xfId="127" applyNumberFormat="1" applyFont="1" applyFill="1" applyProtection="1"/>
    <xf numFmtId="0" fontId="50" fillId="13" borderId="0" xfId="127" applyFont="1" applyFill="1" applyProtection="1"/>
    <xf numFmtId="0" fontId="50" fillId="13" borderId="13" xfId="127" applyFont="1" applyFill="1" applyBorder="1" applyProtection="1"/>
    <xf numFmtId="167" fontId="50" fillId="13" borderId="0" xfId="128" applyNumberFormat="1" applyFont="1" applyFill="1" applyAlignment="1" applyProtection="1">
      <alignment horizontal="left" indent="1"/>
    </xf>
    <xf numFmtId="0" fontId="50" fillId="13" borderId="12" xfId="127" quotePrefix="1" applyFont="1" applyFill="1" applyBorder="1" applyAlignment="1" applyProtection="1">
      <alignment horizontal="left"/>
    </xf>
    <xf numFmtId="0" fontId="50" fillId="13" borderId="12" xfId="127" applyFont="1" applyFill="1" applyBorder="1" applyAlignment="1" applyProtection="1">
      <alignment horizontal="left"/>
    </xf>
    <xf numFmtId="37" fontId="50" fillId="13" borderId="0" xfId="127" applyNumberFormat="1" applyFont="1" applyFill="1" applyBorder="1" applyProtection="1"/>
    <xf numFmtId="0" fontId="50" fillId="13" borderId="0" xfId="127" applyFont="1" applyFill="1" applyBorder="1" applyProtection="1"/>
    <xf numFmtId="0" fontId="50" fillId="13" borderId="5" xfId="127" applyFont="1" applyFill="1" applyBorder="1" applyProtection="1"/>
    <xf numFmtId="0" fontId="50" fillId="13" borderId="14" xfId="127" applyFont="1" applyFill="1" applyBorder="1" applyAlignment="1" applyProtection="1">
      <alignment horizontal="center"/>
    </xf>
    <xf numFmtId="37" fontId="50" fillId="13" borderId="15" xfId="127" applyNumberFormat="1" applyFont="1" applyFill="1" applyBorder="1" applyProtection="1"/>
    <xf numFmtId="0" fontId="50" fillId="13" borderId="15" xfId="127" applyFont="1" applyFill="1" applyBorder="1" applyProtection="1"/>
    <xf numFmtId="0" fontId="50" fillId="13" borderId="16" xfId="127" applyFont="1" applyFill="1" applyBorder="1" applyProtection="1"/>
    <xf numFmtId="0" fontId="50" fillId="13" borderId="23" xfId="127" applyFont="1" applyFill="1" applyBorder="1" applyAlignment="1" applyProtection="1">
      <alignment horizontal="center"/>
    </xf>
    <xf numFmtId="37" fontId="50" fillId="13" borderId="23" xfId="127" applyNumberFormat="1" applyFont="1" applyFill="1" applyBorder="1" applyProtection="1"/>
    <xf numFmtId="0" fontId="50" fillId="13" borderId="23" xfId="127" applyFont="1" applyFill="1" applyBorder="1" applyAlignment="1" applyProtection="1">
      <alignment vertical="top"/>
    </xf>
    <xf numFmtId="0" fontId="50" fillId="13" borderId="11" xfId="127" applyFont="1" applyFill="1" applyBorder="1" applyAlignment="1" applyProtection="1">
      <alignment vertical="top"/>
    </xf>
    <xf numFmtId="0" fontId="50" fillId="13" borderId="23" xfId="127" applyFont="1" applyFill="1" applyBorder="1" applyAlignment="1" applyProtection="1">
      <alignment horizontal="center" vertical="top"/>
    </xf>
    <xf numFmtId="0" fontId="50" fillId="13" borderId="20" xfId="127" applyFont="1" applyFill="1" applyBorder="1" applyAlignment="1" applyProtection="1">
      <alignment horizontal="center"/>
    </xf>
    <xf numFmtId="37" fontId="50" fillId="13" borderId="20" xfId="127" applyNumberFormat="1" applyFont="1" applyFill="1" applyBorder="1" applyProtection="1"/>
    <xf numFmtId="0" fontId="50" fillId="13" borderId="13" xfId="127" applyFont="1" applyFill="1" applyBorder="1" applyAlignment="1" applyProtection="1">
      <alignment horizontal="center" vertical="top"/>
    </xf>
    <xf numFmtId="0" fontId="50" fillId="13" borderId="13" xfId="127" applyFont="1" applyFill="1" applyBorder="1" applyAlignment="1" applyProtection="1">
      <alignment horizontal="center"/>
    </xf>
    <xf numFmtId="0" fontId="50" fillId="13" borderId="20" xfId="127" applyFont="1" applyFill="1" applyBorder="1" applyProtection="1"/>
    <xf numFmtId="0" fontId="50" fillId="13" borderId="20" xfId="127" applyFont="1" applyFill="1" applyBorder="1" applyAlignment="1" applyProtection="1">
      <alignment vertical="top"/>
    </xf>
    <xf numFmtId="0" fontId="50" fillId="13" borderId="21" xfId="127" applyFont="1" applyFill="1" applyBorder="1" applyProtection="1"/>
    <xf numFmtId="0" fontId="50" fillId="13" borderId="21" xfId="127" applyFont="1" applyFill="1" applyBorder="1" applyAlignment="1" applyProtection="1">
      <alignment vertical="top"/>
    </xf>
    <xf numFmtId="0" fontId="50" fillId="13" borderId="16" xfId="127" applyFont="1" applyFill="1" applyBorder="1" applyAlignment="1" applyProtection="1">
      <alignment horizontal="center"/>
    </xf>
    <xf numFmtId="0" fontId="50" fillId="13" borderId="13" xfId="127" applyFont="1" applyFill="1" applyBorder="1" applyAlignment="1" applyProtection="1">
      <alignment vertical="top"/>
    </xf>
    <xf numFmtId="0" fontId="50" fillId="13" borderId="0" xfId="127" applyFont="1" applyFill="1" applyBorder="1" applyAlignment="1" applyProtection="1">
      <alignment horizontal="center" vertical="top"/>
    </xf>
    <xf numFmtId="0" fontId="50" fillId="13" borderId="21" xfId="127" applyFont="1" applyFill="1" applyBorder="1" applyAlignment="1" applyProtection="1">
      <alignment horizontal="center" vertical="top"/>
    </xf>
    <xf numFmtId="1" fontId="50" fillId="13" borderId="21" xfId="127" applyNumberFormat="1" applyFont="1" applyFill="1" applyBorder="1" applyAlignment="1" applyProtection="1">
      <alignment horizontal="center" vertical="top"/>
    </xf>
    <xf numFmtId="37" fontId="50" fillId="13" borderId="15" xfId="127" applyNumberFormat="1" applyFont="1" applyFill="1" applyBorder="1" applyAlignment="1" applyProtection="1">
      <alignment vertical="top"/>
    </xf>
    <xf numFmtId="0" fontId="50" fillId="13" borderId="15" xfId="127" applyFont="1" applyFill="1" applyBorder="1" applyAlignment="1" applyProtection="1">
      <alignment vertical="top"/>
    </xf>
    <xf numFmtId="167" fontId="50" fillId="0" borderId="93" xfId="128" applyNumberFormat="1" applyFont="1" applyFill="1" applyBorder="1" applyAlignment="1" applyProtection="1">
      <alignment vertical="top"/>
    </xf>
    <xf numFmtId="0" fontId="50" fillId="13" borderId="16" xfId="127" applyFont="1" applyFill="1" applyBorder="1" applyAlignment="1" applyProtection="1">
      <alignment horizontal="center" vertical="top"/>
    </xf>
    <xf numFmtId="0" fontId="50" fillId="13" borderId="158" xfId="127" applyFont="1" applyFill="1" applyBorder="1" applyAlignment="1" applyProtection="1">
      <alignment horizontal="center" vertical="top"/>
    </xf>
    <xf numFmtId="1" fontId="50" fillId="13" borderId="158" xfId="127" applyNumberFormat="1" applyFont="1" applyFill="1" applyBorder="1" applyAlignment="1" applyProtection="1">
      <alignment horizontal="center"/>
    </xf>
    <xf numFmtId="37" fontId="50" fillId="13" borderId="30" xfId="127" applyNumberFormat="1" applyFont="1" applyFill="1" applyBorder="1" applyProtection="1"/>
    <xf numFmtId="0" fontId="50" fillId="13" borderId="30" xfId="127" applyFont="1" applyFill="1" applyBorder="1" applyAlignment="1" applyProtection="1">
      <alignment horizontal="center"/>
    </xf>
    <xf numFmtId="167" fontId="50" fillId="0" borderId="173" xfId="128" applyNumberFormat="1" applyFont="1" applyFill="1" applyBorder="1" applyProtection="1"/>
    <xf numFmtId="167" fontId="50" fillId="0" borderId="31" xfId="128" applyNumberFormat="1" applyFont="1" applyFill="1" applyBorder="1" applyProtection="1"/>
    <xf numFmtId="167" fontId="50" fillId="0" borderId="174" xfId="128" applyNumberFormat="1" applyFont="1" applyFill="1" applyBorder="1" applyProtection="1"/>
    <xf numFmtId="0" fontId="50" fillId="13" borderId="31" xfId="127" applyFont="1" applyFill="1" applyBorder="1" applyAlignment="1" applyProtection="1">
      <alignment horizontal="center"/>
    </xf>
    <xf numFmtId="1" fontId="50" fillId="13" borderId="20" xfId="127" applyNumberFormat="1" applyFont="1" applyFill="1" applyBorder="1" applyAlignment="1" applyProtection="1">
      <alignment vertical="top"/>
    </xf>
    <xf numFmtId="37" fontId="50" fillId="13" borderId="0" xfId="127" applyNumberFormat="1" applyFont="1" applyFill="1" applyAlignment="1" applyProtection="1">
      <alignment vertical="top"/>
    </xf>
    <xf numFmtId="167" fontId="50" fillId="0" borderId="91" xfId="128" applyNumberFormat="1" applyFont="1" applyFill="1" applyBorder="1" applyAlignment="1" applyProtection="1">
      <alignment vertical="top"/>
    </xf>
    <xf numFmtId="37" fontId="50" fillId="13" borderId="14" xfId="127" applyNumberFormat="1" applyFont="1" applyFill="1" applyBorder="1" applyAlignment="1" applyProtection="1">
      <alignment horizontal="right" vertical="top"/>
    </xf>
    <xf numFmtId="0" fontId="50" fillId="13" borderId="16" xfId="127" applyFont="1" applyFill="1" applyBorder="1" applyAlignment="1" applyProtection="1">
      <alignment vertical="top"/>
    </xf>
    <xf numFmtId="37" fontId="50" fillId="13" borderId="30" xfId="127" applyNumberFormat="1" applyFont="1" applyFill="1" applyBorder="1" applyAlignment="1" applyProtection="1">
      <alignment vertical="top"/>
    </xf>
    <xf numFmtId="167" fontId="50" fillId="0" borderId="176" xfId="128" applyNumberFormat="1" applyFont="1" applyFill="1" applyBorder="1" applyAlignment="1" applyProtection="1"/>
    <xf numFmtId="167" fontId="50" fillId="0" borderId="177" xfId="128" applyNumberFormat="1" applyFont="1" applyFill="1" applyBorder="1" applyAlignment="1" applyProtection="1"/>
    <xf numFmtId="167" fontId="50" fillId="0" borderId="31" xfId="128" applyNumberFormat="1" applyFont="1" applyFill="1" applyBorder="1" applyAlignment="1" applyProtection="1"/>
    <xf numFmtId="167" fontId="50" fillId="0" borderId="178" xfId="128" applyNumberFormat="1" applyFont="1" applyFill="1" applyBorder="1" applyAlignment="1" applyProtection="1"/>
    <xf numFmtId="0" fontId="50" fillId="13" borderId="31" xfId="127" applyFont="1" applyFill="1" applyBorder="1" applyAlignment="1" applyProtection="1">
      <alignment horizontal="center" vertical="top"/>
    </xf>
    <xf numFmtId="0" fontId="50" fillId="13" borderId="21" xfId="127" applyFont="1" applyFill="1" applyBorder="1" applyAlignment="1" applyProtection="1">
      <alignment horizontal="center"/>
    </xf>
    <xf numFmtId="0" fontId="50" fillId="13" borderId="15" xfId="127" applyFont="1" applyFill="1" applyBorder="1" applyAlignment="1" applyProtection="1">
      <alignment horizontal="center"/>
    </xf>
    <xf numFmtId="167" fontId="50" fillId="0" borderId="148" xfId="128" applyNumberFormat="1" applyFont="1" applyFill="1" applyBorder="1" applyAlignment="1" applyProtection="1"/>
    <xf numFmtId="167" fontId="50" fillId="0" borderId="96" xfId="128" applyNumberFormat="1" applyFont="1" applyFill="1" applyBorder="1" applyAlignment="1" applyProtection="1"/>
    <xf numFmtId="167" fontId="50" fillId="0" borderId="151" xfId="128" applyNumberFormat="1" applyFont="1" applyFill="1" applyBorder="1" applyAlignment="1" applyProtection="1"/>
    <xf numFmtId="0" fontId="50" fillId="13" borderId="0" xfId="127" applyFont="1" applyFill="1" applyBorder="1" applyAlignment="1" applyProtection="1">
      <alignment horizontal="center"/>
    </xf>
    <xf numFmtId="167" fontId="50" fillId="13" borderId="0" xfId="127" applyNumberFormat="1" applyFont="1" applyFill="1" applyBorder="1" applyProtection="1"/>
    <xf numFmtId="0" fontId="50" fillId="49" borderId="12" xfId="127" quotePrefix="1" applyFont="1" applyFill="1" applyBorder="1" applyAlignment="1" applyProtection="1">
      <alignment horizontal="left"/>
    </xf>
    <xf numFmtId="37" fontId="50" fillId="49" borderId="0" xfId="127" applyNumberFormat="1" applyFont="1" applyFill="1" applyBorder="1" applyProtection="1"/>
    <xf numFmtId="0" fontId="50" fillId="49" borderId="0" xfId="127" applyFont="1" applyFill="1" applyBorder="1" applyAlignment="1" applyProtection="1">
      <alignment horizontal="center"/>
    </xf>
    <xf numFmtId="0" fontId="50" fillId="49" borderId="0" xfId="127" applyFont="1" applyFill="1" applyBorder="1" applyProtection="1"/>
    <xf numFmtId="0" fontId="50" fillId="49" borderId="13" xfId="127" applyFont="1" applyFill="1" applyBorder="1" applyAlignment="1" applyProtection="1">
      <alignment horizontal="center"/>
    </xf>
    <xf numFmtId="167" fontId="50" fillId="49" borderId="0" xfId="128" applyNumberFormat="1" applyFont="1" applyFill="1" applyAlignment="1" applyProtection="1">
      <alignment horizontal="left" indent="1"/>
    </xf>
    <xf numFmtId="167" fontId="41" fillId="49" borderId="0" xfId="128" applyNumberFormat="1" applyFont="1" applyFill="1" applyAlignment="1">
      <alignment horizontal="left" indent="1"/>
    </xf>
    <xf numFmtId="0" fontId="50" fillId="13" borderId="4" xfId="127" applyFont="1" applyFill="1" applyBorder="1" applyAlignment="1" applyProtection="1">
      <alignment horizontal="center"/>
    </xf>
    <xf numFmtId="0" fontId="50" fillId="13" borderId="5" xfId="127" applyFont="1" applyFill="1" applyBorder="1" applyAlignment="1" applyProtection="1">
      <alignment horizontal="center"/>
    </xf>
    <xf numFmtId="0" fontId="1" fillId="13" borderId="14" xfId="127" applyFont="1" applyFill="1" applyBorder="1" applyProtection="1"/>
    <xf numFmtId="0" fontId="1" fillId="13" borderId="15" xfId="127" applyFont="1" applyFill="1" applyBorder="1" applyProtection="1"/>
    <xf numFmtId="0" fontId="1" fillId="13" borderId="16" xfId="127" applyFont="1" applyFill="1" applyBorder="1" applyProtection="1"/>
    <xf numFmtId="0" fontId="41" fillId="13" borderId="0" xfId="127" applyFont="1" applyFill="1" applyAlignment="1" applyProtection="1">
      <alignment horizontal="left"/>
    </xf>
    <xf numFmtId="0" fontId="1" fillId="13" borderId="0" xfId="127" applyFont="1" applyFill="1"/>
    <xf numFmtId="0" fontId="49" fillId="13" borderId="0" xfId="127" applyFont="1" applyFill="1" applyAlignment="1" applyProtection="1">
      <alignment horizontal="center"/>
    </xf>
    <xf numFmtId="0" fontId="1" fillId="13" borderId="0" xfId="127" applyFont="1" applyFill="1" applyAlignment="1" applyProtection="1">
      <alignment horizontal="center"/>
    </xf>
    <xf numFmtId="0" fontId="49" fillId="13" borderId="0" xfId="127" applyFont="1" applyFill="1" applyProtection="1"/>
    <xf numFmtId="0" fontId="49" fillId="13" borderId="0" xfId="127" applyFont="1" applyFill="1" applyAlignment="1" applyProtection="1">
      <alignment horizontal="right"/>
    </xf>
    <xf numFmtId="0" fontId="1" fillId="13" borderId="9" xfId="127" applyFont="1" applyFill="1" applyBorder="1" applyProtection="1"/>
    <xf numFmtId="0" fontId="1" fillId="13" borderId="10" xfId="127" applyFont="1" applyFill="1" applyBorder="1" applyProtection="1"/>
    <xf numFmtId="0" fontId="1" fillId="13" borderId="11" xfId="127" applyFont="1" applyFill="1" applyBorder="1" applyProtection="1"/>
    <xf numFmtId="0" fontId="50" fillId="13" borderId="12" xfId="127" applyFont="1" applyFill="1" applyBorder="1" applyProtection="1"/>
    <xf numFmtId="0" fontId="50" fillId="13" borderId="14" xfId="127" applyFont="1" applyFill="1" applyBorder="1" applyProtection="1"/>
    <xf numFmtId="0" fontId="50" fillId="13" borderId="23" xfId="127" applyFont="1" applyFill="1" applyBorder="1" applyProtection="1"/>
    <xf numFmtId="0" fontId="50" fillId="13" borderId="9" xfId="127" applyFont="1" applyFill="1" applyBorder="1" applyAlignment="1" applyProtection="1">
      <alignment horizontal="centerContinuous"/>
    </xf>
    <xf numFmtId="0" fontId="50" fillId="13" borderId="11" xfId="127" applyFont="1" applyFill="1" applyBorder="1" applyAlignment="1" applyProtection="1">
      <alignment horizontal="centerContinuous"/>
    </xf>
    <xf numFmtId="0" fontId="50" fillId="13" borderId="156" xfId="127" applyFont="1" applyFill="1" applyBorder="1" applyProtection="1"/>
    <xf numFmtId="0" fontId="50" fillId="13" borderId="179" xfId="127" applyFont="1" applyFill="1" applyBorder="1" applyProtection="1"/>
    <xf numFmtId="0" fontId="50" fillId="13" borderId="180" xfId="127" applyFont="1" applyFill="1" applyBorder="1" applyProtection="1"/>
    <xf numFmtId="0" fontId="50" fillId="13" borderId="107" xfId="127" applyFont="1" applyFill="1" applyBorder="1" applyProtection="1"/>
    <xf numFmtId="0" fontId="50" fillId="13" borderId="108" xfId="127" applyFont="1" applyFill="1" applyBorder="1" applyProtection="1"/>
    <xf numFmtId="0" fontId="50" fillId="13" borderId="158" xfId="127" applyFont="1" applyFill="1" applyBorder="1" applyAlignment="1" applyProtection="1">
      <alignment horizontal="center"/>
    </xf>
    <xf numFmtId="0" fontId="50" fillId="13" borderId="160" xfId="127" applyFont="1" applyFill="1" applyBorder="1" applyProtection="1"/>
    <xf numFmtId="0" fontId="50" fillId="13" borderId="31" xfId="127" applyFont="1" applyFill="1" applyBorder="1" applyProtection="1"/>
    <xf numFmtId="0" fontId="50" fillId="13" borderId="161" xfId="127" applyFont="1" applyFill="1" applyBorder="1" applyProtection="1"/>
    <xf numFmtId="0" fontId="1" fillId="13" borderId="13" xfId="127" applyFont="1" applyFill="1" applyBorder="1" applyProtection="1"/>
    <xf numFmtId="0" fontId="50" fillId="13" borderId="109" xfId="127" applyFont="1" applyFill="1" applyBorder="1" applyProtection="1"/>
    <xf numFmtId="0" fontId="50" fillId="13" borderId="110" xfId="127" applyFont="1" applyFill="1" applyBorder="1" applyProtection="1"/>
    <xf numFmtId="37" fontId="50" fillId="13" borderId="14" xfId="127" applyNumberFormat="1" applyFont="1" applyFill="1" applyBorder="1" applyAlignment="1" applyProtection="1">
      <alignment horizontal="center"/>
    </xf>
    <xf numFmtId="0" fontId="50" fillId="13" borderId="181" xfId="127" applyFont="1" applyFill="1" applyBorder="1" applyProtection="1"/>
    <xf numFmtId="0" fontId="50" fillId="13" borderId="182" xfId="127" applyFont="1" applyFill="1" applyBorder="1" applyProtection="1"/>
    <xf numFmtId="0" fontId="50" fillId="13" borderId="114" xfId="127" applyFont="1" applyFill="1" applyBorder="1" applyProtection="1"/>
    <xf numFmtId="0" fontId="50" fillId="13" borderId="9" xfId="127" applyFont="1" applyFill="1" applyBorder="1" applyProtection="1"/>
    <xf numFmtId="37" fontId="50" fillId="13" borderId="12" xfId="127" applyNumberFormat="1" applyFont="1" applyFill="1" applyBorder="1" applyProtection="1"/>
    <xf numFmtId="0" fontId="50" fillId="13" borderId="156" xfId="127" applyFont="1" applyFill="1" applyBorder="1" applyAlignment="1" applyProtection="1">
      <alignment horizontal="center"/>
    </xf>
    <xf numFmtId="0" fontId="50" fillId="13" borderId="179" xfId="127" applyFont="1" applyFill="1" applyBorder="1" applyAlignment="1" applyProtection="1">
      <alignment horizontal="center"/>
    </xf>
    <xf numFmtId="0" fontId="50" fillId="13" borderId="180" xfId="127" applyFont="1" applyFill="1" applyBorder="1" applyAlignment="1" applyProtection="1">
      <alignment horizontal="center"/>
    </xf>
    <xf numFmtId="0" fontId="1" fillId="13" borderId="12" xfId="127" applyFont="1" applyFill="1" applyBorder="1" applyProtection="1"/>
    <xf numFmtId="0" fontId="49" fillId="13" borderId="0" xfId="127" applyFont="1" applyFill="1" applyAlignment="1" applyProtection="1">
      <alignment horizontal="left"/>
    </xf>
    <xf numFmtId="37" fontId="49" fillId="13" borderId="0" xfId="127" applyNumberFormat="1" applyFont="1" applyFill="1" applyAlignment="1" applyProtection="1">
      <alignment horizontal="center"/>
    </xf>
    <xf numFmtId="0" fontId="41" fillId="13" borderId="7" xfId="87" applyFont="1" applyFill="1" applyBorder="1" applyAlignment="1" applyProtection="1">
      <alignment horizontal="center"/>
    </xf>
    <xf numFmtId="0" fontId="41" fillId="49" borderId="7" xfId="87" quotePrefix="1" applyFont="1" applyFill="1" applyBorder="1" applyAlignment="1" applyProtection="1">
      <alignment horizontal="left"/>
    </xf>
    <xf numFmtId="0" fontId="41" fillId="49" borderId="7" xfId="87" applyFont="1" applyFill="1" applyBorder="1" applyProtection="1"/>
    <xf numFmtId="0" fontId="41" fillId="49" borderId="7" xfId="87" quotePrefix="1" applyFont="1" applyFill="1" applyBorder="1" applyAlignment="1" applyProtection="1">
      <alignment horizontal="right"/>
    </xf>
    <xf numFmtId="0" fontId="41" fillId="13" borderId="0" xfId="87" applyFont="1" applyFill="1"/>
    <xf numFmtId="0" fontId="49" fillId="13" borderId="4" xfId="87" applyFont="1" applyFill="1" applyBorder="1" applyAlignment="1" applyProtection="1">
      <alignment horizontal="centerContinuous"/>
    </xf>
    <xf numFmtId="0" fontId="49" fillId="13" borderId="0" xfId="87" applyFont="1" applyFill="1" applyBorder="1" applyAlignment="1" applyProtection="1">
      <alignment horizontal="centerContinuous"/>
    </xf>
    <xf numFmtId="0" fontId="49" fillId="49" borderId="0" xfId="87" applyFont="1" applyFill="1" applyBorder="1" applyAlignment="1" applyProtection="1">
      <alignment horizontal="centerContinuous"/>
    </xf>
    <xf numFmtId="0" fontId="49" fillId="49" borderId="5" xfId="87" applyFont="1" applyFill="1" applyBorder="1" applyAlignment="1" applyProtection="1">
      <alignment horizontal="centerContinuous"/>
    </xf>
    <xf numFmtId="0" fontId="53" fillId="13" borderId="4" xfId="87" applyFont="1" applyFill="1" applyBorder="1" applyAlignment="1" applyProtection="1">
      <alignment horizontal="centerContinuous"/>
    </xf>
    <xf numFmtId="0" fontId="53" fillId="13" borderId="0" xfId="87" applyFont="1" applyFill="1" applyBorder="1" applyAlignment="1" applyProtection="1">
      <alignment horizontal="centerContinuous"/>
    </xf>
    <xf numFmtId="0" fontId="53" fillId="49" borderId="0" xfId="87" applyFont="1" applyFill="1" applyBorder="1" applyAlignment="1" applyProtection="1">
      <alignment horizontal="centerContinuous"/>
    </xf>
    <xf numFmtId="0" fontId="53" fillId="49" borderId="5" xfId="87" applyFont="1" applyFill="1" applyBorder="1" applyAlignment="1" applyProtection="1">
      <alignment horizontal="centerContinuous"/>
    </xf>
    <xf numFmtId="0" fontId="53" fillId="13" borderId="4" xfId="87" applyFont="1" applyFill="1" applyBorder="1" applyProtection="1"/>
    <xf numFmtId="0" fontId="53" fillId="13" borderId="0" xfId="87" applyFont="1" applyFill="1" applyBorder="1" applyProtection="1"/>
    <xf numFmtId="0" fontId="53" fillId="49" borderId="0" xfId="87" applyFont="1" applyFill="1" applyBorder="1" applyProtection="1"/>
    <xf numFmtId="0" fontId="53" fillId="49" borderId="5" xfId="87" applyFont="1" applyFill="1" applyBorder="1" applyProtection="1"/>
    <xf numFmtId="0" fontId="50" fillId="13" borderId="4" xfId="87" applyFont="1" applyFill="1" applyBorder="1" applyAlignment="1" applyProtection="1">
      <alignment horizontal="center"/>
    </xf>
    <xf numFmtId="0" fontId="50" fillId="13" borderId="0" xfId="87" quotePrefix="1" applyFont="1" applyFill="1" applyBorder="1" applyAlignment="1" applyProtection="1">
      <alignment horizontal="left"/>
    </xf>
    <xf numFmtId="0" fontId="50" fillId="13" borderId="0" xfId="87" applyFont="1" applyFill="1" applyBorder="1" applyProtection="1"/>
    <xf numFmtId="0" fontId="50" fillId="49" borderId="0" xfId="87" applyFont="1" applyFill="1" applyBorder="1" applyProtection="1"/>
    <xf numFmtId="0" fontId="50" fillId="49" borderId="5" xfId="87" applyFont="1" applyFill="1" applyBorder="1" applyProtection="1"/>
    <xf numFmtId="0" fontId="50" fillId="13" borderId="4" xfId="87" applyFont="1" applyFill="1" applyBorder="1" applyAlignment="1" applyProtection="1">
      <alignment horizontal="left"/>
    </xf>
    <xf numFmtId="0" fontId="50" fillId="13" borderId="4" xfId="87" quotePrefix="1" applyFont="1" applyFill="1" applyBorder="1" applyAlignment="1" applyProtection="1">
      <alignment horizontal="left"/>
    </xf>
    <xf numFmtId="0" fontId="50" fillId="13" borderId="4" xfId="87" applyFont="1" applyFill="1" applyBorder="1" applyProtection="1"/>
    <xf numFmtId="0" fontId="53" fillId="13" borderId="42" xfId="87" applyFont="1" applyFill="1" applyBorder="1" applyProtection="1"/>
    <xf numFmtId="0" fontId="53" fillId="13" borderId="15" xfId="87" applyFont="1" applyFill="1" applyBorder="1" applyProtection="1"/>
    <xf numFmtId="0" fontId="53" fillId="49" borderId="15" xfId="87" applyFont="1" applyFill="1" applyBorder="1" applyAlignment="1" applyProtection="1">
      <alignment horizontal="center"/>
    </xf>
    <xf numFmtId="0" fontId="53" fillId="49" borderId="43" xfId="87" applyFont="1" applyFill="1" applyBorder="1" applyProtection="1"/>
    <xf numFmtId="0" fontId="50" fillId="13" borderId="68" xfId="87" applyFont="1" applyFill="1" applyBorder="1" applyProtection="1"/>
    <xf numFmtId="0" fontId="50" fillId="13" borderId="23" xfId="87" applyFont="1" applyFill="1" applyBorder="1" applyProtection="1"/>
    <xf numFmtId="0" fontId="50" fillId="49" borderId="23" xfId="87" applyFont="1" applyFill="1" applyBorder="1" applyProtection="1"/>
    <xf numFmtId="0" fontId="50" fillId="49" borderId="23" xfId="87" applyFont="1" applyFill="1" applyBorder="1" applyAlignment="1" applyProtection="1">
      <alignment horizontal="center"/>
    </xf>
    <xf numFmtId="0" fontId="50" fillId="49" borderId="99" xfId="87" applyFont="1" applyFill="1" applyBorder="1" applyProtection="1"/>
    <xf numFmtId="0" fontId="50" fillId="13" borderId="51" xfId="87" applyFont="1" applyFill="1" applyBorder="1" applyProtection="1"/>
    <xf numFmtId="0" fontId="50" fillId="13" borderId="20" xfId="87" applyFont="1" applyFill="1" applyBorder="1" applyAlignment="1" applyProtection="1">
      <alignment horizontal="center"/>
    </xf>
    <xf numFmtId="0" fontId="50" fillId="13" borderId="20" xfId="87" applyFont="1" applyFill="1" applyBorder="1" applyProtection="1"/>
    <xf numFmtId="0" fontId="50" fillId="49" borderId="20" xfId="87" applyFont="1" applyFill="1" applyBorder="1" applyAlignment="1" applyProtection="1">
      <alignment horizontal="center"/>
    </xf>
    <xf numFmtId="0" fontId="50" fillId="49" borderId="53" xfId="87" applyFont="1" applyFill="1" applyBorder="1" applyAlignment="1" applyProtection="1">
      <alignment horizontal="center"/>
    </xf>
    <xf numFmtId="0" fontId="50" fillId="13" borderId="51" xfId="87" applyFont="1" applyFill="1" applyBorder="1" applyAlignment="1" applyProtection="1">
      <alignment horizontal="center"/>
    </xf>
    <xf numFmtId="0" fontId="50" fillId="13" borderId="70" xfId="87" applyFont="1" applyFill="1" applyBorder="1" applyProtection="1"/>
    <xf numFmtId="0" fontId="50" fillId="13" borderId="21" xfId="87" applyFont="1" applyFill="1" applyBorder="1" applyAlignment="1" applyProtection="1">
      <alignment horizontal="center"/>
    </xf>
    <xf numFmtId="0" fontId="50" fillId="49" borderId="21" xfId="87" applyFont="1" applyFill="1" applyBorder="1" applyAlignment="1" applyProtection="1">
      <alignment horizontal="center"/>
    </xf>
    <xf numFmtId="0" fontId="50" fillId="49" borderId="65" xfId="87" applyFont="1" applyFill="1" applyBorder="1" applyProtection="1"/>
    <xf numFmtId="0" fontId="50" fillId="13" borderId="70" xfId="87" applyFont="1" applyFill="1" applyBorder="1" applyAlignment="1" applyProtection="1">
      <alignment horizontal="center"/>
    </xf>
    <xf numFmtId="0" fontId="50" fillId="13" borderId="21" xfId="87" quotePrefix="1" applyFont="1" applyFill="1" applyBorder="1" applyAlignment="1" applyProtection="1">
      <alignment horizontal="left"/>
    </xf>
    <xf numFmtId="37" fontId="50" fillId="49" borderId="21" xfId="87" applyNumberFormat="1" applyFont="1" applyFill="1" applyBorder="1" applyAlignment="1" applyProtection="1"/>
    <xf numFmtId="0" fontId="50" fillId="49" borderId="70" xfId="87" applyFont="1" applyFill="1" applyBorder="1" applyAlignment="1" applyProtection="1">
      <alignment horizontal="center"/>
    </xf>
    <xf numFmtId="0" fontId="50" fillId="13" borderId="21" xfId="87" applyFont="1" applyFill="1" applyBorder="1" applyProtection="1"/>
    <xf numFmtId="0" fontId="50" fillId="49" borderId="21" xfId="87" applyFont="1" applyFill="1" applyBorder="1" applyProtection="1"/>
    <xf numFmtId="37" fontId="50" fillId="49" borderId="21" xfId="87" applyNumberFormat="1" applyFont="1" applyFill="1" applyBorder="1" applyProtection="1"/>
    <xf numFmtId="37" fontId="50" fillId="49" borderId="21" xfId="87" applyNumberFormat="1" applyFont="1" applyFill="1" applyBorder="1" applyAlignment="1" applyProtection="1">
      <alignment horizontal="right"/>
    </xf>
    <xf numFmtId="0" fontId="50" fillId="0" borderId="21" xfId="87" applyFont="1" applyFill="1" applyBorder="1" applyProtection="1"/>
    <xf numFmtId="0" fontId="50" fillId="0" borderId="21" xfId="87" applyFont="1" applyFill="1" applyBorder="1" applyAlignment="1" applyProtection="1">
      <alignment wrapText="1"/>
    </xf>
    <xf numFmtId="0" fontId="50" fillId="13" borderId="21" xfId="87" applyFont="1" applyFill="1" applyBorder="1" applyAlignment="1" applyProtection="1">
      <alignment horizontal="center" vertical="top"/>
    </xf>
    <xf numFmtId="0" fontId="50" fillId="0" borderId="21" xfId="87" applyFont="1" applyFill="1" applyBorder="1" applyAlignment="1" applyProtection="1">
      <alignment vertical="top" wrapText="1"/>
    </xf>
    <xf numFmtId="0" fontId="50" fillId="0" borderId="22" xfId="87" applyFont="1" applyFill="1" applyBorder="1"/>
    <xf numFmtId="0" fontId="50" fillId="0" borderId="14" xfId="87" applyFont="1" applyFill="1" applyBorder="1" applyProtection="1"/>
    <xf numFmtId="3" fontId="50" fillId="49" borderId="17" xfId="87" applyNumberFormat="1" applyFont="1" applyFill="1" applyBorder="1" applyAlignment="1">
      <alignment horizontal="right"/>
    </xf>
    <xf numFmtId="3" fontId="50" fillId="49" borderId="17" xfId="87" applyNumberFormat="1" applyFont="1" applyFill="1" applyBorder="1"/>
    <xf numFmtId="0" fontId="50" fillId="0" borderId="14" xfId="87" applyFont="1" applyFill="1" applyBorder="1"/>
    <xf numFmtId="3" fontId="50" fillId="49" borderId="21" xfId="87" applyNumberFormat="1" applyFont="1" applyFill="1" applyBorder="1"/>
    <xf numFmtId="0" fontId="50" fillId="0" borderId="21" xfId="87" applyFont="1" applyFill="1" applyBorder="1" applyAlignment="1" applyProtection="1">
      <alignment horizontal="center"/>
    </xf>
    <xf numFmtId="3" fontId="50" fillId="49" borderId="21" xfId="87" applyNumberFormat="1" applyFont="1" applyFill="1" applyBorder="1" applyAlignment="1">
      <alignment horizontal="right"/>
    </xf>
    <xf numFmtId="37" fontId="50" fillId="49" borderId="20" xfId="87" applyNumberFormat="1" applyFont="1" applyFill="1" applyBorder="1" applyProtection="1"/>
    <xf numFmtId="0" fontId="41" fillId="13" borderId="20" xfId="87" applyFont="1" applyFill="1" applyBorder="1" applyProtection="1"/>
    <xf numFmtId="0" fontId="50" fillId="13" borderId="12" xfId="87" applyFont="1" applyFill="1" applyBorder="1" applyAlignment="1" applyProtection="1">
      <alignment horizontal="right"/>
    </xf>
    <xf numFmtId="37" fontId="50" fillId="49" borderId="202" xfId="87" applyNumberFormat="1" applyFont="1" applyFill="1" applyBorder="1" applyProtection="1"/>
    <xf numFmtId="37" fontId="50" fillId="49" borderId="203" xfId="87" applyNumberFormat="1" applyFont="1" applyFill="1" applyBorder="1" applyProtection="1"/>
    <xf numFmtId="37" fontId="50" fillId="49" borderId="204" xfId="87" applyNumberFormat="1" applyFont="1" applyFill="1" applyBorder="1" applyProtection="1"/>
    <xf numFmtId="0" fontId="50" fillId="13" borderId="1" xfId="87" applyFont="1" applyFill="1" applyBorder="1" applyAlignment="1" applyProtection="1">
      <alignment horizontal="center"/>
    </xf>
    <xf numFmtId="0" fontId="41" fillId="13" borderId="2" xfId="87" applyFont="1" applyFill="1" applyBorder="1" applyProtection="1"/>
    <xf numFmtId="0" fontId="50" fillId="13" borderId="2" xfId="87" applyFont="1" applyFill="1" applyBorder="1" applyAlignment="1" applyProtection="1">
      <alignment horizontal="right"/>
    </xf>
    <xf numFmtId="37" fontId="50" fillId="49" borderId="0" xfId="87" applyNumberFormat="1" applyFont="1" applyFill="1" applyBorder="1" applyProtection="1"/>
    <xf numFmtId="0" fontId="50" fillId="49" borderId="3" xfId="87" applyFont="1" applyFill="1" applyBorder="1" applyAlignment="1" applyProtection="1">
      <alignment horizontal="center"/>
    </xf>
    <xf numFmtId="0" fontId="50" fillId="13" borderId="0" xfId="87" applyFont="1" applyFill="1" applyBorder="1" applyAlignment="1">
      <alignment horizontal="right"/>
    </xf>
    <xf numFmtId="0" fontId="50" fillId="13" borderId="0" xfId="87" applyFont="1" applyFill="1" applyBorder="1"/>
    <xf numFmtId="0" fontId="50" fillId="49" borderId="5" xfId="87" applyFont="1" applyFill="1" applyBorder="1" applyAlignment="1" applyProtection="1">
      <alignment horizontal="center"/>
    </xf>
    <xf numFmtId="0" fontId="41" fillId="13" borderId="6" xfId="87" applyFont="1" applyFill="1" applyBorder="1" applyProtection="1"/>
    <xf numFmtId="0" fontId="41" fillId="13" borderId="7" xfId="87" applyFont="1" applyFill="1" applyBorder="1"/>
    <xf numFmtId="0" fontId="41" fillId="49" borderId="8" xfId="87" applyFont="1" applyFill="1" applyBorder="1" applyProtection="1"/>
    <xf numFmtId="0" fontId="41" fillId="13" borderId="0" xfId="87" applyFont="1" applyFill="1" applyProtection="1"/>
    <xf numFmtId="0" fontId="41" fillId="49" borderId="0" xfId="87" applyFont="1" applyFill="1" applyProtection="1"/>
    <xf numFmtId="0" fontId="41" fillId="49" borderId="0" xfId="87" applyFont="1" applyFill="1" applyAlignment="1" applyProtection="1">
      <alignment horizontal="right"/>
    </xf>
    <xf numFmtId="0" fontId="41" fillId="49" borderId="0" xfId="87" applyFont="1" applyFill="1"/>
    <xf numFmtId="37" fontId="50" fillId="0" borderId="134" xfId="95" applyNumberFormat="1" applyFont="1" applyFill="1" applyBorder="1" applyProtection="1"/>
    <xf numFmtId="167" fontId="50" fillId="0" borderId="148" xfId="128" applyNumberFormat="1" applyFont="1" applyFill="1" applyBorder="1" applyProtection="1"/>
    <xf numFmtId="37" fontId="50" fillId="0" borderId="210" xfId="95" applyNumberFormat="1" applyFont="1" applyFill="1" applyBorder="1" applyProtection="1"/>
    <xf numFmtId="37" fontId="50" fillId="0" borderId="211" xfId="95" applyNumberFormat="1" applyFont="1" applyFill="1" applyBorder="1" applyProtection="1"/>
    <xf numFmtId="41" fontId="50" fillId="0" borderId="212" xfId="75" applyNumberFormat="1" applyFont="1" applyFill="1" applyBorder="1" applyProtection="1"/>
    <xf numFmtId="0" fontId="50" fillId="0" borderId="91" xfId="66" applyFont="1" applyFill="1" applyBorder="1"/>
    <xf numFmtId="37" fontId="50" fillId="0" borderId="91" xfId="66" applyNumberFormat="1" applyFont="1" applyFill="1" applyBorder="1"/>
    <xf numFmtId="37" fontId="50" fillId="0" borderId="218" xfId="66" applyNumberFormat="1" applyFont="1" applyFill="1" applyBorder="1"/>
    <xf numFmtId="37" fontId="50" fillId="0" borderId="144" xfId="66" applyNumberFormat="1" applyFont="1" applyFill="1" applyBorder="1"/>
    <xf numFmtId="37" fontId="50" fillId="0" borderId="16" xfId="66" applyNumberFormat="1" applyFont="1" applyFill="1" applyBorder="1"/>
    <xf numFmtId="37" fontId="50" fillId="0" borderId="95" xfId="66" applyNumberFormat="1" applyFont="1" applyFill="1" applyBorder="1"/>
    <xf numFmtId="37" fontId="50" fillId="0" borderId="94" xfId="66" applyNumberFormat="1" applyFont="1" applyFill="1" applyBorder="1"/>
    <xf numFmtId="37" fontId="50" fillId="0" borderId="220" xfId="66" applyNumberFormat="1" applyFont="1" applyFill="1" applyBorder="1"/>
    <xf numFmtId="37" fontId="50" fillId="0" borderId="221" xfId="66" applyNumberFormat="1" applyFont="1" applyFill="1" applyBorder="1"/>
    <xf numFmtId="37" fontId="50" fillId="0" borderId="223" xfId="66" applyNumberFormat="1" applyFont="1" applyFill="1" applyBorder="1"/>
    <xf numFmtId="37" fontId="50" fillId="0" borderId="219" xfId="66" applyNumberFormat="1" applyFont="1" applyFill="1" applyBorder="1"/>
    <xf numFmtId="37" fontId="50" fillId="0" borderId="97" xfId="66" applyNumberFormat="1" applyFont="1" applyFill="1" applyBorder="1"/>
    <xf numFmtId="167" fontId="50" fillId="13" borderId="224" xfId="102" applyNumberFormat="1" applyFont="1" applyFill="1" applyBorder="1" applyProtection="1"/>
    <xf numFmtId="167" fontId="50" fillId="13" borderId="222" xfId="102" applyNumberFormat="1" applyFont="1" applyFill="1" applyBorder="1" applyProtection="1"/>
    <xf numFmtId="167" fontId="50" fillId="13" borderId="212" xfId="102" applyNumberFormat="1" applyFont="1" applyFill="1" applyBorder="1" applyProtection="1"/>
    <xf numFmtId="167" fontId="50" fillId="0" borderId="144" xfId="85" applyNumberFormat="1" applyFont="1" applyFill="1" applyBorder="1"/>
    <xf numFmtId="167" fontId="50" fillId="0" borderId="148" xfId="85" applyNumberFormat="1" applyFont="1" applyBorder="1"/>
    <xf numFmtId="167" fontId="50" fillId="0" borderId="210" xfId="85" applyNumberFormat="1" applyFont="1" applyFill="1" applyBorder="1"/>
    <xf numFmtId="167" fontId="50" fillId="0" borderId="97" xfId="85" applyNumberFormat="1" applyFont="1" applyFill="1" applyBorder="1"/>
    <xf numFmtId="167" fontId="50" fillId="0" borderId="93" xfId="67" applyNumberFormat="1" applyFont="1" applyFill="1" applyBorder="1" applyProtection="1"/>
    <xf numFmtId="37" fontId="50" fillId="0" borderId="148" xfId="67" applyNumberFormat="1" applyFont="1" applyFill="1" applyBorder="1" applyProtection="1"/>
    <xf numFmtId="37" fontId="50" fillId="0" borderId="210" xfId="67" applyNumberFormat="1" applyFont="1" applyFill="1" applyBorder="1" applyProtection="1"/>
    <xf numFmtId="37" fontId="50" fillId="0" borderId="97" xfId="67" applyNumberFormat="1" applyFont="1" applyFill="1" applyBorder="1" applyProtection="1"/>
    <xf numFmtId="37" fontId="50" fillId="0" borderId="228" xfId="67" applyNumberFormat="1" applyFont="1" applyFill="1" applyBorder="1" applyProtection="1"/>
    <xf numFmtId="37" fontId="50" fillId="13" borderId="210" xfId="67" applyNumberFormat="1" applyFont="1" applyFill="1" applyBorder="1" applyProtection="1"/>
    <xf numFmtId="167" fontId="50" fillId="0" borderId="229" xfId="67" applyNumberFormat="1" applyFont="1" applyBorder="1" applyAlignment="1">
      <alignment horizontal="right"/>
    </xf>
    <xf numFmtId="167" fontId="50" fillId="0" borderId="233" xfId="67" applyNumberFormat="1" applyFont="1" applyBorder="1" applyAlignment="1">
      <alignment horizontal="right"/>
    </xf>
    <xf numFmtId="167" fontId="50" fillId="0" borderId="237" xfId="67" applyNumberFormat="1" applyFont="1" applyFill="1" applyBorder="1" applyAlignment="1">
      <alignment horizontal="right"/>
    </xf>
    <xf numFmtId="167" fontId="50" fillId="0" borderId="238" xfId="67" applyNumberFormat="1" applyFont="1" applyFill="1" applyBorder="1" applyAlignment="1">
      <alignment horizontal="right"/>
    </xf>
    <xf numFmtId="37" fontId="50" fillId="0" borderId="159" xfId="130" applyNumberFormat="1" applyFont="1" applyBorder="1" applyAlignment="1">
      <alignment horizontal="right"/>
    </xf>
    <xf numFmtId="167" fontId="50" fillId="0" borderId="237" xfId="67" applyNumberFormat="1" applyFont="1" applyBorder="1" applyAlignment="1">
      <alignment horizontal="right"/>
    </xf>
    <xf numFmtId="37" fontId="50" fillId="0" borderId="242" xfId="130" applyNumberFormat="1" applyFont="1" applyBorder="1" applyAlignment="1">
      <alignment horizontal="right"/>
    </xf>
    <xf numFmtId="37" fontId="50" fillId="0" borderId="243" xfId="130" applyNumberFormat="1" applyFont="1" applyBorder="1" applyAlignment="1">
      <alignment horizontal="right"/>
    </xf>
    <xf numFmtId="37" fontId="50" fillId="0" borderId="244" xfId="130" applyNumberFormat="1" applyFont="1" applyBorder="1" applyAlignment="1">
      <alignment horizontal="right"/>
    </xf>
    <xf numFmtId="167" fontId="50" fillId="0" borderId="238" xfId="67" applyNumberFormat="1" applyFont="1" applyBorder="1" applyAlignment="1">
      <alignment horizontal="right"/>
    </xf>
    <xf numFmtId="37" fontId="50" fillId="0" borderId="214" xfId="130" applyNumberFormat="1" applyFont="1" applyFill="1" applyBorder="1" applyAlignment="1">
      <alignment horizontal="right"/>
    </xf>
    <xf numFmtId="37" fontId="50" fillId="0" borderId="246" xfId="130" applyNumberFormat="1" applyFont="1" applyFill="1" applyBorder="1" applyAlignment="1">
      <alignment horizontal="right"/>
    </xf>
    <xf numFmtId="37" fontId="50" fillId="0" borderId="148" xfId="130" applyNumberFormat="1" applyFont="1" applyFill="1" applyBorder="1" applyAlignment="1">
      <alignment horizontal="right"/>
    </xf>
    <xf numFmtId="37" fontId="50" fillId="0" borderId="97" xfId="130" applyNumberFormat="1" applyFont="1" applyBorder="1" applyAlignment="1">
      <alignment horizontal="right"/>
    </xf>
    <xf numFmtId="43" fontId="50" fillId="0" borderId="148" xfId="67" applyFont="1" applyBorder="1" applyAlignment="1">
      <alignment horizontal="right"/>
    </xf>
    <xf numFmtId="43" fontId="50" fillId="0" borderId="210" xfId="67" applyFont="1" applyBorder="1" applyAlignment="1">
      <alignment horizontal="right"/>
    </xf>
    <xf numFmtId="43" fontId="50" fillId="0" borderId="247" xfId="67" applyFont="1" applyBorder="1" applyAlignment="1">
      <alignment horizontal="right"/>
    </xf>
    <xf numFmtId="0" fontId="41" fillId="13" borderId="0" xfId="66" quotePrefix="1" applyFont="1" applyFill="1" applyAlignment="1">
      <alignment vertical="top" textRotation="180"/>
    </xf>
    <xf numFmtId="0" fontId="41" fillId="13" borderId="0" xfId="66" applyFont="1" applyFill="1" applyAlignment="1">
      <alignment vertical="top" textRotation="180"/>
    </xf>
    <xf numFmtId="0" fontId="50" fillId="13" borderId="0" xfId="66" applyFont="1" applyFill="1" applyAlignment="1">
      <alignment vertical="top" textRotation="180"/>
    </xf>
    <xf numFmtId="0" fontId="50" fillId="13" borderId="0" xfId="66" applyFont="1" applyFill="1" applyAlignment="1">
      <alignment vertical="justify" textRotation="180"/>
    </xf>
    <xf numFmtId="167" fontId="50" fillId="13" borderId="205" xfId="67" applyNumberFormat="1" applyFont="1" applyFill="1" applyBorder="1"/>
    <xf numFmtId="167" fontId="50" fillId="13" borderId="248" xfId="67" applyNumberFormat="1" applyFont="1" applyFill="1" applyBorder="1"/>
    <xf numFmtId="37" fontId="50" fillId="13" borderId="143" xfId="67" applyNumberFormat="1" applyFont="1" applyFill="1" applyBorder="1"/>
    <xf numFmtId="37" fontId="50" fillId="13" borderId="76" xfId="67" applyNumberFormat="1" applyFont="1" applyFill="1" applyBorder="1"/>
    <xf numFmtId="37" fontId="50" fillId="13" borderId="26" xfId="67" applyNumberFormat="1" applyFont="1" applyFill="1" applyBorder="1"/>
    <xf numFmtId="37" fontId="50" fillId="13" borderId="26" xfId="67" applyNumberFormat="1" applyFont="1" applyFill="1" applyBorder="1" applyAlignment="1">
      <alignment horizontal="center"/>
    </xf>
    <xf numFmtId="37" fontId="50" fillId="13" borderId="185" xfId="67" applyNumberFormat="1" applyFont="1" applyFill="1" applyBorder="1"/>
    <xf numFmtId="37" fontId="50" fillId="0" borderId="26" xfId="67" applyNumberFormat="1" applyFont="1" applyFill="1" applyBorder="1"/>
    <xf numFmtId="37" fontId="50" fillId="13" borderId="76" xfId="67" applyNumberFormat="1" applyFont="1" applyFill="1" applyBorder="1" applyAlignment="1">
      <alignment horizontal="center"/>
    </xf>
    <xf numFmtId="37" fontId="50" fillId="13" borderId="185" xfId="67" applyNumberFormat="1" applyFont="1" applyFill="1" applyBorder="1" applyAlignment="1">
      <alignment horizontal="center"/>
    </xf>
    <xf numFmtId="167" fontId="50" fillId="13" borderId="76" xfId="67" applyNumberFormat="1" applyFont="1" applyFill="1" applyBorder="1"/>
    <xf numFmtId="37" fontId="50" fillId="13" borderId="214" xfId="67" applyNumberFormat="1" applyFont="1" applyFill="1" applyBorder="1"/>
    <xf numFmtId="37" fontId="50" fillId="13" borderId="249" xfId="67" applyNumberFormat="1" applyFont="1" applyFill="1" applyBorder="1"/>
    <xf numFmtId="37" fontId="50" fillId="13" borderId="250" xfId="67" applyNumberFormat="1" applyFont="1" applyFill="1" applyBorder="1"/>
    <xf numFmtId="164" fontId="50" fillId="13" borderId="14" xfId="66" applyNumberFormat="1" applyFont="1" applyFill="1" applyBorder="1" applyProtection="1"/>
    <xf numFmtId="167" fontId="50" fillId="13" borderId="116" xfId="67" applyNumberFormat="1" applyFont="1" applyFill="1" applyBorder="1" applyProtection="1"/>
    <xf numFmtId="0" fontId="41" fillId="13" borderId="0" xfId="132" quotePrefix="1" applyFont="1" applyFill="1" applyAlignment="1" applyProtection="1">
      <alignment horizontal="left"/>
    </xf>
    <xf numFmtId="0" fontId="41" fillId="13" borderId="0" xfId="132" applyFont="1" applyFill="1" applyProtection="1"/>
    <xf numFmtId="0" fontId="41" fillId="13" borderId="0" xfId="132" quotePrefix="1" applyFont="1" applyFill="1" applyAlignment="1" applyProtection="1">
      <alignment horizontal="right"/>
    </xf>
    <xf numFmtId="0" fontId="41" fillId="13" borderId="0" xfId="132" applyFont="1" applyFill="1"/>
    <xf numFmtId="0" fontId="49" fillId="13" borderId="9" xfId="132" applyFont="1" applyFill="1" applyBorder="1" applyAlignment="1" applyProtection="1">
      <alignment horizontal="centerContinuous"/>
    </xf>
    <xf numFmtId="0" fontId="41" fillId="13" borderId="10" xfId="132" applyFont="1" applyFill="1" applyBorder="1" applyAlignment="1" applyProtection="1">
      <alignment horizontal="centerContinuous"/>
    </xf>
    <xf numFmtId="0" fontId="41" fillId="0" borderId="11" xfId="132" applyFont="1" applyFill="1" applyBorder="1" applyAlignment="1" applyProtection="1">
      <alignment horizontal="centerContinuous"/>
    </xf>
    <xf numFmtId="0" fontId="50" fillId="13" borderId="12" xfId="132" applyFont="1" applyFill="1" applyBorder="1" applyAlignment="1" applyProtection="1">
      <alignment horizontal="centerContinuous"/>
    </xf>
    <xf numFmtId="0" fontId="50" fillId="13" borderId="0" xfId="132" applyFont="1" applyFill="1" applyAlignment="1" applyProtection="1">
      <alignment horizontal="centerContinuous"/>
    </xf>
    <xf numFmtId="0" fontId="50" fillId="13" borderId="0" xfId="132" applyFont="1" applyFill="1" applyBorder="1" applyAlignment="1" applyProtection="1">
      <alignment horizontal="centerContinuous"/>
    </xf>
    <xf numFmtId="0" fontId="50" fillId="13" borderId="13" xfId="132" applyFont="1" applyFill="1" applyBorder="1" applyAlignment="1" applyProtection="1">
      <alignment horizontal="center"/>
    </xf>
    <xf numFmtId="0" fontId="50" fillId="13" borderId="12" xfId="132" applyFont="1" applyFill="1" applyBorder="1" applyAlignment="1" applyProtection="1">
      <alignment horizontal="left"/>
    </xf>
    <xf numFmtId="0" fontId="50" fillId="13" borderId="0" xfId="132" applyFont="1" applyFill="1" applyProtection="1"/>
    <xf numFmtId="0" fontId="50" fillId="13" borderId="0" xfId="132" applyFont="1" applyFill="1" applyBorder="1" applyProtection="1"/>
    <xf numFmtId="0" fontId="49" fillId="13" borderId="12" xfId="132" applyFont="1" applyFill="1" applyBorder="1" applyAlignment="1" applyProtection="1">
      <alignment horizontal="centerContinuous"/>
    </xf>
    <xf numFmtId="0" fontId="50" fillId="13" borderId="14" xfId="132" applyFont="1" applyFill="1" applyBorder="1" applyAlignment="1" applyProtection="1">
      <alignment horizontal="left"/>
    </xf>
    <xf numFmtId="0" fontId="50" fillId="13" borderId="15" xfId="132" applyFont="1" applyFill="1" applyBorder="1" applyProtection="1"/>
    <xf numFmtId="0" fontId="50" fillId="0" borderId="16" xfId="132" applyFont="1" applyFill="1" applyBorder="1" applyProtection="1"/>
    <xf numFmtId="0" fontId="50" fillId="13" borderId="20" xfId="132" applyFont="1" applyFill="1" applyBorder="1" applyAlignment="1" applyProtection="1">
      <alignment horizontal="center"/>
    </xf>
    <xf numFmtId="0" fontId="50" fillId="13" borderId="17" xfId="132" applyFont="1" applyFill="1" applyBorder="1" applyAlignment="1" applyProtection="1">
      <alignment horizontal="center"/>
    </xf>
    <xf numFmtId="0" fontId="50" fillId="13" borderId="17" xfId="132" applyFont="1" applyFill="1" applyBorder="1" applyProtection="1"/>
    <xf numFmtId="0" fontId="50" fillId="13" borderId="22" xfId="132" applyFont="1" applyFill="1" applyBorder="1" applyProtection="1"/>
    <xf numFmtId="37" fontId="50" fillId="0" borderId="17" xfId="67" applyNumberFormat="1" applyFont="1" applyFill="1" applyBorder="1" applyProtection="1"/>
    <xf numFmtId="37" fontId="50" fillId="0" borderId="23" xfId="67" applyNumberFormat="1" applyFont="1" applyFill="1" applyBorder="1" applyProtection="1"/>
    <xf numFmtId="0" fontId="41" fillId="13" borderId="20" xfId="132" applyFont="1" applyFill="1" applyBorder="1" applyProtection="1"/>
    <xf numFmtId="0" fontId="50" fillId="13" borderId="20" xfId="132" applyFont="1" applyFill="1" applyBorder="1" applyProtection="1"/>
    <xf numFmtId="0" fontId="50" fillId="13" borderId="12" xfId="132" applyFont="1" applyFill="1" applyBorder="1" applyProtection="1"/>
    <xf numFmtId="0" fontId="41" fillId="0" borderId="49" xfId="132" applyFont="1" applyFill="1" applyBorder="1"/>
    <xf numFmtId="0" fontId="50" fillId="13" borderId="21" xfId="132" applyFont="1" applyFill="1" applyBorder="1" applyAlignment="1" applyProtection="1">
      <alignment horizontal="center"/>
    </xf>
    <xf numFmtId="0" fontId="50" fillId="13" borderId="21" xfId="132" applyFont="1" applyFill="1" applyBorder="1" applyProtection="1"/>
    <xf numFmtId="0" fontId="50" fillId="13" borderId="14" xfId="132" applyFont="1" applyFill="1" applyBorder="1" applyProtection="1"/>
    <xf numFmtId="10" fontId="50" fillId="0" borderId="55" xfId="132" applyNumberFormat="1" applyFont="1" applyFill="1" applyBorder="1" applyProtection="1"/>
    <xf numFmtId="10" fontId="50" fillId="0" borderId="20" xfId="132" applyNumberFormat="1" applyFont="1" applyFill="1" applyBorder="1" applyProtection="1"/>
    <xf numFmtId="167" fontId="50" fillId="0" borderId="17" xfId="67" applyNumberFormat="1" applyFont="1" applyFill="1" applyBorder="1" applyProtection="1"/>
    <xf numFmtId="0" fontId="50" fillId="13" borderId="9" xfId="132" applyFont="1" applyFill="1" applyBorder="1" applyAlignment="1" applyProtection="1">
      <alignment horizontal="center"/>
    </xf>
    <xf numFmtId="0" fontId="50" fillId="13" borderId="10" xfId="132" applyFont="1" applyFill="1" applyBorder="1" applyProtection="1"/>
    <xf numFmtId="0" fontId="50" fillId="0" borderId="13" xfId="132" applyFont="1" applyFill="1" applyBorder="1" applyProtection="1"/>
    <xf numFmtId="0" fontId="50" fillId="13" borderId="5" xfId="132" applyFont="1" applyFill="1" applyBorder="1" applyProtection="1"/>
    <xf numFmtId="0" fontId="50" fillId="13" borderId="14" xfId="132" applyFont="1" applyFill="1" applyBorder="1" applyAlignment="1" applyProtection="1">
      <alignment horizontal="center"/>
    </xf>
    <xf numFmtId="0" fontId="50" fillId="13" borderId="22" xfId="132" applyFont="1" applyFill="1" applyBorder="1" applyAlignment="1" applyProtection="1">
      <alignment horizontal="left"/>
    </xf>
    <xf numFmtId="0" fontId="41" fillId="13" borderId="17" xfId="132" applyFont="1" applyFill="1" applyBorder="1" applyProtection="1"/>
    <xf numFmtId="10" fontId="50" fillId="0" borderId="17" xfId="132" applyNumberFormat="1" applyFont="1" applyFill="1" applyBorder="1" applyProtection="1"/>
    <xf numFmtId="0" fontId="41" fillId="13" borderId="9" xfId="132" applyFont="1" applyFill="1" applyBorder="1" applyAlignment="1" applyProtection="1">
      <alignment horizontal="left"/>
    </xf>
    <xf numFmtId="0" fontId="41" fillId="13" borderId="10" xfId="132" applyFont="1" applyFill="1" applyBorder="1" applyProtection="1"/>
    <xf numFmtId="0" fontId="41" fillId="0" borderId="13" xfId="132" applyFont="1" applyFill="1" applyBorder="1" applyProtection="1"/>
    <xf numFmtId="0" fontId="41" fillId="13" borderId="12" xfId="132" applyFont="1" applyFill="1" applyBorder="1" applyAlignment="1" applyProtection="1">
      <alignment horizontal="left"/>
    </xf>
    <xf numFmtId="0" fontId="50" fillId="13" borderId="0" xfId="132" applyNumberFormat="1" applyFont="1" applyFill="1" applyAlignment="1" applyProtection="1">
      <alignment horizontal="right"/>
    </xf>
    <xf numFmtId="0" fontId="41" fillId="13" borderId="14" xfId="132" applyFont="1" applyFill="1" applyBorder="1" applyAlignment="1" applyProtection="1">
      <alignment horizontal="left"/>
    </xf>
    <xf numFmtId="0" fontId="41" fillId="13" borderId="0" xfId="132" applyFont="1" applyFill="1" applyAlignment="1" applyProtection="1">
      <alignment horizontal="left"/>
    </xf>
    <xf numFmtId="0" fontId="41" fillId="13" borderId="0" xfId="132" applyFont="1" applyFill="1" applyAlignment="1" applyProtection="1">
      <alignment horizontal="right"/>
    </xf>
    <xf numFmtId="0" fontId="41" fillId="0" borderId="0" xfId="132" applyFont="1" applyFill="1"/>
    <xf numFmtId="3" fontId="50" fillId="0" borderId="123" xfId="66" applyNumberFormat="1" applyFont="1" applyFill="1" applyBorder="1" applyProtection="1"/>
    <xf numFmtId="37" fontId="50" fillId="0" borderId="18" xfId="66" applyNumberFormat="1" applyFont="1" applyFill="1" applyBorder="1" applyProtection="1"/>
    <xf numFmtId="37" fontId="50" fillId="0" borderId="17" xfId="66" applyNumberFormat="1" applyFont="1" applyFill="1" applyBorder="1" applyProtection="1"/>
    <xf numFmtId="37" fontId="50" fillId="0" borderId="267" xfId="66" applyNumberFormat="1" applyFont="1" applyFill="1" applyBorder="1" applyProtection="1"/>
    <xf numFmtId="37" fontId="50" fillId="13" borderId="17" xfId="66" applyNumberFormat="1" applyFont="1" applyFill="1" applyBorder="1" applyProtection="1"/>
    <xf numFmtId="37" fontId="50" fillId="13" borderId="141" xfId="67" applyNumberFormat="1" applyFont="1" applyFill="1" applyBorder="1" applyAlignment="1">
      <alignment horizontal="right"/>
    </xf>
    <xf numFmtId="37" fontId="50" fillId="13" borderId="275" xfId="67" applyNumberFormat="1" applyFont="1" applyFill="1" applyBorder="1" applyAlignment="1">
      <alignment horizontal="right"/>
    </xf>
    <xf numFmtId="37" fontId="50" fillId="13" borderId="91" xfId="67" applyNumberFormat="1" applyFont="1" applyFill="1" applyBorder="1" applyAlignment="1">
      <alignment horizontal="right"/>
    </xf>
    <xf numFmtId="37" fontId="50" fillId="13" borderId="14" xfId="67" applyNumberFormat="1" applyFont="1" applyFill="1" applyBorder="1" applyAlignment="1">
      <alignment horizontal="right"/>
    </xf>
    <xf numFmtId="37" fontId="50" fillId="13" borderId="209" xfId="67" applyNumberFormat="1" applyFont="1" applyFill="1" applyBorder="1" applyAlignment="1">
      <alignment horizontal="right"/>
    </xf>
    <xf numFmtId="37" fontId="50" fillId="13" borderId="148" xfId="67" applyNumberFormat="1" applyFont="1" applyFill="1" applyBorder="1" applyAlignment="1">
      <alignment horizontal="right"/>
    </xf>
    <xf numFmtId="37" fontId="50" fillId="13" borderId="210" xfId="67" applyNumberFormat="1" applyFont="1" applyFill="1" applyBorder="1" applyAlignment="1">
      <alignment horizontal="right"/>
    </xf>
    <xf numFmtId="37" fontId="50" fillId="13" borderId="97" xfId="67" applyNumberFormat="1" applyFont="1" applyFill="1" applyBorder="1" applyAlignment="1">
      <alignment horizontal="right"/>
    </xf>
    <xf numFmtId="37" fontId="50" fillId="0" borderId="144" xfId="66" applyNumberFormat="1" applyFont="1" applyFill="1" applyBorder="1" applyAlignment="1">
      <alignment horizontal="right"/>
    </xf>
    <xf numFmtId="37" fontId="50" fillId="0" borderId="21" xfId="66" applyNumberFormat="1" applyFont="1" applyFill="1" applyBorder="1" applyAlignment="1">
      <alignment horizontal="right"/>
    </xf>
    <xf numFmtId="37" fontId="50" fillId="13" borderId="69" xfId="66" applyNumberFormat="1" applyFont="1" applyFill="1" applyBorder="1" applyAlignment="1">
      <alignment horizontal="right"/>
    </xf>
    <xf numFmtId="37" fontId="50" fillId="13" borderId="26" xfId="66" applyNumberFormat="1" applyFont="1" applyFill="1" applyBorder="1" applyAlignment="1">
      <alignment horizontal="right"/>
    </xf>
    <xf numFmtId="37" fontId="50" fillId="13" borderId="75" xfId="66" applyNumberFormat="1" applyFont="1" applyFill="1" applyBorder="1" applyAlignment="1">
      <alignment horizontal="right"/>
    </xf>
    <xf numFmtId="37" fontId="50" fillId="13" borderId="222" xfId="66" applyNumberFormat="1" applyFont="1" applyFill="1" applyBorder="1" applyAlignment="1">
      <alignment horizontal="right"/>
    </xf>
    <xf numFmtId="37" fontId="50" fillId="13" borderId="276" xfId="66" applyNumberFormat="1" applyFont="1" applyFill="1" applyBorder="1" applyAlignment="1">
      <alignment horizontal="right"/>
    </xf>
    <xf numFmtId="37" fontId="50" fillId="13" borderId="210" xfId="66" applyNumberFormat="1" applyFont="1" applyFill="1" applyBorder="1" applyAlignment="1">
      <alignment horizontal="center"/>
    </xf>
    <xf numFmtId="37" fontId="50" fillId="13" borderId="241" xfId="66" applyNumberFormat="1" applyFont="1" applyFill="1" applyBorder="1" applyProtection="1"/>
    <xf numFmtId="37" fontId="50" fillId="13" borderId="148" xfId="66" applyNumberFormat="1" applyFont="1" applyFill="1" applyBorder="1" applyProtection="1"/>
    <xf numFmtId="37" fontId="50" fillId="13" borderId="181" xfId="66" applyNumberFormat="1" applyFont="1" applyFill="1" applyBorder="1" applyProtection="1"/>
    <xf numFmtId="37" fontId="50" fillId="13" borderId="273" xfId="66" applyNumberFormat="1" applyFont="1" applyFill="1" applyBorder="1" applyProtection="1"/>
    <xf numFmtId="37" fontId="50" fillId="13" borderId="217" xfId="66" applyNumberFormat="1" applyFont="1" applyFill="1" applyBorder="1" applyProtection="1"/>
    <xf numFmtId="37" fontId="70" fillId="13" borderId="0" xfId="1" applyNumberFormat="1" applyFont="1" applyFill="1" applyProtection="1"/>
    <xf numFmtId="37" fontId="50" fillId="13" borderId="17" xfId="1" applyNumberFormat="1" applyFont="1" applyFill="1" applyBorder="1" applyAlignment="1" applyProtection="1">
      <alignment horizontal="center"/>
    </xf>
    <xf numFmtId="37" fontId="50" fillId="13" borderId="14" xfId="1" applyNumberFormat="1" applyFont="1" applyFill="1" applyBorder="1" applyAlignment="1" applyProtection="1">
      <alignment horizontal="center"/>
    </xf>
    <xf numFmtId="37" fontId="41" fillId="13" borderId="15" xfId="1" applyNumberFormat="1" applyFont="1" applyFill="1" applyBorder="1" applyAlignment="1" applyProtection="1">
      <alignment horizontal="center"/>
    </xf>
    <xf numFmtId="37" fontId="50" fillId="0" borderId="17" xfId="1" applyNumberFormat="1" applyFont="1" applyFill="1" applyBorder="1" applyProtection="1"/>
    <xf numFmtId="168" fontId="50" fillId="13" borderId="17" xfId="97" applyNumberFormat="1" applyFont="1" applyFill="1" applyBorder="1" applyProtection="1"/>
    <xf numFmtId="0" fontId="50" fillId="13" borderId="280" xfId="1" applyFont="1" applyFill="1" applyBorder="1" applyProtection="1"/>
    <xf numFmtId="37" fontId="50" fillId="13" borderId="26" xfId="1" applyNumberFormat="1" applyFont="1" applyFill="1" applyBorder="1" applyAlignment="1" applyProtection="1">
      <alignment horizontal="center"/>
    </xf>
    <xf numFmtId="37" fontId="50" fillId="0" borderId="26" xfId="1" applyNumberFormat="1" applyFont="1" applyFill="1" applyBorder="1" applyAlignment="1" applyProtection="1">
      <alignment horizontal="right"/>
    </xf>
    <xf numFmtId="37" fontId="50" fillId="0" borderId="26" xfId="1" applyNumberFormat="1" applyFont="1" applyFill="1" applyBorder="1" applyProtection="1"/>
    <xf numFmtId="0" fontId="50" fillId="13" borderId="63" xfId="1" applyFont="1" applyFill="1" applyBorder="1"/>
    <xf numFmtId="0" fontId="50" fillId="13" borderId="62" xfId="1" applyFont="1" applyFill="1" applyBorder="1"/>
    <xf numFmtId="168" fontId="50" fillId="13" borderId="21" xfId="97" applyNumberFormat="1" applyFont="1" applyFill="1" applyBorder="1" applyProtection="1"/>
    <xf numFmtId="37" fontId="50" fillId="13" borderId="10" xfId="1" applyNumberFormat="1" applyFont="1" applyFill="1" applyBorder="1" applyProtection="1"/>
    <xf numFmtId="37" fontId="50" fillId="13" borderId="10" xfId="1" applyNumberFormat="1" applyFont="1" applyFill="1" applyBorder="1" applyAlignment="1" applyProtection="1">
      <alignment horizontal="right"/>
    </xf>
    <xf numFmtId="168" fontId="50" fillId="13" borderId="10" xfId="78" applyNumberFormat="1" applyFont="1" applyFill="1" applyBorder="1" applyProtection="1"/>
    <xf numFmtId="37" fontId="50" fillId="13" borderId="10" xfId="1" applyNumberFormat="1" applyFont="1" applyFill="1" applyBorder="1" applyAlignment="1" applyProtection="1">
      <alignment horizontal="center"/>
    </xf>
    <xf numFmtId="37" fontId="50" fillId="13" borderId="0" xfId="1" applyNumberFormat="1" applyFont="1" applyFill="1" applyBorder="1" applyProtection="1"/>
    <xf numFmtId="37" fontId="50" fillId="13" borderId="0" xfId="1" applyNumberFormat="1" applyFont="1" applyFill="1" applyBorder="1" applyAlignment="1" applyProtection="1">
      <alignment horizontal="right"/>
    </xf>
    <xf numFmtId="168" fontId="50" fillId="13" borderId="0" xfId="78" applyNumberFormat="1" applyFont="1" applyFill="1" applyBorder="1" applyProtection="1"/>
    <xf numFmtId="37" fontId="50" fillId="13" borderId="0" xfId="1" applyNumberFormat="1" applyFont="1" applyFill="1" applyBorder="1" applyAlignment="1" applyProtection="1">
      <alignment horizontal="center"/>
    </xf>
    <xf numFmtId="37" fontId="41" fillId="13" borderId="0" xfId="1" applyNumberFormat="1" applyFont="1" applyFill="1" applyBorder="1" applyAlignment="1" applyProtection="1">
      <alignment horizontal="centerContinuous"/>
    </xf>
    <xf numFmtId="37" fontId="49" fillId="13" borderId="0" xfId="1" applyNumberFormat="1" applyFont="1" applyFill="1" applyBorder="1" applyAlignment="1" applyProtection="1">
      <alignment horizontal="centerContinuous"/>
    </xf>
    <xf numFmtId="37" fontId="50" fillId="13" borderId="5" xfId="1" applyNumberFormat="1" applyFont="1" applyFill="1" applyBorder="1" applyProtection="1"/>
    <xf numFmtId="0" fontId="62" fillId="13" borderId="0" xfId="1" applyFont="1" applyFill="1" applyBorder="1"/>
    <xf numFmtId="37" fontId="50" fillId="13" borderId="4" xfId="1" applyNumberFormat="1" applyFont="1" applyFill="1" applyBorder="1" applyProtection="1"/>
    <xf numFmtId="0" fontId="71" fillId="13" borderId="0" xfId="1" applyFont="1" applyFill="1" applyBorder="1"/>
    <xf numFmtId="37" fontId="71" fillId="13" borderId="0" xfId="1" applyNumberFormat="1" applyFont="1" applyFill="1" applyBorder="1" applyProtection="1"/>
    <xf numFmtId="37" fontId="49" fillId="13" borderId="318" xfId="1" applyNumberFormat="1" applyFont="1" applyFill="1" applyBorder="1" applyAlignment="1" applyProtection="1">
      <alignment horizontal="centerContinuous"/>
    </xf>
    <xf numFmtId="37" fontId="41" fillId="13" borderId="319" xfId="1" applyNumberFormat="1" applyFont="1" applyFill="1" applyBorder="1" applyAlignment="1" applyProtection="1">
      <alignment horizontal="centerContinuous"/>
    </xf>
    <xf numFmtId="37" fontId="41" fillId="13" borderId="318" xfId="1" applyNumberFormat="1" applyFont="1" applyFill="1" applyBorder="1" applyAlignment="1" applyProtection="1">
      <alignment horizontal="centerContinuous"/>
    </xf>
    <xf numFmtId="0" fontId="50" fillId="13" borderId="318" xfId="1" applyFont="1" applyFill="1" applyBorder="1"/>
    <xf numFmtId="37" fontId="50" fillId="13" borderId="319" xfId="1" applyNumberFormat="1" applyFont="1" applyFill="1" applyBorder="1" applyProtection="1"/>
    <xf numFmtId="37" fontId="50" fillId="13" borderId="322" xfId="1" applyNumberFormat="1" applyFont="1" applyFill="1" applyBorder="1" applyProtection="1"/>
    <xf numFmtId="37" fontId="50" fillId="13" borderId="322" xfId="1" applyNumberFormat="1" applyFont="1" applyFill="1" applyBorder="1" applyAlignment="1" applyProtection="1">
      <alignment horizontal="center"/>
    </xf>
    <xf numFmtId="37" fontId="50" fillId="13" borderId="319" xfId="1" applyNumberFormat="1" applyFont="1" applyFill="1" applyBorder="1" applyAlignment="1" applyProtection="1">
      <alignment horizontal="center"/>
    </xf>
    <xf numFmtId="37" fontId="50" fillId="13" borderId="323" xfId="1" applyNumberFormat="1" applyFont="1" applyFill="1" applyBorder="1" applyProtection="1"/>
    <xf numFmtId="37" fontId="50" fillId="13" borderId="324" xfId="1" applyNumberFormat="1" applyFont="1" applyFill="1" applyBorder="1" applyProtection="1"/>
    <xf numFmtId="37" fontId="50" fillId="13" borderId="325" xfId="1" applyNumberFormat="1" applyFont="1" applyFill="1" applyBorder="1" applyProtection="1"/>
    <xf numFmtId="37" fontId="50" fillId="13" borderId="326" xfId="1" applyNumberFormat="1" applyFont="1" applyFill="1" applyBorder="1" applyProtection="1"/>
    <xf numFmtId="37" fontId="50" fillId="13" borderId="316" xfId="1" applyNumberFormat="1" applyFont="1" applyFill="1" applyBorder="1" applyProtection="1"/>
    <xf numFmtId="37" fontId="50" fillId="13" borderId="317" xfId="1" applyNumberFormat="1" applyFont="1" applyFill="1" applyBorder="1" applyProtection="1"/>
    <xf numFmtId="37" fontId="50" fillId="13" borderId="318" xfId="1" applyNumberFormat="1" applyFont="1" applyFill="1" applyBorder="1" applyProtection="1"/>
    <xf numFmtId="0" fontId="41" fillId="13" borderId="327" xfId="1" applyFont="1" applyFill="1" applyBorder="1"/>
    <xf numFmtId="0" fontId="41" fillId="13" borderId="324" xfId="1" applyFont="1" applyFill="1" applyBorder="1"/>
    <xf numFmtId="37" fontId="50" fillId="13" borderId="328" xfId="1" applyNumberFormat="1" applyFont="1" applyFill="1" applyBorder="1" applyProtection="1"/>
    <xf numFmtId="37" fontId="71" fillId="13" borderId="318" xfId="1" applyNumberFormat="1" applyFont="1" applyFill="1" applyBorder="1" applyProtection="1"/>
    <xf numFmtId="37" fontId="71" fillId="13" borderId="319" xfId="1" applyNumberFormat="1" applyFont="1" applyFill="1" applyBorder="1" applyProtection="1"/>
    <xf numFmtId="37" fontId="71" fillId="13" borderId="329" xfId="1" applyNumberFormat="1" applyFont="1" applyFill="1" applyBorder="1" applyProtection="1"/>
    <xf numFmtId="0" fontId="71" fillId="13" borderId="330" xfId="1" applyFont="1" applyFill="1" applyBorder="1"/>
    <xf numFmtId="0" fontId="41" fillId="13" borderId="0" xfId="1" applyFont="1" applyFill="1" applyBorder="1" applyAlignment="1" applyProtection="1">
      <alignment horizontal="right"/>
    </xf>
    <xf numFmtId="37" fontId="72" fillId="13" borderId="0" xfId="1" applyNumberFormat="1" applyFont="1" applyFill="1" applyBorder="1" applyProtection="1"/>
    <xf numFmtId="37" fontId="71" fillId="13" borderId="330" xfId="1" applyNumberFormat="1" applyFont="1" applyFill="1" applyBorder="1" applyProtection="1"/>
    <xf numFmtId="37" fontId="71" fillId="13" borderId="331" xfId="1" applyNumberFormat="1" applyFont="1" applyFill="1" applyBorder="1" applyProtection="1"/>
    <xf numFmtId="37" fontId="70" fillId="13" borderId="318" xfId="1" applyNumberFormat="1" applyFont="1" applyFill="1" applyBorder="1" applyProtection="1"/>
    <xf numFmtId="37" fontId="70" fillId="13" borderId="0" xfId="1" applyNumberFormat="1" applyFont="1" applyFill="1" applyBorder="1" applyProtection="1"/>
    <xf numFmtId="37" fontId="58" fillId="13" borderId="0" xfId="1" applyNumberFormat="1" applyFont="1" applyFill="1" applyBorder="1" applyProtection="1"/>
    <xf numFmtId="37" fontId="58" fillId="13" borderId="319" xfId="1" applyNumberFormat="1" applyFont="1" applyFill="1" applyBorder="1" applyProtection="1"/>
    <xf numFmtId="37" fontId="41" fillId="13" borderId="332" xfId="1" applyNumberFormat="1" applyFont="1" applyFill="1" applyBorder="1" applyAlignment="1" applyProtection="1">
      <alignment horizontal="center"/>
    </xf>
    <xf numFmtId="37" fontId="49" fillId="13" borderId="332" xfId="1" applyNumberFormat="1" applyFont="1" applyFill="1" applyBorder="1" applyProtection="1"/>
    <xf numFmtId="37" fontId="41" fillId="13" borderId="332" xfId="1" applyNumberFormat="1" applyFont="1" applyFill="1" applyBorder="1" applyProtection="1"/>
    <xf numFmtId="37" fontId="41" fillId="13" borderId="332" xfId="1" applyNumberFormat="1" applyFont="1" applyFill="1" applyBorder="1" applyAlignment="1" applyProtection="1">
      <alignment horizontal="left"/>
    </xf>
    <xf numFmtId="37" fontId="41" fillId="13" borderId="332" xfId="1" applyNumberFormat="1" applyFont="1" applyFill="1" applyBorder="1" applyAlignment="1" applyProtection="1">
      <alignment horizontal="right"/>
    </xf>
    <xf numFmtId="0" fontId="63" fillId="0" borderId="14" xfId="79" applyFont="1" applyBorder="1" applyProtection="1"/>
    <xf numFmtId="0" fontId="63" fillId="0" borderId="15" xfId="79" applyFont="1" applyBorder="1" applyProtection="1"/>
    <xf numFmtId="0" fontId="63" fillId="0" borderId="7" xfId="79" applyFont="1" applyBorder="1"/>
    <xf numFmtId="0" fontId="41" fillId="0" borderId="15" xfId="79" applyFont="1" applyBorder="1" applyProtection="1"/>
    <xf numFmtId="0" fontId="41" fillId="0" borderId="16" xfId="79" applyFont="1" applyBorder="1" applyProtection="1"/>
    <xf numFmtId="0" fontId="41" fillId="0" borderId="12" xfId="79" applyFont="1" applyBorder="1" applyProtection="1"/>
    <xf numFmtId="0" fontId="49" fillId="0" borderId="35" xfId="79" applyFont="1" applyBorder="1" applyProtection="1"/>
    <xf numFmtId="0" fontId="49" fillId="0" borderId="31" xfId="79" applyFont="1" applyBorder="1" applyProtection="1"/>
    <xf numFmtId="0" fontId="58" fillId="0" borderId="20" xfId="79" applyFont="1" applyBorder="1" applyAlignment="1" applyProtection="1">
      <alignment horizontal="center"/>
    </xf>
    <xf numFmtId="0" fontId="58" fillId="0" borderId="20" xfId="79" applyFont="1" applyBorder="1" applyProtection="1"/>
    <xf numFmtId="0" fontId="58" fillId="0" borderId="21" xfId="79" applyFont="1" applyBorder="1" applyProtection="1"/>
    <xf numFmtId="0" fontId="58" fillId="0" borderId="16" xfId="79" applyFont="1" applyBorder="1" applyProtection="1"/>
    <xf numFmtId="0" fontId="58" fillId="0" borderId="21" xfId="79" applyFont="1" applyBorder="1" applyAlignment="1" applyProtection="1">
      <alignment horizontal="center"/>
    </xf>
    <xf numFmtId="37" fontId="58" fillId="0" borderId="16" xfId="79" applyNumberFormat="1" applyFont="1" applyBorder="1" applyAlignment="1" applyProtection="1">
      <alignment horizontal="center"/>
    </xf>
    <xf numFmtId="39" fontId="58" fillId="0" borderId="16" xfId="79" applyNumberFormat="1" applyFont="1" applyBorder="1" applyAlignment="1" applyProtection="1">
      <alignment horizontal="center"/>
    </xf>
    <xf numFmtId="171" fontId="58" fillId="0" borderId="16" xfId="79" applyNumberFormat="1" applyFont="1" applyFill="1" applyBorder="1" applyAlignment="1" applyProtection="1">
      <alignment horizontal="center"/>
    </xf>
    <xf numFmtId="37" fontId="58" fillId="0" borderId="16" xfId="79" applyNumberFormat="1" applyFont="1" applyBorder="1" applyAlignment="1" applyProtection="1">
      <alignment horizontal="center"/>
      <protection locked="0"/>
    </xf>
    <xf numFmtId="39" fontId="58" fillId="49" borderId="16" xfId="79" applyNumberFormat="1" applyFont="1" applyFill="1" applyBorder="1" applyAlignment="1" applyProtection="1">
      <alignment horizontal="center"/>
    </xf>
    <xf numFmtId="2" fontId="58" fillId="0" borderId="16" xfId="79" applyNumberFormat="1" applyFont="1" applyBorder="1" applyAlignment="1" applyProtection="1">
      <alignment horizontal="center"/>
    </xf>
    <xf numFmtId="171" fontId="58" fillId="0" borderId="16" xfId="79" applyNumberFormat="1" applyFont="1" applyBorder="1" applyAlignment="1" applyProtection="1">
      <alignment horizontal="center"/>
      <protection locked="0"/>
    </xf>
    <xf numFmtId="0" fontId="49" fillId="53" borderId="9" xfId="79" applyFont="1" applyFill="1" applyBorder="1" applyProtection="1"/>
    <xf numFmtId="0" fontId="49" fillId="53" borderId="11" xfId="79" applyFont="1" applyFill="1" applyBorder="1" applyProtection="1"/>
    <xf numFmtId="0" fontId="58" fillId="0" borderId="12" xfId="79" quotePrefix="1" applyFont="1" applyBorder="1" applyAlignment="1" applyProtection="1">
      <alignment horizontal="left"/>
    </xf>
    <xf numFmtId="0" fontId="63" fillId="0" borderId="13" xfId="79" applyFont="1" applyBorder="1" applyProtection="1"/>
    <xf numFmtId="0" fontId="63" fillId="0" borderId="16" xfId="79" applyFont="1" applyBorder="1" applyProtection="1"/>
    <xf numFmtId="0" fontId="50" fillId="13" borderId="22" xfId="66" applyFont="1" applyFill="1" applyBorder="1" applyAlignment="1">
      <alignment horizontal="centerContinuous"/>
    </xf>
    <xf numFmtId="0" fontId="50" fillId="13" borderId="18" xfId="66" applyFont="1" applyFill="1" applyBorder="1" applyAlignment="1">
      <alignment horizontal="centerContinuous"/>
    </xf>
    <xf numFmtId="0" fontId="50" fillId="13" borderId="106" xfId="66" applyFont="1" applyFill="1" applyBorder="1"/>
    <xf numFmtId="0" fontId="50" fillId="13" borderId="283" xfId="66" applyFont="1" applyFill="1" applyBorder="1"/>
    <xf numFmtId="37" fontId="50" fillId="13" borderId="284" xfId="66" applyNumberFormat="1" applyFont="1" applyFill="1" applyBorder="1" applyAlignment="1">
      <alignment horizontal="right"/>
    </xf>
    <xf numFmtId="37" fontId="50" fillId="13" borderId="18" xfId="66" applyNumberFormat="1" applyFont="1" applyFill="1" applyBorder="1" applyAlignment="1">
      <alignment horizontal="right"/>
    </xf>
    <xf numFmtId="37" fontId="50" fillId="13" borderId="163" xfId="66" applyNumberFormat="1" applyFont="1" applyFill="1" applyBorder="1" applyAlignment="1">
      <alignment horizontal="right"/>
    </xf>
    <xf numFmtId="37" fontId="50" fillId="13" borderId="154" xfId="66" applyNumberFormat="1" applyFont="1" applyFill="1" applyBorder="1" applyAlignment="1">
      <alignment horizontal="right"/>
    </xf>
    <xf numFmtId="37" fontId="50" fillId="13" borderId="283" xfId="66" applyNumberFormat="1" applyFont="1" applyFill="1" applyBorder="1" applyAlignment="1">
      <alignment horizontal="right"/>
    </xf>
    <xf numFmtId="37" fontId="50" fillId="13" borderId="285" xfId="66" applyNumberFormat="1" applyFont="1" applyFill="1" applyBorder="1" applyAlignment="1">
      <alignment horizontal="right"/>
    </xf>
    <xf numFmtId="37" fontId="50" fillId="13" borderId="286" xfId="66" applyNumberFormat="1" applyFont="1" applyFill="1" applyBorder="1" applyAlignment="1">
      <alignment horizontal="right"/>
    </xf>
    <xf numFmtId="44" fontId="50" fillId="13" borderId="122" xfId="66" applyNumberFormat="1" applyFont="1" applyFill="1" applyBorder="1" applyAlignment="1">
      <alignment horizontal="left"/>
    </xf>
    <xf numFmtId="37" fontId="50" fillId="13" borderId="22" xfId="66" applyNumberFormat="1" applyFont="1" applyFill="1" applyBorder="1" applyAlignment="1">
      <alignment horizontal="left"/>
    </xf>
    <xf numFmtId="37" fontId="41" fillId="13" borderId="18" xfId="66" applyNumberFormat="1" applyFont="1" applyFill="1" applyBorder="1" applyAlignment="1">
      <alignment horizontal="right"/>
    </xf>
    <xf numFmtId="44" fontId="50" fillId="0" borderId="122" xfId="66" applyNumberFormat="1" applyFont="1" applyFill="1" applyBorder="1" applyAlignment="1">
      <alignment horizontal="left"/>
    </xf>
    <xf numFmtId="37" fontId="50" fillId="13" borderId="0" xfId="66" applyNumberFormat="1" applyFont="1" applyFill="1" applyAlignment="1">
      <alignment horizontal="right"/>
    </xf>
    <xf numFmtId="164" fontId="50" fillId="13" borderId="4" xfId="66" applyNumberFormat="1" applyFont="1" applyFill="1" applyBorder="1" applyProtection="1"/>
    <xf numFmtId="0" fontId="50" fillId="13" borderId="5" xfId="66" applyFont="1" applyFill="1" applyBorder="1"/>
    <xf numFmtId="0" fontId="49" fillId="13" borderId="11" xfId="66" applyFont="1" applyFill="1" applyBorder="1" applyAlignment="1">
      <alignment horizontal="centerContinuous"/>
    </xf>
    <xf numFmtId="0" fontId="50" fillId="13" borderId="11" xfId="66" applyFont="1" applyFill="1" applyBorder="1" applyAlignment="1">
      <alignment horizontal="centerContinuous"/>
    </xf>
    <xf numFmtId="0" fontId="50" fillId="13" borderId="210" xfId="66" applyFont="1" applyFill="1" applyBorder="1" applyAlignment="1">
      <alignment horizontal="center"/>
    </xf>
    <xf numFmtId="0" fontId="50" fillId="13" borderId="22" xfId="66" applyFont="1" applyFill="1" applyBorder="1" applyAlignment="1">
      <alignment horizontal="center"/>
    </xf>
    <xf numFmtId="0" fontId="50" fillId="13" borderId="117" xfId="66" applyFont="1" applyFill="1" applyBorder="1"/>
    <xf numFmtId="39" fontId="50" fillId="13" borderId="55" xfId="66" applyNumberFormat="1" applyFont="1" applyFill="1" applyBorder="1" applyAlignment="1">
      <alignment horizontal="right"/>
    </xf>
    <xf numFmtId="39" fontId="50" fillId="13" borderId="248" xfId="66" applyNumberFormat="1" applyFont="1" applyFill="1" applyBorder="1" applyAlignment="1">
      <alignment horizontal="right"/>
    </xf>
    <xf numFmtId="37" fontId="50" fillId="13" borderId="208" xfId="66" applyNumberFormat="1" applyFont="1" applyFill="1" applyBorder="1" applyAlignment="1">
      <alignment horizontal="right"/>
    </xf>
    <xf numFmtId="0" fontId="50" fillId="13" borderId="277" xfId="66" applyFont="1" applyFill="1" applyBorder="1"/>
    <xf numFmtId="37" fontId="50" fillId="13" borderId="209" xfId="66" applyNumberFormat="1" applyFont="1" applyFill="1" applyBorder="1" applyAlignment="1">
      <alignment horizontal="right"/>
    </xf>
    <xf numFmtId="0" fontId="50" fillId="13" borderId="277" xfId="66" applyFont="1" applyFill="1" applyBorder="1" applyAlignment="1">
      <alignment horizontal="center"/>
    </xf>
    <xf numFmtId="0" fontId="50" fillId="13" borderId="44" xfId="66" applyFont="1" applyFill="1" applyBorder="1"/>
    <xf numFmtId="39" fontId="50" fillId="13" borderId="224" xfId="66" applyNumberFormat="1" applyFont="1" applyFill="1" applyBorder="1" applyAlignment="1">
      <alignment horizontal="right"/>
    </xf>
    <xf numFmtId="39" fontId="50" fillId="13" borderId="222" xfId="66" applyNumberFormat="1" applyFont="1" applyFill="1" applyBorder="1" applyAlignment="1">
      <alignment horizontal="right"/>
    </xf>
    <xf numFmtId="39" fontId="50" fillId="13" borderId="55" xfId="66" applyNumberFormat="1" applyFont="1" applyFill="1" applyBorder="1"/>
    <xf numFmtId="7" fontId="50" fillId="13" borderId="55" xfId="66" applyNumberFormat="1" applyFont="1" applyFill="1" applyBorder="1"/>
    <xf numFmtId="39" fontId="50" fillId="13" borderId="6" xfId="66" applyNumberFormat="1" applyFont="1" applyFill="1" applyBorder="1" applyAlignment="1">
      <alignment horizontal="center"/>
    </xf>
    <xf numFmtId="7" fontId="50" fillId="13" borderId="85" xfId="66" applyNumberFormat="1" applyFont="1" applyFill="1" applyBorder="1"/>
    <xf numFmtId="39" fontId="50" fillId="13" borderId="7" xfId="66" applyNumberFormat="1" applyFont="1" applyFill="1" applyBorder="1" applyAlignment="1">
      <alignment horizontal="center"/>
    </xf>
    <xf numFmtId="0" fontId="50" fillId="54" borderId="8" xfId="66" applyFont="1" applyFill="1" applyBorder="1"/>
    <xf numFmtId="0" fontId="50" fillId="13" borderId="0" xfId="66" quotePrefix="1" applyFont="1" applyFill="1" applyBorder="1" applyAlignment="1">
      <alignment horizontal="left"/>
    </xf>
    <xf numFmtId="0" fontId="50" fillId="0" borderId="0" xfId="66" quotePrefix="1" applyFont="1" applyFill="1" applyBorder="1" applyAlignment="1">
      <alignment horizontal="left"/>
    </xf>
    <xf numFmtId="0" fontId="41" fillId="13" borderId="0" xfId="66" applyFont="1" applyFill="1" applyAlignment="1">
      <alignment vertical="center"/>
    </xf>
    <xf numFmtId="0" fontId="50" fillId="13" borderId="68" xfId="66" applyFont="1" applyFill="1" applyBorder="1" applyProtection="1"/>
    <xf numFmtId="37" fontId="50" fillId="13" borderId="17" xfId="66" applyNumberFormat="1" applyFont="1" applyFill="1" applyBorder="1" applyAlignment="1" applyProtection="1">
      <alignment horizontal="right"/>
    </xf>
    <xf numFmtId="37" fontId="50" fillId="13" borderId="22" xfId="66" applyNumberFormat="1" applyFont="1" applyFill="1" applyBorder="1" applyAlignment="1" applyProtection="1">
      <alignment horizontal="right"/>
    </xf>
    <xf numFmtId="43" fontId="50" fillId="13" borderId="22" xfId="67" applyFont="1" applyFill="1" applyBorder="1" applyAlignment="1" applyProtection="1">
      <alignment horizontal="right"/>
    </xf>
    <xf numFmtId="37" fontId="50" fillId="13" borderId="18" xfId="66" applyNumberFormat="1" applyFont="1" applyFill="1" applyBorder="1" applyAlignment="1" applyProtection="1">
      <alignment horizontal="right"/>
    </xf>
    <xf numFmtId="0" fontId="50" fillId="13" borderId="134" xfId="66" applyFont="1" applyFill="1" applyBorder="1" applyAlignment="1" applyProtection="1">
      <alignment horizontal="center"/>
    </xf>
    <xf numFmtId="37" fontId="50" fillId="13" borderId="26" xfId="66" applyNumberFormat="1" applyFont="1" applyFill="1" applyBorder="1" applyAlignment="1" applyProtection="1">
      <alignment horizontal="right"/>
    </xf>
    <xf numFmtId="37" fontId="50" fillId="13" borderId="22" xfId="66" applyNumberFormat="1" applyFont="1" applyFill="1" applyBorder="1" applyProtection="1"/>
    <xf numFmtId="37" fontId="50" fillId="13" borderId="26" xfId="66" applyNumberFormat="1" applyFont="1" applyFill="1" applyBorder="1" applyProtection="1"/>
    <xf numFmtId="37" fontId="50" fillId="13" borderId="18" xfId="66" applyNumberFormat="1" applyFont="1" applyFill="1" applyBorder="1" applyProtection="1"/>
    <xf numFmtId="39" fontId="50" fillId="13" borderId="22" xfId="67" applyNumberFormat="1" applyFont="1" applyFill="1" applyBorder="1" applyAlignment="1" applyProtection="1">
      <alignment horizontal="right"/>
    </xf>
    <xf numFmtId="43" fontId="50" fillId="13" borderId="17" xfId="67" applyFont="1" applyFill="1" applyBorder="1" applyProtection="1"/>
    <xf numFmtId="0" fontId="50" fillId="13" borderId="22" xfId="66" quotePrefix="1" applyFont="1" applyFill="1" applyBorder="1" applyAlignment="1" applyProtection="1">
      <alignment horizontal="left"/>
    </xf>
    <xf numFmtId="39" fontId="50" fillId="13" borderId="10" xfId="66" applyNumberFormat="1" applyFont="1" applyFill="1" applyBorder="1" applyProtection="1"/>
    <xf numFmtId="39" fontId="50" fillId="13" borderId="10" xfId="66" applyNumberFormat="1" applyFont="1" applyFill="1" applyBorder="1" applyAlignment="1" applyProtection="1">
      <alignment horizontal="right"/>
    </xf>
    <xf numFmtId="39" fontId="50" fillId="13" borderId="0" xfId="66" applyNumberFormat="1" applyFont="1" applyFill="1" applyBorder="1" applyProtection="1"/>
    <xf numFmtId="39" fontId="50" fillId="13" borderId="0" xfId="66" applyNumberFormat="1" applyFont="1" applyFill="1" applyBorder="1" applyAlignment="1" applyProtection="1">
      <alignment horizontal="right"/>
    </xf>
    <xf numFmtId="0" fontId="41" fillId="13" borderId="1" xfId="66" applyFont="1" applyFill="1" applyBorder="1" applyAlignment="1">
      <alignment horizontal="centerContinuous"/>
    </xf>
    <xf numFmtId="0" fontId="50" fillId="13" borderId="2" xfId="66" applyFont="1" applyFill="1" applyBorder="1" applyAlignment="1">
      <alignment horizontal="centerContinuous"/>
    </xf>
    <xf numFmtId="0" fontId="50" fillId="13" borderId="6" xfId="66" applyFont="1" applyFill="1" applyBorder="1"/>
    <xf numFmtId="0" fontId="50" fillId="13" borderId="7" xfId="66" applyFont="1" applyFill="1" applyBorder="1"/>
    <xf numFmtId="0" fontId="50" fillId="13" borderId="49" xfId="66" applyFont="1" applyFill="1" applyBorder="1" applyAlignment="1">
      <alignment horizontal="center"/>
    </xf>
    <xf numFmtId="0" fontId="50" fillId="13" borderId="3" xfId="66" applyFont="1" applyFill="1" applyBorder="1" applyAlignment="1">
      <alignment horizontal="center"/>
    </xf>
    <xf numFmtId="0" fontId="50" fillId="13" borderId="52" xfId="66" applyFont="1" applyFill="1" applyBorder="1" applyAlignment="1">
      <alignment horizontal="center"/>
    </xf>
    <xf numFmtId="0" fontId="50" fillId="13" borderId="14" xfId="66" applyFont="1" applyFill="1" applyBorder="1" applyAlignment="1">
      <alignment horizontal="centerContinuous"/>
    </xf>
    <xf numFmtId="0" fontId="50" fillId="13" borderId="19" xfId="66" applyFont="1" applyFill="1" applyBorder="1"/>
    <xf numFmtId="37" fontId="50" fillId="13" borderId="205" xfId="66" applyNumberFormat="1" applyFont="1" applyFill="1" applyBorder="1" applyAlignment="1">
      <alignment horizontal="right"/>
    </xf>
    <xf numFmtId="37" fontId="50" fillId="0" borderId="248" xfId="66" applyNumberFormat="1" applyFont="1" applyFill="1" applyBorder="1"/>
    <xf numFmtId="10" fontId="50" fillId="0" borderId="248" xfId="70" applyNumberFormat="1" applyFont="1" applyFill="1" applyBorder="1"/>
    <xf numFmtId="0" fontId="50" fillId="13" borderId="207" xfId="66" applyFont="1" applyFill="1" applyBorder="1" applyAlignment="1">
      <alignment horizontal="center"/>
    </xf>
    <xf numFmtId="172" fontId="50" fillId="0" borderId="248" xfId="66" applyNumberFormat="1" applyFont="1" applyFill="1" applyBorder="1"/>
    <xf numFmtId="10" fontId="50" fillId="49" borderId="248" xfId="70" applyNumberFormat="1" applyFont="1" applyFill="1" applyBorder="1"/>
    <xf numFmtId="41" fontId="50" fillId="0" borderId="248" xfId="66" applyNumberFormat="1" applyFont="1" applyFill="1" applyBorder="1"/>
    <xf numFmtId="41" fontId="50" fillId="13" borderId="288" xfId="66" applyNumberFormat="1" applyFont="1" applyFill="1" applyBorder="1"/>
    <xf numFmtId="41" fontId="50" fillId="0" borderId="289" xfId="66" applyNumberFormat="1" applyFont="1" applyFill="1" applyBorder="1"/>
    <xf numFmtId="10" fontId="50" fillId="13" borderId="208" xfId="70" applyNumberFormat="1" applyFont="1" applyFill="1" applyBorder="1"/>
    <xf numFmtId="37" fontId="50" fillId="13" borderId="76" xfId="66" applyNumberFormat="1" applyFont="1" applyFill="1" applyBorder="1" applyAlignment="1">
      <alignment horizontal="right"/>
    </xf>
    <xf numFmtId="10" fontId="50" fillId="0" borderId="26" xfId="70" applyNumberFormat="1" applyFont="1" applyFill="1" applyBorder="1"/>
    <xf numFmtId="172" fontId="50" fillId="0" borderId="26" xfId="66" applyNumberFormat="1" applyFont="1" applyFill="1" applyBorder="1"/>
    <xf numFmtId="10" fontId="50" fillId="49" borderId="26" xfId="70" applyNumberFormat="1" applyFont="1" applyFill="1" applyBorder="1"/>
    <xf numFmtId="41" fontId="50" fillId="0" borderId="26" xfId="66" applyNumberFormat="1" applyFont="1" applyFill="1" applyBorder="1"/>
    <xf numFmtId="41" fontId="50" fillId="13" borderId="62" xfId="66" applyNumberFormat="1" applyFont="1" applyFill="1" applyBorder="1"/>
    <xf numFmtId="41" fontId="50" fillId="0" borderId="63" xfId="66" applyNumberFormat="1" applyFont="1" applyFill="1" applyBorder="1"/>
    <xf numFmtId="10" fontId="50" fillId="13" borderId="209" xfId="70" applyNumberFormat="1" applyFont="1" applyFill="1" applyBorder="1"/>
    <xf numFmtId="10" fontId="50" fillId="13" borderId="113" xfId="70" applyNumberFormat="1" applyFont="1" applyFill="1" applyBorder="1"/>
    <xf numFmtId="41" fontId="50" fillId="13" borderId="76" xfId="66" applyNumberFormat="1" applyFont="1" applyFill="1" applyBorder="1"/>
    <xf numFmtId="41" fontId="50" fillId="0" borderId="49" xfId="66" applyNumberFormat="1" applyFont="1" applyFill="1" applyBorder="1"/>
    <xf numFmtId="10" fontId="50" fillId="0" borderId="49" xfId="66" applyNumberFormat="1" applyFont="1" applyFill="1" applyBorder="1"/>
    <xf numFmtId="10" fontId="50" fillId="49" borderId="26" xfId="66" applyNumberFormat="1" applyFont="1" applyFill="1" applyBorder="1"/>
    <xf numFmtId="37" fontId="50" fillId="13" borderId="76" xfId="66" applyNumberFormat="1" applyFont="1" applyFill="1" applyBorder="1"/>
    <xf numFmtId="37" fontId="50" fillId="13" borderId="26" xfId="66" applyNumberFormat="1" applyFont="1" applyFill="1" applyBorder="1"/>
    <xf numFmtId="39" fontId="50" fillId="13" borderId="26" xfId="66" applyNumberFormat="1" applyFont="1" applyFill="1" applyBorder="1"/>
    <xf numFmtId="41" fontId="50" fillId="13" borderId="63" xfId="66" applyNumberFormat="1" applyFont="1" applyFill="1" applyBorder="1"/>
    <xf numFmtId="0" fontId="50" fillId="13" borderId="26" xfId="66" applyFont="1" applyFill="1" applyBorder="1"/>
    <xf numFmtId="41" fontId="50" fillId="13" borderId="26" xfId="66" applyNumberFormat="1" applyFont="1" applyFill="1" applyBorder="1"/>
    <xf numFmtId="43" fontId="50" fillId="13" borderId="209" xfId="66" applyNumberFormat="1" applyFont="1" applyFill="1" applyBorder="1"/>
    <xf numFmtId="37" fontId="50" fillId="13" borderId="224" xfId="66" applyNumberFormat="1" applyFont="1" applyFill="1" applyBorder="1"/>
    <xf numFmtId="37" fontId="50" fillId="13" borderId="222" xfId="66" applyNumberFormat="1" applyFont="1" applyFill="1" applyBorder="1"/>
    <xf numFmtId="0" fontId="50" fillId="13" borderId="222" xfId="66" applyFont="1" applyFill="1" applyBorder="1"/>
    <xf numFmtId="0" fontId="50" fillId="13" borderId="290" xfId="66" applyFont="1" applyFill="1" applyBorder="1" applyAlignment="1">
      <alignment horizontal="center"/>
    </xf>
    <xf numFmtId="41" fontId="50" fillId="13" borderId="276" xfId="66" applyNumberFormat="1" applyFont="1" applyFill="1" applyBorder="1"/>
    <xf numFmtId="41" fontId="50" fillId="13" borderId="291" xfId="66" applyNumberFormat="1" applyFont="1" applyFill="1" applyBorder="1"/>
    <xf numFmtId="0" fontId="50" fillId="13" borderId="212" xfId="66" applyFont="1" applyFill="1" applyBorder="1"/>
    <xf numFmtId="0" fontId="41" fillId="13" borderId="14" xfId="66" applyFont="1" applyFill="1" applyBorder="1"/>
    <xf numFmtId="0" fontId="41" fillId="13" borderId="45" xfId="66" applyFont="1" applyFill="1" applyBorder="1"/>
    <xf numFmtId="37" fontId="50" fillId="13" borderId="292" xfId="66" applyNumberFormat="1" applyFont="1" applyFill="1" applyBorder="1" applyAlignment="1"/>
    <xf numFmtId="37" fontId="50" fillId="0" borderId="231" xfId="66" applyNumberFormat="1" applyFont="1" applyFill="1" applyBorder="1" applyAlignment="1"/>
    <xf numFmtId="37" fontId="50" fillId="13" borderId="143" xfId="66" applyNumberFormat="1" applyFont="1" applyFill="1" applyBorder="1"/>
    <xf numFmtId="37" fontId="50" fillId="13" borderId="74" xfId="66" applyNumberFormat="1" applyFont="1" applyFill="1" applyBorder="1" applyAlignment="1"/>
    <xf numFmtId="37" fontId="50" fillId="0" borderId="15" xfId="66" applyNumberFormat="1" applyFont="1" applyFill="1" applyBorder="1" applyAlignment="1"/>
    <xf numFmtId="37" fontId="50" fillId="13" borderId="95" xfId="66" applyNumberFormat="1" applyFont="1" applyFill="1" applyBorder="1"/>
    <xf numFmtId="37" fontId="50" fillId="49" borderId="15" xfId="66" applyNumberFormat="1" applyFont="1" applyFill="1" applyBorder="1" applyAlignment="1"/>
    <xf numFmtId="37" fontId="50" fillId="13" borderId="75" xfId="66" applyNumberFormat="1" applyFont="1" applyFill="1" applyBorder="1" applyAlignment="1"/>
    <xf numFmtId="37" fontId="50" fillId="0" borderId="200" xfId="66" applyNumberFormat="1" applyFont="1" applyFill="1" applyBorder="1" applyAlignment="1"/>
    <xf numFmtId="37" fontId="50" fillId="13" borderId="151" xfId="66" applyNumberFormat="1" applyFont="1" applyFill="1" applyBorder="1"/>
    <xf numFmtId="37" fontId="50" fillId="13" borderId="288" xfId="66" applyNumberFormat="1" applyFont="1" applyFill="1" applyBorder="1" applyAlignment="1"/>
    <xf numFmtId="168" fontId="50" fillId="0" borderId="15" xfId="97" applyNumberFormat="1" applyFont="1" applyFill="1" applyBorder="1" applyAlignment="1"/>
    <xf numFmtId="37" fontId="50" fillId="13" borderId="62" xfId="66" applyNumberFormat="1" applyFont="1" applyFill="1" applyBorder="1" applyAlignment="1"/>
    <xf numFmtId="0" fontId="41" fillId="13" borderId="0" xfId="66" quotePrefix="1" applyNumberFormat="1" applyFont="1" applyFill="1"/>
    <xf numFmtId="0" fontId="11" fillId="13" borderId="0" xfId="66" quotePrefix="1" applyFont="1" applyFill="1" applyBorder="1" applyAlignment="1" applyProtection="1">
      <alignment horizontal="left"/>
    </xf>
    <xf numFmtId="0" fontId="13" fillId="13" borderId="0" xfId="66" applyFont="1" applyFill="1" applyBorder="1" applyAlignment="1" applyProtection="1">
      <alignment horizontal="right"/>
    </xf>
    <xf numFmtId="0" fontId="11" fillId="13" borderId="0" xfId="66" applyFont="1" applyFill="1" applyBorder="1" applyProtection="1"/>
    <xf numFmtId="0" fontId="11" fillId="13" borderId="0" xfId="66" applyFont="1" applyFill="1" applyBorder="1" applyAlignment="1" applyProtection="1">
      <alignment horizontal="right"/>
    </xf>
    <xf numFmtId="0" fontId="11" fillId="13" borderId="0" xfId="66" applyFont="1" applyFill="1" applyBorder="1" applyAlignment="1" applyProtection="1">
      <alignment horizontal="left"/>
    </xf>
    <xf numFmtId="0" fontId="22" fillId="13" borderId="2" xfId="66" applyFont="1" applyFill="1" applyBorder="1" applyAlignment="1" applyProtection="1">
      <alignment horizontal="centerContinuous"/>
    </xf>
    <xf numFmtId="0" fontId="22" fillId="13" borderId="3" xfId="66" applyFont="1" applyFill="1" applyBorder="1" applyAlignment="1" applyProtection="1">
      <alignment horizontal="centerContinuous"/>
    </xf>
    <xf numFmtId="0" fontId="16" fillId="13" borderId="5" xfId="66" applyFont="1" applyFill="1" applyBorder="1" applyAlignment="1" applyProtection="1">
      <alignment horizontal="left"/>
    </xf>
    <xf numFmtId="0" fontId="11" fillId="13" borderId="7" xfId="66" applyFont="1" applyFill="1" applyBorder="1" applyProtection="1"/>
    <xf numFmtId="0" fontId="11" fillId="13" borderId="8" xfId="66" applyFont="1" applyFill="1" applyBorder="1" applyProtection="1"/>
    <xf numFmtId="0" fontId="16" fillId="13" borderId="4" xfId="66" applyFont="1" applyFill="1" applyBorder="1"/>
    <xf numFmtId="0" fontId="41" fillId="49" borderId="0" xfId="66" applyFont="1" applyFill="1" applyAlignment="1" applyProtection="1">
      <alignment horizontal="center"/>
    </xf>
    <xf numFmtId="0" fontId="41" fillId="49" borderId="0" xfId="66" applyFont="1" applyFill="1" applyProtection="1"/>
    <xf numFmtId="0" fontId="41" fillId="49" borderId="0" xfId="66" quotePrefix="1" applyFont="1" applyFill="1" applyAlignment="1" applyProtection="1">
      <alignment horizontal="right"/>
    </xf>
    <xf numFmtId="0" fontId="41" fillId="49" borderId="7" xfId="66" quotePrefix="1" applyFont="1" applyFill="1" applyBorder="1" applyAlignment="1" applyProtection="1">
      <alignment horizontal="right"/>
    </xf>
    <xf numFmtId="0" fontId="41" fillId="49" borderId="9" xfId="66" applyFont="1" applyFill="1" applyBorder="1" applyProtection="1"/>
    <xf numFmtId="0" fontId="41" fillId="49" borderId="10" xfId="66" applyFont="1" applyFill="1" applyBorder="1" applyProtection="1"/>
    <xf numFmtId="0" fontId="41" fillId="49" borderId="11" xfId="66" applyFont="1" applyFill="1" applyBorder="1" applyProtection="1"/>
    <xf numFmtId="0" fontId="49" fillId="49" borderId="12" xfId="66" applyFont="1" applyFill="1" applyBorder="1" applyAlignment="1" applyProtection="1">
      <alignment horizontal="centerContinuous"/>
    </xf>
    <xf numFmtId="0" fontId="49" fillId="49" borderId="0" xfId="66" applyFont="1" applyFill="1" applyAlignment="1" applyProtection="1">
      <alignment horizontal="centerContinuous"/>
    </xf>
    <xf numFmtId="0" fontId="49" fillId="49" borderId="13" xfId="66" applyFont="1" applyFill="1" applyBorder="1" applyAlignment="1" applyProtection="1">
      <alignment horizontal="centerContinuous"/>
    </xf>
    <xf numFmtId="0" fontId="41" fillId="49" borderId="14" xfId="66" applyFont="1" applyFill="1" applyBorder="1" applyProtection="1"/>
    <xf numFmtId="0" fontId="41" fillId="49" borderId="15" xfId="66" applyFont="1" applyFill="1" applyBorder="1" applyProtection="1"/>
    <xf numFmtId="0" fontId="41" fillId="49" borderId="16" xfId="66" applyFont="1" applyFill="1" applyBorder="1" applyProtection="1"/>
    <xf numFmtId="0" fontId="50" fillId="49" borderId="23" xfId="66" applyFont="1" applyFill="1" applyBorder="1" applyAlignment="1" applyProtection="1">
      <alignment horizontal="center"/>
    </xf>
    <xf numFmtId="0" fontId="50" fillId="49" borderId="10" xfId="66" applyFont="1" applyFill="1" applyBorder="1" applyAlignment="1" applyProtection="1">
      <alignment horizontal="centerContinuous"/>
    </xf>
    <xf numFmtId="0" fontId="41" fillId="49" borderId="10" xfId="66" applyFont="1" applyFill="1" applyBorder="1" applyAlignment="1" applyProtection="1">
      <alignment horizontal="centerContinuous"/>
    </xf>
    <xf numFmtId="0" fontId="50" fillId="49" borderId="20" xfId="66" applyFont="1" applyFill="1" applyBorder="1" applyAlignment="1" applyProtection="1">
      <alignment horizontal="center"/>
    </xf>
    <xf numFmtId="0" fontId="50" fillId="49" borderId="0" xfId="66" applyFont="1" applyFill="1" applyAlignment="1" applyProtection="1">
      <alignment horizontal="center"/>
    </xf>
    <xf numFmtId="0" fontId="50" fillId="49" borderId="21" xfId="66" applyFont="1" applyFill="1" applyBorder="1" applyProtection="1"/>
    <xf numFmtId="0" fontId="50" fillId="49" borderId="15" xfId="66" applyFont="1" applyFill="1" applyBorder="1" applyAlignment="1" applyProtection="1">
      <alignment horizontal="centerContinuous"/>
    </xf>
    <xf numFmtId="0" fontId="41" fillId="49" borderId="15" xfId="66" applyFont="1" applyFill="1" applyBorder="1" applyAlignment="1" applyProtection="1">
      <alignment horizontal="centerContinuous"/>
    </xf>
    <xf numFmtId="0" fontId="50" fillId="49" borderId="14" xfId="66" applyFont="1" applyFill="1" applyBorder="1" applyAlignment="1" applyProtection="1">
      <alignment horizontal="center"/>
    </xf>
    <xf numFmtId="0" fontId="50" fillId="49" borderId="14" xfId="66" applyFont="1" applyFill="1" applyBorder="1" applyProtection="1"/>
    <xf numFmtId="0" fontId="50" fillId="49" borderId="15" xfId="66" applyFont="1" applyFill="1" applyBorder="1" applyProtection="1"/>
    <xf numFmtId="37" fontId="50" fillId="49" borderId="205" xfId="66" applyNumberFormat="1" applyFont="1" applyFill="1" applyBorder="1" applyProtection="1"/>
    <xf numFmtId="37" fontId="50" fillId="49" borderId="230" xfId="66" applyNumberFormat="1" applyFont="1" applyFill="1" applyBorder="1" applyProtection="1"/>
    <xf numFmtId="0" fontId="50" fillId="49" borderId="16" xfId="66" applyFont="1" applyFill="1" applyBorder="1" applyAlignment="1" applyProtection="1">
      <alignment horizontal="center"/>
    </xf>
    <xf numFmtId="3" fontId="53" fillId="49" borderId="0" xfId="66" applyNumberFormat="1" applyFont="1" applyFill="1" applyBorder="1" applyAlignment="1" applyProtection="1"/>
    <xf numFmtId="0" fontId="50" fillId="49" borderId="12" xfId="66" applyFont="1" applyFill="1" applyBorder="1" applyAlignment="1" applyProtection="1">
      <alignment horizontal="center"/>
    </xf>
    <xf numFmtId="0" fontId="50" fillId="49" borderId="12" xfId="66" applyFont="1" applyFill="1" applyBorder="1" applyProtection="1"/>
    <xf numFmtId="0" fontId="50" fillId="49" borderId="0" xfId="66" applyFont="1" applyFill="1" applyProtection="1"/>
    <xf numFmtId="0" fontId="41" fillId="49" borderId="0" xfId="66" applyFont="1" applyFill="1" applyBorder="1" applyProtection="1"/>
    <xf numFmtId="0" fontId="50" fillId="49" borderId="78" xfId="66" applyFont="1" applyFill="1" applyBorder="1" applyAlignment="1" applyProtection="1">
      <alignment horizontal="center"/>
    </xf>
    <xf numFmtId="0" fontId="50" fillId="49" borderId="220" xfId="66" applyFont="1" applyFill="1" applyBorder="1" applyAlignment="1" applyProtection="1">
      <alignment horizontal="center"/>
    </xf>
    <xf numFmtId="0" fontId="50" fillId="49" borderId="13" xfId="66" applyFont="1" applyFill="1" applyBorder="1" applyAlignment="1" applyProtection="1">
      <alignment horizontal="center"/>
    </xf>
    <xf numFmtId="0" fontId="50" fillId="49" borderId="15" xfId="66" applyFont="1" applyFill="1" applyBorder="1" applyAlignment="1" applyProtection="1">
      <alignment horizontal="center"/>
    </xf>
    <xf numFmtId="167" fontId="50" fillId="49" borderId="86" xfId="67" applyNumberFormat="1" applyFont="1" applyFill="1" applyBorder="1" applyAlignment="1" applyProtection="1">
      <alignment horizontal="center"/>
    </xf>
    <xf numFmtId="0" fontId="50" fillId="49" borderId="95" xfId="66" applyFont="1" applyFill="1" applyBorder="1" applyAlignment="1" applyProtection="1">
      <alignment horizontal="center"/>
    </xf>
    <xf numFmtId="37" fontId="50" fillId="49" borderId="76" xfId="66" applyNumberFormat="1" applyFont="1" applyFill="1" applyBorder="1" applyProtection="1"/>
    <xf numFmtId="0" fontId="50" fillId="49" borderId="95" xfId="66" applyFont="1" applyFill="1" applyBorder="1" applyProtection="1"/>
    <xf numFmtId="0" fontId="50" fillId="49" borderId="293" xfId="66" applyFont="1" applyFill="1" applyBorder="1" applyProtection="1"/>
    <xf numFmtId="0" fontId="50" fillId="49" borderId="0" xfId="66" applyFont="1" applyFill="1" applyAlignment="1" applyProtection="1">
      <alignment horizontal="left"/>
    </xf>
    <xf numFmtId="0" fontId="50" fillId="49" borderId="0" xfId="66" applyFont="1" applyFill="1" applyBorder="1" applyProtection="1"/>
    <xf numFmtId="37" fontId="50" fillId="49" borderId="67" xfId="66" applyNumberFormat="1" applyFont="1" applyFill="1" applyBorder="1" applyAlignment="1" applyProtection="1">
      <alignment horizontal="right"/>
    </xf>
    <xf numFmtId="37" fontId="50" fillId="49" borderId="226" xfId="66" applyNumberFormat="1" applyFont="1" applyFill="1" applyBorder="1" applyAlignment="1" applyProtection="1">
      <alignment horizontal="center"/>
    </xf>
    <xf numFmtId="37" fontId="50" fillId="49" borderId="294" xfId="66" applyNumberFormat="1" applyFont="1" applyFill="1" applyBorder="1" applyAlignment="1" applyProtection="1">
      <alignment horizontal="center"/>
    </xf>
    <xf numFmtId="37" fontId="50" fillId="49" borderId="69" xfId="66" applyNumberFormat="1" applyFont="1" applyFill="1" applyBorder="1" applyAlignment="1" applyProtection="1">
      <alignment horizontal="right"/>
    </xf>
    <xf numFmtId="37" fontId="50" fillId="49" borderId="295" xfId="66" applyNumberFormat="1" applyFont="1" applyFill="1" applyBorder="1" applyAlignment="1" applyProtection="1">
      <alignment horizontal="center"/>
    </xf>
    <xf numFmtId="37" fontId="50" fillId="49" borderId="95" xfId="66" applyNumberFormat="1" applyFont="1" applyFill="1" applyBorder="1" applyAlignment="1" applyProtection="1">
      <alignment horizontal="center"/>
    </xf>
    <xf numFmtId="0" fontId="50" fillId="49" borderId="67" xfId="66" applyFont="1" applyFill="1" applyBorder="1" applyAlignment="1" applyProtection="1">
      <alignment horizontal="center"/>
    </xf>
    <xf numFmtId="0" fontId="50" fillId="49" borderId="226" xfId="66" applyFont="1" applyFill="1" applyBorder="1" applyAlignment="1" applyProtection="1">
      <alignment horizontal="center"/>
    </xf>
    <xf numFmtId="0" fontId="50" fillId="49" borderId="294" xfId="66" applyFont="1" applyFill="1" applyBorder="1" applyAlignment="1" applyProtection="1">
      <alignment horizontal="center"/>
    </xf>
    <xf numFmtId="0" fontId="50" fillId="49" borderId="69" xfId="66" applyFont="1" applyFill="1" applyBorder="1" applyAlignment="1" applyProtection="1">
      <alignment horizontal="center"/>
    </xf>
    <xf numFmtId="0" fontId="50" fillId="49" borderId="295" xfId="66" applyFont="1" applyFill="1" applyBorder="1" applyAlignment="1" applyProtection="1">
      <alignment horizontal="center"/>
    </xf>
    <xf numFmtId="37" fontId="50" fillId="49" borderId="148" xfId="66" applyNumberFormat="1" applyFont="1" applyFill="1" applyBorder="1" applyProtection="1"/>
    <xf numFmtId="0" fontId="50" fillId="49" borderId="151" xfId="66" applyFont="1" applyFill="1" applyBorder="1" applyAlignment="1" applyProtection="1">
      <alignment horizontal="center"/>
    </xf>
    <xf numFmtId="0" fontId="50" fillId="49" borderId="9" xfId="66" applyFont="1" applyFill="1" applyBorder="1" applyAlignment="1" applyProtection="1">
      <alignment horizontal="center"/>
    </xf>
    <xf numFmtId="0" fontId="50" fillId="49" borderId="10" xfId="66" applyFont="1" applyFill="1" applyBorder="1" applyProtection="1"/>
    <xf numFmtId="0" fontId="50" fillId="49" borderId="11" xfId="66" applyFont="1" applyFill="1" applyBorder="1" applyAlignment="1" applyProtection="1">
      <alignment horizontal="center"/>
    </xf>
    <xf numFmtId="0" fontId="50" fillId="49" borderId="13" xfId="66" applyFont="1" applyFill="1" applyBorder="1" applyProtection="1"/>
    <xf numFmtId="0" fontId="50" fillId="49" borderId="16" xfId="66" applyFont="1" applyFill="1" applyBorder="1" applyProtection="1"/>
    <xf numFmtId="0" fontId="41" fillId="49" borderId="0" xfId="66" applyFont="1" applyFill="1" applyAlignment="1" applyProtection="1">
      <alignment horizontal="right"/>
    </xf>
    <xf numFmtId="0" fontId="41" fillId="49" borderId="0" xfId="66" quotePrefix="1" applyFont="1" applyFill="1" applyAlignment="1" applyProtection="1">
      <alignment horizontal="left"/>
    </xf>
    <xf numFmtId="0" fontId="50" fillId="49" borderId="20" xfId="66" applyFont="1" applyFill="1" applyBorder="1" applyProtection="1"/>
    <xf numFmtId="0" fontId="73" fillId="49" borderId="66" xfId="66" applyFont="1" applyFill="1" applyBorder="1" applyAlignment="1" applyProtection="1">
      <alignment horizontal="center"/>
    </xf>
    <xf numFmtId="0" fontId="73" fillId="49" borderId="296" xfId="66" applyFont="1" applyFill="1" applyBorder="1" applyAlignment="1" applyProtection="1">
      <alignment horizontal="center"/>
    </xf>
    <xf numFmtId="0" fontId="50" fillId="49" borderId="21" xfId="66" applyFont="1" applyFill="1" applyBorder="1" applyAlignment="1" applyProtection="1">
      <alignment horizontal="center"/>
    </xf>
    <xf numFmtId="0" fontId="50" fillId="49" borderId="69" xfId="66" applyFont="1" applyFill="1" applyBorder="1" applyAlignment="1" applyProtection="1">
      <alignment horizontal="right"/>
    </xf>
    <xf numFmtId="0" fontId="41" fillId="49" borderId="21" xfId="66" applyFont="1" applyFill="1" applyBorder="1" applyProtection="1"/>
    <xf numFmtId="37" fontId="50" fillId="49" borderId="74" xfId="66" applyNumberFormat="1" applyFont="1" applyFill="1" applyBorder="1" applyProtection="1"/>
    <xf numFmtId="0" fontId="50" fillId="49" borderId="209" xfId="66" applyFont="1" applyFill="1" applyBorder="1" applyAlignment="1" applyProtection="1">
      <alignment horizontal="center"/>
    </xf>
    <xf numFmtId="37" fontId="50" fillId="49" borderId="224" xfId="66" applyNumberFormat="1" applyFont="1" applyFill="1" applyBorder="1" applyProtection="1"/>
    <xf numFmtId="0" fontId="50" fillId="49" borderId="0" xfId="66" applyFont="1" applyFill="1" applyBorder="1" applyAlignment="1" applyProtection="1">
      <alignment horizontal="center"/>
    </xf>
    <xf numFmtId="0" fontId="41" fillId="49" borderId="13" xfId="66" applyFont="1" applyFill="1" applyBorder="1" applyProtection="1"/>
    <xf numFmtId="0" fontId="50" fillId="49" borderId="24" xfId="66" applyFont="1" applyFill="1" applyBorder="1" applyAlignment="1" applyProtection="1">
      <alignment horizontal="center"/>
    </xf>
    <xf numFmtId="0" fontId="41" fillId="49" borderId="7" xfId="66" applyFont="1" applyFill="1" applyBorder="1" applyProtection="1"/>
    <xf numFmtId="0" fontId="50" fillId="49" borderId="7" xfId="66" applyFont="1" applyFill="1" applyBorder="1" applyProtection="1"/>
    <xf numFmtId="0" fontId="50" fillId="49" borderId="7" xfId="66" applyFont="1" applyFill="1" applyBorder="1" applyAlignment="1" applyProtection="1">
      <alignment horizontal="center"/>
    </xf>
    <xf numFmtId="0" fontId="41" fillId="49" borderId="25" xfId="66" applyFont="1" applyFill="1" applyBorder="1" applyProtection="1"/>
    <xf numFmtId="0" fontId="41" fillId="49" borderId="0" xfId="66" applyFont="1" applyFill="1" applyAlignment="1" applyProtection="1">
      <alignment horizontal="left"/>
    </xf>
    <xf numFmtId="0" fontId="41" fillId="49" borderId="20" xfId="66" applyFont="1" applyFill="1" applyBorder="1" applyProtection="1"/>
    <xf numFmtId="0" fontId="50" fillId="49" borderId="293" xfId="66" applyFont="1" applyFill="1" applyBorder="1" applyAlignment="1" applyProtection="1">
      <alignment horizontal="center"/>
    </xf>
    <xf numFmtId="167" fontId="50" fillId="49" borderId="78" xfId="67" applyNumberFormat="1" applyFont="1" applyFill="1" applyBorder="1" applyAlignment="1" applyProtection="1">
      <alignment horizontal="center"/>
    </xf>
    <xf numFmtId="0" fontId="50" fillId="49" borderId="94" xfId="66" applyFont="1" applyFill="1" applyBorder="1" applyAlignment="1" applyProtection="1">
      <alignment horizontal="center"/>
    </xf>
    <xf numFmtId="0" fontId="50" fillId="49" borderId="19" xfId="66" applyFont="1" applyFill="1" applyBorder="1" applyProtection="1"/>
    <xf numFmtId="37" fontId="50" fillId="49" borderId="0" xfId="66" applyNumberFormat="1" applyFont="1" applyFill="1" applyProtection="1"/>
    <xf numFmtId="0" fontId="41" fillId="49" borderId="12" xfId="66" applyFont="1" applyFill="1" applyBorder="1" applyProtection="1"/>
    <xf numFmtId="0" fontId="50" fillId="49" borderId="56" xfId="66" applyFont="1" applyFill="1" applyBorder="1" applyProtection="1"/>
    <xf numFmtId="0" fontId="50" fillId="49" borderId="7" xfId="66" applyFont="1" applyFill="1" applyBorder="1" applyAlignment="1" applyProtection="1">
      <alignment horizontal="centerContinuous"/>
    </xf>
    <xf numFmtId="0" fontId="41" fillId="49" borderId="25" xfId="66" applyFont="1" applyFill="1" applyBorder="1" applyAlignment="1" applyProtection="1">
      <alignment horizontal="centerContinuous"/>
    </xf>
    <xf numFmtId="0" fontId="41" fillId="49" borderId="52" xfId="66" applyFont="1" applyFill="1" applyBorder="1" applyProtection="1"/>
    <xf numFmtId="37" fontId="73" fillId="49" borderId="297" xfId="66" applyNumberFormat="1" applyFont="1" applyFill="1" applyBorder="1" applyAlignment="1" applyProtection="1">
      <alignment horizontal="center"/>
    </xf>
    <xf numFmtId="37" fontId="73" fillId="49" borderId="172" xfId="66" applyNumberFormat="1" applyFont="1" applyFill="1" applyBorder="1" applyAlignment="1" applyProtection="1">
      <alignment horizontal="center"/>
    </xf>
    <xf numFmtId="0" fontId="50" fillId="49" borderId="3" xfId="66" applyFont="1" applyFill="1" applyBorder="1" applyProtection="1"/>
    <xf numFmtId="37" fontId="50" fillId="49" borderId="86" xfId="66" applyNumberFormat="1" applyFont="1" applyFill="1" applyBorder="1" applyProtection="1"/>
    <xf numFmtId="37" fontId="50" fillId="49" borderId="221" xfId="66" applyNumberFormat="1" applyFont="1" applyFill="1" applyBorder="1" applyProtection="1"/>
    <xf numFmtId="37" fontId="50" fillId="49" borderId="80" xfId="66" applyNumberFormat="1" applyFont="1" applyFill="1" applyBorder="1" applyAlignment="1" applyProtection="1">
      <alignment horizontal="center"/>
    </xf>
    <xf numFmtId="37" fontId="50" fillId="49" borderId="94" xfId="66" applyNumberFormat="1" applyFont="1" applyFill="1" applyBorder="1" applyAlignment="1" applyProtection="1">
      <alignment horizontal="center"/>
    </xf>
    <xf numFmtId="37" fontId="50" fillId="49" borderId="86" xfId="66" applyNumberFormat="1" applyFont="1" applyFill="1" applyBorder="1" applyAlignment="1" applyProtection="1">
      <alignment horizontal="right"/>
    </xf>
    <xf numFmtId="0" fontId="50" fillId="49" borderId="17" xfId="66" applyFont="1" applyFill="1" applyBorder="1" applyProtection="1"/>
    <xf numFmtId="0" fontId="41" fillId="49" borderId="17" xfId="66" applyFont="1" applyFill="1" applyBorder="1" applyProtection="1"/>
    <xf numFmtId="0" fontId="50" fillId="49" borderId="22" xfId="66" applyFont="1" applyFill="1" applyBorder="1" applyProtection="1"/>
    <xf numFmtId="0" fontId="50" fillId="49" borderId="18" xfId="66" applyFont="1" applyFill="1" applyBorder="1" applyProtection="1"/>
    <xf numFmtId="37" fontId="50" fillId="49" borderId="95" xfId="66" applyNumberFormat="1" applyFont="1" applyFill="1" applyBorder="1" applyProtection="1"/>
    <xf numFmtId="37" fontId="50" fillId="49" borderId="293" xfId="66" applyNumberFormat="1" applyFont="1" applyFill="1" applyBorder="1" applyProtection="1"/>
    <xf numFmtId="37" fontId="50" fillId="49" borderId="78" xfId="66" applyNumberFormat="1" applyFont="1" applyFill="1" applyBorder="1" applyAlignment="1" applyProtection="1">
      <alignment horizontal="right"/>
    </xf>
    <xf numFmtId="37" fontId="50" fillId="49" borderId="82" xfId="66" applyNumberFormat="1" applyFont="1" applyFill="1" applyBorder="1" applyAlignment="1" applyProtection="1">
      <alignment horizontal="right"/>
    </xf>
    <xf numFmtId="37" fontId="50" fillId="49" borderId="130" xfId="66" applyNumberFormat="1" applyFont="1" applyFill="1" applyBorder="1" applyAlignment="1" applyProtection="1">
      <alignment horizontal="right"/>
    </xf>
    <xf numFmtId="37" fontId="50" fillId="49" borderId="293" xfId="66" applyNumberFormat="1" applyFont="1" applyFill="1" applyBorder="1" applyAlignment="1" applyProtection="1">
      <alignment horizontal="center"/>
    </xf>
    <xf numFmtId="37" fontId="50" fillId="49" borderId="80" xfId="66" applyNumberFormat="1" applyFont="1" applyFill="1" applyBorder="1" applyAlignment="1" applyProtection="1">
      <alignment horizontal="right"/>
    </xf>
    <xf numFmtId="0" fontId="50" fillId="49" borderId="26" xfId="66" applyFont="1" applyFill="1" applyBorder="1" applyProtection="1"/>
    <xf numFmtId="0" fontId="41" fillId="49" borderId="101" xfId="66" applyFont="1" applyFill="1" applyBorder="1" applyProtection="1"/>
    <xf numFmtId="0" fontId="50" fillId="49" borderId="45" xfId="66" applyFont="1" applyFill="1" applyBorder="1" applyAlignment="1" applyProtection="1">
      <alignment horizontal="center"/>
    </xf>
    <xf numFmtId="0" fontId="50" fillId="49" borderId="45" xfId="66" applyFont="1" applyFill="1" applyBorder="1" applyProtection="1"/>
    <xf numFmtId="0" fontId="41" fillId="49" borderId="45" xfId="66" applyFont="1" applyFill="1" applyBorder="1" applyProtection="1"/>
    <xf numFmtId="0" fontId="50" fillId="49" borderId="63" xfId="66" applyFont="1" applyFill="1" applyBorder="1" applyProtection="1"/>
    <xf numFmtId="37" fontId="50" fillId="49" borderId="0" xfId="66" applyNumberFormat="1" applyFont="1" applyFill="1" applyBorder="1" applyProtection="1"/>
    <xf numFmtId="39" fontId="50" fillId="49" borderId="224" xfId="66" applyNumberFormat="1" applyFont="1" applyFill="1" applyBorder="1" applyProtection="1"/>
    <xf numFmtId="37" fontId="50" fillId="49" borderId="151" xfId="66" applyNumberFormat="1" applyFont="1" applyFill="1" applyBorder="1" applyAlignment="1" applyProtection="1">
      <alignment horizontal="center"/>
    </xf>
    <xf numFmtId="0" fontId="11" fillId="0" borderId="5" xfId="66" applyBorder="1"/>
    <xf numFmtId="0" fontId="9" fillId="0" borderId="0" xfId="66" applyFont="1" applyBorder="1" applyAlignment="1">
      <alignment horizontal="center"/>
    </xf>
    <xf numFmtId="0" fontId="11" fillId="0" borderId="0" xfId="66" applyBorder="1" applyAlignment="1">
      <alignment horizontal="center"/>
    </xf>
    <xf numFmtId="0" fontId="7" fillId="0" borderId="0" xfId="66" applyFont="1" applyBorder="1" applyAlignment="1">
      <alignment horizontal="center"/>
    </xf>
    <xf numFmtId="0" fontId="11" fillId="0" borderId="6" xfId="66" applyBorder="1"/>
    <xf numFmtId="0" fontId="11" fillId="0" borderId="8" xfId="66" applyBorder="1"/>
    <xf numFmtId="0" fontId="41" fillId="0" borderId="0" xfId="124" quotePrefix="1" applyFont="1" applyFill="1" applyAlignment="1" applyProtection="1">
      <alignment horizontal="right"/>
    </xf>
    <xf numFmtId="0" fontId="41" fillId="0" borderId="41" xfId="124" applyFont="1" applyFill="1" applyBorder="1" applyAlignment="1" applyProtection="1">
      <alignment horizontal="centerContinuous"/>
    </xf>
    <xf numFmtId="0" fontId="49" fillId="0" borderId="40" xfId="124" applyFont="1" applyFill="1" applyBorder="1" applyAlignment="1" applyProtection="1">
      <alignment horizontal="centerContinuous"/>
    </xf>
    <xf numFmtId="0" fontId="49" fillId="0" borderId="0" xfId="124" applyFont="1" applyFill="1" applyAlignment="1" applyProtection="1">
      <alignment horizontal="centerContinuous"/>
    </xf>
    <xf numFmtId="0" fontId="49" fillId="0" borderId="5" xfId="124" applyFont="1" applyFill="1" applyBorder="1" applyAlignment="1" applyProtection="1">
      <alignment horizontal="centerContinuous"/>
    </xf>
    <xf numFmtId="0" fontId="49" fillId="0" borderId="13" xfId="124" applyFont="1" applyFill="1" applyBorder="1" applyAlignment="1" applyProtection="1">
      <alignment horizontal="centerContinuous"/>
    </xf>
    <xf numFmtId="167" fontId="49" fillId="0" borderId="0" xfId="67" applyNumberFormat="1" applyFont="1" applyFill="1"/>
    <xf numFmtId="0" fontId="49" fillId="0" borderId="0" xfId="124" applyFont="1" applyFill="1"/>
    <xf numFmtId="0" fontId="41" fillId="0" borderId="7" xfId="124" applyFont="1" applyFill="1" applyBorder="1" applyAlignment="1" applyProtection="1">
      <alignment horizontal="centerContinuous"/>
    </xf>
    <xf numFmtId="0" fontId="41" fillId="0" borderId="25" xfId="124" applyFont="1" applyFill="1" applyBorder="1" applyAlignment="1" applyProtection="1">
      <alignment horizontal="centerContinuous"/>
    </xf>
    <xf numFmtId="37" fontId="50" fillId="0" borderId="248" xfId="124" applyNumberFormat="1" applyFont="1" applyFill="1" applyBorder="1" applyProtection="1"/>
    <xf numFmtId="37" fontId="50" fillId="0" borderId="26" xfId="124" applyNumberFormat="1" applyFont="1" applyFill="1" applyBorder="1" applyProtection="1"/>
    <xf numFmtId="37" fontId="50" fillId="0" borderId="185" xfId="124" applyNumberFormat="1" applyFont="1" applyFill="1" applyBorder="1" applyProtection="1"/>
    <xf numFmtId="37" fontId="50" fillId="0" borderId="102" xfId="124" applyNumberFormat="1" applyFont="1" applyFill="1" applyBorder="1" applyProtection="1"/>
    <xf numFmtId="37" fontId="50" fillId="0" borderId="275" xfId="124" applyNumberFormat="1" applyFont="1" applyFill="1" applyBorder="1" applyProtection="1"/>
    <xf numFmtId="37" fontId="50" fillId="0" borderId="298" xfId="124" applyNumberFormat="1" applyFont="1" applyFill="1" applyBorder="1" applyProtection="1"/>
    <xf numFmtId="37" fontId="50" fillId="0" borderId="24" xfId="124" applyNumberFormat="1" applyFont="1" applyFill="1" applyBorder="1" applyProtection="1"/>
    <xf numFmtId="37" fontId="50" fillId="0" borderId="221" xfId="124" applyNumberFormat="1" applyFont="1" applyFill="1" applyBorder="1" applyProtection="1"/>
    <xf numFmtId="37" fontId="50" fillId="0" borderId="86" xfId="124" applyNumberFormat="1" applyFont="1" applyFill="1" applyBorder="1" applyProtection="1"/>
    <xf numFmtId="37" fontId="50" fillId="0" borderId="55" xfId="124" applyNumberFormat="1" applyFont="1" applyFill="1" applyBorder="1" applyProtection="1"/>
    <xf numFmtId="37" fontId="50" fillId="0" borderId="227" xfId="124" applyNumberFormat="1" applyFont="1" applyFill="1" applyBorder="1" applyProtection="1"/>
    <xf numFmtId="37" fontId="50" fillId="0" borderId="76" xfId="124" applyNumberFormat="1" applyFont="1" applyFill="1" applyBorder="1" applyProtection="1"/>
    <xf numFmtId="37" fontId="50" fillId="0" borderId="209" xfId="124" applyNumberFormat="1" applyFont="1" applyFill="1" applyBorder="1" applyProtection="1"/>
    <xf numFmtId="37" fontId="50" fillId="0" borderId="224" xfId="124" applyNumberFormat="1" applyFont="1" applyFill="1" applyBorder="1" applyProtection="1"/>
    <xf numFmtId="37" fontId="50" fillId="0" borderId="222" xfId="124" applyNumberFormat="1" applyFont="1" applyFill="1" applyBorder="1" applyProtection="1"/>
    <xf numFmtId="37" fontId="50" fillId="0" borderId="212" xfId="124" applyNumberFormat="1" applyFont="1" applyFill="1" applyBorder="1" applyProtection="1"/>
    <xf numFmtId="0" fontId="50" fillId="0" borderId="41" xfId="124" applyFont="1" applyFill="1" applyBorder="1" applyProtection="1"/>
    <xf numFmtId="0" fontId="50" fillId="0" borderId="40" xfId="124" applyFont="1" applyFill="1" applyBorder="1" applyProtection="1"/>
    <xf numFmtId="0" fontId="50" fillId="0" borderId="5" xfId="124" applyFont="1" applyFill="1" applyBorder="1" applyProtection="1"/>
    <xf numFmtId="0" fontId="50" fillId="0" borderId="4" xfId="124" applyFont="1" applyFill="1" applyBorder="1" applyProtection="1"/>
    <xf numFmtId="167" fontId="50" fillId="0" borderId="299" xfId="67" applyNumberFormat="1" applyFont="1" applyFill="1" applyBorder="1" applyProtection="1"/>
    <xf numFmtId="167" fontId="50" fillId="0" borderId="300" xfId="67" applyNumberFormat="1" applyFont="1" applyFill="1" applyBorder="1" applyProtection="1"/>
    <xf numFmtId="167" fontId="50" fillId="0" borderId="301" xfId="67" applyNumberFormat="1" applyFont="1" applyFill="1" applyBorder="1" applyProtection="1"/>
    <xf numFmtId="167" fontId="50" fillId="0" borderId="302" xfId="67" applyNumberFormat="1" applyFont="1" applyFill="1" applyBorder="1" applyProtection="1"/>
    <xf numFmtId="167" fontId="50" fillId="0" borderId="214" xfId="67" applyNumberFormat="1" applyFont="1" applyFill="1" applyBorder="1" applyProtection="1"/>
    <xf numFmtId="167" fontId="50" fillId="0" borderId="246" xfId="67" applyNumberFormat="1" applyFont="1" applyFill="1" applyBorder="1" applyProtection="1"/>
    <xf numFmtId="167" fontId="50" fillId="0" borderId="160" xfId="67" applyNumberFormat="1" applyFont="1" applyFill="1" applyBorder="1" applyProtection="1"/>
    <xf numFmtId="167" fontId="50" fillId="0" borderId="31" xfId="67" applyNumberFormat="1" applyFont="1" applyFill="1" applyBorder="1" applyProtection="1"/>
    <xf numFmtId="167" fontId="50" fillId="0" borderId="164" xfId="67" applyNumberFormat="1" applyFont="1" applyFill="1" applyBorder="1" applyProtection="1"/>
    <xf numFmtId="167" fontId="50" fillId="0" borderId="303" xfId="67" applyNumberFormat="1" applyFont="1" applyFill="1" applyBorder="1" applyProtection="1"/>
    <xf numFmtId="167" fontId="50" fillId="0" borderId="177" xfId="67" applyNumberFormat="1" applyFont="1" applyFill="1" applyBorder="1" applyProtection="1"/>
    <xf numFmtId="167" fontId="50" fillId="0" borderId="161" xfId="67" applyNumberFormat="1" applyFont="1" applyFill="1" applyBorder="1" applyProtection="1"/>
    <xf numFmtId="167" fontId="50" fillId="0" borderId="181" xfId="67" applyNumberFormat="1" applyFont="1" applyFill="1" applyBorder="1" applyProtection="1"/>
    <xf numFmtId="167" fontId="50" fillId="0" borderId="182" xfId="67" applyNumberFormat="1" applyFont="1" applyFill="1" applyBorder="1" applyProtection="1"/>
    <xf numFmtId="167" fontId="50" fillId="0" borderId="114" xfId="67" applyNumberFormat="1" applyFont="1" applyFill="1" applyBorder="1" applyProtection="1"/>
    <xf numFmtId="37" fontId="50" fillId="0" borderId="134" xfId="66" applyNumberFormat="1" applyFont="1" applyFill="1" applyBorder="1" applyProtection="1"/>
    <xf numFmtId="37" fontId="50" fillId="0" borderId="148" xfId="66" applyNumberFormat="1" applyFont="1" applyFill="1" applyBorder="1" applyProtection="1"/>
    <xf numFmtId="37" fontId="50" fillId="0" borderId="210" xfId="66" applyNumberFormat="1" applyFont="1" applyFill="1" applyBorder="1" applyProtection="1"/>
    <xf numFmtId="37" fontId="50" fillId="0" borderId="211" xfId="66" applyNumberFormat="1" applyFont="1" applyFill="1" applyBorder="1" applyProtection="1"/>
    <xf numFmtId="41" fontId="50" fillId="0" borderId="212" xfId="67" applyNumberFormat="1" applyFont="1" applyFill="1" applyBorder="1" applyProtection="1"/>
    <xf numFmtId="0" fontId="49" fillId="13" borderId="1" xfId="95" applyFont="1" applyFill="1" applyBorder="1" applyAlignment="1">
      <alignment horizontal="centerContinuous"/>
    </xf>
    <xf numFmtId="0" fontId="41" fillId="13" borderId="2" xfId="95" applyFont="1" applyFill="1" applyBorder="1" applyAlignment="1">
      <alignment horizontal="centerContinuous"/>
    </xf>
    <xf numFmtId="0" fontId="41" fillId="0" borderId="2" xfId="95" applyFont="1" applyFill="1" applyBorder="1" applyAlignment="1">
      <alignment horizontal="centerContinuous"/>
    </xf>
    <xf numFmtId="0" fontId="41" fillId="13" borderId="3" xfId="95" applyFont="1" applyFill="1" applyBorder="1" applyAlignment="1">
      <alignment horizontal="centerContinuous"/>
    </xf>
    <xf numFmtId="0" fontId="41" fillId="13" borderId="4" xfId="95" applyFont="1" applyFill="1" applyBorder="1" applyAlignment="1">
      <alignment horizontal="centerContinuous"/>
    </xf>
    <xf numFmtId="0" fontId="41" fillId="13" borderId="0" xfId="95" applyFont="1" applyFill="1" applyBorder="1" applyAlignment="1">
      <alignment horizontal="centerContinuous"/>
    </xf>
    <xf numFmtId="0" fontId="41" fillId="0" borderId="0" xfId="95" applyFont="1" applyFill="1" applyBorder="1" applyAlignment="1">
      <alignment horizontal="centerContinuous"/>
    </xf>
    <xf numFmtId="0" fontId="41" fillId="13" borderId="5" xfId="95" applyFont="1" applyFill="1" applyBorder="1" applyAlignment="1">
      <alignment horizontal="centerContinuous"/>
    </xf>
    <xf numFmtId="0" fontId="41" fillId="13" borderId="4" xfId="95" applyFont="1" applyFill="1" applyBorder="1"/>
    <xf numFmtId="0" fontId="41" fillId="13" borderId="0" xfId="95" applyFont="1" applyFill="1" applyBorder="1"/>
    <xf numFmtId="0" fontId="41" fillId="0" borderId="0" xfId="95" applyFont="1" applyFill="1" applyBorder="1"/>
    <xf numFmtId="0" fontId="41" fillId="13" borderId="5" xfId="95" applyFont="1" applyFill="1" applyBorder="1"/>
    <xf numFmtId="0" fontId="50" fillId="13" borderId="4" xfId="95" applyFont="1" applyFill="1" applyBorder="1"/>
    <xf numFmtId="0" fontId="50" fillId="13" borderId="0" xfId="95" applyFont="1" applyFill="1" applyBorder="1"/>
    <xf numFmtId="0" fontId="50" fillId="0" borderId="0" xfId="95" applyFont="1" applyFill="1" applyBorder="1"/>
    <xf numFmtId="0" fontId="50" fillId="13" borderId="5" xfId="95" applyFont="1" applyFill="1" applyBorder="1"/>
    <xf numFmtId="0" fontId="50" fillId="13" borderId="42" xfId="95" applyFont="1" applyFill="1" applyBorder="1"/>
    <xf numFmtId="0" fontId="50" fillId="13" borderId="15" xfId="95" applyFont="1" applyFill="1" applyBorder="1"/>
    <xf numFmtId="0" fontId="50" fillId="0" borderId="15" xfId="95" applyFont="1" applyFill="1" applyBorder="1"/>
    <xf numFmtId="0" fontId="50" fillId="13" borderId="43" xfId="95" applyFont="1" applyFill="1" applyBorder="1"/>
    <xf numFmtId="0" fontId="50" fillId="13" borderId="51" xfId="95" applyFont="1" applyFill="1" applyBorder="1" applyAlignment="1">
      <alignment horizontal="center"/>
    </xf>
    <xf numFmtId="0" fontId="50" fillId="13" borderId="20" xfId="95" applyFont="1" applyFill="1" applyBorder="1" applyAlignment="1">
      <alignment horizontal="center"/>
    </xf>
    <xf numFmtId="0" fontId="50" fillId="13" borderId="12" xfId="95" applyFont="1" applyFill="1" applyBorder="1" applyAlignment="1">
      <alignment horizontal="center"/>
    </xf>
    <xf numFmtId="0" fontId="50" fillId="13" borderId="13" xfId="95" applyFont="1" applyFill="1" applyBorder="1" applyAlignment="1">
      <alignment horizontal="center"/>
    </xf>
    <xf numFmtId="0" fontId="50" fillId="0" borderId="20" xfId="95" applyFont="1" applyFill="1" applyBorder="1" applyAlignment="1">
      <alignment horizontal="center"/>
    </xf>
    <xf numFmtId="0" fontId="50" fillId="13" borderId="53" xfId="95" applyFont="1" applyFill="1" applyBorder="1" applyAlignment="1">
      <alignment horizontal="center"/>
    </xf>
    <xf numFmtId="0" fontId="50" fillId="13" borderId="70" xfId="95" applyFont="1" applyFill="1" applyBorder="1"/>
    <xf numFmtId="0" fontId="50" fillId="13" borderId="21" xfId="95" applyFont="1" applyFill="1" applyBorder="1"/>
    <xf numFmtId="0" fontId="50" fillId="13" borderId="14" xfId="95" applyFont="1" applyFill="1" applyBorder="1"/>
    <xf numFmtId="0" fontId="50" fillId="13" borderId="16" xfId="95" applyFont="1" applyFill="1" applyBorder="1" applyAlignment="1">
      <alignment horizontal="center"/>
    </xf>
    <xf numFmtId="0" fontId="50" fillId="13" borderId="65" xfId="95" applyFont="1" applyFill="1" applyBorder="1"/>
    <xf numFmtId="0" fontId="50" fillId="13" borderId="51" xfId="95" applyFont="1" applyFill="1" applyBorder="1"/>
    <xf numFmtId="0" fontId="50" fillId="13" borderId="20" xfId="95" applyFont="1" applyFill="1" applyBorder="1"/>
    <xf numFmtId="0" fontId="50" fillId="0" borderId="195" xfId="95" applyFont="1" applyFill="1" applyBorder="1"/>
    <xf numFmtId="0" fontId="50" fillId="0" borderId="213" xfId="95" applyFont="1" applyFill="1" applyBorder="1"/>
    <xf numFmtId="0" fontId="50" fillId="13" borderId="213" xfId="95" applyFont="1" applyFill="1" applyBorder="1"/>
    <xf numFmtId="0" fontId="50" fillId="13" borderId="89" xfId="95" applyFont="1" applyFill="1" applyBorder="1"/>
    <xf numFmtId="0" fontId="50" fillId="0" borderId="175" xfId="95" applyFont="1" applyFill="1" applyBorder="1"/>
    <xf numFmtId="0" fontId="50" fillId="0" borderId="20" xfId="95" applyFont="1" applyFill="1" applyBorder="1"/>
    <xf numFmtId="0" fontId="50" fillId="13" borderId="91" xfId="95" applyFont="1" applyFill="1" applyBorder="1"/>
    <xf numFmtId="0" fontId="50" fillId="13" borderId="70" xfId="95" applyFont="1" applyFill="1" applyBorder="1" applyAlignment="1">
      <alignment horizontal="center"/>
    </xf>
    <xf numFmtId="37" fontId="50" fillId="0" borderId="69" xfId="95" applyNumberFormat="1" applyFont="1" applyFill="1" applyBorder="1"/>
    <xf numFmtId="37" fontId="50" fillId="0" borderId="42" xfId="95" applyNumberFormat="1" applyFont="1" applyFill="1" applyBorder="1"/>
    <xf numFmtId="37" fontId="50" fillId="13" borderId="21" xfId="95" applyNumberFormat="1" applyFont="1" applyFill="1" applyBorder="1"/>
    <xf numFmtId="37" fontId="50" fillId="13" borderId="93" xfId="95" applyNumberFormat="1" applyFont="1" applyFill="1" applyBorder="1"/>
    <xf numFmtId="0" fontId="50" fillId="13" borderId="43" xfId="95" applyFont="1" applyFill="1" applyBorder="1" applyAlignment="1">
      <alignment horizontal="center"/>
    </xf>
    <xf numFmtId="0" fontId="41" fillId="13" borderId="0" xfId="95" applyFont="1" applyFill="1" applyAlignment="1">
      <alignment textRotation="180"/>
    </xf>
    <xf numFmtId="0" fontId="41" fillId="13" borderId="4" xfId="127" applyFont="1" applyFill="1" applyBorder="1" applyAlignment="1">
      <alignment horizontal="center" vertical="top" textRotation="180"/>
    </xf>
    <xf numFmtId="0" fontId="1" fillId="13" borderId="0" xfId="127" applyFont="1" applyFill="1" applyAlignment="1">
      <alignment textRotation="180"/>
    </xf>
    <xf numFmtId="0" fontId="1" fillId="0" borderId="4" xfId="127" applyFont="1" applyBorder="1" applyAlignment="1">
      <alignment textRotation="180"/>
    </xf>
    <xf numFmtId="37" fontId="50" fillId="0" borderId="67" xfId="95" applyNumberFormat="1" applyFont="1" applyFill="1" applyBorder="1"/>
    <xf numFmtId="37" fontId="50" fillId="0" borderId="4" xfId="95" applyNumberFormat="1" applyFont="1" applyFill="1" applyBorder="1"/>
    <xf numFmtId="37" fontId="50" fillId="0" borderId="52" xfId="95" applyNumberFormat="1" applyFont="1" applyFill="1" applyBorder="1"/>
    <xf numFmtId="37" fontId="50" fillId="0" borderId="13" xfId="95" applyNumberFormat="1" applyFont="1" applyFill="1" applyBorder="1"/>
    <xf numFmtId="37" fontId="50" fillId="13" borderId="20" xfId="95" applyNumberFormat="1" applyFont="1" applyFill="1" applyBorder="1"/>
    <xf numFmtId="37" fontId="50" fillId="13" borderId="91" xfId="95" applyNumberFormat="1" applyFont="1" applyFill="1" applyBorder="1"/>
    <xf numFmtId="0" fontId="50" fillId="13" borderId="15" xfId="95" applyFont="1" applyFill="1" applyBorder="1" applyAlignment="1">
      <alignment horizontal="center"/>
    </xf>
    <xf numFmtId="37" fontId="50" fillId="13" borderId="21" xfId="95" applyNumberFormat="1" applyFont="1" applyFill="1" applyBorder="1" applyAlignment="1" applyProtection="1">
      <alignment horizontal="center"/>
    </xf>
    <xf numFmtId="0" fontId="50" fillId="13" borderId="54" xfId="95" applyFont="1" applyFill="1" applyBorder="1" applyAlignment="1">
      <alignment horizontal="center"/>
    </xf>
    <xf numFmtId="0" fontId="50" fillId="13" borderId="102" xfId="95" applyFont="1" applyFill="1" applyBorder="1"/>
    <xf numFmtId="0" fontId="50" fillId="13" borderId="45" xfId="95" applyFont="1" applyFill="1" applyBorder="1"/>
    <xf numFmtId="37" fontId="50" fillId="0" borderId="214" xfId="95" applyNumberFormat="1" applyFont="1" applyFill="1" applyBorder="1"/>
    <xf numFmtId="37" fontId="50" fillId="0" borderId="215" xfId="95" applyNumberFormat="1" applyFont="1" applyFill="1" applyBorder="1"/>
    <xf numFmtId="37" fontId="50" fillId="13" borderId="217" xfId="95" applyNumberFormat="1" applyFont="1" applyFill="1" applyBorder="1"/>
    <xf numFmtId="37" fontId="50" fillId="13" borderId="218" xfId="95" applyNumberFormat="1" applyFont="1" applyFill="1" applyBorder="1"/>
    <xf numFmtId="0" fontId="50" fillId="13" borderId="7" xfId="95" applyFont="1" applyFill="1" applyBorder="1" applyAlignment="1">
      <alignment horizontal="center"/>
    </xf>
    <xf numFmtId="0" fontId="41" fillId="13" borderId="0" xfId="95" applyFont="1" applyFill="1" applyBorder="1" applyAlignment="1">
      <alignment textRotation="180"/>
    </xf>
    <xf numFmtId="0" fontId="50" fillId="13" borderId="0" xfId="95" applyFont="1" applyFill="1" applyBorder="1" applyAlignment="1">
      <alignment horizontal="center"/>
    </xf>
    <xf numFmtId="41" fontId="50" fillId="0" borderId="0" xfId="95" applyNumberFormat="1" applyFont="1" applyFill="1" applyBorder="1"/>
    <xf numFmtId="41" fontId="50" fillId="13" borderId="0" xfId="95" applyNumberFormat="1" applyFont="1" applyFill="1" applyBorder="1"/>
    <xf numFmtId="0" fontId="1" fillId="13" borderId="0" xfId="127" applyFont="1" applyFill="1" applyBorder="1" applyAlignment="1">
      <alignment horizontal="center" textRotation="180"/>
    </xf>
    <xf numFmtId="0" fontId="49" fillId="13" borderId="1" xfId="95" applyFont="1" applyFill="1" applyBorder="1" applyAlignment="1" applyProtection="1">
      <alignment horizontal="centerContinuous"/>
    </xf>
    <xf numFmtId="0" fontId="41" fillId="13" borderId="2" xfId="95" applyFont="1" applyFill="1" applyBorder="1" applyAlignment="1" applyProtection="1">
      <alignment horizontal="centerContinuous"/>
    </xf>
    <xf numFmtId="0" fontId="50" fillId="0" borderId="2" xfId="95" applyFont="1" applyFill="1" applyBorder="1" applyAlignment="1" applyProtection="1">
      <alignment horizontal="centerContinuous"/>
    </xf>
    <xf numFmtId="0" fontId="50" fillId="13" borderId="2" xfId="95" applyFont="1" applyFill="1" applyBorder="1" applyAlignment="1" applyProtection="1">
      <alignment horizontal="centerContinuous"/>
    </xf>
    <xf numFmtId="0" fontId="41" fillId="13" borderId="3" xfId="95" applyFont="1" applyFill="1" applyBorder="1" applyAlignment="1" applyProtection="1">
      <alignment horizontal="centerContinuous"/>
    </xf>
    <xf numFmtId="0" fontId="41" fillId="13" borderId="4" xfId="95" applyFont="1" applyFill="1" applyBorder="1" applyAlignment="1" applyProtection="1">
      <alignment horizontal="centerContinuous"/>
    </xf>
    <xf numFmtId="0" fontId="41" fillId="13" borderId="0" xfId="95" applyFont="1" applyFill="1" applyBorder="1" applyAlignment="1" applyProtection="1">
      <alignment horizontal="centerContinuous"/>
    </xf>
    <xf numFmtId="0" fontId="50" fillId="0" borderId="0" xfId="95" applyFont="1" applyFill="1" applyBorder="1" applyAlignment="1" applyProtection="1">
      <alignment horizontal="centerContinuous"/>
    </xf>
    <xf numFmtId="0" fontId="50" fillId="13" borderId="0" xfId="95" applyFont="1" applyFill="1" applyBorder="1" applyAlignment="1" applyProtection="1">
      <alignment horizontal="centerContinuous"/>
    </xf>
    <xf numFmtId="0" fontId="41" fillId="13" borderId="5" xfId="95" applyFont="1" applyFill="1" applyBorder="1" applyAlignment="1" applyProtection="1">
      <alignment horizontal="centerContinuous"/>
    </xf>
    <xf numFmtId="0" fontId="50" fillId="13" borderId="42" xfId="95" applyFont="1" applyFill="1" applyBorder="1" applyProtection="1"/>
    <xf numFmtId="0" fontId="50" fillId="0" borderId="15" xfId="95" applyFont="1" applyFill="1" applyBorder="1" applyProtection="1"/>
    <xf numFmtId="0" fontId="50" fillId="13" borderId="43" xfId="95" applyFont="1" applyFill="1" applyBorder="1" applyProtection="1"/>
    <xf numFmtId="0" fontId="50" fillId="13" borderId="51" xfId="95" applyFont="1" applyFill="1" applyBorder="1" applyAlignment="1" applyProtection="1">
      <alignment horizontal="center"/>
    </xf>
    <xf numFmtId="0" fontId="50" fillId="0" borderId="20" xfId="95" applyFont="1" applyFill="1" applyBorder="1" applyAlignment="1" applyProtection="1">
      <alignment horizontal="center"/>
    </xf>
    <xf numFmtId="0" fontId="50" fillId="13" borderId="53" xfId="95" applyFont="1" applyFill="1" applyBorder="1" applyAlignment="1" applyProtection="1">
      <alignment horizontal="center"/>
    </xf>
    <xf numFmtId="0" fontId="50" fillId="13" borderId="70" xfId="95" applyFont="1" applyFill="1" applyBorder="1" applyProtection="1"/>
    <xf numFmtId="0" fontId="50" fillId="13" borderId="65" xfId="95" applyFont="1" applyFill="1" applyBorder="1" applyProtection="1"/>
    <xf numFmtId="0" fontId="41" fillId="13" borderId="68" xfId="95" applyFont="1" applyFill="1" applyBorder="1" applyProtection="1"/>
    <xf numFmtId="0" fontId="41" fillId="13" borderId="13" xfId="95" applyFont="1" applyFill="1" applyBorder="1" applyProtection="1"/>
    <xf numFmtId="0" fontId="41" fillId="13" borderId="0" xfId="95" applyFont="1" applyFill="1" applyBorder="1" applyProtection="1"/>
    <xf numFmtId="0" fontId="50" fillId="0" borderId="195" xfId="95" applyFont="1" applyFill="1" applyBorder="1" applyProtection="1"/>
    <xf numFmtId="0" fontId="50" fillId="0" borderId="213" xfId="95" applyFont="1" applyFill="1" applyBorder="1" applyProtection="1"/>
    <xf numFmtId="0" fontId="50" fillId="13" borderId="213" xfId="95" applyFont="1" applyFill="1" applyBorder="1" applyProtection="1"/>
    <xf numFmtId="0" fontId="50" fillId="13" borderId="89" xfId="95" applyFont="1" applyFill="1" applyBorder="1" applyProtection="1"/>
    <xf numFmtId="0" fontId="41" fillId="13" borderId="5" xfId="95" applyFont="1" applyFill="1" applyBorder="1" applyProtection="1"/>
    <xf numFmtId="0" fontId="50" fillId="13" borderId="70" xfId="95" applyFont="1" applyFill="1" applyBorder="1" applyAlignment="1" applyProtection="1">
      <alignment horizontal="center"/>
    </xf>
    <xf numFmtId="0" fontId="53" fillId="13" borderId="16" xfId="95" applyFont="1" applyFill="1" applyBorder="1" applyProtection="1"/>
    <xf numFmtId="37" fontId="50" fillId="13" borderId="21" xfId="95" applyNumberFormat="1" applyFont="1" applyFill="1" applyBorder="1" applyProtection="1"/>
    <xf numFmtId="0" fontId="50" fillId="13" borderId="43" xfId="95" applyFont="1" applyFill="1" applyBorder="1" applyAlignment="1" applyProtection="1">
      <alignment horizontal="center"/>
    </xf>
    <xf numFmtId="37" fontId="50" fillId="0" borderId="145" xfId="95" applyNumberFormat="1" applyFont="1" applyFill="1" applyBorder="1" applyAlignment="1" applyProtection="1">
      <alignment horizontal="center"/>
    </xf>
    <xf numFmtId="37" fontId="50" fillId="0" borderId="21" xfId="95" applyNumberFormat="1" applyFont="1" applyFill="1" applyBorder="1" applyAlignment="1" applyProtection="1">
      <alignment horizontal="center"/>
    </xf>
    <xf numFmtId="37" fontId="50" fillId="0" borderId="14" xfId="95" applyNumberFormat="1" applyFont="1" applyFill="1" applyBorder="1" applyAlignment="1" applyProtection="1">
      <alignment horizontal="center"/>
    </xf>
    <xf numFmtId="37" fontId="50" fillId="0" borderId="144" xfId="95" applyNumberFormat="1" applyFont="1" applyFill="1" applyBorder="1" applyAlignment="1" applyProtection="1">
      <alignment horizontal="center"/>
    </xf>
    <xf numFmtId="37" fontId="50" fillId="0" borderId="70" xfId="95" applyNumberFormat="1" applyFont="1" applyFill="1" applyBorder="1" applyAlignment="1" applyProtection="1">
      <alignment horizontal="center"/>
    </xf>
    <xf numFmtId="0" fontId="50" fillId="13" borderId="54" xfId="95" applyFont="1" applyFill="1" applyBorder="1" applyAlignment="1" applyProtection="1">
      <alignment horizontal="center"/>
    </xf>
    <xf numFmtId="0" fontId="50" fillId="13" borderId="25" xfId="95" applyFont="1" applyFill="1" applyBorder="1" applyAlignment="1" applyProtection="1">
      <alignment horizontal="center"/>
    </xf>
    <xf numFmtId="0" fontId="41" fillId="13" borderId="7" xfId="95" applyFont="1" applyFill="1" applyBorder="1" applyProtection="1"/>
    <xf numFmtId="0" fontId="50" fillId="13" borderId="7" xfId="95" applyFont="1" applyFill="1" applyBorder="1" applyProtection="1"/>
    <xf numFmtId="37" fontId="50" fillId="0" borderId="148" xfId="95" applyNumberFormat="1" applyFont="1" applyFill="1" applyBorder="1" applyAlignment="1" applyProtection="1">
      <alignment horizontal="center"/>
    </xf>
    <xf numFmtId="37" fontId="50" fillId="0" borderId="210" xfId="95" applyNumberFormat="1" applyFont="1" applyFill="1" applyBorder="1" applyAlignment="1" applyProtection="1">
      <alignment horizontal="center"/>
    </xf>
    <xf numFmtId="37" fontId="50" fillId="13" borderId="210" xfId="95" applyNumberFormat="1" applyFont="1" applyFill="1" applyBorder="1"/>
    <xf numFmtId="37" fontId="50" fillId="13" borderId="210" xfId="95" applyNumberFormat="1" applyFont="1" applyFill="1" applyBorder="1" applyAlignment="1" applyProtection="1">
      <alignment horizontal="center"/>
    </xf>
    <xf numFmtId="37" fontId="50" fillId="13" borderId="97" xfId="95" applyNumberFormat="1" applyFont="1" applyFill="1" applyBorder="1" applyAlignment="1" applyProtection="1">
      <alignment horizontal="right"/>
    </xf>
    <xf numFmtId="0" fontId="50" fillId="13" borderId="8" xfId="95" applyFont="1" applyFill="1" applyBorder="1" applyAlignment="1" applyProtection="1">
      <alignment horizontal="center"/>
    </xf>
    <xf numFmtId="0" fontId="41" fillId="0" borderId="0" xfId="95" applyFont="1" applyBorder="1" applyAlignment="1">
      <alignment horizontal="center" textRotation="180"/>
    </xf>
    <xf numFmtId="0" fontId="50" fillId="13" borderId="0" xfId="95" applyFont="1" applyFill="1" applyBorder="1" applyAlignment="1" applyProtection="1">
      <alignment horizontal="center"/>
    </xf>
    <xf numFmtId="41" fontId="50" fillId="0" borderId="0" xfId="95" applyNumberFormat="1" applyFont="1" applyFill="1" applyBorder="1" applyAlignment="1" applyProtection="1">
      <alignment horizontal="center"/>
    </xf>
    <xf numFmtId="41" fontId="50" fillId="0" borderId="0" xfId="95" applyNumberFormat="1" applyFont="1" applyFill="1" applyBorder="1" applyProtection="1"/>
    <xf numFmtId="41" fontId="50" fillId="13" borderId="0" xfId="95" applyNumberFormat="1" applyFont="1" applyFill="1" applyBorder="1" applyAlignment="1" applyProtection="1">
      <alignment horizontal="center"/>
    </xf>
    <xf numFmtId="41" fontId="50" fillId="13" borderId="0" xfId="95" applyNumberFormat="1" applyFont="1" applyFill="1" applyBorder="1" applyAlignment="1" applyProtection="1">
      <alignment horizontal="right"/>
    </xf>
    <xf numFmtId="0" fontId="1" fillId="0" borderId="0" xfId="127" applyFont="1" applyBorder="1" applyAlignment="1">
      <alignment horizontal="center" textRotation="180"/>
    </xf>
    <xf numFmtId="0" fontId="50" fillId="0" borderId="2" xfId="95" applyFont="1" applyFill="1" applyBorder="1" applyAlignment="1">
      <alignment horizontal="centerContinuous"/>
    </xf>
    <xf numFmtId="0" fontId="50" fillId="13" borderId="2" xfId="95" applyFont="1" applyFill="1" applyBorder="1" applyAlignment="1">
      <alignment horizontal="centerContinuous"/>
    </xf>
    <xf numFmtId="0" fontId="50" fillId="13" borderId="3" xfId="95" applyFont="1" applyFill="1" applyBorder="1" applyAlignment="1">
      <alignment horizontal="centerContinuous"/>
    </xf>
    <xf numFmtId="0" fontId="50" fillId="0" borderId="0" xfId="95" applyFont="1" applyFill="1" applyBorder="1" applyAlignment="1">
      <alignment horizontal="centerContinuous"/>
    </xf>
    <xf numFmtId="0" fontId="50" fillId="13" borderId="0" xfId="95" applyFont="1" applyFill="1" applyBorder="1" applyAlignment="1">
      <alignment horizontal="centerContinuous"/>
    </xf>
    <xf numFmtId="0" fontId="50" fillId="13" borderId="5" xfId="95" applyFont="1" applyFill="1" applyBorder="1" applyAlignment="1">
      <alignment horizontal="centerContinuous"/>
    </xf>
    <xf numFmtId="0" fontId="50" fillId="13" borderId="6" xfId="95" applyFont="1" applyFill="1" applyBorder="1"/>
    <xf numFmtId="0" fontId="50" fillId="13" borderId="7" xfId="95" applyFont="1" applyFill="1" applyBorder="1"/>
    <xf numFmtId="0" fontId="50" fillId="0" borderId="7" xfId="95" applyFont="1" applyFill="1" applyBorder="1"/>
    <xf numFmtId="0" fontId="50" fillId="13" borderId="8" xfId="95" applyFont="1" applyFill="1" applyBorder="1"/>
    <xf numFmtId="0" fontId="41" fillId="13" borderId="20" xfId="95" applyFont="1" applyFill="1" applyBorder="1"/>
    <xf numFmtId="0" fontId="50" fillId="13" borderId="0" xfId="95" applyFont="1" applyFill="1"/>
    <xf numFmtId="0" fontId="50" fillId="13" borderId="13" xfId="95" applyFont="1" applyFill="1" applyBorder="1"/>
    <xf numFmtId="0" fontId="50" fillId="13" borderId="21" xfId="95" applyFont="1" applyFill="1" applyBorder="1" applyAlignment="1">
      <alignment horizontal="center"/>
    </xf>
    <xf numFmtId="0" fontId="41" fillId="13" borderId="15" xfId="95" applyFont="1" applyFill="1" applyBorder="1"/>
    <xf numFmtId="37" fontId="50" fillId="0" borderId="144" xfId="95" applyNumberFormat="1" applyFont="1" applyFill="1" applyBorder="1" applyAlignment="1">
      <alignment horizontal="center"/>
    </xf>
    <xf numFmtId="37" fontId="50" fillId="0" borderId="21" xfId="95" applyNumberFormat="1" applyFont="1" applyFill="1" applyBorder="1" applyAlignment="1">
      <alignment horizontal="center"/>
    </xf>
    <xf numFmtId="37" fontId="50" fillId="0" borderId="145" xfId="95" applyNumberFormat="1" applyFont="1" applyFill="1" applyBorder="1" applyAlignment="1">
      <alignment horizontal="center"/>
    </xf>
    <xf numFmtId="37" fontId="50" fillId="0" borderId="17" xfId="95" applyNumberFormat="1" applyFont="1" applyFill="1" applyBorder="1" applyAlignment="1">
      <alignment horizontal="center"/>
    </xf>
    <xf numFmtId="37" fontId="50" fillId="0" borderId="144" xfId="95" applyNumberFormat="1" applyFont="1" applyFill="1" applyBorder="1"/>
    <xf numFmtId="37" fontId="50" fillId="0" borderId="21" xfId="95" applyNumberFormat="1" applyFont="1" applyFill="1" applyBorder="1"/>
    <xf numFmtId="37" fontId="50" fillId="0" borderId="175" xfId="95" applyNumberFormat="1" applyFont="1" applyFill="1" applyBorder="1"/>
    <xf numFmtId="37" fontId="50" fillId="0" borderId="20" xfId="95" applyNumberFormat="1" applyFont="1" applyFill="1" applyBorder="1"/>
    <xf numFmtId="37" fontId="50" fillId="0" borderId="148" xfId="95" applyNumberFormat="1" applyFont="1" applyFill="1" applyBorder="1" applyAlignment="1">
      <alignment horizontal="center"/>
    </xf>
    <xf numFmtId="37" fontId="50" fillId="0" borderId="210" xfId="95" applyNumberFormat="1" applyFont="1" applyFill="1" applyBorder="1" applyAlignment="1">
      <alignment horizontal="center"/>
    </xf>
    <xf numFmtId="37" fontId="50" fillId="13" borderId="210" xfId="95" applyNumberFormat="1" applyFont="1" applyFill="1" applyBorder="1" applyAlignment="1">
      <alignment horizontal="center"/>
    </xf>
    <xf numFmtId="41" fontId="50" fillId="0" borderId="0" xfId="95" applyNumberFormat="1" applyFont="1" applyFill="1" applyBorder="1" applyAlignment="1">
      <alignment horizontal="center"/>
    </xf>
    <xf numFmtId="41" fontId="50" fillId="13" borderId="0" xfId="95" applyNumberFormat="1" applyFont="1" applyFill="1" applyBorder="1" applyAlignment="1">
      <alignment horizontal="center"/>
    </xf>
    <xf numFmtId="0" fontId="1" fillId="13" borderId="0" xfId="127" applyFont="1" applyFill="1" applyBorder="1" applyAlignment="1">
      <alignment textRotation="180"/>
    </xf>
    <xf numFmtId="0" fontId="50" fillId="13" borderId="12" xfId="95" applyFont="1" applyFill="1" applyBorder="1"/>
    <xf numFmtId="0" fontId="50" fillId="0" borderId="142" xfId="95" applyFont="1" applyFill="1" applyBorder="1"/>
    <xf numFmtId="0" fontId="50" fillId="0" borderId="171" xfId="95" applyFont="1" applyFill="1" applyBorder="1"/>
    <xf numFmtId="37" fontId="50" fillId="0" borderId="70" xfId="95" applyNumberFormat="1" applyFont="1" applyFill="1" applyBorder="1"/>
    <xf numFmtId="37" fontId="50" fillId="0" borderId="15" xfId="95" applyNumberFormat="1" applyFont="1" applyFill="1" applyBorder="1"/>
    <xf numFmtId="37" fontId="50" fillId="13" borderId="16" xfId="95" applyNumberFormat="1" applyFont="1" applyFill="1" applyBorder="1"/>
    <xf numFmtId="37" fontId="50" fillId="13" borderId="95" xfId="95" applyNumberFormat="1" applyFont="1" applyFill="1" applyBorder="1"/>
    <xf numFmtId="37" fontId="50" fillId="0" borderId="51" xfId="95" applyNumberFormat="1" applyFont="1" applyFill="1" applyBorder="1"/>
    <xf numFmtId="37" fontId="50" fillId="0" borderId="0" xfId="95" applyNumberFormat="1" applyFont="1" applyFill="1" applyBorder="1"/>
    <xf numFmtId="37" fontId="50" fillId="13" borderId="13" xfId="95" applyNumberFormat="1" applyFont="1" applyFill="1" applyBorder="1"/>
    <xf numFmtId="37" fontId="50" fillId="13" borderId="94" xfId="95" applyNumberFormat="1" applyFont="1" applyFill="1" applyBorder="1"/>
    <xf numFmtId="0" fontId="50" fillId="55" borderId="21" xfId="95" applyFont="1" applyFill="1" applyBorder="1" applyAlignment="1">
      <alignment horizontal="center"/>
    </xf>
    <xf numFmtId="37" fontId="50" fillId="0" borderId="69" xfId="95" applyNumberFormat="1" applyFont="1" applyFill="1" applyBorder="1" applyAlignment="1">
      <alignment horizontal="center"/>
    </xf>
    <xf numFmtId="37" fontId="50" fillId="0" borderId="70" xfId="95" applyNumberFormat="1" applyFont="1" applyFill="1" applyBorder="1" applyAlignment="1">
      <alignment horizontal="center"/>
    </xf>
    <xf numFmtId="37" fontId="50" fillId="0" borderId="15" xfId="95" applyNumberFormat="1" applyFont="1" applyFill="1" applyBorder="1" applyAlignment="1">
      <alignment horizontal="center"/>
    </xf>
    <xf numFmtId="37" fontId="50" fillId="13" borderId="16" xfId="95" applyNumberFormat="1" applyFont="1" applyFill="1" applyBorder="1" applyAlignment="1">
      <alignment horizontal="center"/>
    </xf>
    <xf numFmtId="0" fontId="50" fillId="13" borderId="3" xfId="95" applyFont="1" applyFill="1" applyBorder="1" applyAlignment="1">
      <alignment horizontal="center"/>
    </xf>
    <xf numFmtId="0" fontId="50" fillId="13" borderId="5" xfId="95" applyFont="1" applyFill="1" applyBorder="1" applyAlignment="1">
      <alignment horizontal="center"/>
    </xf>
    <xf numFmtId="0" fontId="50" fillId="13" borderId="8" xfId="95" applyFont="1" applyFill="1" applyBorder="1" applyAlignment="1">
      <alignment horizontal="center"/>
    </xf>
    <xf numFmtId="37" fontId="50" fillId="0" borderId="214" xfId="95" applyNumberFormat="1" applyFont="1" applyFill="1" applyBorder="1" applyAlignment="1">
      <alignment horizontal="center"/>
    </xf>
    <xf numFmtId="37" fontId="50" fillId="0" borderId="219" xfId="95" applyNumberFormat="1" applyFont="1" applyFill="1" applyBorder="1" applyAlignment="1">
      <alignment horizontal="center"/>
    </xf>
    <xf numFmtId="0" fontId="41" fillId="13" borderId="0" xfId="95" applyFont="1" applyFill="1" applyBorder="1" applyAlignment="1">
      <alignment horizontal="center" textRotation="180"/>
    </xf>
    <xf numFmtId="0" fontId="41" fillId="13" borderId="6" xfId="95" applyFont="1" applyFill="1" applyBorder="1" applyAlignment="1">
      <alignment horizontal="centerContinuous"/>
    </xf>
    <xf numFmtId="0" fontId="41" fillId="13" borderId="7" xfId="95" applyFont="1" applyFill="1" applyBorder="1" applyAlignment="1">
      <alignment horizontal="centerContinuous"/>
    </xf>
    <xf numFmtId="0" fontId="50" fillId="0" borderId="7" xfId="95" applyFont="1" applyFill="1" applyBorder="1" applyAlignment="1">
      <alignment horizontal="centerContinuous"/>
    </xf>
    <xf numFmtId="0" fontId="50" fillId="13" borderId="7" xfId="95" applyFont="1" applyFill="1" applyBorder="1" applyAlignment="1">
      <alignment horizontal="centerContinuous"/>
    </xf>
    <xf numFmtId="0" fontId="41" fillId="13" borderId="8" xfId="95" applyFont="1" applyFill="1" applyBorder="1" applyAlignment="1">
      <alignment horizontal="centerContinuous"/>
    </xf>
    <xf numFmtId="0" fontId="50" fillId="13" borderId="16" xfId="95" applyFont="1" applyFill="1" applyBorder="1"/>
    <xf numFmtId="37" fontId="50" fillId="0" borderId="42" xfId="95" applyNumberFormat="1" applyFont="1" applyFill="1" applyBorder="1" applyAlignment="1">
      <alignment horizontal="center"/>
    </xf>
    <xf numFmtId="37" fontId="50" fillId="0" borderId="223" xfId="95" applyNumberFormat="1" applyFont="1" applyFill="1" applyBorder="1" applyAlignment="1">
      <alignment horizontal="center"/>
    </xf>
    <xf numFmtId="37" fontId="50" fillId="13" borderId="20" xfId="95" applyNumberFormat="1" applyFont="1" applyFill="1" applyBorder="1" applyProtection="1"/>
    <xf numFmtId="0" fontId="50" fillId="13" borderId="1" xfId="95" applyFont="1" applyFill="1" applyBorder="1" applyAlignment="1">
      <alignment horizontal="center"/>
    </xf>
    <xf numFmtId="0" fontId="50" fillId="13" borderId="49" xfId="95" applyFont="1" applyFill="1" applyBorder="1"/>
    <xf numFmtId="0" fontId="41" fillId="13" borderId="2" xfId="95" applyFont="1" applyFill="1" applyBorder="1"/>
    <xf numFmtId="0" fontId="50" fillId="13" borderId="2" xfId="95" applyFont="1" applyFill="1" applyBorder="1"/>
    <xf numFmtId="37" fontId="50" fillId="0" borderId="73" xfId="95" applyNumberFormat="1" applyFont="1" applyFill="1" applyBorder="1"/>
    <xf numFmtId="37" fontId="50" fillId="0" borderId="1" xfId="95" applyNumberFormat="1" applyFont="1" applyFill="1" applyBorder="1"/>
    <xf numFmtId="37" fontId="50" fillId="0" borderId="40" xfId="95" applyNumberFormat="1" applyFont="1" applyFill="1" applyBorder="1"/>
    <xf numFmtId="37" fontId="50" fillId="13" borderId="49" xfId="95" applyNumberFormat="1" applyFont="1" applyFill="1" applyBorder="1"/>
    <xf numFmtId="37" fontId="50" fillId="13" borderId="49" xfId="95" applyNumberFormat="1" applyFont="1" applyFill="1" applyBorder="1" applyProtection="1"/>
    <xf numFmtId="37" fontId="50" fillId="13" borderId="220" xfId="95" applyNumberFormat="1" applyFont="1" applyFill="1" applyBorder="1"/>
    <xf numFmtId="0" fontId="50" fillId="13" borderId="6" xfId="95" applyFont="1" applyFill="1" applyBorder="1" applyAlignment="1">
      <alignment horizontal="center"/>
    </xf>
    <xf numFmtId="0" fontId="50" fillId="13" borderId="55" xfId="95" applyFont="1" applyFill="1" applyBorder="1"/>
    <xf numFmtId="0" fontId="41" fillId="13" borderId="7" xfId="95" applyFont="1" applyFill="1" applyBorder="1"/>
    <xf numFmtId="37" fontId="50" fillId="13" borderId="55" xfId="95" applyNumberFormat="1" applyFont="1" applyFill="1" applyBorder="1"/>
    <xf numFmtId="37" fontId="50" fillId="13" borderId="55" xfId="95" applyNumberFormat="1" applyFont="1" applyFill="1" applyBorder="1" applyProtection="1"/>
    <xf numFmtId="37" fontId="50" fillId="13" borderId="221" xfId="95" applyNumberFormat="1" applyFont="1" applyFill="1" applyBorder="1"/>
    <xf numFmtId="0" fontId="53" fillId="13" borderId="21" xfId="95" applyFont="1" applyFill="1" applyBorder="1"/>
    <xf numFmtId="37" fontId="50" fillId="0" borderId="277" xfId="95" applyNumberFormat="1" applyFont="1" applyFill="1" applyBorder="1" applyAlignment="1">
      <alignment horizontal="center"/>
    </xf>
    <xf numFmtId="37" fontId="50" fillId="0" borderId="219" xfId="95" applyNumberFormat="1" applyFont="1" applyFill="1" applyBorder="1"/>
    <xf numFmtId="37" fontId="50" fillId="13" borderId="97" xfId="95" applyNumberFormat="1" applyFont="1" applyFill="1" applyBorder="1"/>
    <xf numFmtId="0" fontId="50" fillId="0" borderId="21" xfId="95" applyFont="1" applyFill="1" applyBorder="1" applyAlignment="1">
      <alignment horizontal="center"/>
    </xf>
    <xf numFmtId="0" fontId="50" fillId="0" borderId="156" xfId="95" applyFont="1" applyFill="1" applyBorder="1"/>
    <xf numFmtId="0" fontId="50" fillId="0" borderId="278" xfId="95" applyFont="1" applyFill="1" applyBorder="1"/>
    <xf numFmtId="0" fontId="50" fillId="13" borderId="278" xfId="95" applyFont="1" applyFill="1" applyBorder="1"/>
    <xf numFmtId="0" fontId="50" fillId="13" borderId="157" xfId="95" applyFont="1" applyFill="1" applyBorder="1"/>
    <xf numFmtId="37" fontId="50" fillId="0" borderId="136" xfId="95" applyNumberFormat="1" applyFont="1" applyFill="1" applyBorder="1"/>
    <xf numFmtId="37" fontId="50" fillId="13" borderId="163" xfId="95" applyNumberFormat="1" applyFont="1" applyFill="1" applyBorder="1"/>
    <xf numFmtId="37" fontId="50" fillId="0" borderId="92" xfId="95" applyNumberFormat="1" applyFont="1" applyFill="1" applyBorder="1" applyAlignment="1">
      <alignment horizontal="center"/>
    </xf>
    <xf numFmtId="37" fontId="50" fillId="0" borderId="65" xfId="95" applyNumberFormat="1" applyFont="1" applyFill="1" applyBorder="1" applyAlignment="1">
      <alignment horizontal="center"/>
    </xf>
    <xf numFmtId="37" fontId="50" fillId="0" borderId="16" xfId="95" applyNumberFormat="1" applyFont="1" applyFill="1" applyBorder="1" applyAlignment="1">
      <alignment horizontal="center"/>
    </xf>
    <xf numFmtId="37" fontId="50" fillId="0" borderId="92" xfId="95" applyNumberFormat="1" applyFont="1" applyFill="1" applyBorder="1"/>
    <xf numFmtId="37" fontId="50" fillId="0" borderId="65" xfId="95" applyNumberFormat="1" applyFont="1" applyFill="1" applyBorder="1"/>
    <xf numFmtId="37" fontId="50" fillId="0" borderId="16" xfId="95" applyNumberFormat="1" applyFont="1" applyFill="1" applyBorder="1"/>
    <xf numFmtId="37" fontId="50" fillId="0" borderId="90" xfId="95" applyNumberFormat="1" applyFont="1" applyFill="1" applyBorder="1"/>
    <xf numFmtId="37" fontId="50" fillId="0" borderId="53" xfId="95" applyNumberFormat="1" applyFont="1" applyFill="1" applyBorder="1"/>
    <xf numFmtId="37" fontId="50" fillId="13" borderId="162" xfId="95" applyNumberFormat="1" applyFont="1" applyFill="1" applyBorder="1"/>
    <xf numFmtId="37" fontId="50" fillId="0" borderId="98" xfId="95" applyNumberFormat="1" applyFont="1" applyFill="1" applyBorder="1"/>
    <xf numFmtId="37" fontId="50" fillId="0" borderId="273" xfId="95" applyNumberFormat="1" applyFont="1" applyFill="1" applyBorder="1"/>
    <xf numFmtId="37" fontId="50" fillId="13" borderId="273" xfId="95" applyNumberFormat="1" applyFont="1" applyFill="1" applyBorder="1"/>
    <xf numFmtId="37" fontId="50" fillId="13" borderId="274" xfId="95" applyNumberFormat="1" applyFont="1" applyFill="1" applyBorder="1"/>
    <xf numFmtId="0" fontId="41" fillId="0" borderId="0" xfId="95" applyFont="1" applyFill="1"/>
    <xf numFmtId="0" fontId="41" fillId="13" borderId="4" xfId="127" applyFont="1" applyFill="1" applyBorder="1" applyAlignment="1">
      <alignment vertical="center" textRotation="180"/>
    </xf>
    <xf numFmtId="37" fontId="50" fillId="0" borderId="98" xfId="66" applyNumberFormat="1" applyFont="1" applyBorder="1" applyAlignment="1"/>
    <xf numFmtId="0" fontId="50" fillId="0" borderId="273" xfId="66" applyFont="1" applyBorder="1" applyAlignment="1">
      <alignment horizontal="right"/>
    </xf>
    <xf numFmtId="37" fontId="50" fillId="13" borderId="273" xfId="66" applyNumberFormat="1" applyFont="1" applyFill="1" applyBorder="1" applyAlignment="1"/>
    <xf numFmtId="173" fontId="50" fillId="13" borderId="21" xfId="67" applyNumberFormat="1" applyFont="1" applyFill="1" applyBorder="1" applyAlignment="1">
      <alignment horizontal="right"/>
    </xf>
    <xf numFmtId="173" fontId="50" fillId="13" borderId="20" xfId="67" applyNumberFormat="1" applyFont="1" applyFill="1" applyBorder="1" applyAlignment="1">
      <alignment horizontal="right"/>
    </xf>
    <xf numFmtId="43" fontId="50" fillId="0" borderId="144" xfId="67" applyFont="1" applyFill="1" applyBorder="1" applyAlignment="1">
      <alignment horizontal="right"/>
    </xf>
    <xf numFmtId="43" fontId="50" fillId="0" borderId="21" xfId="67" applyFont="1" applyFill="1" applyBorder="1" applyAlignment="1">
      <alignment horizontal="right"/>
    </xf>
    <xf numFmtId="173" fontId="50" fillId="0" borderId="21" xfId="67" applyNumberFormat="1" applyFont="1" applyFill="1" applyBorder="1" applyAlignment="1">
      <alignment horizontal="right"/>
    </xf>
    <xf numFmtId="43" fontId="50" fillId="0" borderId="93" xfId="67" applyFont="1" applyFill="1" applyBorder="1" applyAlignment="1">
      <alignment horizontal="right"/>
    </xf>
    <xf numFmtId="43" fontId="50" fillId="0" borderId="148" xfId="67" applyFont="1" applyFill="1" applyBorder="1" applyAlignment="1">
      <alignment horizontal="right"/>
    </xf>
    <xf numFmtId="43" fontId="50" fillId="0" borderId="210" xfId="67" applyFont="1" applyFill="1" applyBorder="1" applyAlignment="1">
      <alignment horizontal="right"/>
    </xf>
    <xf numFmtId="173" fontId="50" fillId="0" borderId="210" xfId="67" applyNumberFormat="1" applyFont="1" applyFill="1" applyBorder="1" applyAlignment="1">
      <alignment horizontal="right"/>
    </xf>
    <xf numFmtId="43" fontId="50" fillId="0" borderId="97" xfId="67" applyFont="1" applyFill="1" applyBorder="1" applyAlignment="1">
      <alignment horizontal="right"/>
    </xf>
    <xf numFmtId="37" fontId="50" fillId="13" borderId="21" xfId="1" applyNumberFormat="1" applyFont="1" applyFill="1" applyBorder="1" applyAlignment="1" applyProtection="1">
      <alignment horizontal="left"/>
    </xf>
    <xf numFmtId="37" fontId="50" fillId="0" borderId="21" xfId="1" applyNumberFormat="1" applyFont="1" applyFill="1" applyBorder="1" applyProtection="1"/>
    <xf numFmtId="37" fontId="50" fillId="13" borderId="21" xfId="1" applyNumberFormat="1" applyFont="1" applyFill="1" applyBorder="1" applyAlignment="1" applyProtection="1">
      <alignment horizontal="center"/>
    </xf>
    <xf numFmtId="37" fontId="50" fillId="13" borderId="1" xfId="1" applyNumberFormat="1" applyFont="1" applyFill="1" applyBorder="1" applyProtection="1"/>
    <xf numFmtId="37" fontId="50" fillId="13" borderId="2" xfId="1" applyNumberFormat="1" applyFont="1" applyFill="1" applyBorder="1" applyAlignment="1" applyProtection="1">
      <alignment horizontal="right"/>
    </xf>
    <xf numFmtId="37" fontId="50" fillId="13" borderId="2" xfId="1" applyNumberFormat="1" applyFont="1" applyFill="1" applyBorder="1" applyProtection="1"/>
    <xf numFmtId="168" fontId="50" fillId="13" borderId="2" xfId="78" applyNumberFormat="1" applyFont="1" applyFill="1" applyBorder="1" applyProtection="1"/>
    <xf numFmtId="37" fontId="50" fillId="13" borderId="2" xfId="1" applyNumberFormat="1" applyFont="1" applyFill="1" applyBorder="1" applyAlignment="1" applyProtection="1">
      <alignment horizontal="center"/>
    </xf>
    <xf numFmtId="37" fontId="50" fillId="13" borderId="3" xfId="1" applyNumberFormat="1" applyFont="1" applyFill="1" applyBorder="1" applyProtection="1"/>
    <xf numFmtId="37" fontId="50" fillId="13" borderId="101" xfId="1" applyNumberFormat="1" applyFont="1" applyFill="1" applyBorder="1" applyProtection="1"/>
    <xf numFmtId="37" fontId="62" fillId="13" borderId="102" xfId="1" applyNumberFormat="1" applyFont="1" applyFill="1" applyBorder="1" applyAlignment="1" applyProtection="1">
      <alignment horizontal="left"/>
    </xf>
    <xf numFmtId="37" fontId="50" fillId="13" borderId="102" xfId="1" applyNumberFormat="1" applyFont="1" applyFill="1" applyBorder="1" applyProtection="1"/>
    <xf numFmtId="168" fontId="50" fillId="13" borderId="102" xfId="78" applyNumberFormat="1" applyFont="1" applyFill="1" applyBorder="1" applyProtection="1"/>
    <xf numFmtId="37" fontId="50" fillId="13" borderId="102" xfId="1" applyNumberFormat="1" applyFont="1" applyFill="1" applyBorder="1" applyAlignment="1" applyProtection="1">
      <alignment horizontal="center"/>
    </xf>
    <xf numFmtId="37" fontId="50" fillId="13" borderId="280" xfId="1" applyNumberFormat="1" applyFont="1" applyFill="1" applyBorder="1" applyProtection="1"/>
    <xf numFmtId="174" fontId="67" fillId="56" borderId="307" xfId="102" applyNumberFormat="1" applyFont="1" applyFill="1" applyBorder="1" applyAlignment="1">
      <alignment horizontal="center" vertical="center" wrapText="1"/>
    </xf>
    <xf numFmtId="174" fontId="67" fillId="56" borderId="310" xfId="102" applyNumberFormat="1" applyFont="1" applyFill="1" applyBorder="1" applyAlignment="1">
      <alignment horizontal="center" vertical="center" wrapText="1"/>
    </xf>
    <xf numFmtId="174" fontId="67" fillId="56" borderId="313" xfId="102" applyNumberFormat="1" applyFont="1" applyFill="1" applyBorder="1" applyAlignment="1">
      <alignment horizontal="center" vertical="center" wrapText="1"/>
    </xf>
    <xf numFmtId="174" fontId="67" fillId="56" borderId="309" xfId="102" applyNumberFormat="1" applyFont="1" applyFill="1" applyBorder="1" applyAlignment="1">
      <alignment horizontal="center" vertical="center" wrapText="1"/>
    </xf>
    <xf numFmtId="174" fontId="67" fillId="56" borderId="312" xfId="102" applyNumberFormat="1" applyFont="1" applyFill="1" applyBorder="1" applyAlignment="1">
      <alignment horizontal="center" vertical="center" wrapText="1"/>
    </xf>
    <xf numFmtId="174" fontId="67" fillId="56" borderId="315" xfId="102" applyNumberFormat="1" applyFont="1" applyFill="1" applyBorder="1" applyAlignment="1">
      <alignment horizontal="center" vertical="center" wrapText="1"/>
    </xf>
    <xf numFmtId="0" fontId="10" fillId="0" borderId="6" xfId="2" applyFont="1" applyBorder="1" applyAlignment="1" applyProtection="1">
      <alignment horizontal="center"/>
    </xf>
    <xf numFmtId="0" fontId="10" fillId="0" borderId="332" xfId="2" applyFont="1" applyBorder="1" applyProtection="1"/>
    <xf numFmtId="37" fontId="49" fillId="13" borderId="1" xfId="1" applyNumberFormat="1" applyFont="1" applyFill="1" applyBorder="1" applyProtection="1"/>
    <xf numFmtId="37" fontId="49" fillId="13" borderId="2" xfId="1" applyNumberFormat="1" applyFont="1" applyFill="1" applyBorder="1" applyProtection="1"/>
    <xf numFmtId="37" fontId="41" fillId="13" borderId="2" xfId="1" applyNumberFormat="1" applyFont="1" applyFill="1" applyBorder="1" applyProtection="1"/>
    <xf numFmtId="37" fontId="41" fillId="13" borderId="3" xfId="1" applyNumberFormat="1" applyFont="1" applyFill="1" applyBorder="1" applyProtection="1"/>
    <xf numFmtId="37" fontId="49" fillId="13" borderId="4" xfId="1" applyNumberFormat="1" applyFont="1" applyFill="1" applyBorder="1" applyAlignment="1" applyProtection="1">
      <alignment horizontal="centerContinuous"/>
    </xf>
    <xf numFmtId="37" fontId="41" fillId="13" borderId="5" xfId="1" applyNumberFormat="1" applyFont="1" applyFill="1" applyBorder="1" applyAlignment="1" applyProtection="1">
      <alignment horizontal="centerContinuous"/>
    </xf>
    <xf numFmtId="37" fontId="41" fillId="13" borderId="4" xfId="1" applyNumberFormat="1" applyFont="1" applyFill="1" applyBorder="1" applyAlignment="1" applyProtection="1">
      <alignment horizontal="centerContinuous"/>
    </xf>
    <xf numFmtId="37" fontId="50" fillId="13" borderId="4" xfId="1" applyNumberFormat="1" applyFont="1" applyFill="1" applyBorder="1" applyAlignment="1" applyProtection="1">
      <alignment horizontal="left" indent="1"/>
    </xf>
    <xf numFmtId="0" fontId="50" fillId="13" borderId="0" xfId="1" applyFont="1" applyFill="1" applyBorder="1"/>
    <xf numFmtId="37" fontId="50" fillId="13" borderId="51" xfId="1" applyNumberFormat="1" applyFont="1" applyFill="1" applyBorder="1" applyProtection="1"/>
    <xf numFmtId="37" fontId="50" fillId="13" borderId="51" xfId="1" applyNumberFormat="1" applyFont="1" applyFill="1" applyBorder="1" applyAlignment="1" applyProtection="1">
      <alignment horizontal="center"/>
    </xf>
    <xf numFmtId="37" fontId="50" fillId="13" borderId="5" xfId="1" applyNumberFormat="1" applyFont="1" applyFill="1" applyBorder="1" applyAlignment="1" applyProtection="1">
      <alignment horizontal="center"/>
    </xf>
    <xf numFmtId="37" fontId="50" fillId="13" borderId="70" xfId="1" applyNumberFormat="1" applyFont="1" applyFill="1" applyBorder="1" applyProtection="1"/>
    <xf numFmtId="37" fontId="50" fillId="13" borderId="43" xfId="1" applyNumberFormat="1" applyFont="1" applyFill="1" applyBorder="1" applyProtection="1"/>
    <xf numFmtId="37" fontId="50" fillId="13" borderId="223" xfId="1" applyNumberFormat="1" applyFont="1" applyFill="1" applyBorder="1" applyProtection="1"/>
    <xf numFmtId="37" fontId="50" fillId="13" borderId="25" xfId="1" applyNumberFormat="1" applyFont="1" applyFill="1" applyBorder="1" applyAlignment="1" applyProtection="1">
      <alignment horizontal="right"/>
    </xf>
    <xf numFmtId="37" fontId="50" fillId="13" borderId="25" xfId="1" applyNumberFormat="1" applyFont="1" applyFill="1" applyBorder="1" applyProtection="1"/>
    <xf numFmtId="37" fontId="50" fillId="13" borderId="24" xfId="1" applyNumberFormat="1" applyFont="1" applyFill="1" applyBorder="1" applyAlignment="1" applyProtection="1">
      <alignment horizontal="center"/>
    </xf>
    <xf numFmtId="37" fontId="50" fillId="13" borderId="335" xfId="1" applyNumberFormat="1" applyFont="1" applyFill="1" applyBorder="1" applyProtection="1"/>
    <xf numFmtId="0" fontId="58" fillId="0" borderId="12" xfId="79" applyFont="1" applyBorder="1" applyAlignment="1">
      <alignment vertical="top" textRotation="180"/>
    </xf>
    <xf numFmtId="0" fontId="58" fillId="0" borderId="13" xfId="79" applyFont="1" applyBorder="1" applyAlignment="1">
      <alignment vertical="top" textRotation="180"/>
    </xf>
    <xf numFmtId="0" fontId="8" fillId="13" borderId="4" xfId="0" applyFont="1" applyFill="1" applyBorder="1" applyAlignment="1">
      <alignment horizontal="center"/>
    </xf>
    <xf numFmtId="0" fontId="8" fillId="13" borderId="0" xfId="0" applyFont="1" applyFill="1" applyBorder="1" applyAlignment="1">
      <alignment horizontal="center"/>
    </xf>
    <xf numFmtId="0" fontId="8" fillId="13" borderId="5" xfId="0" applyFont="1" applyFill="1" applyBorder="1" applyAlignment="1">
      <alignment horizontal="center"/>
    </xf>
    <xf numFmtId="0" fontId="9" fillId="13" borderId="4" xfId="0" applyFont="1" applyFill="1" applyBorder="1" applyAlignment="1">
      <alignment horizontal="center"/>
    </xf>
    <xf numFmtId="0" fontId="9" fillId="13" borderId="0" xfId="0" applyFont="1" applyFill="1" applyBorder="1" applyAlignment="1">
      <alignment horizontal="center"/>
    </xf>
    <xf numFmtId="0" fontId="9" fillId="13" borderId="5" xfId="0" applyFont="1" applyFill="1" applyBorder="1" applyAlignment="1">
      <alignment horizontal="center"/>
    </xf>
    <xf numFmtId="0" fontId="9" fillId="13" borderId="4" xfId="0" quotePrefix="1" applyFont="1" applyFill="1" applyBorder="1" applyAlignment="1">
      <alignment horizontal="center"/>
    </xf>
    <xf numFmtId="0" fontId="9" fillId="13" borderId="0" xfId="0" quotePrefix="1" applyFont="1" applyFill="1" applyBorder="1" applyAlignment="1">
      <alignment horizontal="center"/>
    </xf>
    <xf numFmtId="0" fontId="9" fillId="13" borderId="5" xfId="0" quotePrefix="1" applyFont="1" applyFill="1" applyBorder="1" applyAlignment="1">
      <alignment horizontal="center"/>
    </xf>
    <xf numFmtId="0" fontId="9" fillId="13" borderId="6" xfId="0" applyFont="1" applyFill="1" applyBorder="1" applyAlignment="1">
      <alignment horizontal="center"/>
    </xf>
    <xf numFmtId="0" fontId="9" fillId="13" borderId="7" xfId="0" applyFont="1" applyFill="1" applyBorder="1" applyAlignment="1">
      <alignment horizontal="center"/>
    </xf>
    <xf numFmtId="0" fontId="9" fillId="13" borderId="8" xfId="0" applyFont="1" applyFill="1" applyBorder="1" applyAlignment="1">
      <alignment horizontal="center"/>
    </xf>
    <xf numFmtId="0" fontId="5" fillId="0" borderId="0" xfId="2" quotePrefix="1" applyFont="1" applyAlignment="1">
      <alignment horizontal="right"/>
    </xf>
    <xf numFmtId="0" fontId="5" fillId="0" borderId="4" xfId="2" applyFont="1" applyBorder="1" applyAlignment="1">
      <alignment horizontal="center"/>
    </xf>
    <xf numFmtId="0" fontId="5" fillId="0" borderId="0" xfId="2" applyFont="1" applyBorder="1" applyAlignment="1">
      <alignment horizontal="center"/>
    </xf>
    <xf numFmtId="0" fontId="5" fillId="0" borderId="0" xfId="0" applyFont="1" applyBorder="1" applyAlignment="1">
      <alignment horizontal="left" vertical="center" wrapText="1"/>
    </xf>
    <xf numFmtId="0" fontId="21" fillId="0" borderId="0" xfId="0" applyFont="1" applyBorder="1" applyAlignment="1">
      <alignment horizontal="center"/>
    </xf>
    <xf numFmtId="0" fontId="5" fillId="0" borderId="0" xfId="2" applyFont="1" applyBorder="1" applyAlignment="1">
      <alignment horizontal="left" vertical="top" wrapText="1"/>
    </xf>
    <xf numFmtId="0" fontId="5" fillId="0" borderId="0" xfId="2" quotePrefix="1" applyFont="1" applyBorder="1" applyAlignment="1">
      <alignment horizontal="left" wrapText="1"/>
    </xf>
    <xf numFmtId="0" fontId="5" fillId="0" borderId="4" xfId="1" applyFont="1" applyBorder="1" applyAlignment="1" applyProtection="1">
      <alignment horizontal="center"/>
    </xf>
    <xf numFmtId="0" fontId="5" fillId="0" borderId="0" xfId="1" applyFont="1" applyBorder="1" applyAlignment="1" applyProtection="1">
      <alignment horizontal="center"/>
    </xf>
    <xf numFmtId="0" fontId="5" fillId="0" borderId="5" xfId="1" applyFont="1" applyBorder="1" applyAlignment="1" applyProtection="1">
      <alignment horizontal="center"/>
    </xf>
    <xf numFmtId="0" fontId="44" fillId="0" borderId="4" xfId="1" applyFont="1" applyBorder="1" applyAlignment="1" applyProtection="1">
      <alignment horizontal="center"/>
    </xf>
    <xf numFmtId="0" fontId="44" fillId="0" borderId="0" xfId="1" applyFont="1" applyBorder="1" applyAlignment="1" applyProtection="1">
      <alignment horizontal="center"/>
    </xf>
    <xf numFmtId="0" fontId="44" fillId="0" borderId="5" xfId="1" applyFont="1" applyBorder="1" applyAlignment="1" applyProtection="1">
      <alignment horizontal="center"/>
    </xf>
    <xf numFmtId="0" fontId="10" fillId="0" borderId="22" xfId="2" applyFont="1" applyBorder="1" applyAlignment="1" applyProtection="1">
      <alignment horizontal="center"/>
    </xf>
    <xf numFmtId="0" fontId="10" fillId="0" borderId="18" xfId="2" applyFont="1" applyBorder="1" applyAlignment="1" applyProtection="1">
      <alignment horizontal="center"/>
    </xf>
    <xf numFmtId="0" fontId="10" fillId="0" borderId="48" xfId="2" applyFont="1" applyBorder="1" applyAlignment="1" applyProtection="1">
      <alignment horizontal="center"/>
    </xf>
    <xf numFmtId="0" fontId="10" fillId="0" borderId="3" xfId="2" applyFont="1" applyBorder="1" applyAlignment="1" applyProtection="1">
      <alignment horizontal="center"/>
    </xf>
    <xf numFmtId="0" fontId="10" fillId="0" borderId="12" xfId="2" applyFont="1" applyBorder="1" applyAlignment="1" applyProtection="1">
      <alignment horizontal="center"/>
    </xf>
    <xf numFmtId="0" fontId="10" fillId="0" borderId="5" xfId="2" applyFont="1" applyBorder="1" applyAlignment="1" applyProtection="1">
      <alignment horizontal="center"/>
    </xf>
    <xf numFmtId="0" fontId="17" fillId="0" borderId="12" xfId="2" applyBorder="1" applyAlignment="1">
      <alignment horizontal="center"/>
    </xf>
    <xf numFmtId="0" fontId="17" fillId="0" borderId="5" xfId="2" applyBorder="1" applyAlignment="1">
      <alignment horizontal="center"/>
    </xf>
    <xf numFmtId="0" fontId="10" fillId="0" borderId="24" xfId="2" applyFont="1" applyBorder="1" applyAlignment="1" applyProtection="1">
      <alignment horizontal="center"/>
    </xf>
    <xf numFmtId="0" fontId="10" fillId="0" borderId="8" xfId="2" applyFont="1" applyBorder="1" applyAlignment="1" applyProtection="1">
      <alignment horizontal="center"/>
    </xf>
    <xf numFmtId="0" fontId="10" fillId="0" borderId="58" xfId="2" quotePrefix="1" applyFont="1" applyBorder="1" applyAlignment="1" applyProtection="1">
      <alignment horizontal="left"/>
    </xf>
    <xf numFmtId="0" fontId="10" fillId="0" borderId="59" xfId="2" quotePrefix="1" applyFont="1" applyBorder="1" applyAlignment="1" applyProtection="1">
      <alignment horizontal="left"/>
    </xf>
    <xf numFmtId="0" fontId="10" fillId="0" borderId="22" xfId="2" applyFont="1" applyBorder="1" applyProtection="1"/>
    <xf numFmtId="0" fontId="10" fillId="0" borderId="18" xfId="2" applyFont="1" applyBorder="1" applyProtection="1"/>
    <xf numFmtId="0" fontId="10" fillId="0" borderId="60" xfId="2" applyFont="1" applyBorder="1" applyProtection="1"/>
    <xf numFmtId="0" fontId="10" fillId="0" borderId="61" xfId="2" applyFont="1" applyBorder="1" applyProtection="1"/>
    <xf numFmtId="0" fontId="10" fillId="0" borderId="9" xfId="2" applyFont="1" applyBorder="1" applyProtection="1"/>
    <xf numFmtId="0" fontId="10" fillId="0" borderId="11" xfId="2" applyFont="1" applyBorder="1" applyProtection="1"/>
    <xf numFmtId="0" fontId="10" fillId="0" borderId="62" xfId="2" applyFont="1" applyBorder="1" applyProtection="1"/>
    <xf numFmtId="0" fontId="10" fillId="0" borderId="63" xfId="2" applyFont="1" applyBorder="1" applyProtection="1"/>
    <xf numFmtId="0" fontId="10" fillId="0" borderId="58" xfId="2" applyFont="1" applyBorder="1" applyProtection="1"/>
    <xf numFmtId="0" fontId="10" fillId="0" borderId="59" xfId="2" applyFont="1" applyBorder="1" applyProtection="1"/>
    <xf numFmtId="0" fontId="50" fillId="13" borderId="12" xfId="66" applyFont="1" applyFill="1" applyBorder="1" applyAlignment="1" applyProtection="1">
      <alignment horizontal="center"/>
    </xf>
    <xf numFmtId="0" fontId="50" fillId="13" borderId="0" xfId="66" applyFont="1" applyFill="1" applyBorder="1" applyAlignment="1" applyProtection="1">
      <alignment horizontal="center"/>
    </xf>
    <xf numFmtId="0" fontId="50" fillId="13" borderId="13" xfId="66" applyFont="1" applyFill="1" applyBorder="1" applyAlignment="1" applyProtection="1">
      <alignment horizontal="center"/>
    </xf>
    <xf numFmtId="0" fontId="49" fillId="13" borderId="4" xfId="66" quotePrefix="1" applyFont="1" applyFill="1" applyBorder="1" applyAlignment="1" applyProtection="1">
      <alignment horizontal="center"/>
    </xf>
    <xf numFmtId="0" fontId="49" fillId="13" borderId="0" xfId="66" applyFont="1" applyFill="1" applyBorder="1" applyAlignment="1" applyProtection="1">
      <alignment horizontal="center"/>
    </xf>
    <xf numFmtId="0" fontId="49" fillId="13" borderId="5" xfId="66" applyFont="1" applyFill="1" applyBorder="1" applyAlignment="1" applyProtection="1">
      <alignment horizontal="center"/>
    </xf>
    <xf numFmtId="0" fontId="41" fillId="13" borderId="4" xfId="66" applyFont="1" applyFill="1" applyBorder="1" applyAlignment="1" applyProtection="1">
      <alignment horizontal="center"/>
    </xf>
    <xf numFmtId="0" fontId="41" fillId="13" borderId="4" xfId="66" quotePrefix="1" applyFont="1" applyFill="1" applyBorder="1" applyAlignment="1" applyProtection="1">
      <alignment horizontal="center"/>
    </xf>
    <xf numFmtId="0" fontId="41" fillId="13" borderId="0" xfId="66" applyFont="1" applyFill="1" applyBorder="1" applyAlignment="1" applyProtection="1">
      <alignment horizontal="center"/>
    </xf>
    <xf numFmtId="0" fontId="41" fillId="13" borderId="5" xfId="66" applyFont="1" applyFill="1" applyBorder="1" applyAlignment="1" applyProtection="1">
      <alignment horizontal="center"/>
    </xf>
    <xf numFmtId="0" fontId="41" fillId="13" borderId="4" xfId="123" applyFont="1" applyFill="1" applyBorder="1" applyAlignment="1">
      <alignment horizontal="center" vertical="top" textRotation="180"/>
    </xf>
    <xf numFmtId="0" fontId="41" fillId="13" borderId="4" xfId="123" applyFont="1" applyFill="1" applyBorder="1" applyAlignment="1">
      <alignment horizontal="center" textRotation="180"/>
    </xf>
    <xf numFmtId="0" fontId="41" fillId="13" borderId="5" xfId="123" applyFont="1" applyFill="1" applyBorder="1" applyAlignment="1">
      <alignment textRotation="180"/>
    </xf>
    <xf numFmtId="0" fontId="41" fillId="0" borderId="5" xfId="123" applyFont="1" applyBorder="1" applyAlignment="1"/>
    <xf numFmtId="0" fontId="41" fillId="13" borderId="4" xfId="66" quotePrefix="1" applyFont="1" applyFill="1" applyBorder="1" applyAlignment="1">
      <alignment horizontal="center"/>
    </xf>
    <xf numFmtId="0" fontId="41" fillId="13" borderId="0" xfId="66" applyFont="1" applyFill="1" applyBorder="1" applyAlignment="1">
      <alignment horizontal="center"/>
    </xf>
    <xf numFmtId="0" fontId="41" fillId="13" borderId="5" xfId="66" applyFont="1" applyFill="1" applyBorder="1" applyAlignment="1">
      <alignment horizontal="center"/>
    </xf>
    <xf numFmtId="0" fontId="54" fillId="13" borderId="4" xfId="66" quotePrefix="1" applyFont="1" applyFill="1" applyBorder="1" applyAlignment="1" applyProtection="1">
      <alignment horizontal="center"/>
    </xf>
    <xf numFmtId="0" fontId="54" fillId="13" borderId="5" xfId="66" applyFont="1" applyFill="1" applyBorder="1" applyAlignment="1" applyProtection="1">
      <alignment horizontal="center"/>
    </xf>
    <xf numFmtId="0" fontId="54" fillId="13" borderId="4" xfId="66" applyFont="1" applyFill="1" applyBorder="1" applyAlignment="1" applyProtection="1">
      <alignment horizontal="center"/>
    </xf>
    <xf numFmtId="0" fontId="54" fillId="13" borderId="7" xfId="66" applyFont="1" applyFill="1" applyBorder="1" applyAlignment="1" applyProtection="1">
      <alignment horizontal="center"/>
    </xf>
    <xf numFmtId="0" fontId="41" fillId="13" borderId="0" xfId="66" applyFont="1" applyFill="1" applyBorder="1" applyAlignment="1">
      <alignment horizontal="center" textRotation="180"/>
    </xf>
    <xf numFmtId="0" fontId="50" fillId="13" borderId="7" xfId="66" applyFont="1" applyFill="1" applyBorder="1" applyAlignment="1">
      <alignment horizontal="center"/>
    </xf>
    <xf numFmtId="0" fontId="49" fillId="13" borderId="48" xfId="129" applyFont="1" applyFill="1" applyBorder="1" applyAlignment="1" applyProtection="1">
      <alignment horizontal="center"/>
    </xf>
    <xf numFmtId="0" fontId="49" fillId="13" borderId="2" xfId="129" applyFont="1" applyFill="1" applyBorder="1" applyAlignment="1" applyProtection="1">
      <alignment horizontal="center"/>
    </xf>
    <xf numFmtId="0" fontId="49" fillId="13" borderId="170" xfId="129" applyFont="1" applyFill="1" applyBorder="1" applyAlignment="1" applyProtection="1">
      <alignment horizontal="center"/>
    </xf>
    <xf numFmtId="0" fontId="50" fillId="13" borderId="9" xfId="127" applyFont="1" applyFill="1" applyBorder="1" applyAlignment="1" applyProtection="1">
      <alignment horizontal="center" vertical="top"/>
    </xf>
    <xf numFmtId="0" fontId="50" fillId="13" borderId="11" xfId="127" applyFont="1" applyFill="1" applyBorder="1" applyAlignment="1" applyProtection="1">
      <alignment horizontal="center" vertical="top"/>
    </xf>
    <xf numFmtId="0" fontId="50" fillId="13" borderId="14" xfId="127" applyFont="1" applyFill="1" applyBorder="1" applyAlignment="1" applyProtection="1">
      <alignment horizontal="center" vertical="top"/>
    </xf>
    <xf numFmtId="0" fontId="50" fillId="13" borderId="16" xfId="127" applyFont="1" applyFill="1" applyBorder="1" applyAlignment="1" applyProtection="1">
      <alignment horizontal="center" vertical="top"/>
    </xf>
    <xf numFmtId="0" fontId="57" fillId="0" borderId="0" xfId="127" applyFont="1" applyAlignment="1" applyProtection="1">
      <alignment horizontal="center"/>
    </xf>
    <xf numFmtId="0" fontId="44" fillId="0" borderId="0" xfId="127" applyFont="1" applyAlignment="1" applyProtection="1">
      <alignment horizontal="left"/>
    </xf>
    <xf numFmtId="0" fontId="13" fillId="13" borderId="1" xfId="66" applyFont="1" applyFill="1" applyBorder="1" applyAlignment="1" applyProtection="1">
      <alignment horizontal="center"/>
    </xf>
    <xf numFmtId="0" fontId="13" fillId="13" borderId="2" xfId="66" applyFont="1" applyFill="1" applyBorder="1" applyAlignment="1" applyProtection="1">
      <alignment horizontal="center"/>
    </xf>
    <xf numFmtId="0" fontId="13" fillId="13" borderId="3" xfId="66" applyFont="1" applyFill="1" applyBorder="1" applyAlignment="1" applyProtection="1">
      <alignment horizontal="center"/>
    </xf>
    <xf numFmtId="0" fontId="11" fillId="13" borderId="12" xfId="66" applyFont="1" applyFill="1" applyBorder="1" applyAlignment="1" applyProtection="1">
      <alignment horizontal="center"/>
    </xf>
    <xf numFmtId="0" fontId="11" fillId="13" borderId="0" xfId="66" quotePrefix="1" applyFont="1" applyFill="1" applyBorder="1" applyAlignment="1" applyProtection="1">
      <alignment horizontal="center"/>
    </xf>
    <xf numFmtId="0" fontId="11" fillId="13" borderId="13" xfId="66" quotePrefix="1" applyFont="1" applyFill="1" applyBorder="1" applyAlignment="1" applyProtection="1">
      <alignment horizontal="center"/>
    </xf>
    <xf numFmtId="0" fontId="11" fillId="0" borderId="13" xfId="66" applyBorder="1" applyAlignment="1">
      <alignment horizontal="center" vertical="top" textRotation="180"/>
    </xf>
    <xf numFmtId="0" fontId="11" fillId="0" borderId="12" xfId="66" quotePrefix="1" applyFont="1" applyBorder="1" applyAlignment="1">
      <alignment horizontal="center" vertical="top" textRotation="180"/>
    </xf>
    <xf numFmtId="0" fontId="11" fillId="0" borderId="12" xfId="66" applyBorder="1" applyAlignment="1">
      <alignment horizontal="center" vertical="top" textRotation="180"/>
    </xf>
    <xf numFmtId="0" fontId="11" fillId="0" borderId="12" xfId="66" quotePrefix="1" applyFont="1" applyBorder="1" applyAlignment="1">
      <alignment horizontal="center" textRotation="180"/>
    </xf>
    <xf numFmtId="0" fontId="11" fillId="0" borderId="12" xfId="66" applyBorder="1" applyAlignment="1">
      <alignment horizontal="center" textRotation="180"/>
    </xf>
    <xf numFmtId="0" fontId="11" fillId="0" borderId="13" xfId="66" applyBorder="1" applyAlignment="1">
      <alignment horizontal="center" textRotation="180"/>
    </xf>
    <xf numFmtId="0" fontId="41" fillId="0" borderId="5" xfId="66" applyFont="1" applyFill="1" applyBorder="1" applyAlignment="1">
      <alignment horizontal="center" vertical="top" textRotation="180"/>
    </xf>
    <xf numFmtId="0" fontId="41" fillId="0" borderId="4" xfId="66" applyFont="1" applyFill="1" applyBorder="1" applyAlignment="1">
      <alignment vertical="top" textRotation="180"/>
    </xf>
    <xf numFmtId="0" fontId="41" fillId="0" borderId="4" xfId="66" applyFont="1" applyFill="1" applyBorder="1" applyAlignment="1">
      <alignment textRotation="180"/>
    </xf>
    <xf numFmtId="0" fontId="41" fillId="0" borderId="5" xfId="66" applyFont="1" applyFill="1" applyBorder="1" applyAlignment="1">
      <alignment horizontal="center" textRotation="180"/>
    </xf>
    <xf numFmtId="0" fontId="41" fillId="0" borderId="0" xfId="66" applyFont="1" applyFill="1" applyBorder="1" applyAlignment="1">
      <alignment horizontal="center" vertical="top" textRotation="180"/>
    </xf>
    <xf numFmtId="0" fontId="41" fillId="0" borderId="0" xfId="66" applyFont="1" applyFill="1" applyBorder="1" applyAlignment="1">
      <alignment vertical="top" textRotation="180"/>
    </xf>
    <xf numFmtId="0" fontId="41" fillId="0" borderId="0" xfId="66" applyFont="1" applyFill="1" applyAlignment="1">
      <alignment textRotation="180"/>
    </xf>
    <xf numFmtId="0" fontId="41" fillId="0" borderId="12" xfId="66" applyFont="1" applyFill="1" applyBorder="1" applyAlignment="1">
      <alignment textRotation="180"/>
    </xf>
    <xf numFmtId="0" fontId="41" fillId="0" borderId="13" xfId="66" applyFont="1" applyFill="1" applyBorder="1" applyAlignment="1">
      <alignment horizontal="center" textRotation="180"/>
    </xf>
    <xf numFmtId="0" fontId="41" fillId="0" borderId="0" xfId="66" applyFont="1" applyFill="1" applyBorder="1" applyAlignment="1">
      <alignment textRotation="180"/>
    </xf>
    <xf numFmtId="0" fontId="41" fillId="0" borderId="12" xfId="66" applyFont="1" applyFill="1" applyBorder="1" applyAlignment="1">
      <alignment horizontal="center" textRotation="180"/>
    </xf>
    <xf numFmtId="0" fontId="41" fillId="0" borderId="0" xfId="66" applyFont="1" applyFill="1" applyBorder="1" applyAlignment="1">
      <alignment horizontal="center" textRotation="180"/>
    </xf>
    <xf numFmtId="0" fontId="41" fillId="0" borderId="13" xfId="66" applyFont="1" applyBorder="1" applyAlignment="1">
      <alignment horizontal="center" textRotation="180"/>
    </xf>
    <xf numFmtId="0" fontId="41" fillId="0" borderId="12" xfId="66" quotePrefix="1" applyFont="1" applyBorder="1" applyAlignment="1">
      <alignment horizontal="left" vertical="top" textRotation="180"/>
    </xf>
    <xf numFmtId="0" fontId="41" fillId="0" borderId="12" xfId="66" applyFont="1" applyBorder="1" applyAlignment="1">
      <alignment horizontal="left" vertical="top" textRotation="180"/>
    </xf>
    <xf numFmtId="0" fontId="41" fillId="0" borderId="12" xfId="66" quotePrefix="1" applyFont="1" applyBorder="1" applyAlignment="1">
      <alignment horizontal="left" textRotation="180"/>
    </xf>
    <xf numFmtId="0" fontId="41" fillId="0" borderId="12" xfId="66" applyFont="1" applyBorder="1" applyAlignment="1">
      <alignment horizontal="left" textRotation="180"/>
    </xf>
    <xf numFmtId="0" fontId="41" fillId="0" borderId="12" xfId="130" applyFont="1" applyBorder="1" applyAlignment="1">
      <alignment horizontal="center" textRotation="180"/>
    </xf>
    <xf numFmtId="0" fontId="41" fillId="0" borderId="13" xfId="130" applyFont="1" applyBorder="1" applyAlignment="1">
      <alignment horizontal="center" textRotation="180"/>
    </xf>
    <xf numFmtId="37" fontId="50" fillId="0" borderId="66" xfId="130" applyNumberFormat="1" applyFont="1" applyBorder="1" applyAlignment="1">
      <alignment horizontal="center"/>
    </xf>
    <xf numFmtId="37" fontId="50" fillId="0" borderId="172" xfId="130" applyNumberFormat="1" applyFont="1" applyBorder="1" applyAlignment="1">
      <alignment horizontal="center"/>
    </xf>
    <xf numFmtId="37" fontId="50" fillId="0" borderId="71" xfId="130" applyNumberFormat="1" applyFont="1" applyBorder="1" applyAlignment="1">
      <alignment horizontal="center"/>
    </xf>
    <xf numFmtId="37" fontId="50" fillId="0" borderId="234" xfId="130" applyNumberFormat="1" applyFont="1" applyBorder="1" applyAlignment="1">
      <alignment horizontal="center"/>
    </xf>
    <xf numFmtId="37" fontId="50" fillId="0" borderId="232" xfId="130" applyNumberFormat="1" applyFont="1" applyBorder="1" applyAlignment="1">
      <alignment horizontal="center"/>
    </xf>
    <xf numFmtId="37" fontId="50" fillId="0" borderId="185" xfId="130" applyNumberFormat="1" applyFont="1" applyBorder="1" applyAlignment="1">
      <alignment horizontal="center"/>
    </xf>
    <xf numFmtId="0" fontId="41" fillId="13" borderId="13" xfId="66" applyFont="1" applyFill="1" applyBorder="1" applyAlignment="1">
      <alignment horizontal="center" textRotation="180"/>
    </xf>
    <xf numFmtId="0" fontId="41" fillId="13" borderId="12" xfId="66" quotePrefix="1" applyFont="1" applyFill="1" applyBorder="1" applyAlignment="1">
      <alignment textRotation="180"/>
    </xf>
    <xf numFmtId="0" fontId="41" fillId="0" borderId="12" xfId="66" applyFont="1" applyBorder="1" applyAlignment="1">
      <alignment textRotation="180"/>
    </xf>
    <xf numFmtId="0" fontId="13" fillId="13" borderId="12" xfId="66" quotePrefix="1" applyFont="1" applyFill="1" applyBorder="1" applyAlignment="1" applyProtection="1">
      <alignment horizontal="center"/>
    </xf>
    <xf numFmtId="0" fontId="13" fillId="13" borderId="0" xfId="66" applyFont="1" applyFill="1" applyBorder="1" applyAlignment="1" applyProtection="1">
      <alignment horizontal="center"/>
    </xf>
    <xf numFmtId="0" fontId="13" fillId="13" borderId="13" xfId="66" applyFont="1" applyFill="1" applyBorder="1" applyAlignment="1" applyProtection="1">
      <alignment horizontal="center"/>
    </xf>
    <xf numFmtId="0" fontId="11" fillId="13" borderId="12" xfId="66" applyFill="1" applyBorder="1" applyAlignment="1" applyProtection="1">
      <alignment horizontal="center"/>
    </xf>
    <xf numFmtId="0" fontId="11" fillId="13" borderId="0" xfId="66" applyFont="1" applyFill="1" applyBorder="1" applyAlignment="1" applyProtection="1">
      <alignment horizontal="center"/>
    </xf>
    <xf numFmtId="0" fontId="11" fillId="13" borderId="13" xfId="66" applyFont="1" applyFill="1" applyBorder="1" applyAlignment="1" applyProtection="1">
      <alignment horizontal="center"/>
    </xf>
    <xf numFmtId="0" fontId="11" fillId="13" borderId="12" xfId="92" applyFont="1" applyFill="1" applyBorder="1" applyAlignment="1" applyProtection="1">
      <alignment horizontal="center"/>
    </xf>
    <xf numFmtId="0" fontId="11" fillId="13" borderId="0" xfId="92" quotePrefix="1" applyFont="1" applyFill="1" applyBorder="1" applyAlignment="1" applyProtection="1">
      <alignment horizontal="center"/>
    </xf>
    <xf numFmtId="0" fontId="11" fillId="13" borderId="13" xfId="92" quotePrefix="1" applyFont="1" applyFill="1" applyBorder="1" applyAlignment="1" applyProtection="1">
      <alignment horizontal="center"/>
    </xf>
    <xf numFmtId="0" fontId="11" fillId="0" borderId="5" xfId="66" applyBorder="1" applyAlignment="1">
      <alignment horizontal="center" textRotation="180"/>
    </xf>
    <xf numFmtId="0" fontId="11" fillId="0" borderId="4" xfId="66" applyFont="1" applyBorder="1" applyAlignment="1">
      <alignment horizontal="left" vertical="top" textRotation="180"/>
    </xf>
    <xf numFmtId="0" fontId="11" fillId="0" borderId="4" xfId="66" applyBorder="1" applyAlignment="1">
      <alignment horizontal="left" vertical="top" textRotation="180"/>
    </xf>
    <xf numFmtId="0" fontId="11" fillId="0" borderId="4" xfId="66" applyBorder="1" applyAlignment="1">
      <alignment horizontal="center" textRotation="180"/>
    </xf>
    <xf numFmtId="0" fontId="11" fillId="13" borderId="0" xfId="66" applyFont="1" applyFill="1" applyAlignment="1">
      <alignment horizontal="center" vertical="top" textRotation="180"/>
    </xf>
    <xf numFmtId="0" fontId="13" fillId="13" borderId="1" xfId="66" applyFont="1" applyFill="1" applyBorder="1" applyAlignment="1">
      <alignment horizontal="center"/>
    </xf>
    <xf numFmtId="0" fontId="13" fillId="13" borderId="2" xfId="66" applyFont="1" applyFill="1" applyBorder="1" applyAlignment="1">
      <alignment horizontal="center"/>
    </xf>
    <xf numFmtId="0" fontId="13" fillId="13" borderId="3" xfId="66" applyFont="1" applyFill="1" applyBorder="1" applyAlignment="1">
      <alignment horizontal="center"/>
    </xf>
    <xf numFmtId="0" fontId="11" fillId="13" borderId="4" xfId="66" applyFont="1" applyFill="1" applyBorder="1" applyAlignment="1">
      <alignment horizontal="center" vertical="top" textRotation="180"/>
    </xf>
    <xf numFmtId="0" fontId="11" fillId="13" borderId="0" xfId="66" applyFont="1" applyFill="1" applyAlignment="1">
      <alignment horizontal="center" textRotation="180"/>
    </xf>
    <xf numFmtId="0" fontId="49" fillId="13" borderId="262" xfId="66" quotePrefix="1" applyFont="1" applyFill="1" applyBorder="1" applyAlignment="1" applyProtection="1">
      <alignment horizontal="center"/>
    </xf>
    <xf numFmtId="0" fontId="49" fillId="13" borderId="263" xfId="66" applyFont="1" applyFill="1" applyBorder="1" applyAlignment="1" applyProtection="1">
      <alignment horizontal="center"/>
    </xf>
    <xf numFmtId="0" fontId="49" fillId="13" borderId="264" xfId="66" applyFont="1" applyFill="1" applyBorder="1" applyAlignment="1" applyProtection="1">
      <alignment horizontal="center"/>
    </xf>
    <xf numFmtId="0" fontId="41" fillId="13" borderId="265" xfId="66" applyFont="1" applyFill="1" applyBorder="1" applyAlignment="1" applyProtection="1">
      <alignment horizontal="center" vertical="center" wrapText="1"/>
    </xf>
    <xf numFmtId="0" fontId="41" fillId="13" borderId="266" xfId="66" applyFont="1" applyFill="1" applyBorder="1" applyAlignment="1" applyProtection="1">
      <alignment horizontal="center" vertical="center" wrapText="1"/>
    </xf>
    <xf numFmtId="0" fontId="49" fillId="13" borderId="9" xfId="66" applyFont="1" applyFill="1" applyBorder="1" applyAlignment="1" applyProtection="1">
      <alignment horizontal="center"/>
    </xf>
    <xf numFmtId="0" fontId="49" fillId="13" borderId="10" xfId="66" applyFont="1" applyFill="1" applyBorder="1" applyAlignment="1" applyProtection="1">
      <alignment horizontal="center"/>
    </xf>
    <xf numFmtId="0" fontId="49" fillId="13" borderId="11" xfId="66" applyFont="1" applyFill="1" applyBorder="1" applyAlignment="1" applyProtection="1">
      <alignment horizontal="center"/>
    </xf>
    <xf numFmtId="0" fontId="41" fillId="13" borderId="12" xfId="66" applyFont="1" applyFill="1" applyBorder="1" applyAlignment="1">
      <alignment horizontal="center" vertical="center" textRotation="180"/>
    </xf>
    <xf numFmtId="0" fontId="41" fillId="0" borderId="12" xfId="66" applyFont="1" applyBorder="1" applyAlignment="1">
      <alignment vertical="center" textRotation="180"/>
    </xf>
    <xf numFmtId="0" fontId="70" fillId="13" borderId="12" xfId="66" applyFont="1" applyFill="1" applyBorder="1" applyAlignment="1">
      <alignment horizontal="center" vertical="center" textRotation="180"/>
    </xf>
    <xf numFmtId="0" fontId="11" fillId="13" borderId="12" xfId="66" applyFill="1" applyBorder="1" applyAlignment="1">
      <alignment horizontal="center" textRotation="180"/>
    </xf>
    <xf numFmtId="0" fontId="11" fillId="13" borderId="13" xfId="66" applyFill="1" applyBorder="1" applyAlignment="1">
      <alignment horizontal="center" textRotation="180"/>
    </xf>
    <xf numFmtId="0" fontId="11" fillId="13" borderId="12" xfId="66" applyFill="1" applyBorder="1" applyAlignment="1">
      <alignment horizontal="left" textRotation="180"/>
    </xf>
    <xf numFmtId="0" fontId="41" fillId="13" borderId="12" xfId="66" applyFont="1" applyFill="1" applyBorder="1" applyAlignment="1">
      <alignment horizontal="center" textRotation="180"/>
    </xf>
    <xf numFmtId="37" fontId="50" fillId="13" borderId="271" xfId="66" applyNumberFormat="1" applyFont="1" applyFill="1" applyBorder="1" applyAlignment="1">
      <alignment horizontal="right"/>
    </xf>
    <xf numFmtId="0" fontId="41" fillId="0" borderId="181" xfId="66" applyFont="1" applyBorder="1"/>
    <xf numFmtId="37" fontId="50" fillId="13" borderId="23" xfId="66" applyNumberFormat="1" applyFont="1" applyFill="1" applyBorder="1" applyAlignment="1">
      <alignment horizontal="right"/>
    </xf>
    <xf numFmtId="37" fontId="50" fillId="13" borderId="273" xfId="66" applyNumberFormat="1" applyFont="1" applyFill="1" applyBorder="1" applyAlignment="1">
      <alignment horizontal="right"/>
    </xf>
    <xf numFmtId="37" fontId="50" fillId="13" borderId="272" xfId="66" applyNumberFormat="1" applyFont="1" applyFill="1" applyBorder="1" applyAlignment="1">
      <alignment horizontal="right"/>
    </xf>
    <xf numFmtId="37" fontId="50" fillId="13" borderId="274" xfId="66" applyNumberFormat="1" applyFont="1" applyFill="1" applyBorder="1" applyAlignment="1">
      <alignment horizontal="right"/>
    </xf>
    <xf numFmtId="0" fontId="41" fillId="13" borderId="12" xfId="66" quotePrefix="1" applyFont="1" applyFill="1" applyBorder="1" applyAlignment="1">
      <alignment horizontal="center" textRotation="180"/>
    </xf>
    <xf numFmtId="0" fontId="41" fillId="13" borderId="13" xfId="66" applyFont="1" applyFill="1" applyBorder="1" applyAlignment="1">
      <alignment horizontal="center" vertical="top" textRotation="180"/>
    </xf>
    <xf numFmtId="0" fontId="41" fillId="13" borderId="12" xfId="66" quotePrefix="1" applyFont="1" applyFill="1" applyBorder="1" applyAlignment="1">
      <alignment horizontal="center" vertical="top" textRotation="180"/>
    </xf>
    <xf numFmtId="37" fontId="41" fillId="13" borderId="320" xfId="1" applyNumberFormat="1" applyFont="1" applyFill="1" applyBorder="1" applyAlignment="1" applyProtection="1">
      <alignment horizontal="center"/>
    </xf>
    <xf numFmtId="37" fontId="41" fillId="13" borderId="279" xfId="1" applyNumberFormat="1" applyFont="1" applyFill="1" applyBorder="1" applyAlignment="1" applyProtection="1">
      <alignment horizontal="center"/>
    </xf>
    <xf numFmtId="37" fontId="41" fillId="13" borderId="321" xfId="1" applyNumberFormat="1" applyFont="1" applyFill="1" applyBorder="1" applyAlignment="1" applyProtection="1">
      <alignment horizontal="center"/>
    </xf>
    <xf numFmtId="0" fontId="58" fillId="0" borderId="12" xfId="79" applyFont="1" applyBorder="1" applyAlignment="1">
      <alignment horizontal="left" vertical="top" textRotation="180"/>
    </xf>
    <xf numFmtId="0" fontId="58" fillId="0" borderId="12" xfId="79" applyFont="1" applyBorder="1" applyAlignment="1">
      <alignment horizontal="center" textRotation="180"/>
    </xf>
    <xf numFmtId="0" fontId="58" fillId="0" borderId="13" xfId="79" applyFont="1" applyBorder="1" applyAlignment="1">
      <alignment horizontal="center" vertical="top" textRotation="180"/>
    </xf>
    <xf numFmtId="0" fontId="41" fillId="13" borderId="12" xfId="66" applyFont="1" applyFill="1" applyBorder="1" applyAlignment="1">
      <alignment horizontal="left" textRotation="180"/>
    </xf>
    <xf numFmtId="0" fontId="41" fillId="13" borderId="0" xfId="66" applyFont="1" applyFill="1" applyBorder="1" applyAlignment="1">
      <alignment horizontal="center" vertical="center" textRotation="180"/>
    </xf>
    <xf numFmtId="0" fontId="41" fillId="13" borderId="5" xfId="66" applyFont="1" applyFill="1" applyBorder="1" applyAlignment="1">
      <alignment horizontal="center" textRotation="180"/>
    </xf>
    <xf numFmtId="0" fontId="11" fillId="13" borderId="12" xfId="66" applyFont="1" applyFill="1" applyBorder="1" applyAlignment="1">
      <alignment textRotation="180"/>
    </xf>
    <xf numFmtId="0" fontId="11" fillId="13" borderId="12" xfId="66" applyFill="1" applyBorder="1" applyAlignment="1">
      <alignment textRotation="180"/>
    </xf>
    <xf numFmtId="0" fontId="11" fillId="0" borderId="12" xfId="66" applyBorder="1" applyAlignment="1">
      <alignment textRotation="180"/>
    </xf>
    <xf numFmtId="0" fontId="41" fillId="13" borderId="12" xfId="66" applyFont="1" applyFill="1" applyBorder="1" applyAlignment="1">
      <alignment horizontal="right" textRotation="180"/>
    </xf>
    <xf numFmtId="0" fontId="41" fillId="0" borderId="12" xfId="66" applyFont="1" applyBorder="1" applyAlignment="1">
      <alignment horizontal="right" textRotation="180"/>
    </xf>
    <xf numFmtId="0" fontId="41" fillId="13" borderId="12" xfId="66" quotePrefix="1" applyFont="1" applyFill="1" applyBorder="1" applyAlignment="1">
      <alignment horizontal="center" vertical="center" textRotation="180"/>
    </xf>
    <xf numFmtId="0" fontId="50" fillId="13" borderId="4" xfId="66" applyFont="1" applyFill="1" applyBorder="1" applyAlignment="1">
      <alignment horizontal="center"/>
    </xf>
    <xf numFmtId="0" fontId="50" fillId="13" borderId="5" xfId="66" applyFont="1" applyFill="1" applyBorder="1" applyAlignment="1">
      <alignment horizontal="center"/>
    </xf>
    <xf numFmtId="0" fontId="7" fillId="0" borderId="4" xfId="66" applyFont="1" applyBorder="1" applyAlignment="1">
      <alignment horizontal="center"/>
    </xf>
    <xf numFmtId="0" fontId="7" fillId="0" borderId="0" xfId="66" applyFont="1" applyBorder="1" applyAlignment="1">
      <alignment horizontal="center"/>
    </xf>
    <xf numFmtId="0" fontId="7" fillId="0" borderId="5" xfId="66" applyFont="1" applyBorder="1" applyAlignment="1">
      <alignment horizontal="center"/>
    </xf>
    <xf numFmtId="0" fontId="41" fillId="13" borderId="5" xfId="95" applyFont="1" applyFill="1" applyBorder="1" applyAlignment="1">
      <alignment horizontal="center" vertical="top" textRotation="180"/>
    </xf>
    <xf numFmtId="0" fontId="41" fillId="13" borderId="4" xfId="127" applyFont="1" applyFill="1" applyBorder="1" applyAlignment="1">
      <alignment horizontal="center" vertical="top" textRotation="180"/>
    </xf>
    <xf numFmtId="0" fontId="41" fillId="13" borderId="4" xfId="127" applyFont="1" applyFill="1" applyBorder="1" applyAlignment="1">
      <alignment horizontal="center" vertical="center" textRotation="180"/>
    </xf>
    <xf numFmtId="0" fontId="41" fillId="13" borderId="5" xfId="95" applyFont="1" applyFill="1" applyBorder="1" applyAlignment="1">
      <alignment horizontal="center" textRotation="180"/>
    </xf>
    <xf numFmtId="0" fontId="41" fillId="0" borderId="5" xfId="95" applyFont="1" applyBorder="1" applyAlignment="1">
      <alignment horizontal="center" vertical="top" textRotation="180"/>
    </xf>
    <xf numFmtId="0" fontId="41" fillId="0" borderId="0" xfId="95" applyFont="1" applyBorder="1" applyAlignment="1">
      <alignment horizontal="center" textRotation="180"/>
    </xf>
    <xf numFmtId="0" fontId="41" fillId="13" borderId="0" xfId="95" applyFont="1" applyFill="1" applyAlignment="1">
      <alignment horizontal="center" vertical="top" textRotation="180"/>
    </xf>
    <xf numFmtId="0" fontId="41" fillId="13" borderId="0" xfId="127" applyFont="1" applyFill="1" applyBorder="1" applyAlignment="1">
      <alignment vertical="top" textRotation="180"/>
    </xf>
    <xf numFmtId="0" fontId="1" fillId="0" borderId="0" xfId="127" applyFont="1" applyAlignment="1">
      <alignment textRotation="180"/>
    </xf>
    <xf numFmtId="0" fontId="41" fillId="13" borderId="12" xfId="127" applyFont="1" applyFill="1" applyBorder="1" applyAlignment="1">
      <alignment horizontal="center" vertical="center" textRotation="180" wrapText="1"/>
    </xf>
    <xf numFmtId="0" fontId="41" fillId="13" borderId="13" xfId="95" applyFont="1" applyFill="1" applyBorder="1" applyAlignment="1">
      <alignment horizontal="center" textRotation="180"/>
    </xf>
    <xf numFmtId="0" fontId="41" fillId="0" borderId="4" xfId="127" applyFont="1" applyBorder="1" applyAlignment="1">
      <alignment horizontal="center" textRotation="180"/>
    </xf>
    <xf numFmtId="0" fontId="41" fillId="13" borderId="0" xfId="95" applyFont="1" applyFill="1" applyBorder="1" applyAlignment="1">
      <alignment horizontal="left" vertical="top" textRotation="180"/>
    </xf>
    <xf numFmtId="0" fontId="41" fillId="13" borderId="0" xfId="127" applyFont="1" applyFill="1" applyBorder="1" applyAlignment="1">
      <alignment horizontal="center" vertical="center" textRotation="180"/>
    </xf>
    <xf numFmtId="0" fontId="41" fillId="13" borderId="0" xfId="127" applyFont="1" applyFill="1" applyBorder="1" applyAlignment="1">
      <alignment textRotation="180"/>
    </xf>
    <xf numFmtId="0" fontId="41" fillId="13" borderId="0" xfId="95" applyFont="1" applyFill="1" applyBorder="1" applyAlignment="1">
      <alignment horizontal="center" vertical="top" textRotation="180"/>
    </xf>
    <xf numFmtId="0" fontId="1" fillId="13" borderId="0" xfId="127" applyFont="1" applyFill="1" applyBorder="1" applyAlignment="1">
      <alignment vertical="top" textRotation="180"/>
    </xf>
    <xf numFmtId="0" fontId="41" fillId="13" borderId="12" xfId="127" applyFont="1" applyFill="1" applyBorder="1" applyAlignment="1">
      <alignment horizontal="center" vertical="center" textRotation="180"/>
    </xf>
    <xf numFmtId="0" fontId="41" fillId="13" borderId="12" xfId="127" applyFont="1" applyFill="1" applyBorder="1" applyAlignment="1">
      <alignment textRotation="180"/>
    </xf>
    <xf numFmtId="0" fontId="1" fillId="0" borderId="12" xfId="127" applyFont="1" applyBorder="1" applyAlignment="1">
      <alignment textRotation="180"/>
    </xf>
    <xf numFmtId="0" fontId="41" fillId="13" borderId="12" xfId="66" applyFont="1" applyFill="1" applyBorder="1" applyAlignment="1">
      <alignment horizontal="center" vertical="top" textRotation="180"/>
    </xf>
    <xf numFmtId="0" fontId="41" fillId="0" borderId="13" xfId="66" applyFont="1" applyBorder="1" applyAlignment="1">
      <alignment horizontal="center" vertical="top" textRotation="180"/>
    </xf>
    <xf numFmtId="37" fontId="41" fillId="13" borderId="0" xfId="1" applyNumberFormat="1" applyFont="1" applyFill="1" applyBorder="1" applyAlignment="1" applyProtection="1">
      <alignment horizontal="right"/>
    </xf>
    <xf numFmtId="37" fontId="41" fillId="13" borderId="333" xfId="1" applyNumberFormat="1" applyFont="1" applyFill="1" applyBorder="1" applyAlignment="1" applyProtection="1">
      <alignment horizontal="center"/>
    </xf>
    <xf numFmtId="37" fontId="41" fillId="13" borderId="334" xfId="1" applyNumberFormat="1" applyFont="1" applyFill="1" applyBorder="1" applyAlignment="1" applyProtection="1">
      <alignment horizontal="center"/>
    </xf>
    <xf numFmtId="0" fontId="58" fillId="0" borderId="12" xfId="79" applyFont="1" applyBorder="1" applyAlignment="1">
      <alignment horizontal="center" vertical="top" textRotation="180"/>
    </xf>
    <xf numFmtId="0" fontId="66" fillId="0" borderId="4" xfId="79" applyFont="1" applyBorder="1" applyAlignment="1" applyProtection="1">
      <alignment horizontal="center"/>
    </xf>
    <xf numFmtId="0" fontId="66" fillId="0" borderId="0" xfId="79" applyFont="1" applyBorder="1" applyAlignment="1" applyProtection="1">
      <alignment horizontal="center"/>
    </xf>
    <xf numFmtId="0" fontId="66" fillId="0" borderId="5" xfId="79" applyFont="1" applyBorder="1" applyAlignment="1" applyProtection="1">
      <alignment horizontal="center"/>
    </xf>
    <xf numFmtId="0" fontId="58" fillId="0" borderId="4" xfId="79" applyFont="1" applyBorder="1" applyAlignment="1">
      <alignment horizontal="center" vertical="top" textRotation="180"/>
    </xf>
    <xf numFmtId="0" fontId="16" fillId="56" borderId="6" xfId="102" applyFont="1" applyFill="1" applyBorder="1" applyAlignment="1">
      <alignment horizontal="center" vertical="top" wrapText="1"/>
    </xf>
    <xf numFmtId="0" fontId="67" fillId="56" borderId="7" xfId="102" applyFont="1" applyFill="1" applyBorder="1" applyAlignment="1">
      <alignment horizontal="center" vertical="top" wrapText="1"/>
    </xf>
    <xf numFmtId="0" fontId="67" fillId="56" borderId="8" xfId="102" applyFont="1" applyFill="1" applyBorder="1" applyAlignment="1">
      <alignment horizontal="center" vertical="top" wrapText="1"/>
    </xf>
    <xf numFmtId="0" fontId="67" fillId="56" borderId="0" xfId="102" applyFont="1" applyFill="1" applyBorder="1" applyAlignment="1">
      <alignment horizontal="left" vertical="top" wrapText="1"/>
    </xf>
    <xf numFmtId="0" fontId="5" fillId="13" borderId="4" xfId="1" applyFont="1" applyFill="1" applyBorder="1" applyAlignment="1" applyProtection="1">
      <alignment horizontal="center"/>
    </xf>
    <xf numFmtId="0" fontId="5" fillId="13" borderId="0" xfId="1" applyFont="1" applyFill="1" applyBorder="1" applyAlignment="1" applyProtection="1">
      <alignment horizontal="center"/>
    </xf>
    <xf numFmtId="0" fontId="5" fillId="13" borderId="5" xfId="1" applyFont="1" applyFill="1" applyBorder="1" applyAlignment="1" applyProtection="1">
      <alignment horizontal="center"/>
    </xf>
    <xf numFmtId="0" fontId="21" fillId="13" borderId="4" xfId="1" applyFont="1" applyFill="1" applyBorder="1" applyAlignment="1" applyProtection="1">
      <alignment horizontal="center"/>
    </xf>
    <xf numFmtId="0" fontId="21" fillId="13" borderId="0" xfId="1" applyFont="1" applyFill="1" applyBorder="1" applyAlignment="1" applyProtection="1">
      <alignment horizontal="center"/>
    </xf>
    <xf numFmtId="0" fontId="21" fillId="13" borderId="5" xfId="1" applyFont="1" applyFill="1" applyBorder="1" applyAlignment="1" applyProtection="1">
      <alignment horizontal="center"/>
    </xf>
    <xf numFmtId="0" fontId="5" fillId="0" borderId="15" xfId="1" applyFont="1" applyBorder="1" applyAlignment="1" applyProtection="1">
      <alignment horizontal="right"/>
    </xf>
    <xf numFmtId="0" fontId="5" fillId="0" borderId="15" xfId="1" quotePrefix="1" applyFont="1" applyBorder="1" applyAlignment="1" applyProtection="1">
      <alignment horizontal="left"/>
    </xf>
  </cellXfs>
  <cellStyles count="134">
    <cellStyle name="20% - Accent1 2" xfId="107"/>
    <cellStyle name="20% - Accent2 2" xfId="108"/>
    <cellStyle name="20% - Accent3 2" xfId="109"/>
    <cellStyle name="20% - Accent4 2" xfId="110"/>
    <cellStyle name="20% - Accent5 2" xfId="111"/>
    <cellStyle name="20% - Accent6 2" xfId="112"/>
    <cellStyle name="40% - Accent1 2" xfId="113"/>
    <cellStyle name="40% - Accent2 2" xfId="114"/>
    <cellStyle name="40% - Accent3 2" xfId="115"/>
    <cellStyle name="40% - Accent4 2" xfId="116"/>
    <cellStyle name="40% - Accent5 2" xfId="117"/>
    <cellStyle name="40% - Accent6 2" xfId="118"/>
    <cellStyle name="Accent1 - 20%" xfId="3"/>
    <cellStyle name="Accent1 - 40%" xfId="4"/>
    <cellStyle name="Accent1 - 60%" xfId="5"/>
    <cellStyle name="Accent2 - 20%" xfId="6"/>
    <cellStyle name="Accent2 - 40%" xfId="7"/>
    <cellStyle name="Accent2 - 60%" xfId="8"/>
    <cellStyle name="Accent3 - 20%" xfId="9"/>
    <cellStyle name="Accent3 - 40%" xfId="10"/>
    <cellStyle name="Accent3 - 60%" xfId="11"/>
    <cellStyle name="Accent4 - 20%" xfId="12"/>
    <cellStyle name="Accent4 - 40%" xfId="13"/>
    <cellStyle name="Accent4 - 60%" xfId="14"/>
    <cellStyle name="Accent5 - 20%" xfId="15"/>
    <cellStyle name="Accent5 - 40%" xfId="16"/>
    <cellStyle name="Accent5 - 60%" xfId="17"/>
    <cellStyle name="Accent6 - 20%" xfId="18"/>
    <cellStyle name="Accent6 - 40%" xfId="19"/>
    <cellStyle name="Accent6 - 60%" xfId="20"/>
    <cellStyle name="Comma 10" xfId="128"/>
    <cellStyle name="Comma 2" xfId="67"/>
    <cellStyle name="Comma 2 2" xfId="89"/>
    <cellStyle name="Comma 2 2 2" xfId="99"/>
    <cellStyle name="Comma 2 3" xfId="100"/>
    <cellStyle name="Comma 2 4" xfId="101"/>
    <cellStyle name="Comma 3" xfId="72"/>
    <cellStyle name="Comma 3 2" xfId="88"/>
    <cellStyle name="Comma 4" xfId="73"/>
    <cellStyle name="Comma 5" xfId="75"/>
    <cellStyle name="Comma 6" xfId="77"/>
    <cellStyle name="Comma 7" xfId="85"/>
    <cellStyle name="Comma 8" xfId="94"/>
    <cellStyle name="Comma 9" xfId="121"/>
    <cellStyle name="Currency 2" xfId="96"/>
    <cellStyle name="Currency 2 2" xfId="97"/>
    <cellStyle name="Currency 3" xfId="119"/>
    <cellStyle name="Currency 4" xfId="78"/>
    <cellStyle name="Emphasis 1" xfId="21"/>
    <cellStyle name="Emphasis 2" xfId="22"/>
    <cellStyle name="Emphasis 3" xfId="23"/>
    <cellStyle name="Hyperlink 2" xfId="69"/>
    <cellStyle name="Normal" xfId="0" builtinId="0"/>
    <cellStyle name="Normal 10" xfId="83"/>
    <cellStyle name="Normal 11" xfId="84"/>
    <cellStyle name="Normal 12" xfId="86"/>
    <cellStyle name="Normal 13" xfId="93"/>
    <cellStyle name="Normal 14" xfId="120"/>
    <cellStyle name="Normal 15" xfId="127"/>
    <cellStyle name="Normal 2" xfId="1"/>
    <cellStyle name="Normal 2 2" xfId="66"/>
    <cellStyle name="Normal 2 3" xfId="90"/>
    <cellStyle name="Normal 2 3 2" xfId="102"/>
    <cellStyle name="Normal 3" xfId="2"/>
    <cellStyle name="Normal 3 2" xfId="87"/>
    <cellStyle name="Normal 3 3" xfId="103"/>
    <cellStyle name="Normal 3 3 2" xfId="104"/>
    <cellStyle name="Normal 4" xfId="68"/>
    <cellStyle name="Normal 4 2" xfId="92"/>
    <cellStyle name="Normal 5" xfId="71"/>
    <cellStyle name="Normal 5 2" xfId="76"/>
    <cellStyle name="Normal 5 3" xfId="95"/>
    <cellStyle name="Normal 6" xfId="79"/>
    <cellStyle name="Normal 7" xfId="80"/>
    <cellStyle name="Normal 8" xfId="81"/>
    <cellStyle name="Normal 9" xfId="82"/>
    <cellStyle name="Normal_SCHED 220 - RETAINED EARNINGS" xfId="122"/>
    <cellStyle name="Normal_SCHED 230 - CAPITAL STOCK" xfId="123"/>
    <cellStyle name="Normal_SCHED 330 - ROAD PROP &amp; EQUIP TO LEASED PROP " xfId="124"/>
    <cellStyle name="Normal_SCHED 332 - DEPR  RATES - ROAD  EQUIP LEASED FROM OTHERS" xfId="125"/>
    <cellStyle name="Normal_SCHED 332 - DEPR &amp; RATES - ROAD &amp; EQUIP LEASED FROM OTHERS" xfId="126"/>
    <cellStyle name="Normal_SCHED 335 - ACC DEPR-ROAD  EQUIP" xfId="129"/>
    <cellStyle name="Normal_SCHED 416 - SUPP SCHED - ROAD" xfId="130"/>
    <cellStyle name="Normal_SCHED 460" xfId="131"/>
    <cellStyle name="Normal_SCHED 510 SEPARATION OF DEBTHOLDINGS BETWEEN ROAD PROPERTY &amp; EQUIPMENT" xfId="132"/>
    <cellStyle name="Normal_SCHED 710 - INV OF EQUIP" xfId="133"/>
    <cellStyle name="Note 2" xfId="91"/>
    <cellStyle name="Percent 2" xfId="70"/>
    <cellStyle name="Percent 2 2" xfId="98"/>
    <cellStyle name="Percent 2 3" xfId="105"/>
    <cellStyle name="Percent 2 3 2" xfId="106"/>
    <cellStyle name="Percent 3" xfId="74"/>
    <cellStyle name="SAPBEXaggData" xfId="24"/>
    <cellStyle name="SAPBEXaggDataEmph" xfId="25"/>
    <cellStyle name="SAPBEXaggItem" xfId="26"/>
    <cellStyle name="SAPBEXaggItemX" xfId="27"/>
    <cellStyle name="SAPBEXchaText" xfId="28"/>
    <cellStyle name="SAPBEXexcBad7" xfId="29"/>
    <cellStyle name="SAPBEXexcBad8" xfId="30"/>
    <cellStyle name="SAPBEXexcBad9" xfId="31"/>
    <cellStyle name="SAPBEXexcCritical4" xfId="32"/>
    <cellStyle name="SAPBEXexcCritical5" xfId="33"/>
    <cellStyle name="SAPBEXexcCritical6" xfId="34"/>
    <cellStyle name="SAPBEXexcGood1" xfId="35"/>
    <cellStyle name="SAPBEXexcGood2" xfId="36"/>
    <cellStyle name="SAPBEXexcGood3" xfId="37"/>
    <cellStyle name="SAPBEXfilterDrill" xfId="38"/>
    <cellStyle name="SAPBEXfilterItem" xfId="39"/>
    <cellStyle name="SAPBEXfilterText" xfId="40"/>
    <cellStyle name="SAPBEXformats" xfId="41"/>
    <cellStyle name="SAPBEXheaderItem" xfId="42"/>
    <cellStyle name="SAPBEXheaderText" xfId="43"/>
    <cellStyle name="SAPBEXHLevel0" xfId="44"/>
    <cellStyle name="SAPBEXHLevel0X" xfId="45"/>
    <cellStyle name="SAPBEXHLevel1" xfId="46"/>
    <cellStyle name="SAPBEXHLevel1X" xfId="47"/>
    <cellStyle name="SAPBEXHLevel2" xfId="48"/>
    <cellStyle name="SAPBEXHLevel2X" xfId="49"/>
    <cellStyle name="SAPBEXHLevel3" xfId="50"/>
    <cellStyle name="SAPBEXHLevel3X" xfId="51"/>
    <cellStyle name="SAPBEXinputData" xfId="52"/>
    <cellStyle name="SAPBEXItemHeader" xfId="53"/>
    <cellStyle name="SAPBEXresData" xfId="54"/>
    <cellStyle name="SAPBEXresDataEmph" xfId="55"/>
    <cellStyle name="SAPBEXresItem" xfId="56"/>
    <cellStyle name="SAPBEXresItemX" xfId="57"/>
    <cellStyle name="SAPBEXstdData" xfId="58"/>
    <cellStyle name="SAPBEXstdDataEmph" xfId="59"/>
    <cellStyle name="SAPBEXstdItem" xfId="60"/>
    <cellStyle name="SAPBEXstdItemX" xfId="61"/>
    <cellStyle name="SAPBEXtitle" xfId="62"/>
    <cellStyle name="SAPBEXunassignedItem" xfId="63"/>
    <cellStyle name="SAPBEXundefined" xfId="64"/>
    <cellStyle name="Sheet Title" xfId="6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externalLink" Target="externalLinks/externalLink6.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4.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7.xml"/><Relationship Id="rId95"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93" Type="http://schemas.openxmlformats.org/officeDocument/2006/relationships/externalLink" Target="externalLinks/externalLink1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5.xml"/><Relationship Id="rId91" Type="http://schemas.openxmlformats.org/officeDocument/2006/relationships/externalLink" Target="externalLinks/externalLink8.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SFS\Exposure%20Packet%20as%20of%20February%202003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Current\CurrentProperty\2006%20Depr%20Recal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ONTROLLER\Plan\Debt1\Debt\Other\UAM_2750%20FY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CONTROLLER\AcctFin%20Report\Internal%20Rptg\CBS\2009\4th%20Quarter\CBS%20-%20Q4%20200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ONTROLLER/Property%20Accounting/Reporting%20&amp;%20Analysis/Annual%20Reports/2006/R-1/330/Diverted%20W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ONTROLLER\Property%20Accounting\Reporting%20&amp;%20Analysis\Annual%20Reports\2006\R-1\330\Diverted%20W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b145489/Local%20Settings/Temporary%20Internet%20Files/OLKB2/Purchase%20Accounting%20Run%20Off%2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b145489\Local%20Settings\Temporary%20Internet%20Files\OLKB2\Purchase%20Accounting%20Run%20Off%2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WINNT/Loco%20Depr%20Fin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WINNT\Loco%20Depr%20F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1 Portfolio Selling Costs"/>
      <sheetName val="A-2 Asset Disposition - Road"/>
      <sheetName val="A-2A Equipment Disposition"/>
      <sheetName val="A-2B Asset Disposition - Equip"/>
      <sheetName val="A-2B Equipment Disposition"/>
      <sheetName val="A-2C Amory South"/>
      <sheetName val="A-3 Star Lake Railroad"/>
      <sheetName val="A-4 At&amp;T Easement Refund"/>
      <sheetName val="A-5 Loco Overhal Accrual"/>
      <sheetName val="A-5a Overhaul Accrl"/>
      <sheetName val="A-6 CBM"/>
      <sheetName val="A-6a CBM Accounting Issues"/>
      <sheetName val="A-7 Depreciation Expense"/>
      <sheetName val="A-7a 2003 Depreciation"/>
      <sheetName val="A-8 Depr Rate Study"/>
      <sheetName val="A-7c Road Retirements"/>
      <sheetName val="A-7d Equip Retirements"/>
      <sheetName val="A-9 ARO"/>
      <sheetName val="A-10 Easement Sales"/>
      <sheetName val="A-11 Balance Sheet Recons"/>
      <sheetName val="A-11a Balance Sheet Rec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11">
          <cell r="B11">
            <v>2016</v>
          </cell>
          <cell r="C11">
            <v>11</v>
          </cell>
          <cell r="D11" t="str">
            <v>PROPERTY - PURCHASE ACCOUNTING ADJ</v>
          </cell>
          <cell r="E11" t="str">
            <v>JLN</v>
          </cell>
          <cell r="F11">
            <v>1475975340.6400001</v>
          </cell>
          <cell r="G11">
            <v>1475975340.6400001</v>
          </cell>
          <cell r="I11">
            <v>0</v>
          </cell>
          <cell r="J11" t="str">
            <v>Amortization Schedule</v>
          </cell>
        </row>
        <row r="12">
          <cell r="B12">
            <v>2150</v>
          </cell>
          <cell r="C12">
            <v>11</v>
          </cell>
          <cell r="D12" t="str">
            <v>CAPITALIZED LEASES - PASCO FUELING FACILITY</v>
          </cell>
          <cell r="E12" t="str">
            <v>LMH</v>
          </cell>
          <cell r="F12">
            <v>1159011</v>
          </cell>
          <cell r="G12">
            <v>1159011</v>
          </cell>
          <cell r="I12">
            <v>0</v>
          </cell>
          <cell r="J12" t="str">
            <v>No activity recorded until retirement; history.</v>
          </cell>
        </row>
        <row r="13">
          <cell r="B13">
            <v>2151</v>
          </cell>
          <cell r="C13">
            <v>11</v>
          </cell>
          <cell r="D13" t="str">
            <v>CAPITALIZED LEASES - EQUIPMENT</v>
          </cell>
          <cell r="E13" t="str">
            <v>LMH</v>
          </cell>
          <cell r="F13">
            <v>20643026.460000001</v>
          </cell>
          <cell r="G13">
            <v>20643026.460000001</v>
          </cell>
          <cell r="I13">
            <v>0</v>
          </cell>
          <cell r="J13" t="str">
            <v>No activity recorded until retirement; history.</v>
          </cell>
        </row>
        <row r="14">
          <cell r="B14">
            <v>2152</v>
          </cell>
          <cell r="C14">
            <v>11</v>
          </cell>
          <cell r="D14" t="str">
            <v>CAPITALIZED LEASES - BN DOCK</v>
          </cell>
          <cell r="E14" t="str">
            <v>JLN</v>
          </cell>
          <cell r="F14">
            <v>8400000</v>
          </cell>
          <cell r="G14">
            <v>8400000</v>
          </cell>
          <cell r="I14">
            <v>0</v>
          </cell>
          <cell r="J14" t="str">
            <v>Amortization Schedule</v>
          </cell>
        </row>
        <row r="15">
          <cell r="B15">
            <v>2153</v>
          </cell>
          <cell r="C15">
            <v>11</v>
          </cell>
          <cell r="D15" t="str">
            <v>CAPITALIZED LEASES - SIDLOADER</v>
          </cell>
          <cell r="E15" t="str">
            <v>HKL</v>
          </cell>
          <cell r="F15">
            <v>629303</v>
          </cell>
          <cell r="G15">
            <v>629303</v>
          </cell>
          <cell r="I15">
            <v>0</v>
          </cell>
          <cell r="J15" t="str">
            <v>Amortization Schedule</v>
          </cell>
        </row>
        <row r="16">
          <cell r="B16">
            <v>2154</v>
          </cell>
          <cell r="C16">
            <v>11</v>
          </cell>
          <cell r="D16" t="str">
            <v>CAPITALIZED LEASES - JOLIET ARSENAL</v>
          </cell>
          <cell r="E16" t="str">
            <v>LMH</v>
          </cell>
          <cell r="F16">
            <v>138231000</v>
          </cell>
          <cell r="G16">
            <v>138231000</v>
          </cell>
          <cell r="I16">
            <v>0</v>
          </cell>
          <cell r="J16" t="str">
            <v>Amortization Schedule</v>
          </cell>
        </row>
        <row r="17">
          <cell r="B17">
            <v>2165</v>
          </cell>
          <cell r="C17">
            <v>11</v>
          </cell>
          <cell r="D17" t="str">
            <v>CAPITALIZED LEASES - LOCOMOTIVES</v>
          </cell>
          <cell r="E17" t="str">
            <v>HKL</v>
          </cell>
          <cell r="F17">
            <v>1198965775</v>
          </cell>
          <cell r="G17">
            <v>1198965775</v>
          </cell>
          <cell r="I17">
            <v>0</v>
          </cell>
          <cell r="J17" t="str">
            <v>Mechanical's Forecast</v>
          </cell>
        </row>
        <row r="18">
          <cell r="B18" t="str">
            <v>2180</v>
          </cell>
          <cell r="C18">
            <v>11</v>
          </cell>
          <cell r="D18" t="str">
            <v>CAPITALIZATION OF INT ROAD</v>
          </cell>
          <cell r="E18" t="str">
            <v>JLN</v>
          </cell>
          <cell r="F18">
            <v>164570221.06</v>
          </cell>
          <cell r="G18">
            <v>164570221.06</v>
          </cell>
          <cell r="I18">
            <v>0</v>
          </cell>
          <cell r="J18" t="str">
            <v>Amortization Schedule</v>
          </cell>
        </row>
        <row r="19">
          <cell r="B19" t="str">
            <v>2181</v>
          </cell>
          <cell r="C19">
            <v>11</v>
          </cell>
          <cell r="D19" t="str">
            <v>CAPITALIZATION OF INT EQPM</v>
          </cell>
          <cell r="E19" t="str">
            <v>JLN</v>
          </cell>
          <cell r="F19">
            <v>4569684.6399999997</v>
          </cell>
          <cell r="G19">
            <v>4569684.6399999997</v>
          </cell>
          <cell r="I19">
            <v>0</v>
          </cell>
          <cell r="J19" t="str">
            <v>Amortization Schedule</v>
          </cell>
        </row>
        <row r="20">
          <cell r="B20" t="str">
            <v>2190</v>
          </cell>
          <cell r="C20">
            <v>11</v>
          </cell>
          <cell r="D20" t="str">
            <v>AMORT OF CAPITALIZED INT-RD</v>
          </cell>
          <cell r="E20" t="str">
            <v>JLN</v>
          </cell>
          <cell r="F20">
            <v>-47740887.450000003</v>
          </cell>
          <cell r="G20">
            <v>-47740887.450000003</v>
          </cell>
          <cell r="I20">
            <v>0</v>
          </cell>
          <cell r="J20" t="str">
            <v>Amortization Schedule</v>
          </cell>
        </row>
        <row r="21">
          <cell r="B21" t="str">
            <v>2191</v>
          </cell>
          <cell r="C21">
            <v>11</v>
          </cell>
          <cell r="D21" t="str">
            <v>AMORT OF CAPITALIZED INT -EQ</v>
          </cell>
          <cell r="E21" t="str">
            <v>JLN</v>
          </cell>
          <cell r="F21">
            <v>-3379385.94</v>
          </cell>
          <cell r="G21">
            <v>-3379385.94</v>
          </cell>
          <cell r="I21">
            <v>0</v>
          </cell>
          <cell r="J21" t="str">
            <v>Amortization Schedule</v>
          </cell>
        </row>
        <row r="22">
          <cell r="B22">
            <v>2329</v>
          </cell>
          <cell r="C22">
            <v>11</v>
          </cell>
          <cell r="D22" t="str">
            <v>DEPRECIATION - PURCHASE ACCTG ADJ</v>
          </cell>
          <cell r="E22" t="str">
            <v>JLN</v>
          </cell>
          <cell r="F22">
            <v>1301601706.1400001</v>
          </cell>
          <cell r="G22">
            <v>1301601706.1400001</v>
          </cell>
          <cell r="I22">
            <v>0</v>
          </cell>
          <cell r="J22" t="str">
            <v>Schedule</v>
          </cell>
        </row>
        <row r="23">
          <cell r="B23" t="str">
            <v>2650</v>
          </cell>
          <cell r="C23">
            <v>8</v>
          </cell>
          <cell r="D23" t="str">
            <v>OTHER TAX PLANNING INVESTMENTS</v>
          </cell>
          <cell r="E23" t="str">
            <v>LMH</v>
          </cell>
          <cell r="F23">
            <v>22906207.09</v>
          </cell>
          <cell r="G23">
            <v>22906207.09</v>
          </cell>
          <cell r="I23">
            <v>0</v>
          </cell>
          <cell r="J23" t="str">
            <v>Capital, Apex, Tax, and Property magt. Forecast</v>
          </cell>
        </row>
        <row r="24">
          <cell r="B24">
            <v>2651</v>
          </cell>
          <cell r="C24">
            <v>8</v>
          </cell>
          <cell r="D24" t="str">
            <v>LIKE-KIND EXCHANGE PROPERTIES</v>
          </cell>
          <cell r="E24" t="str">
            <v>LMH</v>
          </cell>
          <cell r="F24">
            <v>0</v>
          </cell>
          <cell r="G24">
            <v>0</v>
          </cell>
          <cell r="I24">
            <v>0</v>
          </cell>
          <cell r="J24" t="str">
            <v>History</v>
          </cell>
        </row>
        <row r="25">
          <cell r="B25">
            <v>2652</v>
          </cell>
          <cell r="C25">
            <v>8</v>
          </cell>
          <cell r="D25" t="str">
            <v>EQUIPMENT INVESTING ACTIVITY</v>
          </cell>
          <cell r="E25" t="str">
            <v>HKL</v>
          </cell>
          <cell r="F25">
            <v>168253.2</v>
          </cell>
          <cell r="G25">
            <v>168253.2</v>
          </cell>
          <cell r="I25">
            <v>0</v>
          </cell>
          <cell r="J25" t="str">
            <v>Financing schedules</v>
          </cell>
        </row>
        <row r="26">
          <cell r="B26">
            <v>2657</v>
          </cell>
          <cell r="C26">
            <v>8</v>
          </cell>
          <cell r="D26" t="str">
            <v>GE EQUIPMENT VOUCHERS</v>
          </cell>
          <cell r="E26" t="str">
            <v>HKL</v>
          </cell>
          <cell r="F26">
            <v>3701845</v>
          </cell>
          <cell r="G26">
            <v>3701845</v>
          </cell>
          <cell r="I26">
            <v>0</v>
          </cell>
          <cell r="J26" t="str">
            <v>Interest Schedule</v>
          </cell>
        </row>
        <row r="27">
          <cell r="B27">
            <v>2811</v>
          </cell>
          <cell r="C27">
            <v>9</v>
          </cell>
          <cell r="D27" t="str">
            <v>APEX ASSETS</v>
          </cell>
          <cell r="E27" t="str">
            <v>LMH</v>
          </cell>
          <cell r="F27">
            <v>18024796.41</v>
          </cell>
          <cell r="I27">
            <v>6583737</v>
          </cell>
          <cell r="J27" t="str">
            <v>Land reconciliation, APEX Summary, APEX Forecast</v>
          </cell>
        </row>
        <row r="28">
          <cell r="B28">
            <v>2902</v>
          </cell>
          <cell r="C28">
            <v>8</v>
          </cell>
          <cell r="D28" t="str">
            <v>OTHER EXPEND. ON NON-RAIL PROPERTY</v>
          </cell>
          <cell r="E28" t="str">
            <v>LMH</v>
          </cell>
          <cell r="F28">
            <v>39328559.509999998</v>
          </cell>
          <cell r="G28">
            <v>39328559.509999998</v>
          </cell>
          <cell r="I28">
            <v>0</v>
          </cell>
          <cell r="J28" t="str">
            <v>Schedule</v>
          </cell>
        </row>
        <row r="29">
          <cell r="B29">
            <v>2907</v>
          </cell>
          <cell r="C29">
            <v>9</v>
          </cell>
          <cell r="D29" t="str">
            <v>CAPITAL LEASE - ARGENTINE FLYOVER</v>
          </cell>
          <cell r="E29" t="str">
            <v>LMH</v>
          </cell>
          <cell r="F29">
            <v>15795289.48</v>
          </cell>
          <cell r="G29">
            <v>15795289.48</v>
          </cell>
          <cell r="I29">
            <v>0</v>
          </cell>
          <cell r="J29" t="str">
            <v>Schedule</v>
          </cell>
        </row>
        <row r="30">
          <cell r="B30" t="str">
            <v>340E</v>
          </cell>
          <cell r="C30">
            <v>14</v>
          </cell>
          <cell r="D30" t="str">
            <v>PORTFOLIO SELLING COSTS</v>
          </cell>
          <cell r="E30" t="str">
            <v>DLB</v>
          </cell>
          <cell r="F30">
            <v>1522235.48</v>
          </cell>
          <cell r="G30">
            <v>1522235.48</v>
          </cell>
          <cell r="I30">
            <v>0</v>
          </cell>
          <cell r="J30" t="str">
            <v>History, AP Millennium Query</v>
          </cell>
        </row>
        <row r="31">
          <cell r="B31" t="str">
            <v>340L</v>
          </cell>
          <cell r="C31">
            <v>14</v>
          </cell>
          <cell r="D31" t="str">
            <v>FIBER OPTIC SELLING COSTS</v>
          </cell>
          <cell r="E31" t="str">
            <v>DLB</v>
          </cell>
          <cell r="F31">
            <v>0</v>
          </cell>
          <cell r="G31">
            <v>0</v>
          </cell>
          <cell r="I31">
            <v>0</v>
          </cell>
          <cell r="J31" t="str">
            <v>History, AP Millennium Query</v>
          </cell>
        </row>
        <row r="32">
          <cell r="B32">
            <v>3401</v>
          </cell>
          <cell r="C32">
            <v>18</v>
          </cell>
          <cell r="D32" t="str">
            <v>LOCOMOTIVE FREIGHT CAR PURCHASES</v>
          </cell>
          <cell r="E32" t="str">
            <v>HKL</v>
          </cell>
          <cell r="F32">
            <v>0</v>
          </cell>
          <cell r="G32">
            <v>0</v>
          </cell>
          <cell r="I32">
            <v>0</v>
          </cell>
          <cell r="J32" t="str">
            <v>Financing schedules, invoices</v>
          </cell>
        </row>
        <row r="33">
          <cell r="B33">
            <v>3475</v>
          </cell>
          <cell r="C33">
            <v>16</v>
          </cell>
          <cell r="D33" t="str">
            <v>LOCOMOTIVE LEASES - SHORT TERM</v>
          </cell>
          <cell r="E33" t="str">
            <v>HKL</v>
          </cell>
          <cell r="F33">
            <v>8373388</v>
          </cell>
          <cell r="G33">
            <v>8373387</v>
          </cell>
          <cell r="I33">
            <v>1</v>
          </cell>
          <cell r="J33" t="str">
            <v>Forecast, invoices</v>
          </cell>
        </row>
        <row r="34">
          <cell r="B34">
            <v>3477</v>
          </cell>
          <cell r="C34">
            <v>16</v>
          </cell>
          <cell r="D34" t="str">
            <v>LOCOMOTIVE LEASES - CURRENT</v>
          </cell>
          <cell r="E34" t="str">
            <v>HKL</v>
          </cell>
          <cell r="F34">
            <v>35750894</v>
          </cell>
          <cell r="G34">
            <v>35750894</v>
          </cell>
          <cell r="I34">
            <v>0</v>
          </cell>
          <cell r="J34" t="str">
            <v>Forecast, invoices</v>
          </cell>
        </row>
        <row r="35">
          <cell r="B35" t="str">
            <v>3920</v>
          </cell>
          <cell r="C35">
            <v>17</v>
          </cell>
          <cell r="D35" t="str">
            <v>LEASE OVERHAUL LIABILITY - CURRENT</v>
          </cell>
          <cell r="E35" t="str">
            <v>HKL</v>
          </cell>
          <cell r="F35">
            <v>-43961530</v>
          </cell>
          <cell r="G35">
            <v>-43961530</v>
          </cell>
          <cell r="I35">
            <v>0</v>
          </cell>
          <cell r="J35" t="str">
            <v>Mechanical's Forecast, Millennium Query</v>
          </cell>
        </row>
        <row r="36">
          <cell r="B36">
            <v>4744</v>
          </cell>
          <cell r="C36">
            <v>25</v>
          </cell>
          <cell r="D36" t="str">
            <v>LOCOMOTIVE LEASES - LONG TERM</v>
          </cell>
          <cell r="E36" t="str">
            <v>HKL</v>
          </cell>
          <cell r="F36">
            <v>104005382</v>
          </cell>
          <cell r="G36">
            <v>104005382</v>
          </cell>
          <cell r="I36">
            <v>0</v>
          </cell>
          <cell r="J36" t="str">
            <v>Forecast, invoices and Millennium Query</v>
          </cell>
        </row>
        <row r="37">
          <cell r="B37">
            <v>4915</v>
          </cell>
          <cell r="C37">
            <v>26</v>
          </cell>
          <cell r="D37" t="str">
            <v>DEFERRED GAINS ON EQUIPMENT</v>
          </cell>
          <cell r="E37" t="str">
            <v>HKL</v>
          </cell>
          <cell r="F37">
            <v>101061552</v>
          </cell>
          <cell r="G37">
            <v>101061552</v>
          </cell>
          <cell r="I37">
            <v>0</v>
          </cell>
          <cell r="J37" t="str">
            <v>Amortization Schedule</v>
          </cell>
        </row>
        <row r="38">
          <cell r="B38" t="str">
            <v>4918</v>
          </cell>
          <cell r="C38">
            <v>26</v>
          </cell>
          <cell r="D38" t="str">
            <v>LEASE OVERHAUL LIABILITY-DEFERRED</v>
          </cell>
          <cell r="E38" t="str">
            <v>HKL</v>
          </cell>
          <cell r="F38">
            <v>-52807920</v>
          </cell>
          <cell r="G38">
            <v>-52807920</v>
          </cell>
          <cell r="I38">
            <v>0</v>
          </cell>
          <cell r="J38" t="str">
            <v>Mechanical's Forecast, Millennium Query</v>
          </cell>
        </row>
        <row r="40">
          <cell r="B40" t="str">
            <v>Various</v>
          </cell>
          <cell r="C40">
            <v>11</v>
          </cell>
          <cell r="D40" t="str">
            <v>PROPERTY INVESTMENT</v>
          </cell>
          <cell r="E40" t="str">
            <v>JLN</v>
          </cell>
          <cell r="F40">
            <v>28904858347.290001</v>
          </cell>
          <cell r="H40" t="str">
            <v>B</v>
          </cell>
          <cell r="I40">
            <v>28904858347.290001</v>
          </cell>
          <cell r="J40" t="str">
            <v>Accts 2010, 2011, 2012, 2013, 2014, 2016, 2031, 2100, 2101, 2102, 2103, 2121, 2131, 2150, 2151, 2165, 2180, 2181, 2200, 2201, 2202, 2203, 2250, 2251, 2252</v>
          </cell>
        </row>
        <row r="42">
          <cell r="B42" t="str">
            <v>Various</v>
          </cell>
          <cell r="C42">
            <v>12</v>
          </cell>
          <cell r="D42" t="str">
            <v>PROPERTY ACCUMULATED DEPRECIATION</v>
          </cell>
          <cell r="E42" t="str">
            <v>JLN</v>
          </cell>
          <cell r="F42">
            <v>-4883391731.2799997</v>
          </cell>
          <cell r="H42" t="str">
            <v>B</v>
          </cell>
          <cell r="I42">
            <v>-4883391731.2799997</v>
          </cell>
          <cell r="J42" t="str">
            <v>Accts 2300, 2301, 2302, 2303, 2314, 2328, 2329, 2330, 2350, 2351, 2361, 2364, 2365, 2400, 2401, 2402, 2403, 2450, 2452, 2470</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Change Tracking"/>
      <sheetName val="Rate file"/>
      <sheetName val="Sep 06 Data"/>
      <sheetName val="Oct 06 Data"/>
      <sheetName val="Nov 06 Data"/>
      <sheetName val="Dec 06 Data"/>
      <sheetName val="Sep 06 Calc"/>
      <sheetName val="Oct 06 Calc"/>
      <sheetName val="Nov 06 Calc"/>
      <sheetName val="Dec 06 Calc"/>
    </sheetNames>
    <sheetDataSet>
      <sheetData sheetId="0" refreshError="1"/>
      <sheetData sheetId="1" refreshError="1"/>
      <sheetData sheetId="2" refreshError="1">
        <row r="6">
          <cell r="A6" t="str">
            <v>2.1.98.0</v>
          </cell>
          <cell r="B6">
            <v>2</v>
          </cell>
          <cell r="C6">
            <v>1</v>
          </cell>
          <cell r="D6">
            <v>98</v>
          </cell>
          <cell r="E6">
            <v>0</v>
          </cell>
          <cell r="F6">
            <v>0</v>
          </cell>
        </row>
        <row r="7">
          <cell r="A7" t="str">
            <v>2.1.98.A</v>
          </cell>
          <cell r="B7">
            <v>2</v>
          </cell>
          <cell r="C7">
            <v>1</v>
          </cell>
          <cell r="D7">
            <v>98</v>
          </cell>
          <cell r="E7" t="str">
            <v>A</v>
          </cell>
          <cell r="F7">
            <v>0</v>
          </cell>
        </row>
        <row r="8">
          <cell r="A8" t="str">
            <v>2.1.99.0</v>
          </cell>
          <cell r="B8">
            <v>2</v>
          </cell>
          <cell r="C8">
            <v>1</v>
          </cell>
          <cell r="D8">
            <v>99</v>
          </cell>
          <cell r="E8">
            <v>0</v>
          </cell>
          <cell r="F8">
            <v>0</v>
          </cell>
        </row>
        <row r="9">
          <cell r="A9" t="str">
            <v>2.3.99.0</v>
          </cell>
          <cell r="B9">
            <v>2</v>
          </cell>
          <cell r="C9">
            <v>3</v>
          </cell>
          <cell r="D9">
            <v>99</v>
          </cell>
          <cell r="E9">
            <v>0</v>
          </cell>
          <cell r="F9">
            <v>0</v>
          </cell>
        </row>
        <row r="10">
          <cell r="A10" t="str">
            <v>2.15.99.0</v>
          </cell>
          <cell r="B10">
            <v>2</v>
          </cell>
          <cell r="C10">
            <v>15</v>
          </cell>
          <cell r="D10">
            <v>99</v>
          </cell>
          <cell r="E10">
            <v>0</v>
          </cell>
          <cell r="F10">
            <v>0</v>
          </cell>
        </row>
        <row r="11">
          <cell r="A11" t="str">
            <v>2.18.99.0</v>
          </cell>
          <cell r="B11">
            <v>2</v>
          </cell>
          <cell r="C11">
            <v>18</v>
          </cell>
          <cell r="D11">
            <v>99</v>
          </cell>
          <cell r="E11">
            <v>0</v>
          </cell>
          <cell r="F11">
            <v>0</v>
          </cell>
        </row>
        <row r="12">
          <cell r="A12" t="str">
            <v>2.1.99.1</v>
          </cell>
          <cell r="B12">
            <v>2</v>
          </cell>
          <cell r="C12">
            <v>1</v>
          </cell>
          <cell r="D12">
            <v>99</v>
          </cell>
          <cell r="E12">
            <v>1</v>
          </cell>
          <cell r="F12">
            <v>0</v>
          </cell>
        </row>
        <row r="13">
          <cell r="A13" t="str">
            <v>2.1.99.2</v>
          </cell>
          <cell r="B13">
            <v>2</v>
          </cell>
          <cell r="C13">
            <v>1</v>
          </cell>
          <cell r="D13">
            <v>99</v>
          </cell>
          <cell r="E13">
            <v>2</v>
          </cell>
          <cell r="F13">
            <v>0</v>
          </cell>
        </row>
        <row r="14">
          <cell r="A14" t="str">
            <v>2.1.99.A</v>
          </cell>
          <cell r="B14">
            <v>2</v>
          </cell>
          <cell r="C14">
            <v>1</v>
          </cell>
          <cell r="D14">
            <v>99</v>
          </cell>
          <cell r="E14" t="str">
            <v>A</v>
          </cell>
          <cell r="F14">
            <v>0</v>
          </cell>
        </row>
        <row r="15">
          <cell r="A15" t="str">
            <v>2.3.99.A</v>
          </cell>
          <cell r="B15">
            <v>2</v>
          </cell>
          <cell r="C15">
            <v>3</v>
          </cell>
          <cell r="D15">
            <v>99</v>
          </cell>
          <cell r="E15" t="str">
            <v>A</v>
          </cell>
          <cell r="F15">
            <v>0</v>
          </cell>
        </row>
        <row r="16">
          <cell r="A16" t="str">
            <v>2.15.99.A</v>
          </cell>
          <cell r="B16">
            <v>2</v>
          </cell>
          <cell r="C16">
            <v>15</v>
          </cell>
          <cell r="D16">
            <v>99</v>
          </cell>
          <cell r="E16" t="str">
            <v>A</v>
          </cell>
          <cell r="F16">
            <v>0</v>
          </cell>
        </row>
        <row r="17">
          <cell r="A17" t="str">
            <v>2.18.99.A</v>
          </cell>
          <cell r="B17">
            <v>2</v>
          </cell>
          <cell r="C17">
            <v>18</v>
          </cell>
          <cell r="D17">
            <v>99</v>
          </cell>
          <cell r="E17" t="str">
            <v>A</v>
          </cell>
          <cell r="F17">
            <v>0</v>
          </cell>
        </row>
        <row r="18">
          <cell r="A18" t="str">
            <v>2.1.99.I</v>
          </cell>
          <cell r="B18">
            <v>2</v>
          </cell>
          <cell r="C18">
            <v>1</v>
          </cell>
          <cell r="D18">
            <v>99</v>
          </cell>
          <cell r="E18" t="str">
            <v>I</v>
          </cell>
          <cell r="F18">
            <v>0</v>
          </cell>
        </row>
        <row r="19">
          <cell r="A19" t="str">
            <v>2.1.99.N</v>
          </cell>
          <cell r="B19">
            <v>2</v>
          </cell>
          <cell r="C19">
            <v>1</v>
          </cell>
          <cell r="D19">
            <v>99</v>
          </cell>
          <cell r="E19" t="str">
            <v>N</v>
          </cell>
          <cell r="F19">
            <v>0</v>
          </cell>
        </row>
        <row r="20">
          <cell r="A20" t="str">
            <v>2.0B.99.N</v>
          </cell>
          <cell r="B20">
            <v>2</v>
          </cell>
          <cell r="C20" t="str">
            <v>0B</v>
          </cell>
          <cell r="D20">
            <v>99</v>
          </cell>
          <cell r="E20" t="str">
            <v>N</v>
          </cell>
          <cell r="F20">
            <v>0</v>
          </cell>
        </row>
        <row r="21">
          <cell r="A21" t="str">
            <v>2.0E.99.N</v>
          </cell>
          <cell r="B21">
            <v>2</v>
          </cell>
          <cell r="C21" t="str">
            <v>0E</v>
          </cell>
          <cell r="D21">
            <v>99</v>
          </cell>
          <cell r="E21" t="str">
            <v>N</v>
          </cell>
          <cell r="F21">
            <v>0</v>
          </cell>
        </row>
        <row r="22">
          <cell r="A22" t="str">
            <v>2.0M.99.N</v>
          </cell>
          <cell r="B22">
            <v>2</v>
          </cell>
          <cell r="C22" t="str">
            <v>0M</v>
          </cell>
          <cell r="D22">
            <v>99</v>
          </cell>
          <cell r="E22" t="str">
            <v>N</v>
          </cell>
          <cell r="F22">
            <v>0</v>
          </cell>
        </row>
        <row r="23">
          <cell r="A23" t="str">
            <v>2.0V.99.N</v>
          </cell>
          <cell r="B23">
            <v>2</v>
          </cell>
          <cell r="C23" t="str">
            <v>0V</v>
          </cell>
          <cell r="D23">
            <v>99</v>
          </cell>
          <cell r="E23" t="str">
            <v>N</v>
          </cell>
          <cell r="F23">
            <v>0</v>
          </cell>
        </row>
        <row r="24">
          <cell r="A24" t="str">
            <v>2.0W.99.N</v>
          </cell>
          <cell r="B24">
            <v>2</v>
          </cell>
          <cell r="C24" t="str">
            <v>0W</v>
          </cell>
          <cell r="D24">
            <v>99</v>
          </cell>
          <cell r="E24" t="str">
            <v>N</v>
          </cell>
          <cell r="F24">
            <v>0</v>
          </cell>
        </row>
        <row r="25">
          <cell r="A25" t="str">
            <v>2.0X.99.N</v>
          </cell>
          <cell r="B25">
            <v>2</v>
          </cell>
          <cell r="C25" t="str">
            <v>0X</v>
          </cell>
          <cell r="D25">
            <v>99</v>
          </cell>
          <cell r="E25" t="str">
            <v>N</v>
          </cell>
          <cell r="F25">
            <v>0</v>
          </cell>
        </row>
        <row r="26">
          <cell r="A26" t="str">
            <v>2.18.99.N</v>
          </cell>
          <cell r="B26">
            <v>2</v>
          </cell>
          <cell r="C26">
            <v>18</v>
          </cell>
          <cell r="D26">
            <v>99</v>
          </cell>
          <cell r="E26" t="str">
            <v>N</v>
          </cell>
          <cell r="F26">
            <v>0</v>
          </cell>
        </row>
        <row r="27">
          <cell r="A27" t="str">
            <v>2.23.99.N</v>
          </cell>
          <cell r="B27">
            <v>2</v>
          </cell>
          <cell r="C27">
            <v>23</v>
          </cell>
          <cell r="D27">
            <v>99</v>
          </cell>
          <cell r="E27" t="str">
            <v>N</v>
          </cell>
          <cell r="F27">
            <v>0</v>
          </cell>
        </row>
        <row r="28">
          <cell r="A28" t="str">
            <v>2.70.99.N</v>
          </cell>
          <cell r="B28">
            <v>2</v>
          </cell>
          <cell r="C28">
            <v>70</v>
          </cell>
          <cell r="D28">
            <v>99</v>
          </cell>
          <cell r="E28" t="str">
            <v>N</v>
          </cell>
          <cell r="F28">
            <v>0</v>
          </cell>
        </row>
        <row r="29">
          <cell r="A29" t="str">
            <v>2.7N.99.N</v>
          </cell>
          <cell r="B29">
            <v>2</v>
          </cell>
          <cell r="C29" t="str">
            <v>7N</v>
          </cell>
          <cell r="D29">
            <v>99</v>
          </cell>
          <cell r="E29" t="str">
            <v>N</v>
          </cell>
          <cell r="F29">
            <v>0</v>
          </cell>
        </row>
        <row r="30">
          <cell r="A30" t="str">
            <v>2.7P.99.N</v>
          </cell>
          <cell r="B30">
            <v>2</v>
          </cell>
          <cell r="C30" t="str">
            <v>7P</v>
          </cell>
          <cell r="D30">
            <v>99</v>
          </cell>
          <cell r="E30" t="str">
            <v>N</v>
          </cell>
          <cell r="F30">
            <v>0</v>
          </cell>
        </row>
        <row r="31">
          <cell r="A31" t="str">
            <v>2.7R.99.N</v>
          </cell>
          <cell r="B31">
            <v>2</v>
          </cell>
          <cell r="C31" t="str">
            <v>7R</v>
          </cell>
          <cell r="D31">
            <v>99</v>
          </cell>
          <cell r="E31" t="str">
            <v>N</v>
          </cell>
          <cell r="F31">
            <v>0</v>
          </cell>
        </row>
        <row r="32">
          <cell r="A32" t="str">
            <v>2.7U.99.N</v>
          </cell>
          <cell r="B32">
            <v>2</v>
          </cell>
          <cell r="C32" t="str">
            <v>7U</v>
          </cell>
          <cell r="D32">
            <v>99</v>
          </cell>
          <cell r="E32" t="str">
            <v>N</v>
          </cell>
          <cell r="F32">
            <v>0</v>
          </cell>
        </row>
        <row r="33">
          <cell r="A33" t="str">
            <v>3.1.10.0</v>
          </cell>
          <cell r="B33">
            <v>3</v>
          </cell>
          <cell r="C33">
            <v>1</v>
          </cell>
          <cell r="D33">
            <v>10</v>
          </cell>
          <cell r="E33">
            <v>0</v>
          </cell>
          <cell r="F33">
            <v>1.0500000000000001E-2</v>
          </cell>
        </row>
        <row r="34">
          <cell r="A34" t="str">
            <v>3.1.10.1</v>
          </cell>
          <cell r="B34">
            <v>3</v>
          </cell>
          <cell r="C34">
            <v>1</v>
          </cell>
          <cell r="D34">
            <v>10</v>
          </cell>
          <cell r="E34">
            <v>1</v>
          </cell>
          <cell r="F34">
            <v>1.0500000000000001E-2</v>
          </cell>
        </row>
        <row r="35">
          <cell r="A35" t="str">
            <v>3.1.10.A</v>
          </cell>
          <cell r="B35">
            <v>3</v>
          </cell>
          <cell r="C35">
            <v>1</v>
          </cell>
          <cell r="D35">
            <v>10</v>
          </cell>
          <cell r="E35" t="str">
            <v>A</v>
          </cell>
          <cell r="F35">
            <v>1.0500000000000001E-2</v>
          </cell>
        </row>
        <row r="36">
          <cell r="A36" t="str">
            <v>3.1.10.I</v>
          </cell>
          <cell r="B36">
            <v>3</v>
          </cell>
          <cell r="C36">
            <v>1</v>
          </cell>
          <cell r="D36">
            <v>10</v>
          </cell>
          <cell r="E36" t="str">
            <v>I</v>
          </cell>
          <cell r="F36">
            <v>1.0500000000000001E-2</v>
          </cell>
        </row>
        <row r="37">
          <cell r="A37" t="str">
            <v>3.1.10.N</v>
          </cell>
          <cell r="B37">
            <v>3</v>
          </cell>
          <cell r="C37">
            <v>1</v>
          </cell>
          <cell r="D37">
            <v>10</v>
          </cell>
          <cell r="E37" t="str">
            <v>N</v>
          </cell>
          <cell r="F37">
            <v>1.0500000000000001E-2</v>
          </cell>
        </row>
        <row r="38">
          <cell r="A38" t="str">
            <v>3.0B.10.N</v>
          </cell>
          <cell r="B38">
            <v>3</v>
          </cell>
          <cell r="C38" t="str">
            <v>0B</v>
          </cell>
          <cell r="D38">
            <v>10</v>
          </cell>
          <cell r="E38" t="str">
            <v>N</v>
          </cell>
          <cell r="F38">
            <v>1.0500000000000001E-2</v>
          </cell>
        </row>
        <row r="39">
          <cell r="A39" t="str">
            <v>3.7U.10.N</v>
          </cell>
          <cell r="B39">
            <v>3</v>
          </cell>
          <cell r="C39" t="str">
            <v>7U</v>
          </cell>
          <cell r="D39">
            <v>10</v>
          </cell>
          <cell r="E39" t="str">
            <v>N</v>
          </cell>
          <cell r="F39">
            <v>1.0500000000000001E-2</v>
          </cell>
        </row>
        <row r="40">
          <cell r="A40" t="str">
            <v>3.1.20.0</v>
          </cell>
          <cell r="B40">
            <v>3</v>
          </cell>
          <cell r="C40">
            <v>1</v>
          </cell>
          <cell r="D40">
            <v>20</v>
          </cell>
          <cell r="E40">
            <v>0</v>
          </cell>
          <cell r="F40">
            <v>1.0500000000000001E-2</v>
          </cell>
        </row>
        <row r="41">
          <cell r="A41" t="str">
            <v>3.3.20.0</v>
          </cell>
          <cell r="B41">
            <v>3</v>
          </cell>
          <cell r="C41">
            <v>3</v>
          </cell>
          <cell r="D41">
            <v>20</v>
          </cell>
          <cell r="E41">
            <v>0</v>
          </cell>
          <cell r="F41">
            <v>1.0500000000000001E-2</v>
          </cell>
        </row>
        <row r="42">
          <cell r="A42" t="str">
            <v>3.18.20.0</v>
          </cell>
          <cell r="B42">
            <v>3</v>
          </cell>
          <cell r="C42">
            <v>18</v>
          </cell>
          <cell r="D42">
            <v>20</v>
          </cell>
          <cell r="E42">
            <v>0</v>
          </cell>
          <cell r="F42">
            <v>1.0500000000000001E-2</v>
          </cell>
        </row>
        <row r="43">
          <cell r="A43" t="str">
            <v>3.1.20.1</v>
          </cell>
          <cell r="B43">
            <v>3</v>
          </cell>
          <cell r="C43">
            <v>1</v>
          </cell>
          <cell r="D43">
            <v>20</v>
          </cell>
          <cell r="E43">
            <v>1</v>
          </cell>
          <cell r="F43">
            <v>1.0500000000000001E-2</v>
          </cell>
        </row>
        <row r="44">
          <cell r="A44" t="str">
            <v>3.1.20.3</v>
          </cell>
          <cell r="B44">
            <v>3</v>
          </cell>
          <cell r="C44">
            <v>1</v>
          </cell>
          <cell r="D44">
            <v>20</v>
          </cell>
          <cell r="E44">
            <v>3</v>
          </cell>
          <cell r="F44">
            <v>1.0500000000000001E-2</v>
          </cell>
        </row>
        <row r="45">
          <cell r="A45" t="str">
            <v>3.1.20.A</v>
          </cell>
          <cell r="B45">
            <v>3</v>
          </cell>
          <cell r="C45">
            <v>1</v>
          </cell>
          <cell r="D45">
            <v>20</v>
          </cell>
          <cell r="E45" t="str">
            <v>A</v>
          </cell>
          <cell r="F45">
            <v>1.0500000000000001E-2</v>
          </cell>
        </row>
        <row r="46">
          <cell r="A46" t="str">
            <v>3.3.20.A</v>
          </cell>
          <cell r="B46">
            <v>3</v>
          </cell>
          <cell r="C46">
            <v>3</v>
          </cell>
          <cell r="D46">
            <v>20</v>
          </cell>
          <cell r="E46" t="str">
            <v>A</v>
          </cell>
          <cell r="F46">
            <v>1.0500000000000001E-2</v>
          </cell>
        </row>
        <row r="47">
          <cell r="A47" t="str">
            <v>3.18.20.A</v>
          </cell>
          <cell r="B47">
            <v>3</v>
          </cell>
          <cell r="C47">
            <v>18</v>
          </cell>
          <cell r="D47">
            <v>20</v>
          </cell>
          <cell r="E47" t="str">
            <v>A</v>
          </cell>
          <cell r="F47">
            <v>1.0500000000000001E-2</v>
          </cell>
        </row>
        <row r="48">
          <cell r="A48" t="str">
            <v>3.1.20.I</v>
          </cell>
          <cell r="B48">
            <v>3</v>
          </cell>
          <cell r="C48">
            <v>1</v>
          </cell>
          <cell r="D48">
            <v>20</v>
          </cell>
          <cell r="E48" t="str">
            <v>I</v>
          </cell>
          <cell r="F48">
            <v>1.0500000000000001E-2</v>
          </cell>
        </row>
        <row r="49">
          <cell r="A49" t="str">
            <v>3.1.20.N</v>
          </cell>
          <cell r="B49">
            <v>3</v>
          </cell>
          <cell r="C49">
            <v>1</v>
          </cell>
          <cell r="D49">
            <v>20</v>
          </cell>
          <cell r="E49" t="str">
            <v>N</v>
          </cell>
          <cell r="F49">
            <v>1.0500000000000001E-2</v>
          </cell>
        </row>
        <row r="50">
          <cell r="A50" t="str">
            <v>3.0E.20.N</v>
          </cell>
          <cell r="B50">
            <v>3</v>
          </cell>
          <cell r="C50" t="str">
            <v>0E</v>
          </cell>
          <cell r="D50">
            <v>20</v>
          </cell>
          <cell r="E50" t="str">
            <v>N</v>
          </cell>
          <cell r="F50">
            <v>1.0500000000000001E-2</v>
          </cell>
        </row>
        <row r="51">
          <cell r="A51" t="str">
            <v>3.0M.20.N</v>
          </cell>
          <cell r="B51">
            <v>3</v>
          </cell>
          <cell r="C51" t="str">
            <v>0M</v>
          </cell>
          <cell r="D51">
            <v>20</v>
          </cell>
          <cell r="E51" t="str">
            <v>N</v>
          </cell>
          <cell r="F51">
            <v>1.0500000000000001E-2</v>
          </cell>
        </row>
        <row r="52">
          <cell r="A52" t="str">
            <v>3.18.20.N</v>
          </cell>
          <cell r="B52">
            <v>3</v>
          </cell>
          <cell r="C52">
            <v>18</v>
          </cell>
          <cell r="D52">
            <v>20</v>
          </cell>
          <cell r="E52" t="str">
            <v>N</v>
          </cell>
          <cell r="F52">
            <v>1.0500000000000001E-2</v>
          </cell>
        </row>
        <row r="53">
          <cell r="A53" t="str">
            <v>3.7P.20.N</v>
          </cell>
          <cell r="B53">
            <v>3</v>
          </cell>
          <cell r="C53" t="str">
            <v>7P</v>
          </cell>
          <cell r="D53">
            <v>20</v>
          </cell>
          <cell r="E53" t="str">
            <v>N</v>
          </cell>
          <cell r="F53">
            <v>1.0500000000000001E-2</v>
          </cell>
        </row>
        <row r="54">
          <cell r="A54" t="str">
            <v>3.7U.20.N</v>
          </cell>
          <cell r="B54">
            <v>3</v>
          </cell>
          <cell r="C54" t="str">
            <v>7U</v>
          </cell>
          <cell r="D54">
            <v>20</v>
          </cell>
          <cell r="E54" t="str">
            <v>N</v>
          </cell>
          <cell r="F54">
            <v>1.0500000000000001E-2</v>
          </cell>
        </row>
        <row r="55">
          <cell r="A55" t="str">
            <v>3.1.30.0</v>
          </cell>
          <cell r="B55">
            <v>3</v>
          </cell>
          <cell r="C55">
            <v>1</v>
          </cell>
          <cell r="D55">
            <v>30</v>
          </cell>
          <cell r="E55">
            <v>0</v>
          </cell>
          <cell r="F55">
            <v>0</v>
          </cell>
        </row>
        <row r="56">
          <cell r="A56" t="str">
            <v>3.1.30.1</v>
          </cell>
          <cell r="B56">
            <v>3</v>
          </cell>
          <cell r="C56">
            <v>1</v>
          </cell>
          <cell r="D56">
            <v>30</v>
          </cell>
          <cell r="E56">
            <v>1</v>
          </cell>
          <cell r="F56">
            <v>0</v>
          </cell>
        </row>
        <row r="57">
          <cell r="A57" t="str">
            <v>3.1.30.A</v>
          </cell>
          <cell r="B57">
            <v>3</v>
          </cell>
          <cell r="C57">
            <v>1</v>
          </cell>
          <cell r="D57">
            <v>30</v>
          </cell>
          <cell r="E57" t="str">
            <v>A</v>
          </cell>
          <cell r="F57">
            <v>0</v>
          </cell>
        </row>
        <row r="58">
          <cell r="A58" t="str">
            <v>3.1.40.0</v>
          </cell>
          <cell r="B58">
            <v>3</v>
          </cell>
          <cell r="C58">
            <v>1</v>
          </cell>
          <cell r="D58">
            <v>40</v>
          </cell>
          <cell r="E58">
            <v>0</v>
          </cell>
          <cell r="F58">
            <v>1.0500000000000001E-2</v>
          </cell>
        </row>
        <row r="59">
          <cell r="A59" t="str">
            <v>3.3.40.0</v>
          </cell>
          <cell r="B59">
            <v>3</v>
          </cell>
          <cell r="C59">
            <v>3</v>
          </cell>
          <cell r="D59">
            <v>40</v>
          </cell>
          <cell r="E59">
            <v>0</v>
          </cell>
          <cell r="F59">
            <v>1.0500000000000001E-2</v>
          </cell>
        </row>
        <row r="60">
          <cell r="A60" t="str">
            <v>3.15.40.0</v>
          </cell>
          <cell r="B60">
            <v>3</v>
          </cell>
          <cell r="C60">
            <v>15</v>
          </cell>
          <cell r="D60">
            <v>40</v>
          </cell>
          <cell r="E60">
            <v>0</v>
          </cell>
          <cell r="F60">
            <v>1.0500000000000001E-2</v>
          </cell>
        </row>
        <row r="61">
          <cell r="A61" t="str">
            <v>3.1.40.1</v>
          </cell>
          <cell r="B61">
            <v>3</v>
          </cell>
          <cell r="C61">
            <v>1</v>
          </cell>
          <cell r="D61">
            <v>40</v>
          </cell>
          <cell r="E61">
            <v>1</v>
          </cell>
          <cell r="F61">
            <v>1.0500000000000001E-2</v>
          </cell>
        </row>
        <row r="62">
          <cell r="A62" t="str">
            <v>3.1.40.3</v>
          </cell>
          <cell r="B62">
            <v>3</v>
          </cell>
          <cell r="C62">
            <v>1</v>
          </cell>
          <cell r="D62">
            <v>40</v>
          </cell>
          <cell r="E62">
            <v>3</v>
          </cell>
          <cell r="F62">
            <v>1.0500000000000001E-2</v>
          </cell>
        </row>
        <row r="63">
          <cell r="A63" t="str">
            <v>3.70.40.3</v>
          </cell>
          <cell r="B63">
            <v>3</v>
          </cell>
          <cell r="C63">
            <v>70</v>
          </cell>
          <cell r="D63">
            <v>40</v>
          </cell>
          <cell r="E63">
            <v>3</v>
          </cell>
          <cell r="F63">
            <v>1.0500000000000001E-2</v>
          </cell>
        </row>
        <row r="64">
          <cell r="A64" t="str">
            <v>3.71.40.3</v>
          </cell>
          <cell r="B64">
            <v>3</v>
          </cell>
          <cell r="C64">
            <v>71</v>
          </cell>
          <cell r="D64">
            <v>40</v>
          </cell>
          <cell r="E64">
            <v>3</v>
          </cell>
          <cell r="F64">
            <v>1.0500000000000001E-2</v>
          </cell>
        </row>
        <row r="65">
          <cell r="A65" t="str">
            <v>3.1.40.A</v>
          </cell>
          <cell r="B65">
            <v>3</v>
          </cell>
          <cell r="C65">
            <v>1</v>
          </cell>
          <cell r="D65">
            <v>40</v>
          </cell>
          <cell r="E65" t="str">
            <v>A</v>
          </cell>
          <cell r="F65">
            <v>1.0500000000000001E-2</v>
          </cell>
        </row>
        <row r="66">
          <cell r="A66" t="str">
            <v>3.3.40.A</v>
          </cell>
          <cell r="B66">
            <v>3</v>
          </cell>
          <cell r="C66">
            <v>3</v>
          </cell>
          <cell r="D66">
            <v>40</v>
          </cell>
          <cell r="E66" t="str">
            <v>A</v>
          </cell>
          <cell r="F66">
            <v>1.0500000000000001E-2</v>
          </cell>
        </row>
        <row r="67">
          <cell r="A67" t="str">
            <v>3.14.40.A</v>
          </cell>
          <cell r="B67">
            <v>3</v>
          </cell>
          <cell r="C67">
            <v>14</v>
          </cell>
          <cell r="D67">
            <v>40</v>
          </cell>
          <cell r="E67" t="str">
            <v>A</v>
          </cell>
          <cell r="F67">
            <v>1.0500000000000001E-2</v>
          </cell>
        </row>
        <row r="68">
          <cell r="A68" t="str">
            <v>3.15.40.A</v>
          </cell>
          <cell r="B68">
            <v>3</v>
          </cell>
          <cell r="C68">
            <v>15</v>
          </cell>
          <cell r="D68">
            <v>40</v>
          </cell>
          <cell r="E68" t="str">
            <v>A</v>
          </cell>
          <cell r="F68">
            <v>1.0500000000000001E-2</v>
          </cell>
        </row>
        <row r="69">
          <cell r="A69" t="str">
            <v>3.70.40.B</v>
          </cell>
          <cell r="B69">
            <v>3</v>
          </cell>
          <cell r="C69">
            <v>70</v>
          </cell>
          <cell r="D69">
            <v>40</v>
          </cell>
          <cell r="E69" t="str">
            <v>B</v>
          </cell>
          <cell r="F69">
            <v>1.0500000000000001E-2</v>
          </cell>
        </row>
        <row r="70">
          <cell r="A70" t="str">
            <v>3.71.40.B</v>
          </cell>
          <cell r="B70">
            <v>3</v>
          </cell>
          <cell r="C70">
            <v>71</v>
          </cell>
          <cell r="D70">
            <v>40</v>
          </cell>
          <cell r="E70" t="str">
            <v>B</v>
          </cell>
          <cell r="F70">
            <v>1.0500000000000001E-2</v>
          </cell>
        </row>
        <row r="71">
          <cell r="A71" t="str">
            <v>3.1.40.I</v>
          </cell>
          <cell r="B71">
            <v>3</v>
          </cell>
          <cell r="C71">
            <v>1</v>
          </cell>
          <cell r="D71">
            <v>40</v>
          </cell>
          <cell r="E71" t="str">
            <v>I</v>
          </cell>
          <cell r="F71">
            <v>1.0500000000000001E-2</v>
          </cell>
        </row>
        <row r="72">
          <cell r="A72" t="str">
            <v>3.14.40.I</v>
          </cell>
          <cell r="B72">
            <v>3</v>
          </cell>
          <cell r="C72">
            <v>14</v>
          </cell>
          <cell r="D72">
            <v>40</v>
          </cell>
          <cell r="E72" t="str">
            <v>I</v>
          </cell>
          <cell r="F72">
            <v>1.0500000000000001E-2</v>
          </cell>
        </row>
        <row r="73">
          <cell r="A73" t="str">
            <v>3.1.40.N</v>
          </cell>
          <cell r="B73">
            <v>3</v>
          </cell>
          <cell r="C73">
            <v>1</v>
          </cell>
          <cell r="D73">
            <v>40</v>
          </cell>
          <cell r="E73" t="str">
            <v>N</v>
          </cell>
          <cell r="F73">
            <v>1.0500000000000001E-2</v>
          </cell>
        </row>
        <row r="74">
          <cell r="A74" t="str">
            <v>3.0E.40.N</v>
          </cell>
          <cell r="B74">
            <v>3</v>
          </cell>
          <cell r="C74" t="str">
            <v>0E</v>
          </cell>
          <cell r="D74">
            <v>40</v>
          </cell>
          <cell r="E74" t="str">
            <v>N</v>
          </cell>
          <cell r="F74">
            <v>1.0500000000000001E-2</v>
          </cell>
        </row>
        <row r="75">
          <cell r="A75" t="str">
            <v>3.14.40.N</v>
          </cell>
          <cell r="B75">
            <v>3</v>
          </cell>
          <cell r="C75">
            <v>14</v>
          </cell>
          <cell r="D75">
            <v>40</v>
          </cell>
          <cell r="E75" t="str">
            <v>N</v>
          </cell>
          <cell r="F75">
            <v>1.0500000000000001E-2</v>
          </cell>
        </row>
        <row r="76">
          <cell r="A76" t="str">
            <v>3.7P.40.N</v>
          </cell>
          <cell r="B76">
            <v>3</v>
          </cell>
          <cell r="C76" t="str">
            <v>7P</v>
          </cell>
          <cell r="D76">
            <v>40</v>
          </cell>
          <cell r="E76" t="str">
            <v>N</v>
          </cell>
          <cell r="F76">
            <v>1.0500000000000001E-2</v>
          </cell>
        </row>
        <row r="77">
          <cell r="A77" t="str">
            <v>3.7U.40.N</v>
          </cell>
          <cell r="B77">
            <v>3</v>
          </cell>
          <cell r="C77" t="str">
            <v>7U</v>
          </cell>
          <cell r="D77">
            <v>40</v>
          </cell>
          <cell r="E77" t="str">
            <v>N</v>
          </cell>
          <cell r="F77">
            <v>1.0500000000000001E-2</v>
          </cell>
        </row>
        <row r="78">
          <cell r="A78" t="str">
            <v>3.1.50.0</v>
          </cell>
          <cell r="B78">
            <v>3</v>
          </cell>
          <cell r="C78">
            <v>1</v>
          </cell>
          <cell r="D78">
            <v>50</v>
          </cell>
          <cell r="E78">
            <v>0</v>
          </cell>
          <cell r="F78">
            <v>1.0500000000000001E-2</v>
          </cell>
        </row>
        <row r="79">
          <cell r="A79" t="str">
            <v>3.1.50.A</v>
          </cell>
          <cell r="B79">
            <v>3</v>
          </cell>
          <cell r="C79">
            <v>1</v>
          </cell>
          <cell r="D79">
            <v>50</v>
          </cell>
          <cell r="E79" t="str">
            <v>A</v>
          </cell>
          <cell r="F79">
            <v>1.0500000000000001E-2</v>
          </cell>
        </row>
        <row r="80">
          <cell r="A80" t="str">
            <v>3.1.50.N</v>
          </cell>
          <cell r="B80">
            <v>3</v>
          </cell>
          <cell r="C80">
            <v>1</v>
          </cell>
          <cell r="D80">
            <v>50</v>
          </cell>
          <cell r="E80" t="str">
            <v>N</v>
          </cell>
          <cell r="F80">
            <v>1.0500000000000001E-2</v>
          </cell>
        </row>
        <row r="81">
          <cell r="A81" t="str">
            <v>3.1.81.0</v>
          </cell>
          <cell r="B81">
            <v>3</v>
          </cell>
          <cell r="C81">
            <v>1</v>
          </cell>
          <cell r="D81">
            <v>81</v>
          </cell>
          <cell r="E81">
            <v>0</v>
          </cell>
          <cell r="F81">
            <v>0</v>
          </cell>
        </row>
        <row r="82">
          <cell r="A82" t="str">
            <v>3.1.81.A</v>
          </cell>
          <cell r="B82">
            <v>3</v>
          </cell>
          <cell r="C82">
            <v>1</v>
          </cell>
          <cell r="D82">
            <v>81</v>
          </cell>
          <cell r="E82" t="str">
            <v>A</v>
          </cell>
          <cell r="F82">
            <v>0</v>
          </cell>
        </row>
        <row r="83">
          <cell r="A83" t="str">
            <v>3.1.82.0</v>
          </cell>
          <cell r="B83">
            <v>3</v>
          </cell>
          <cell r="C83">
            <v>1</v>
          </cell>
          <cell r="D83">
            <v>82</v>
          </cell>
          <cell r="E83">
            <v>0</v>
          </cell>
          <cell r="F83">
            <v>0</v>
          </cell>
        </row>
        <row r="84">
          <cell r="A84" t="str">
            <v>3.1.82.A</v>
          </cell>
          <cell r="B84">
            <v>3</v>
          </cell>
          <cell r="C84">
            <v>1</v>
          </cell>
          <cell r="D84">
            <v>82</v>
          </cell>
          <cell r="E84" t="str">
            <v>A</v>
          </cell>
          <cell r="F84">
            <v>0</v>
          </cell>
        </row>
        <row r="85">
          <cell r="A85" t="str">
            <v>3.1.84.0</v>
          </cell>
          <cell r="B85">
            <v>3</v>
          </cell>
          <cell r="C85">
            <v>1</v>
          </cell>
          <cell r="D85">
            <v>84</v>
          </cell>
          <cell r="E85">
            <v>0</v>
          </cell>
          <cell r="F85">
            <v>0</v>
          </cell>
        </row>
        <row r="86">
          <cell r="A86" t="str">
            <v>3.1.84.A</v>
          </cell>
          <cell r="B86">
            <v>3</v>
          </cell>
          <cell r="C86">
            <v>1</v>
          </cell>
          <cell r="D86">
            <v>84</v>
          </cell>
          <cell r="E86" t="str">
            <v>A</v>
          </cell>
          <cell r="F86">
            <v>0</v>
          </cell>
        </row>
        <row r="87">
          <cell r="A87" t="str">
            <v>3.1.85.0</v>
          </cell>
          <cell r="B87">
            <v>3</v>
          </cell>
          <cell r="C87">
            <v>1</v>
          </cell>
          <cell r="D87">
            <v>85</v>
          </cell>
          <cell r="E87">
            <v>0</v>
          </cell>
          <cell r="F87">
            <v>0</v>
          </cell>
        </row>
        <row r="88">
          <cell r="A88" t="str">
            <v>3.1.85.A</v>
          </cell>
          <cell r="B88">
            <v>3</v>
          </cell>
          <cell r="C88">
            <v>1</v>
          </cell>
          <cell r="D88">
            <v>85</v>
          </cell>
          <cell r="E88" t="str">
            <v>A</v>
          </cell>
          <cell r="F88">
            <v>0</v>
          </cell>
        </row>
        <row r="89">
          <cell r="A89" t="str">
            <v>3.1.98.0</v>
          </cell>
          <cell r="B89">
            <v>3</v>
          </cell>
          <cell r="C89">
            <v>1</v>
          </cell>
          <cell r="D89">
            <v>98</v>
          </cell>
          <cell r="E89">
            <v>0</v>
          </cell>
          <cell r="F89">
            <v>0</v>
          </cell>
        </row>
        <row r="90">
          <cell r="A90" t="str">
            <v>3.1.98.A</v>
          </cell>
          <cell r="B90">
            <v>3</v>
          </cell>
          <cell r="C90">
            <v>1</v>
          </cell>
          <cell r="D90">
            <v>98</v>
          </cell>
          <cell r="E90" t="str">
            <v>A</v>
          </cell>
          <cell r="F90">
            <v>0</v>
          </cell>
        </row>
        <row r="91">
          <cell r="A91" t="str">
            <v>4.1.10.0</v>
          </cell>
          <cell r="B91">
            <v>4</v>
          </cell>
          <cell r="C91">
            <v>1</v>
          </cell>
          <cell r="D91">
            <v>10</v>
          </cell>
          <cell r="E91">
            <v>0</v>
          </cell>
          <cell r="F91">
            <v>0.02</v>
          </cell>
        </row>
        <row r="92">
          <cell r="A92" t="str">
            <v>4.1.10.1</v>
          </cell>
          <cell r="B92">
            <v>4</v>
          </cell>
          <cell r="C92">
            <v>1</v>
          </cell>
          <cell r="D92">
            <v>10</v>
          </cell>
          <cell r="E92">
            <v>1</v>
          </cell>
          <cell r="F92">
            <v>0.02</v>
          </cell>
        </row>
        <row r="93">
          <cell r="A93" t="str">
            <v>4.1.10.2</v>
          </cell>
          <cell r="B93">
            <v>4</v>
          </cell>
          <cell r="C93">
            <v>1</v>
          </cell>
          <cell r="D93">
            <v>10</v>
          </cell>
          <cell r="E93">
            <v>2</v>
          </cell>
          <cell r="F93">
            <v>0.02</v>
          </cell>
        </row>
        <row r="94">
          <cell r="A94" t="str">
            <v>4.1.10.3</v>
          </cell>
          <cell r="B94">
            <v>4</v>
          </cell>
          <cell r="C94">
            <v>1</v>
          </cell>
          <cell r="D94">
            <v>10</v>
          </cell>
          <cell r="E94">
            <v>3</v>
          </cell>
          <cell r="F94">
            <v>0.02</v>
          </cell>
        </row>
        <row r="95">
          <cell r="A95" t="str">
            <v>4.73.10.3</v>
          </cell>
          <cell r="B95">
            <v>4</v>
          </cell>
          <cell r="C95">
            <v>73</v>
          </cell>
          <cell r="D95">
            <v>10</v>
          </cell>
          <cell r="E95">
            <v>3</v>
          </cell>
          <cell r="F95">
            <v>0.02</v>
          </cell>
        </row>
        <row r="96">
          <cell r="A96" t="str">
            <v>4.1.10.A</v>
          </cell>
          <cell r="B96">
            <v>4</v>
          </cell>
          <cell r="C96">
            <v>1</v>
          </cell>
          <cell r="D96">
            <v>10</v>
          </cell>
          <cell r="E96" t="str">
            <v>A</v>
          </cell>
          <cell r="F96">
            <v>0.02</v>
          </cell>
        </row>
        <row r="97">
          <cell r="A97" t="str">
            <v>4.73.10.B</v>
          </cell>
          <cell r="B97">
            <v>4</v>
          </cell>
          <cell r="C97">
            <v>73</v>
          </cell>
          <cell r="D97">
            <v>10</v>
          </cell>
          <cell r="E97" t="str">
            <v>B</v>
          </cell>
          <cell r="F97">
            <v>0.02</v>
          </cell>
        </row>
        <row r="98">
          <cell r="A98" t="str">
            <v>4.1.10.I</v>
          </cell>
          <cell r="B98">
            <v>4</v>
          </cell>
          <cell r="C98">
            <v>1</v>
          </cell>
          <cell r="D98">
            <v>10</v>
          </cell>
          <cell r="E98" t="str">
            <v>I</v>
          </cell>
          <cell r="F98">
            <v>0.02</v>
          </cell>
        </row>
        <row r="99">
          <cell r="A99" t="str">
            <v>4.1.10.N</v>
          </cell>
          <cell r="B99">
            <v>4</v>
          </cell>
          <cell r="C99">
            <v>1</v>
          </cell>
          <cell r="D99">
            <v>10</v>
          </cell>
          <cell r="E99" t="str">
            <v>N</v>
          </cell>
          <cell r="F99">
            <v>0.02</v>
          </cell>
        </row>
        <row r="100">
          <cell r="A100" t="str">
            <v>4.0B.10.N</v>
          </cell>
          <cell r="B100">
            <v>4</v>
          </cell>
          <cell r="C100" t="str">
            <v>0B</v>
          </cell>
          <cell r="D100">
            <v>10</v>
          </cell>
          <cell r="E100" t="str">
            <v>N</v>
          </cell>
          <cell r="F100">
            <v>0.02</v>
          </cell>
        </row>
        <row r="101">
          <cell r="A101" t="str">
            <v>4.0E.10.N</v>
          </cell>
          <cell r="B101">
            <v>4</v>
          </cell>
          <cell r="C101" t="str">
            <v>0E</v>
          </cell>
          <cell r="D101">
            <v>10</v>
          </cell>
          <cell r="E101" t="str">
            <v>N</v>
          </cell>
          <cell r="F101">
            <v>0.02</v>
          </cell>
        </row>
        <row r="102">
          <cell r="A102" t="str">
            <v>4.7P.10.N</v>
          </cell>
          <cell r="B102">
            <v>4</v>
          </cell>
          <cell r="C102" t="str">
            <v>7P</v>
          </cell>
          <cell r="D102">
            <v>10</v>
          </cell>
          <cell r="E102" t="str">
            <v>N</v>
          </cell>
          <cell r="F102">
            <v>0.02</v>
          </cell>
        </row>
        <row r="103">
          <cell r="A103" t="str">
            <v>4.7U.10.N</v>
          </cell>
          <cell r="B103">
            <v>4</v>
          </cell>
          <cell r="C103" t="str">
            <v>7U</v>
          </cell>
          <cell r="D103">
            <v>10</v>
          </cell>
          <cell r="E103" t="str">
            <v>N</v>
          </cell>
          <cell r="F103">
            <v>0.02</v>
          </cell>
        </row>
        <row r="104">
          <cell r="A104" t="str">
            <v>4.1.20.0</v>
          </cell>
          <cell r="B104">
            <v>4</v>
          </cell>
          <cell r="C104">
            <v>1</v>
          </cell>
          <cell r="D104">
            <v>20</v>
          </cell>
          <cell r="E104">
            <v>0</v>
          </cell>
          <cell r="F104">
            <v>0.02</v>
          </cell>
        </row>
        <row r="105">
          <cell r="A105" t="str">
            <v>4.3.20.0</v>
          </cell>
          <cell r="B105">
            <v>4</v>
          </cell>
          <cell r="C105">
            <v>3</v>
          </cell>
          <cell r="D105">
            <v>20</v>
          </cell>
          <cell r="E105">
            <v>0</v>
          </cell>
          <cell r="F105">
            <v>0.02</v>
          </cell>
        </row>
        <row r="106">
          <cell r="A106" t="str">
            <v>4.18.20.0</v>
          </cell>
          <cell r="B106">
            <v>4</v>
          </cell>
          <cell r="C106">
            <v>18</v>
          </cell>
          <cell r="D106">
            <v>20</v>
          </cell>
          <cell r="E106">
            <v>0</v>
          </cell>
          <cell r="F106">
            <v>0.02</v>
          </cell>
        </row>
        <row r="107">
          <cell r="A107" t="str">
            <v>4.1.20.1</v>
          </cell>
          <cell r="B107">
            <v>4</v>
          </cell>
          <cell r="C107">
            <v>1</v>
          </cell>
          <cell r="D107">
            <v>20</v>
          </cell>
          <cell r="E107">
            <v>1</v>
          </cell>
          <cell r="F107">
            <v>0.02</v>
          </cell>
        </row>
        <row r="108">
          <cell r="A108" t="str">
            <v>4.1.20.2</v>
          </cell>
          <cell r="B108">
            <v>4</v>
          </cell>
          <cell r="C108">
            <v>1</v>
          </cell>
          <cell r="D108">
            <v>20</v>
          </cell>
          <cell r="E108">
            <v>2</v>
          </cell>
          <cell r="F108">
            <v>0.02</v>
          </cell>
        </row>
        <row r="109">
          <cell r="A109" t="str">
            <v>4.73.20.3</v>
          </cell>
          <cell r="B109">
            <v>4</v>
          </cell>
          <cell r="C109">
            <v>73</v>
          </cell>
          <cell r="D109">
            <v>20</v>
          </cell>
          <cell r="E109">
            <v>3</v>
          </cell>
          <cell r="F109">
            <v>0.02</v>
          </cell>
        </row>
        <row r="110">
          <cell r="A110" t="str">
            <v>4.1.20.A</v>
          </cell>
          <cell r="B110">
            <v>4</v>
          </cell>
          <cell r="C110">
            <v>1</v>
          </cell>
          <cell r="D110">
            <v>20</v>
          </cell>
          <cell r="E110" t="str">
            <v>A</v>
          </cell>
          <cell r="F110">
            <v>0.02</v>
          </cell>
        </row>
        <row r="111">
          <cell r="A111" t="str">
            <v>4.3.20.A</v>
          </cell>
          <cell r="B111">
            <v>4</v>
          </cell>
          <cell r="C111">
            <v>3</v>
          </cell>
          <cell r="D111">
            <v>20</v>
          </cell>
          <cell r="E111" t="str">
            <v>A</v>
          </cell>
          <cell r="F111">
            <v>0.02</v>
          </cell>
        </row>
        <row r="112">
          <cell r="A112" t="str">
            <v>4.18.20.A</v>
          </cell>
          <cell r="B112">
            <v>4</v>
          </cell>
          <cell r="C112">
            <v>18</v>
          </cell>
          <cell r="D112">
            <v>20</v>
          </cell>
          <cell r="E112" t="str">
            <v>A</v>
          </cell>
          <cell r="F112">
            <v>0.02</v>
          </cell>
        </row>
        <row r="113">
          <cell r="A113" t="str">
            <v>4.73.20.B</v>
          </cell>
          <cell r="B113">
            <v>4</v>
          </cell>
          <cell r="C113">
            <v>73</v>
          </cell>
          <cell r="D113">
            <v>20</v>
          </cell>
          <cell r="E113" t="str">
            <v>B</v>
          </cell>
          <cell r="F113">
            <v>0.02</v>
          </cell>
        </row>
        <row r="114">
          <cell r="A114" t="str">
            <v>4.1.20.N</v>
          </cell>
          <cell r="B114">
            <v>4</v>
          </cell>
          <cell r="C114">
            <v>1</v>
          </cell>
          <cell r="D114">
            <v>20</v>
          </cell>
          <cell r="E114" t="str">
            <v>N</v>
          </cell>
          <cell r="F114">
            <v>0.02</v>
          </cell>
        </row>
        <row r="115">
          <cell r="A115" t="str">
            <v>4.0E.20.N</v>
          </cell>
          <cell r="B115">
            <v>4</v>
          </cell>
          <cell r="C115" t="str">
            <v>0E</v>
          </cell>
          <cell r="D115">
            <v>20</v>
          </cell>
          <cell r="E115" t="str">
            <v>N</v>
          </cell>
          <cell r="F115">
            <v>0.02</v>
          </cell>
        </row>
        <row r="116">
          <cell r="A116" t="str">
            <v>4.18.20.N</v>
          </cell>
          <cell r="B116">
            <v>4</v>
          </cell>
          <cell r="C116">
            <v>18</v>
          </cell>
          <cell r="D116">
            <v>20</v>
          </cell>
          <cell r="E116" t="str">
            <v>N</v>
          </cell>
          <cell r="F116">
            <v>0.02</v>
          </cell>
        </row>
        <row r="117">
          <cell r="A117" t="str">
            <v>4.7U.20.N</v>
          </cell>
          <cell r="B117">
            <v>4</v>
          </cell>
          <cell r="C117" t="str">
            <v>7U</v>
          </cell>
          <cell r="D117">
            <v>20</v>
          </cell>
          <cell r="E117" t="str">
            <v>N</v>
          </cell>
          <cell r="F117">
            <v>0.02</v>
          </cell>
        </row>
        <row r="118">
          <cell r="A118" t="str">
            <v>4.1.30.0</v>
          </cell>
          <cell r="B118">
            <v>4</v>
          </cell>
          <cell r="C118">
            <v>1</v>
          </cell>
          <cell r="D118">
            <v>30</v>
          </cell>
          <cell r="E118">
            <v>0</v>
          </cell>
          <cell r="F118">
            <v>0</v>
          </cell>
        </row>
        <row r="119">
          <cell r="A119" t="str">
            <v>4.1.30.A</v>
          </cell>
          <cell r="B119">
            <v>4</v>
          </cell>
          <cell r="C119">
            <v>1</v>
          </cell>
          <cell r="D119">
            <v>30</v>
          </cell>
          <cell r="E119" t="str">
            <v>A</v>
          </cell>
          <cell r="F119">
            <v>0</v>
          </cell>
        </row>
        <row r="120">
          <cell r="A120" t="str">
            <v>4.1.40.0</v>
          </cell>
          <cell r="B120">
            <v>4</v>
          </cell>
          <cell r="C120">
            <v>1</v>
          </cell>
          <cell r="D120">
            <v>40</v>
          </cell>
          <cell r="E120">
            <v>0</v>
          </cell>
          <cell r="F120">
            <v>0.02</v>
          </cell>
        </row>
        <row r="121">
          <cell r="A121" t="str">
            <v>4.15.40.0</v>
          </cell>
          <cell r="B121">
            <v>4</v>
          </cell>
          <cell r="C121">
            <v>15</v>
          </cell>
          <cell r="D121">
            <v>40</v>
          </cell>
          <cell r="E121">
            <v>0</v>
          </cell>
          <cell r="F121">
            <v>0.02</v>
          </cell>
        </row>
        <row r="122">
          <cell r="A122" t="str">
            <v>4.1.40.3</v>
          </cell>
          <cell r="B122">
            <v>4</v>
          </cell>
          <cell r="C122">
            <v>1</v>
          </cell>
          <cell r="D122">
            <v>40</v>
          </cell>
          <cell r="E122">
            <v>3</v>
          </cell>
          <cell r="F122">
            <v>0.02</v>
          </cell>
        </row>
        <row r="123">
          <cell r="A123" t="str">
            <v>4.71.40.3</v>
          </cell>
          <cell r="B123">
            <v>4</v>
          </cell>
          <cell r="C123">
            <v>71</v>
          </cell>
          <cell r="D123">
            <v>40</v>
          </cell>
          <cell r="E123">
            <v>3</v>
          </cell>
          <cell r="F123">
            <v>0.02</v>
          </cell>
        </row>
        <row r="124">
          <cell r="A124" t="str">
            <v>4.1.40.A</v>
          </cell>
          <cell r="B124">
            <v>4</v>
          </cell>
          <cell r="C124">
            <v>1</v>
          </cell>
          <cell r="D124">
            <v>40</v>
          </cell>
          <cell r="E124" t="str">
            <v>A</v>
          </cell>
          <cell r="F124">
            <v>0.02</v>
          </cell>
        </row>
        <row r="125">
          <cell r="A125" t="str">
            <v>4.15.40.A</v>
          </cell>
          <cell r="B125">
            <v>4</v>
          </cell>
          <cell r="C125">
            <v>15</v>
          </cell>
          <cell r="D125">
            <v>40</v>
          </cell>
          <cell r="E125" t="str">
            <v>A</v>
          </cell>
          <cell r="F125">
            <v>0.02</v>
          </cell>
        </row>
        <row r="126">
          <cell r="A126" t="str">
            <v>4.71.40.B</v>
          </cell>
          <cell r="B126">
            <v>4</v>
          </cell>
          <cell r="C126">
            <v>71</v>
          </cell>
          <cell r="D126">
            <v>40</v>
          </cell>
          <cell r="E126" t="str">
            <v>B</v>
          </cell>
          <cell r="F126">
            <v>0.02</v>
          </cell>
        </row>
        <row r="127">
          <cell r="A127" t="str">
            <v>4.14.40.I</v>
          </cell>
          <cell r="B127">
            <v>4</v>
          </cell>
          <cell r="C127">
            <v>14</v>
          </cell>
          <cell r="D127">
            <v>40</v>
          </cell>
          <cell r="E127" t="str">
            <v>I</v>
          </cell>
          <cell r="F127">
            <v>0.02</v>
          </cell>
        </row>
        <row r="128">
          <cell r="A128" t="str">
            <v>4.1.40.N</v>
          </cell>
          <cell r="B128">
            <v>4</v>
          </cell>
          <cell r="C128">
            <v>1</v>
          </cell>
          <cell r="D128">
            <v>40</v>
          </cell>
          <cell r="E128" t="str">
            <v>N</v>
          </cell>
          <cell r="F128">
            <v>0.02</v>
          </cell>
        </row>
        <row r="129">
          <cell r="A129" t="str">
            <v>4.0E.40.N</v>
          </cell>
          <cell r="B129">
            <v>4</v>
          </cell>
          <cell r="C129" t="str">
            <v>0E</v>
          </cell>
          <cell r="D129">
            <v>40</v>
          </cell>
          <cell r="E129" t="str">
            <v>N</v>
          </cell>
          <cell r="F129">
            <v>0.02</v>
          </cell>
        </row>
        <row r="130">
          <cell r="A130" t="str">
            <v>4.7U.40.N</v>
          </cell>
          <cell r="B130">
            <v>4</v>
          </cell>
          <cell r="C130" t="str">
            <v>7U</v>
          </cell>
          <cell r="D130">
            <v>40</v>
          </cell>
          <cell r="E130" t="str">
            <v>N</v>
          </cell>
          <cell r="F130">
            <v>0.02</v>
          </cell>
        </row>
        <row r="131">
          <cell r="A131" t="str">
            <v>4.1.50.0</v>
          </cell>
          <cell r="B131">
            <v>4</v>
          </cell>
          <cell r="C131">
            <v>1</v>
          </cell>
          <cell r="D131">
            <v>50</v>
          </cell>
          <cell r="E131">
            <v>0</v>
          </cell>
          <cell r="F131">
            <v>0.02</v>
          </cell>
        </row>
        <row r="132">
          <cell r="A132" t="str">
            <v>4.1.50.A</v>
          </cell>
          <cell r="B132">
            <v>4</v>
          </cell>
          <cell r="C132">
            <v>1</v>
          </cell>
          <cell r="D132">
            <v>50</v>
          </cell>
          <cell r="E132" t="str">
            <v>A</v>
          </cell>
          <cell r="F132">
            <v>0.02</v>
          </cell>
        </row>
        <row r="133">
          <cell r="A133" t="str">
            <v>4.1.50.N</v>
          </cell>
          <cell r="B133">
            <v>4</v>
          </cell>
          <cell r="C133">
            <v>1</v>
          </cell>
          <cell r="D133">
            <v>50</v>
          </cell>
          <cell r="E133" t="str">
            <v>N</v>
          </cell>
          <cell r="F133">
            <v>0.02</v>
          </cell>
        </row>
        <row r="134">
          <cell r="A134" t="str">
            <v>4.1.81.0</v>
          </cell>
          <cell r="B134">
            <v>4</v>
          </cell>
          <cell r="C134">
            <v>1</v>
          </cell>
          <cell r="D134">
            <v>81</v>
          </cell>
          <cell r="E134">
            <v>0</v>
          </cell>
          <cell r="F134">
            <v>0</v>
          </cell>
        </row>
        <row r="135">
          <cell r="A135" t="str">
            <v>4.1.81.A</v>
          </cell>
          <cell r="B135">
            <v>4</v>
          </cell>
          <cell r="C135">
            <v>1</v>
          </cell>
          <cell r="D135">
            <v>81</v>
          </cell>
          <cell r="E135" t="str">
            <v>A</v>
          </cell>
          <cell r="F135">
            <v>0</v>
          </cell>
        </row>
        <row r="136">
          <cell r="A136" t="str">
            <v>4.1.82.0</v>
          </cell>
          <cell r="B136">
            <v>4</v>
          </cell>
          <cell r="C136">
            <v>1</v>
          </cell>
          <cell r="D136">
            <v>82</v>
          </cell>
          <cell r="E136">
            <v>0</v>
          </cell>
          <cell r="F136">
            <v>0</v>
          </cell>
        </row>
        <row r="137">
          <cell r="A137" t="str">
            <v>4.1.82.A</v>
          </cell>
          <cell r="B137">
            <v>4</v>
          </cell>
          <cell r="C137">
            <v>1</v>
          </cell>
          <cell r="D137">
            <v>82</v>
          </cell>
          <cell r="E137" t="str">
            <v>A</v>
          </cell>
          <cell r="F137">
            <v>0</v>
          </cell>
        </row>
        <row r="138">
          <cell r="A138" t="str">
            <v>4.1.84.0</v>
          </cell>
          <cell r="B138">
            <v>4</v>
          </cell>
          <cell r="C138">
            <v>1</v>
          </cell>
          <cell r="D138">
            <v>84</v>
          </cell>
          <cell r="E138">
            <v>0</v>
          </cell>
          <cell r="F138">
            <v>0</v>
          </cell>
        </row>
        <row r="139">
          <cell r="A139" t="str">
            <v>4.1.84.A</v>
          </cell>
          <cell r="B139">
            <v>4</v>
          </cell>
          <cell r="C139">
            <v>1</v>
          </cell>
          <cell r="D139">
            <v>84</v>
          </cell>
          <cell r="E139" t="str">
            <v>A</v>
          </cell>
          <cell r="F139">
            <v>0</v>
          </cell>
        </row>
        <row r="140">
          <cell r="A140" t="str">
            <v>4.1.85.0</v>
          </cell>
          <cell r="B140">
            <v>4</v>
          </cell>
          <cell r="C140">
            <v>1</v>
          </cell>
          <cell r="D140">
            <v>85</v>
          </cell>
          <cell r="E140">
            <v>0</v>
          </cell>
          <cell r="F140">
            <v>0</v>
          </cell>
        </row>
        <row r="141">
          <cell r="A141" t="str">
            <v>4.1.85.A</v>
          </cell>
          <cell r="B141">
            <v>4</v>
          </cell>
          <cell r="C141">
            <v>1</v>
          </cell>
          <cell r="D141">
            <v>85</v>
          </cell>
          <cell r="E141" t="str">
            <v>A</v>
          </cell>
          <cell r="F141">
            <v>0</v>
          </cell>
        </row>
        <row r="142">
          <cell r="A142" t="str">
            <v>4.1.98.0</v>
          </cell>
          <cell r="B142">
            <v>4</v>
          </cell>
          <cell r="C142">
            <v>1</v>
          </cell>
          <cell r="D142">
            <v>98</v>
          </cell>
          <cell r="E142">
            <v>0</v>
          </cell>
          <cell r="F142">
            <v>0</v>
          </cell>
        </row>
        <row r="143">
          <cell r="A143" t="str">
            <v>4.1.98.A</v>
          </cell>
          <cell r="B143">
            <v>4</v>
          </cell>
          <cell r="C143">
            <v>1</v>
          </cell>
          <cell r="D143">
            <v>98</v>
          </cell>
          <cell r="E143" t="str">
            <v>A</v>
          </cell>
          <cell r="F143">
            <v>0</v>
          </cell>
        </row>
        <row r="144">
          <cell r="A144" t="str">
            <v>5.1.10.0</v>
          </cell>
          <cell r="B144">
            <v>5</v>
          </cell>
          <cell r="C144">
            <v>1</v>
          </cell>
          <cell r="D144">
            <v>10</v>
          </cell>
          <cell r="E144">
            <v>0</v>
          </cell>
          <cell r="F144">
            <v>1.0500000000000001E-2</v>
          </cell>
        </row>
        <row r="145">
          <cell r="A145" t="str">
            <v>5.1.10.A</v>
          </cell>
          <cell r="B145">
            <v>5</v>
          </cell>
          <cell r="C145">
            <v>1</v>
          </cell>
          <cell r="D145">
            <v>10</v>
          </cell>
          <cell r="E145" t="str">
            <v>A</v>
          </cell>
          <cell r="F145">
            <v>1.0500000000000001E-2</v>
          </cell>
        </row>
        <row r="146">
          <cell r="A146" t="str">
            <v>5.1.10.I</v>
          </cell>
          <cell r="B146">
            <v>5</v>
          </cell>
          <cell r="C146">
            <v>1</v>
          </cell>
          <cell r="D146">
            <v>10</v>
          </cell>
          <cell r="E146" t="str">
            <v>I</v>
          </cell>
          <cell r="F146">
            <v>1.0500000000000001E-2</v>
          </cell>
        </row>
        <row r="147">
          <cell r="A147" t="str">
            <v>5.1.10.N</v>
          </cell>
          <cell r="B147">
            <v>5</v>
          </cell>
          <cell r="C147">
            <v>1</v>
          </cell>
          <cell r="D147">
            <v>10</v>
          </cell>
          <cell r="E147" t="str">
            <v>N</v>
          </cell>
          <cell r="F147">
            <v>1.0500000000000001E-2</v>
          </cell>
        </row>
        <row r="148">
          <cell r="A148" t="str">
            <v>5.7U.10.N</v>
          </cell>
          <cell r="B148">
            <v>5</v>
          </cell>
          <cell r="C148" t="str">
            <v>7U</v>
          </cell>
          <cell r="D148">
            <v>10</v>
          </cell>
          <cell r="E148" t="str">
            <v>N</v>
          </cell>
          <cell r="F148">
            <v>1.0500000000000001E-2</v>
          </cell>
        </row>
        <row r="149">
          <cell r="A149" t="str">
            <v>5.1.20.0</v>
          </cell>
          <cell r="B149">
            <v>5</v>
          </cell>
          <cell r="C149">
            <v>1</v>
          </cell>
          <cell r="D149">
            <v>20</v>
          </cell>
          <cell r="E149">
            <v>0</v>
          </cell>
          <cell r="F149">
            <v>1.0500000000000001E-2</v>
          </cell>
        </row>
        <row r="150">
          <cell r="A150" t="str">
            <v>5.1.20.A</v>
          </cell>
          <cell r="B150">
            <v>5</v>
          </cell>
          <cell r="C150">
            <v>1</v>
          </cell>
          <cell r="D150">
            <v>20</v>
          </cell>
          <cell r="E150" t="str">
            <v>A</v>
          </cell>
          <cell r="F150">
            <v>1.0500000000000001E-2</v>
          </cell>
        </row>
        <row r="151">
          <cell r="A151" t="str">
            <v>5.1.20.N</v>
          </cell>
          <cell r="B151">
            <v>5</v>
          </cell>
          <cell r="C151">
            <v>1</v>
          </cell>
          <cell r="D151">
            <v>20</v>
          </cell>
          <cell r="E151" t="str">
            <v>N</v>
          </cell>
          <cell r="F151">
            <v>1.0500000000000001E-2</v>
          </cell>
        </row>
        <row r="152">
          <cell r="A152" t="str">
            <v>5.7U.20.N</v>
          </cell>
          <cell r="B152">
            <v>5</v>
          </cell>
          <cell r="C152" t="str">
            <v>7U</v>
          </cell>
          <cell r="D152">
            <v>20</v>
          </cell>
          <cell r="E152" t="str">
            <v>N</v>
          </cell>
          <cell r="F152">
            <v>1.0500000000000001E-2</v>
          </cell>
        </row>
        <row r="153">
          <cell r="A153" t="str">
            <v>5.1.40.0</v>
          </cell>
          <cell r="B153">
            <v>5</v>
          </cell>
          <cell r="C153">
            <v>1</v>
          </cell>
          <cell r="D153">
            <v>40</v>
          </cell>
          <cell r="E153">
            <v>0</v>
          </cell>
          <cell r="F153">
            <v>1.0500000000000001E-2</v>
          </cell>
        </row>
        <row r="154">
          <cell r="A154" t="str">
            <v>5.1.40.A</v>
          </cell>
          <cell r="B154">
            <v>5</v>
          </cell>
          <cell r="C154">
            <v>1</v>
          </cell>
          <cell r="D154">
            <v>40</v>
          </cell>
          <cell r="E154" t="str">
            <v>A</v>
          </cell>
          <cell r="F154">
            <v>1.0500000000000001E-2</v>
          </cell>
        </row>
        <row r="155">
          <cell r="A155" t="str">
            <v>5.1.81.0</v>
          </cell>
          <cell r="B155">
            <v>5</v>
          </cell>
          <cell r="C155">
            <v>1</v>
          </cell>
          <cell r="D155">
            <v>81</v>
          </cell>
          <cell r="E155">
            <v>0</v>
          </cell>
          <cell r="F155">
            <v>0</v>
          </cell>
        </row>
        <row r="156">
          <cell r="A156" t="str">
            <v>5.1.81.A</v>
          </cell>
          <cell r="B156">
            <v>5</v>
          </cell>
          <cell r="C156">
            <v>1</v>
          </cell>
          <cell r="D156">
            <v>81</v>
          </cell>
          <cell r="E156" t="str">
            <v>A</v>
          </cell>
          <cell r="F156">
            <v>0</v>
          </cell>
        </row>
        <row r="157">
          <cell r="A157" t="str">
            <v>5.1.82.0</v>
          </cell>
          <cell r="B157">
            <v>5</v>
          </cell>
          <cell r="C157">
            <v>1</v>
          </cell>
          <cell r="D157">
            <v>82</v>
          </cell>
          <cell r="E157">
            <v>0</v>
          </cell>
          <cell r="F157">
            <v>0</v>
          </cell>
        </row>
        <row r="158">
          <cell r="A158" t="str">
            <v>5.1.82.A</v>
          </cell>
          <cell r="B158">
            <v>5</v>
          </cell>
          <cell r="C158">
            <v>1</v>
          </cell>
          <cell r="D158">
            <v>82</v>
          </cell>
          <cell r="E158" t="str">
            <v>A</v>
          </cell>
          <cell r="F158">
            <v>0</v>
          </cell>
        </row>
        <row r="159">
          <cell r="A159" t="str">
            <v>5.1.84.0</v>
          </cell>
          <cell r="B159">
            <v>5</v>
          </cell>
          <cell r="C159">
            <v>1</v>
          </cell>
          <cell r="D159">
            <v>84</v>
          </cell>
          <cell r="E159">
            <v>0</v>
          </cell>
          <cell r="F159">
            <v>0</v>
          </cell>
        </row>
        <row r="160">
          <cell r="A160" t="str">
            <v>5.1.84.A</v>
          </cell>
          <cell r="B160">
            <v>5</v>
          </cell>
          <cell r="C160">
            <v>1</v>
          </cell>
          <cell r="D160">
            <v>84</v>
          </cell>
          <cell r="E160" t="str">
            <v>A</v>
          </cell>
          <cell r="F160">
            <v>0</v>
          </cell>
        </row>
        <row r="161">
          <cell r="A161" t="str">
            <v>5.1.85.0</v>
          </cell>
          <cell r="B161">
            <v>5</v>
          </cell>
          <cell r="C161">
            <v>1</v>
          </cell>
          <cell r="D161">
            <v>85</v>
          </cell>
          <cell r="E161">
            <v>0</v>
          </cell>
          <cell r="F161">
            <v>0</v>
          </cell>
        </row>
        <row r="162">
          <cell r="A162" t="str">
            <v>5.1.85.A</v>
          </cell>
          <cell r="B162">
            <v>5</v>
          </cell>
          <cell r="C162">
            <v>1</v>
          </cell>
          <cell r="D162">
            <v>85</v>
          </cell>
          <cell r="E162" t="str">
            <v>A</v>
          </cell>
          <cell r="F162">
            <v>0</v>
          </cell>
        </row>
        <row r="163">
          <cell r="A163" t="str">
            <v>5.1.98.0</v>
          </cell>
          <cell r="B163">
            <v>5</v>
          </cell>
          <cell r="C163">
            <v>1</v>
          </cell>
          <cell r="D163">
            <v>98</v>
          </cell>
          <cell r="E163">
            <v>0</v>
          </cell>
          <cell r="F163">
            <v>0</v>
          </cell>
        </row>
        <row r="164">
          <cell r="A164" t="str">
            <v>5.1.98.A</v>
          </cell>
          <cell r="B164">
            <v>5</v>
          </cell>
          <cell r="C164">
            <v>1</v>
          </cell>
          <cell r="D164">
            <v>98</v>
          </cell>
          <cell r="E164" t="str">
            <v>A</v>
          </cell>
          <cell r="F164">
            <v>0</v>
          </cell>
        </row>
        <row r="165">
          <cell r="A165" t="str">
            <v>6.1.0.0</v>
          </cell>
          <cell r="B165">
            <v>6</v>
          </cell>
          <cell r="C165">
            <v>1</v>
          </cell>
          <cell r="D165">
            <v>0</v>
          </cell>
          <cell r="E165">
            <v>0</v>
          </cell>
          <cell r="F165">
            <v>1.2500000000000001E-2</v>
          </cell>
        </row>
        <row r="166">
          <cell r="A166" t="str">
            <v>6.3.0.0</v>
          </cell>
          <cell r="B166">
            <v>6</v>
          </cell>
          <cell r="C166">
            <v>3</v>
          </cell>
          <cell r="D166">
            <v>0</v>
          </cell>
          <cell r="E166">
            <v>0</v>
          </cell>
          <cell r="F166">
            <v>1.2500000000000001E-2</v>
          </cell>
        </row>
        <row r="167">
          <cell r="A167" t="str">
            <v>6.15.0.0</v>
          </cell>
          <cell r="B167">
            <v>6</v>
          </cell>
          <cell r="C167">
            <v>15</v>
          </cell>
          <cell r="D167">
            <v>0</v>
          </cell>
          <cell r="E167">
            <v>0</v>
          </cell>
          <cell r="F167">
            <v>1.2500000000000001E-2</v>
          </cell>
        </row>
        <row r="168">
          <cell r="A168" t="str">
            <v>6.18.0.0</v>
          </cell>
          <cell r="B168">
            <v>6</v>
          </cell>
          <cell r="C168">
            <v>18</v>
          </cell>
          <cell r="D168">
            <v>0</v>
          </cell>
          <cell r="E168">
            <v>0</v>
          </cell>
          <cell r="F168">
            <v>1.2500000000000001E-2</v>
          </cell>
        </row>
        <row r="169">
          <cell r="A169" t="str">
            <v>6.1.0.1</v>
          </cell>
          <cell r="B169">
            <v>6</v>
          </cell>
          <cell r="C169">
            <v>1</v>
          </cell>
          <cell r="D169">
            <v>0</v>
          </cell>
          <cell r="E169">
            <v>1</v>
          </cell>
          <cell r="F169">
            <v>1.2500000000000001E-2</v>
          </cell>
        </row>
        <row r="170">
          <cell r="A170" t="str">
            <v>6.1.0.2</v>
          </cell>
          <cell r="B170">
            <v>6</v>
          </cell>
          <cell r="C170">
            <v>1</v>
          </cell>
          <cell r="D170">
            <v>0</v>
          </cell>
          <cell r="E170">
            <v>2</v>
          </cell>
          <cell r="F170">
            <v>1.2500000000000001E-2</v>
          </cell>
        </row>
        <row r="171">
          <cell r="A171" t="str">
            <v>6.1.0.A</v>
          </cell>
          <cell r="B171">
            <v>6</v>
          </cell>
          <cell r="C171">
            <v>1</v>
          </cell>
          <cell r="D171">
            <v>0</v>
          </cell>
          <cell r="E171" t="str">
            <v>A</v>
          </cell>
          <cell r="F171">
            <v>1.2500000000000001E-2</v>
          </cell>
        </row>
        <row r="172">
          <cell r="A172" t="str">
            <v>6.3.0.A</v>
          </cell>
          <cell r="B172">
            <v>6</v>
          </cell>
          <cell r="C172">
            <v>3</v>
          </cell>
          <cell r="D172">
            <v>0</v>
          </cell>
          <cell r="E172" t="str">
            <v>A</v>
          </cell>
          <cell r="F172">
            <v>1.2500000000000001E-2</v>
          </cell>
        </row>
        <row r="173">
          <cell r="A173" t="str">
            <v>6.15.0.A</v>
          </cell>
          <cell r="B173">
            <v>6</v>
          </cell>
          <cell r="C173">
            <v>15</v>
          </cell>
          <cell r="D173">
            <v>0</v>
          </cell>
          <cell r="E173" t="str">
            <v>A</v>
          </cell>
          <cell r="F173">
            <v>1.2500000000000001E-2</v>
          </cell>
        </row>
        <row r="174">
          <cell r="A174" t="str">
            <v>6.18.0.A</v>
          </cell>
          <cell r="B174">
            <v>6</v>
          </cell>
          <cell r="C174">
            <v>18</v>
          </cell>
          <cell r="D174">
            <v>0</v>
          </cell>
          <cell r="E174" t="str">
            <v>A</v>
          </cell>
          <cell r="F174">
            <v>1.2500000000000001E-2</v>
          </cell>
        </row>
        <row r="175">
          <cell r="A175" t="str">
            <v>6.1.0.I</v>
          </cell>
          <cell r="B175">
            <v>6</v>
          </cell>
          <cell r="C175">
            <v>1</v>
          </cell>
          <cell r="D175">
            <v>0</v>
          </cell>
          <cell r="E175" t="str">
            <v>I</v>
          </cell>
          <cell r="F175">
            <v>1.2500000000000001E-2</v>
          </cell>
        </row>
        <row r="176">
          <cell r="A176" t="str">
            <v>6.14.0.I</v>
          </cell>
          <cell r="B176">
            <v>6</v>
          </cell>
          <cell r="C176">
            <v>14</v>
          </cell>
          <cell r="D176">
            <v>0</v>
          </cell>
          <cell r="E176" t="str">
            <v>I</v>
          </cell>
          <cell r="F176">
            <v>1.2500000000000001E-2</v>
          </cell>
        </row>
        <row r="177">
          <cell r="A177" t="str">
            <v>6.1.0.N</v>
          </cell>
          <cell r="B177">
            <v>6</v>
          </cell>
          <cell r="C177">
            <v>1</v>
          </cell>
          <cell r="D177">
            <v>0</v>
          </cell>
          <cell r="E177" t="str">
            <v>N</v>
          </cell>
          <cell r="F177">
            <v>1.2500000000000001E-2</v>
          </cell>
        </row>
        <row r="178">
          <cell r="A178" t="str">
            <v>6.0B.0.N</v>
          </cell>
          <cell r="B178">
            <v>6</v>
          </cell>
          <cell r="C178" t="str">
            <v>0B</v>
          </cell>
          <cell r="D178">
            <v>0</v>
          </cell>
          <cell r="E178" t="str">
            <v>N</v>
          </cell>
          <cell r="F178">
            <v>1.2500000000000001E-2</v>
          </cell>
        </row>
        <row r="179">
          <cell r="A179" t="str">
            <v>6.0E.0.N</v>
          </cell>
          <cell r="B179">
            <v>6</v>
          </cell>
          <cell r="C179" t="str">
            <v>0E</v>
          </cell>
          <cell r="D179">
            <v>0</v>
          </cell>
          <cell r="E179" t="str">
            <v>N</v>
          </cell>
          <cell r="F179">
            <v>1.2500000000000001E-2</v>
          </cell>
        </row>
        <row r="180">
          <cell r="A180" t="str">
            <v>6.0M.0.N</v>
          </cell>
          <cell r="B180">
            <v>6</v>
          </cell>
          <cell r="C180" t="str">
            <v>0M</v>
          </cell>
          <cell r="D180">
            <v>0</v>
          </cell>
          <cell r="E180" t="str">
            <v>N</v>
          </cell>
          <cell r="F180">
            <v>1.2500000000000001E-2</v>
          </cell>
        </row>
        <row r="181">
          <cell r="A181" t="str">
            <v>6.18.0.N</v>
          </cell>
          <cell r="B181">
            <v>6</v>
          </cell>
          <cell r="C181">
            <v>18</v>
          </cell>
          <cell r="D181">
            <v>0</v>
          </cell>
          <cell r="E181" t="str">
            <v>N</v>
          </cell>
          <cell r="F181">
            <v>1.2500000000000001E-2</v>
          </cell>
        </row>
        <row r="182">
          <cell r="A182" t="str">
            <v>6.7P.0.N</v>
          </cell>
          <cell r="B182">
            <v>6</v>
          </cell>
          <cell r="C182" t="str">
            <v>7P</v>
          </cell>
          <cell r="D182">
            <v>0</v>
          </cell>
          <cell r="E182" t="str">
            <v>N</v>
          </cell>
          <cell r="F182">
            <v>1.2500000000000001E-2</v>
          </cell>
        </row>
        <row r="183">
          <cell r="A183" t="str">
            <v>6.7U.0.N</v>
          </cell>
          <cell r="B183">
            <v>6</v>
          </cell>
          <cell r="C183" t="str">
            <v>7U</v>
          </cell>
          <cell r="D183">
            <v>0</v>
          </cell>
          <cell r="E183" t="str">
            <v>N</v>
          </cell>
          <cell r="F183">
            <v>1.2500000000000001E-2</v>
          </cell>
        </row>
        <row r="184">
          <cell r="A184" t="str">
            <v>6.1.1.N</v>
          </cell>
          <cell r="B184">
            <v>6</v>
          </cell>
          <cell r="C184">
            <v>1</v>
          </cell>
          <cell r="D184">
            <v>1</v>
          </cell>
          <cell r="E184" t="str">
            <v>N</v>
          </cell>
          <cell r="F184">
            <v>1.2500000000000001E-2</v>
          </cell>
        </row>
        <row r="185">
          <cell r="A185" t="str">
            <v>6.1.98.0</v>
          </cell>
          <cell r="B185">
            <v>6</v>
          </cell>
          <cell r="C185">
            <v>1</v>
          </cell>
          <cell r="D185">
            <v>98</v>
          </cell>
          <cell r="E185">
            <v>0</v>
          </cell>
          <cell r="F185">
            <v>0</v>
          </cell>
        </row>
        <row r="186">
          <cell r="A186" t="str">
            <v>6.1.98.A</v>
          </cell>
          <cell r="B186">
            <v>6</v>
          </cell>
          <cell r="C186">
            <v>1</v>
          </cell>
          <cell r="D186">
            <v>98</v>
          </cell>
          <cell r="E186" t="str">
            <v>A</v>
          </cell>
          <cell r="F186">
            <v>0</v>
          </cell>
        </row>
        <row r="187">
          <cell r="A187" t="str">
            <v>8.1.10.0</v>
          </cell>
          <cell r="B187">
            <v>8</v>
          </cell>
          <cell r="C187">
            <v>1</v>
          </cell>
          <cell r="D187">
            <v>10</v>
          </cell>
          <cell r="E187">
            <v>0</v>
          </cell>
          <cell r="F187">
            <v>5.4899999999999997E-2</v>
          </cell>
        </row>
        <row r="188">
          <cell r="A188" t="str">
            <v>8.1.10.A</v>
          </cell>
          <cell r="B188">
            <v>8</v>
          </cell>
          <cell r="C188">
            <v>1</v>
          </cell>
          <cell r="D188">
            <v>10</v>
          </cell>
          <cell r="E188" t="str">
            <v>A</v>
          </cell>
          <cell r="F188">
            <v>5.4899999999999997E-2</v>
          </cell>
        </row>
        <row r="189">
          <cell r="A189" t="str">
            <v>8.1.10.I</v>
          </cell>
          <cell r="B189">
            <v>8</v>
          </cell>
          <cell r="C189">
            <v>1</v>
          </cell>
          <cell r="D189">
            <v>10</v>
          </cell>
          <cell r="E189" t="str">
            <v>I</v>
          </cell>
          <cell r="F189">
            <v>5.4899999999999997E-2</v>
          </cell>
        </row>
        <row r="190">
          <cell r="A190" t="str">
            <v>8.1.10.N</v>
          </cell>
          <cell r="B190">
            <v>8</v>
          </cell>
          <cell r="C190">
            <v>1</v>
          </cell>
          <cell r="D190">
            <v>10</v>
          </cell>
          <cell r="E190" t="str">
            <v>N</v>
          </cell>
          <cell r="F190">
            <v>5.4899999999999997E-2</v>
          </cell>
        </row>
        <row r="191">
          <cell r="A191" t="str">
            <v>8.7U.10.N</v>
          </cell>
          <cell r="B191">
            <v>8</v>
          </cell>
          <cell r="C191" t="str">
            <v>7U</v>
          </cell>
          <cell r="D191">
            <v>10</v>
          </cell>
          <cell r="E191" t="str">
            <v>N</v>
          </cell>
          <cell r="F191">
            <v>5.4899999999999997E-2</v>
          </cell>
        </row>
        <row r="192">
          <cell r="A192" t="str">
            <v>8.1.11.0</v>
          </cell>
          <cell r="B192">
            <v>8</v>
          </cell>
          <cell r="C192">
            <v>1</v>
          </cell>
          <cell r="D192">
            <v>11</v>
          </cell>
          <cell r="E192">
            <v>0</v>
          </cell>
          <cell r="F192">
            <v>3.7699999999999997E-2</v>
          </cell>
        </row>
        <row r="193">
          <cell r="A193" t="str">
            <v>8.1.11.A</v>
          </cell>
          <cell r="B193">
            <v>8</v>
          </cell>
          <cell r="C193">
            <v>1</v>
          </cell>
          <cell r="D193">
            <v>11</v>
          </cell>
          <cell r="E193" t="str">
            <v>A</v>
          </cell>
          <cell r="F193">
            <v>3.7699999999999997E-2</v>
          </cell>
        </row>
        <row r="194">
          <cell r="A194" t="str">
            <v>8.1.11.F</v>
          </cell>
          <cell r="B194">
            <v>8</v>
          </cell>
          <cell r="C194">
            <v>1</v>
          </cell>
          <cell r="D194">
            <v>11</v>
          </cell>
          <cell r="E194" t="str">
            <v>F</v>
          </cell>
          <cell r="F194">
            <v>3.7699999999999997E-2</v>
          </cell>
        </row>
        <row r="195">
          <cell r="A195" t="str">
            <v>8.1.11.I</v>
          </cell>
          <cell r="B195">
            <v>8</v>
          </cell>
          <cell r="C195">
            <v>1</v>
          </cell>
          <cell r="D195">
            <v>11</v>
          </cell>
          <cell r="E195" t="str">
            <v>I</v>
          </cell>
          <cell r="F195">
            <v>3.7699999999999997E-2</v>
          </cell>
        </row>
        <row r="196">
          <cell r="A196" t="str">
            <v>8.1.11.N</v>
          </cell>
          <cell r="B196">
            <v>8</v>
          </cell>
          <cell r="C196">
            <v>1</v>
          </cell>
          <cell r="D196">
            <v>11</v>
          </cell>
          <cell r="E196" t="str">
            <v>N</v>
          </cell>
          <cell r="F196">
            <v>3.7699999999999997E-2</v>
          </cell>
        </row>
        <row r="197">
          <cell r="A197" t="str">
            <v>8.1.12.N</v>
          </cell>
          <cell r="B197">
            <v>8</v>
          </cell>
          <cell r="C197">
            <v>1</v>
          </cell>
          <cell r="D197">
            <v>12</v>
          </cell>
          <cell r="E197" t="str">
            <v>N</v>
          </cell>
          <cell r="F197">
            <v>5.4899999999999997E-2</v>
          </cell>
        </row>
        <row r="198">
          <cell r="A198" t="str">
            <v>8.1.13.N</v>
          </cell>
          <cell r="B198">
            <v>8</v>
          </cell>
          <cell r="C198">
            <v>1</v>
          </cell>
          <cell r="D198">
            <v>13</v>
          </cell>
          <cell r="E198" t="str">
            <v>N</v>
          </cell>
          <cell r="F198">
            <v>5.4899999999999997E-2</v>
          </cell>
        </row>
        <row r="199">
          <cell r="A199" t="str">
            <v>8.1.20.0</v>
          </cell>
          <cell r="B199">
            <v>8</v>
          </cell>
          <cell r="C199">
            <v>1</v>
          </cell>
          <cell r="D199">
            <v>20</v>
          </cell>
          <cell r="E199">
            <v>0</v>
          </cell>
          <cell r="F199">
            <v>4.4699999999999997E-2</v>
          </cell>
        </row>
        <row r="200">
          <cell r="A200" t="str">
            <v>8.3.20.0</v>
          </cell>
          <cell r="B200">
            <v>8</v>
          </cell>
          <cell r="C200">
            <v>3</v>
          </cell>
          <cell r="D200">
            <v>20</v>
          </cell>
          <cell r="E200">
            <v>0</v>
          </cell>
          <cell r="F200">
            <v>4.4699999999999997E-2</v>
          </cell>
        </row>
        <row r="201">
          <cell r="A201" t="str">
            <v>8.18.20.0</v>
          </cell>
          <cell r="B201">
            <v>8</v>
          </cell>
          <cell r="C201">
            <v>18</v>
          </cell>
          <cell r="D201">
            <v>20</v>
          </cell>
          <cell r="E201">
            <v>0</v>
          </cell>
          <cell r="F201">
            <v>4.4699999999999997E-2</v>
          </cell>
        </row>
        <row r="202">
          <cell r="A202" t="str">
            <v>8.1.20.3</v>
          </cell>
          <cell r="B202">
            <v>8</v>
          </cell>
          <cell r="C202">
            <v>1</v>
          </cell>
          <cell r="D202">
            <v>20</v>
          </cell>
          <cell r="E202">
            <v>3</v>
          </cell>
          <cell r="F202">
            <v>4.4699999999999997E-2</v>
          </cell>
        </row>
        <row r="203">
          <cell r="A203" t="str">
            <v>8.1.20.A</v>
          </cell>
          <cell r="B203">
            <v>8</v>
          </cell>
          <cell r="C203">
            <v>1</v>
          </cell>
          <cell r="D203">
            <v>20</v>
          </cell>
          <cell r="E203" t="str">
            <v>A</v>
          </cell>
          <cell r="F203">
            <v>4.4699999999999997E-2</v>
          </cell>
        </row>
        <row r="204">
          <cell r="A204" t="str">
            <v>8.3.20.A</v>
          </cell>
          <cell r="B204">
            <v>8</v>
          </cell>
          <cell r="C204">
            <v>3</v>
          </cell>
          <cell r="D204">
            <v>20</v>
          </cell>
          <cell r="E204" t="str">
            <v>A</v>
          </cell>
          <cell r="F204">
            <v>4.4699999999999997E-2</v>
          </cell>
        </row>
        <row r="205">
          <cell r="A205" t="str">
            <v>8.18.20.A</v>
          </cell>
          <cell r="B205">
            <v>8</v>
          </cell>
          <cell r="C205">
            <v>18</v>
          </cell>
          <cell r="D205">
            <v>20</v>
          </cell>
          <cell r="E205" t="str">
            <v>A</v>
          </cell>
          <cell r="F205">
            <v>4.4699999999999997E-2</v>
          </cell>
        </row>
        <row r="206">
          <cell r="A206" t="str">
            <v>8.1.20.I</v>
          </cell>
          <cell r="B206">
            <v>8</v>
          </cell>
          <cell r="C206">
            <v>1</v>
          </cell>
          <cell r="D206">
            <v>20</v>
          </cell>
          <cell r="E206" t="str">
            <v>I</v>
          </cell>
          <cell r="F206">
            <v>4.4699999999999997E-2</v>
          </cell>
        </row>
        <row r="207">
          <cell r="A207" t="str">
            <v>8.1.20.N</v>
          </cell>
          <cell r="B207">
            <v>8</v>
          </cell>
          <cell r="C207">
            <v>1</v>
          </cell>
          <cell r="D207">
            <v>20</v>
          </cell>
          <cell r="E207" t="str">
            <v>N</v>
          </cell>
          <cell r="F207">
            <v>4.4699999999999997E-2</v>
          </cell>
        </row>
        <row r="208">
          <cell r="A208" t="str">
            <v>8.0E.20.N</v>
          </cell>
          <cell r="B208">
            <v>8</v>
          </cell>
          <cell r="C208" t="str">
            <v>0E</v>
          </cell>
          <cell r="D208">
            <v>20</v>
          </cell>
          <cell r="E208" t="str">
            <v>N</v>
          </cell>
          <cell r="F208">
            <v>4.4699999999999997E-2</v>
          </cell>
        </row>
        <row r="209">
          <cell r="A209" t="str">
            <v>8.0M.20.N</v>
          </cell>
          <cell r="B209">
            <v>8</v>
          </cell>
          <cell r="C209" t="str">
            <v>0M</v>
          </cell>
          <cell r="D209">
            <v>20</v>
          </cell>
          <cell r="E209" t="str">
            <v>N</v>
          </cell>
          <cell r="F209">
            <v>4.4699999999999997E-2</v>
          </cell>
        </row>
        <row r="210">
          <cell r="A210" t="str">
            <v>8.18.20.N</v>
          </cell>
          <cell r="B210">
            <v>8</v>
          </cell>
          <cell r="C210">
            <v>18</v>
          </cell>
          <cell r="D210">
            <v>20</v>
          </cell>
          <cell r="E210" t="str">
            <v>N</v>
          </cell>
          <cell r="F210">
            <v>4.4699999999999997E-2</v>
          </cell>
        </row>
        <row r="211">
          <cell r="A211" t="str">
            <v>8.7N.20.N</v>
          </cell>
          <cell r="B211">
            <v>8</v>
          </cell>
          <cell r="C211" t="str">
            <v>7N</v>
          </cell>
          <cell r="D211">
            <v>20</v>
          </cell>
          <cell r="E211" t="str">
            <v>N</v>
          </cell>
          <cell r="F211">
            <v>4.4699999999999997E-2</v>
          </cell>
        </row>
        <row r="212">
          <cell r="A212" t="str">
            <v>8.7P.20.N</v>
          </cell>
          <cell r="B212">
            <v>8</v>
          </cell>
          <cell r="C212" t="str">
            <v>7P</v>
          </cell>
          <cell r="D212">
            <v>20</v>
          </cell>
          <cell r="E212" t="str">
            <v>N</v>
          </cell>
          <cell r="F212">
            <v>4.4699999999999997E-2</v>
          </cell>
        </row>
        <row r="213">
          <cell r="A213" t="str">
            <v>8.7U.20.N</v>
          </cell>
          <cell r="B213">
            <v>8</v>
          </cell>
          <cell r="C213" t="str">
            <v>7U</v>
          </cell>
          <cell r="D213">
            <v>20</v>
          </cell>
          <cell r="E213" t="str">
            <v>N</v>
          </cell>
          <cell r="F213">
            <v>4.4699999999999997E-2</v>
          </cell>
        </row>
        <row r="214">
          <cell r="A214" t="str">
            <v>8.1.21.0</v>
          </cell>
          <cell r="B214">
            <v>8</v>
          </cell>
          <cell r="C214">
            <v>1</v>
          </cell>
          <cell r="D214">
            <v>21</v>
          </cell>
          <cell r="E214">
            <v>0</v>
          </cell>
          <cell r="F214">
            <v>3.78E-2</v>
          </cell>
        </row>
        <row r="215">
          <cell r="A215" t="str">
            <v>8.1.21.A</v>
          </cell>
          <cell r="B215">
            <v>8</v>
          </cell>
          <cell r="C215">
            <v>1</v>
          </cell>
          <cell r="D215">
            <v>21</v>
          </cell>
          <cell r="E215" t="str">
            <v>A</v>
          </cell>
          <cell r="F215">
            <v>3.78E-2</v>
          </cell>
        </row>
        <row r="216">
          <cell r="A216" t="str">
            <v>8.1.21.F</v>
          </cell>
          <cell r="B216">
            <v>8</v>
          </cell>
          <cell r="C216">
            <v>1</v>
          </cell>
          <cell r="D216">
            <v>21</v>
          </cell>
          <cell r="E216" t="str">
            <v>F</v>
          </cell>
          <cell r="F216">
            <v>3.78E-2</v>
          </cell>
        </row>
        <row r="217">
          <cell r="A217" t="str">
            <v>8.1.21.I</v>
          </cell>
          <cell r="B217">
            <v>8</v>
          </cell>
          <cell r="C217">
            <v>1</v>
          </cell>
          <cell r="D217">
            <v>21</v>
          </cell>
          <cell r="E217" t="str">
            <v>I</v>
          </cell>
          <cell r="F217">
            <v>3.78E-2</v>
          </cell>
        </row>
        <row r="218">
          <cell r="A218" t="str">
            <v>8.1.21.N</v>
          </cell>
          <cell r="B218">
            <v>8</v>
          </cell>
          <cell r="C218">
            <v>1</v>
          </cell>
          <cell r="D218">
            <v>21</v>
          </cell>
          <cell r="E218" t="str">
            <v>N</v>
          </cell>
          <cell r="F218">
            <v>3.78E-2</v>
          </cell>
        </row>
        <row r="219">
          <cell r="A219" t="str">
            <v>8.1.30.0</v>
          </cell>
          <cell r="B219">
            <v>8</v>
          </cell>
          <cell r="C219">
            <v>1</v>
          </cell>
          <cell r="D219">
            <v>30</v>
          </cell>
          <cell r="E219">
            <v>0</v>
          </cell>
          <cell r="F219">
            <v>0</v>
          </cell>
        </row>
        <row r="220">
          <cell r="A220" t="str">
            <v>8.1.30.A</v>
          </cell>
          <cell r="B220">
            <v>8</v>
          </cell>
          <cell r="C220">
            <v>1</v>
          </cell>
          <cell r="D220">
            <v>30</v>
          </cell>
          <cell r="E220" t="str">
            <v>A</v>
          </cell>
          <cell r="F220">
            <v>0</v>
          </cell>
        </row>
        <row r="221">
          <cell r="A221" t="str">
            <v>8.1.40.0</v>
          </cell>
          <cell r="B221">
            <v>8</v>
          </cell>
          <cell r="C221">
            <v>1</v>
          </cell>
          <cell r="D221">
            <v>40</v>
          </cell>
          <cell r="E221">
            <v>0</v>
          </cell>
          <cell r="F221">
            <v>3.8600000000000002E-2</v>
          </cell>
        </row>
        <row r="222">
          <cell r="A222" t="str">
            <v>8.3.40.0</v>
          </cell>
          <cell r="B222">
            <v>8</v>
          </cell>
          <cell r="C222">
            <v>3</v>
          </cell>
          <cell r="D222">
            <v>40</v>
          </cell>
          <cell r="E222">
            <v>0</v>
          </cell>
          <cell r="F222">
            <v>3.8600000000000002E-2</v>
          </cell>
        </row>
        <row r="223">
          <cell r="A223" t="str">
            <v>8.15.40.0</v>
          </cell>
          <cell r="B223">
            <v>8</v>
          </cell>
          <cell r="C223">
            <v>15</v>
          </cell>
          <cell r="D223">
            <v>40</v>
          </cell>
          <cell r="E223">
            <v>0</v>
          </cell>
          <cell r="F223">
            <v>3.8600000000000002E-2</v>
          </cell>
        </row>
        <row r="224">
          <cell r="A224" t="str">
            <v>8.1.40.3</v>
          </cell>
          <cell r="B224">
            <v>8</v>
          </cell>
          <cell r="C224">
            <v>1</v>
          </cell>
          <cell r="D224">
            <v>40</v>
          </cell>
          <cell r="E224">
            <v>3</v>
          </cell>
          <cell r="F224">
            <v>3.8600000000000002E-2</v>
          </cell>
        </row>
        <row r="225">
          <cell r="A225" t="str">
            <v>8.70.40.3</v>
          </cell>
          <cell r="B225">
            <v>8</v>
          </cell>
          <cell r="C225">
            <v>70</v>
          </cell>
          <cell r="D225">
            <v>40</v>
          </cell>
          <cell r="E225">
            <v>3</v>
          </cell>
          <cell r="F225">
            <v>3.8600000000000002E-2</v>
          </cell>
        </row>
        <row r="226">
          <cell r="A226" t="str">
            <v>8.71.40.3</v>
          </cell>
          <cell r="B226">
            <v>8</v>
          </cell>
          <cell r="C226">
            <v>71</v>
          </cell>
          <cell r="D226">
            <v>40</v>
          </cell>
          <cell r="E226">
            <v>3</v>
          </cell>
          <cell r="F226">
            <v>3.8600000000000002E-2</v>
          </cell>
        </row>
        <row r="227">
          <cell r="A227" t="str">
            <v>8.1.40.A</v>
          </cell>
          <cell r="B227">
            <v>8</v>
          </cell>
          <cell r="C227">
            <v>1</v>
          </cell>
          <cell r="D227">
            <v>40</v>
          </cell>
          <cell r="E227" t="str">
            <v>A</v>
          </cell>
          <cell r="F227">
            <v>3.8600000000000002E-2</v>
          </cell>
        </row>
        <row r="228">
          <cell r="A228" t="str">
            <v>8.3.40.A</v>
          </cell>
          <cell r="B228">
            <v>8</v>
          </cell>
          <cell r="C228">
            <v>3</v>
          </cell>
          <cell r="D228">
            <v>40</v>
          </cell>
          <cell r="E228" t="str">
            <v>A</v>
          </cell>
          <cell r="F228">
            <v>3.8600000000000002E-2</v>
          </cell>
        </row>
        <row r="229">
          <cell r="A229" t="str">
            <v>8.14.40.A</v>
          </cell>
          <cell r="B229">
            <v>8</v>
          </cell>
          <cell r="C229">
            <v>14</v>
          </cell>
          <cell r="D229">
            <v>40</v>
          </cell>
          <cell r="E229" t="str">
            <v>A</v>
          </cell>
          <cell r="F229">
            <v>3.8600000000000002E-2</v>
          </cell>
        </row>
        <row r="230">
          <cell r="A230" t="str">
            <v>8.15.40.A</v>
          </cell>
          <cell r="B230">
            <v>8</v>
          </cell>
          <cell r="C230">
            <v>15</v>
          </cell>
          <cell r="D230">
            <v>40</v>
          </cell>
          <cell r="E230" t="str">
            <v>A</v>
          </cell>
          <cell r="F230">
            <v>3.8600000000000002E-2</v>
          </cell>
        </row>
        <row r="231">
          <cell r="A231" t="str">
            <v>8.70.40.B</v>
          </cell>
          <cell r="B231">
            <v>8</v>
          </cell>
          <cell r="C231">
            <v>70</v>
          </cell>
          <cell r="D231">
            <v>40</v>
          </cell>
          <cell r="E231" t="str">
            <v>B</v>
          </cell>
          <cell r="F231">
            <v>3.8600000000000002E-2</v>
          </cell>
        </row>
        <row r="232">
          <cell r="A232" t="str">
            <v>8.71.40.B</v>
          </cell>
          <cell r="B232">
            <v>8</v>
          </cell>
          <cell r="C232">
            <v>71</v>
          </cell>
          <cell r="D232">
            <v>40</v>
          </cell>
          <cell r="E232" t="str">
            <v>B</v>
          </cell>
          <cell r="F232">
            <v>3.8600000000000002E-2</v>
          </cell>
        </row>
        <row r="233">
          <cell r="A233" t="str">
            <v>8.1.40.I</v>
          </cell>
          <cell r="B233">
            <v>8</v>
          </cell>
          <cell r="C233">
            <v>1</v>
          </cell>
          <cell r="D233">
            <v>40</v>
          </cell>
          <cell r="E233" t="str">
            <v>I</v>
          </cell>
          <cell r="F233">
            <v>3.8600000000000002E-2</v>
          </cell>
        </row>
        <row r="234">
          <cell r="A234" t="str">
            <v>8.14.40.I</v>
          </cell>
          <cell r="B234">
            <v>8</v>
          </cell>
          <cell r="C234">
            <v>14</v>
          </cell>
          <cell r="D234">
            <v>40</v>
          </cell>
          <cell r="E234" t="str">
            <v>I</v>
          </cell>
          <cell r="F234">
            <v>3.8600000000000002E-2</v>
          </cell>
        </row>
        <row r="235">
          <cell r="A235" t="str">
            <v>8.1.40.N</v>
          </cell>
          <cell r="B235">
            <v>8</v>
          </cell>
          <cell r="C235">
            <v>1</v>
          </cell>
          <cell r="D235">
            <v>40</v>
          </cell>
          <cell r="E235" t="str">
            <v>N</v>
          </cell>
          <cell r="F235">
            <v>3.8600000000000002E-2</v>
          </cell>
        </row>
        <row r="236">
          <cell r="A236" t="str">
            <v>8.0B.40.N</v>
          </cell>
          <cell r="B236">
            <v>8</v>
          </cell>
          <cell r="C236" t="str">
            <v>0B</v>
          </cell>
          <cell r="D236">
            <v>40</v>
          </cell>
          <cell r="E236" t="str">
            <v>N</v>
          </cell>
          <cell r="F236">
            <v>3.8600000000000002E-2</v>
          </cell>
        </row>
        <row r="237">
          <cell r="A237" t="str">
            <v>8.0E.40.N</v>
          </cell>
          <cell r="B237">
            <v>8</v>
          </cell>
          <cell r="C237" t="str">
            <v>0E</v>
          </cell>
          <cell r="D237">
            <v>40</v>
          </cell>
          <cell r="E237" t="str">
            <v>N</v>
          </cell>
          <cell r="F237">
            <v>3.8600000000000002E-2</v>
          </cell>
        </row>
        <row r="238">
          <cell r="A238" t="str">
            <v>8.14.40.N</v>
          </cell>
          <cell r="B238">
            <v>8</v>
          </cell>
          <cell r="C238">
            <v>14</v>
          </cell>
          <cell r="D238">
            <v>40</v>
          </cell>
          <cell r="E238" t="str">
            <v>N</v>
          </cell>
          <cell r="F238">
            <v>3.8600000000000002E-2</v>
          </cell>
        </row>
        <row r="239">
          <cell r="A239" t="str">
            <v>8.7U.40.N</v>
          </cell>
          <cell r="B239">
            <v>8</v>
          </cell>
          <cell r="C239" t="str">
            <v>7U</v>
          </cell>
          <cell r="D239">
            <v>40</v>
          </cell>
          <cell r="E239" t="str">
            <v>N</v>
          </cell>
          <cell r="F239">
            <v>3.8600000000000002E-2</v>
          </cell>
        </row>
        <row r="240">
          <cell r="A240" t="str">
            <v>8.1.41.0</v>
          </cell>
          <cell r="B240">
            <v>8</v>
          </cell>
          <cell r="C240">
            <v>1</v>
          </cell>
          <cell r="D240">
            <v>41</v>
          </cell>
          <cell r="E240">
            <v>0</v>
          </cell>
          <cell r="F240">
            <v>3.3300000000000003E-2</v>
          </cell>
        </row>
        <row r="241">
          <cell r="A241" t="str">
            <v>8.1.41.A</v>
          </cell>
          <cell r="B241">
            <v>8</v>
          </cell>
          <cell r="C241">
            <v>1</v>
          </cell>
          <cell r="D241">
            <v>41</v>
          </cell>
          <cell r="E241" t="str">
            <v>A</v>
          </cell>
          <cell r="F241">
            <v>3.3300000000000003E-2</v>
          </cell>
        </row>
        <row r="242">
          <cell r="A242" t="str">
            <v>8.1.41.F</v>
          </cell>
          <cell r="B242">
            <v>8</v>
          </cell>
          <cell r="C242">
            <v>1</v>
          </cell>
          <cell r="D242">
            <v>41</v>
          </cell>
          <cell r="E242" t="str">
            <v>F</v>
          </cell>
          <cell r="F242">
            <v>3.3300000000000003E-2</v>
          </cell>
        </row>
        <row r="243">
          <cell r="A243" t="str">
            <v>8.1.41.I</v>
          </cell>
          <cell r="B243">
            <v>8</v>
          </cell>
          <cell r="C243">
            <v>1</v>
          </cell>
          <cell r="D243">
            <v>41</v>
          </cell>
          <cell r="E243" t="str">
            <v>I</v>
          </cell>
          <cell r="F243">
            <v>3.3300000000000003E-2</v>
          </cell>
        </row>
        <row r="244">
          <cell r="A244" t="str">
            <v>8.1.41.M</v>
          </cell>
          <cell r="B244">
            <v>8</v>
          </cell>
          <cell r="C244">
            <v>1</v>
          </cell>
          <cell r="D244">
            <v>41</v>
          </cell>
          <cell r="E244" t="str">
            <v>M</v>
          </cell>
          <cell r="F244">
            <v>3.3300000000000003E-2</v>
          </cell>
        </row>
        <row r="245">
          <cell r="A245" t="str">
            <v>8.1.41.N</v>
          </cell>
          <cell r="B245">
            <v>8</v>
          </cell>
          <cell r="C245">
            <v>1</v>
          </cell>
          <cell r="D245">
            <v>41</v>
          </cell>
          <cell r="E245" t="str">
            <v>N</v>
          </cell>
          <cell r="F245">
            <v>3.3300000000000003E-2</v>
          </cell>
        </row>
        <row r="246">
          <cell r="A246" t="str">
            <v>8.1.50.0</v>
          </cell>
          <cell r="B246">
            <v>8</v>
          </cell>
          <cell r="C246">
            <v>1</v>
          </cell>
          <cell r="D246">
            <v>50</v>
          </cell>
          <cell r="E246">
            <v>0</v>
          </cell>
          <cell r="F246">
            <v>3.8600000000000002E-2</v>
          </cell>
        </row>
        <row r="247">
          <cell r="A247" t="str">
            <v>8.1.50.A</v>
          </cell>
          <cell r="B247">
            <v>8</v>
          </cell>
          <cell r="C247">
            <v>1</v>
          </cell>
          <cell r="D247">
            <v>50</v>
          </cell>
          <cell r="E247" t="str">
            <v>A</v>
          </cell>
          <cell r="F247">
            <v>3.8600000000000002E-2</v>
          </cell>
        </row>
        <row r="248">
          <cell r="A248" t="str">
            <v>8.1.50.N</v>
          </cell>
          <cell r="B248">
            <v>8</v>
          </cell>
          <cell r="C248">
            <v>1</v>
          </cell>
          <cell r="D248">
            <v>50</v>
          </cell>
          <cell r="E248" t="str">
            <v>N</v>
          </cell>
          <cell r="F248">
            <v>3.8600000000000002E-2</v>
          </cell>
        </row>
        <row r="249">
          <cell r="A249" t="str">
            <v>8.1.51.0</v>
          </cell>
          <cell r="B249">
            <v>8</v>
          </cell>
          <cell r="C249">
            <v>1</v>
          </cell>
          <cell r="D249">
            <v>51</v>
          </cell>
          <cell r="E249">
            <v>0</v>
          </cell>
          <cell r="F249">
            <v>3.3300000000000003E-2</v>
          </cell>
        </row>
        <row r="250">
          <cell r="A250" t="str">
            <v>8.1.51.A</v>
          </cell>
          <cell r="B250">
            <v>8</v>
          </cell>
          <cell r="C250">
            <v>1</v>
          </cell>
          <cell r="D250">
            <v>51</v>
          </cell>
          <cell r="E250" t="str">
            <v>A</v>
          </cell>
          <cell r="F250">
            <v>3.3300000000000003E-2</v>
          </cell>
        </row>
        <row r="251">
          <cell r="A251" t="str">
            <v>8.1.51.F</v>
          </cell>
          <cell r="B251">
            <v>8</v>
          </cell>
          <cell r="C251">
            <v>1</v>
          </cell>
          <cell r="D251">
            <v>51</v>
          </cell>
          <cell r="E251" t="str">
            <v>F</v>
          </cell>
          <cell r="F251">
            <v>3.3300000000000003E-2</v>
          </cell>
        </row>
        <row r="252">
          <cell r="A252" t="str">
            <v>8.1.51.N</v>
          </cell>
          <cell r="B252">
            <v>8</v>
          </cell>
          <cell r="C252">
            <v>1</v>
          </cell>
          <cell r="D252">
            <v>51</v>
          </cell>
          <cell r="E252" t="str">
            <v>N</v>
          </cell>
          <cell r="F252">
            <v>3.3300000000000003E-2</v>
          </cell>
        </row>
        <row r="253">
          <cell r="A253" t="str">
            <v>8.1.81.0</v>
          </cell>
          <cell r="B253">
            <v>8</v>
          </cell>
          <cell r="C253">
            <v>1</v>
          </cell>
          <cell r="D253">
            <v>81</v>
          </cell>
          <cell r="E253">
            <v>0</v>
          </cell>
          <cell r="F253">
            <v>0</v>
          </cell>
        </row>
        <row r="254">
          <cell r="A254" t="str">
            <v>8.1.81.A</v>
          </cell>
          <cell r="B254">
            <v>8</v>
          </cell>
          <cell r="C254">
            <v>1</v>
          </cell>
          <cell r="D254">
            <v>81</v>
          </cell>
          <cell r="E254" t="str">
            <v>A</v>
          </cell>
          <cell r="F254">
            <v>0</v>
          </cell>
        </row>
        <row r="255">
          <cell r="A255" t="str">
            <v>8.1.82.0</v>
          </cell>
          <cell r="B255">
            <v>8</v>
          </cell>
          <cell r="C255">
            <v>1</v>
          </cell>
          <cell r="D255">
            <v>82</v>
          </cell>
          <cell r="E255">
            <v>0</v>
          </cell>
          <cell r="F255">
            <v>0</v>
          </cell>
        </row>
        <row r="256">
          <cell r="A256" t="str">
            <v>8.1.82.A</v>
          </cell>
          <cell r="B256">
            <v>8</v>
          </cell>
          <cell r="C256">
            <v>1</v>
          </cell>
          <cell r="D256">
            <v>82</v>
          </cell>
          <cell r="E256" t="str">
            <v>A</v>
          </cell>
          <cell r="F256">
            <v>0</v>
          </cell>
        </row>
        <row r="257">
          <cell r="A257" t="str">
            <v>8.1.84.0</v>
          </cell>
          <cell r="B257">
            <v>8</v>
          </cell>
          <cell r="C257">
            <v>1</v>
          </cell>
          <cell r="D257">
            <v>84</v>
          </cell>
          <cell r="E257">
            <v>0</v>
          </cell>
          <cell r="F257">
            <v>0</v>
          </cell>
        </row>
        <row r="258">
          <cell r="A258" t="str">
            <v>8.1.84.A</v>
          </cell>
          <cell r="B258">
            <v>8</v>
          </cell>
          <cell r="C258">
            <v>1</v>
          </cell>
          <cell r="D258">
            <v>84</v>
          </cell>
          <cell r="E258" t="str">
            <v>A</v>
          </cell>
          <cell r="F258">
            <v>0</v>
          </cell>
        </row>
        <row r="259">
          <cell r="A259" t="str">
            <v>8.1.85.0</v>
          </cell>
          <cell r="B259">
            <v>8</v>
          </cell>
          <cell r="C259">
            <v>1</v>
          </cell>
          <cell r="D259">
            <v>85</v>
          </cell>
          <cell r="E259">
            <v>0</v>
          </cell>
          <cell r="F259">
            <v>0</v>
          </cell>
        </row>
        <row r="260">
          <cell r="A260" t="str">
            <v>8.1.85.A</v>
          </cell>
          <cell r="B260">
            <v>8</v>
          </cell>
          <cell r="C260">
            <v>1</v>
          </cell>
          <cell r="D260">
            <v>85</v>
          </cell>
          <cell r="E260" t="str">
            <v>A</v>
          </cell>
          <cell r="F260">
            <v>0</v>
          </cell>
        </row>
        <row r="261">
          <cell r="A261" t="str">
            <v>8.1.98.0</v>
          </cell>
          <cell r="B261">
            <v>8</v>
          </cell>
          <cell r="C261">
            <v>1</v>
          </cell>
          <cell r="D261">
            <v>98</v>
          </cell>
          <cell r="E261">
            <v>0</v>
          </cell>
          <cell r="F261">
            <v>0</v>
          </cell>
        </row>
        <row r="262">
          <cell r="A262" t="str">
            <v>8.1.98.A</v>
          </cell>
          <cell r="B262">
            <v>8</v>
          </cell>
          <cell r="C262">
            <v>1</v>
          </cell>
          <cell r="D262">
            <v>98</v>
          </cell>
          <cell r="E262" t="str">
            <v>A</v>
          </cell>
          <cell r="F262">
            <v>0</v>
          </cell>
        </row>
        <row r="263">
          <cell r="A263" t="str">
            <v>9.1.10.0</v>
          </cell>
          <cell r="B263">
            <v>9</v>
          </cell>
          <cell r="C263">
            <v>1</v>
          </cell>
          <cell r="D263">
            <v>10</v>
          </cell>
          <cell r="E263">
            <v>0</v>
          </cell>
          <cell r="F263">
            <v>3.3000000000000002E-2</v>
          </cell>
        </row>
        <row r="264">
          <cell r="A264" t="str">
            <v>9.1.10.A</v>
          </cell>
          <cell r="B264">
            <v>9</v>
          </cell>
          <cell r="C264">
            <v>1</v>
          </cell>
          <cell r="D264">
            <v>10</v>
          </cell>
          <cell r="E264" t="str">
            <v>A</v>
          </cell>
          <cell r="F264">
            <v>3.3000000000000002E-2</v>
          </cell>
        </row>
        <row r="265">
          <cell r="A265" t="str">
            <v>9.1.10.I</v>
          </cell>
          <cell r="B265">
            <v>9</v>
          </cell>
          <cell r="C265">
            <v>1</v>
          </cell>
          <cell r="D265">
            <v>10</v>
          </cell>
          <cell r="E265" t="str">
            <v>I</v>
          </cell>
          <cell r="F265">
            <v>3.3000000000000002E-2</v>
          </cell>
        </row>
        <row r="266">
          <cell r="A266" t="str">
            <v>9.1.10.N</v>
          </cell>
          <cell r="B266">
            <v>9</v>
          </cell>
          <cell r="C266">
            <v>1</v>
          </cell>
          <cell r="D266">
            <v>10</v>
          </cell>
          <cell r="E266" t="str">
            <v>N</v>
          </cell>
          <cell r="F266">
            <v>3.3000000000000002E-2</v>
          </cell>
        </row>
        <row r="267">
          <cell r="A267" t="str">
            <v>9.0B.10.N</v>
          </cell>
          <cell r="B267">
            <v>9</v>
          </cell>
          <cell r="C267" t="str">
            <v>0B</v>
          </cell>
          <cell r="D267">
            <v>10</v>
          </cell>
          <cell r="E267" t="str">
            <v>N</v>
          </cell>
          <cell r="F267">
            <v>3.3000000000000002E-2</v>
          </cell>
        </row>
        <row r="268">
          <cell r="A268" t="str">
            <v>9.0E.10.N</v>
          </cell>
          <cell r="B268">
            <v>9</v>
          </cell>
          <cell r="C268" t="str">
            <v>0E</v>
          </cell>
          <cell r="D268">
            <v>10</v>
          </cell>
          <cell r="E268" t="str">
            <v>N</v>
          </cell>
          <cell r="F268">
            <v>3.3000000000000002E-2</v>
          </cell>
        </row>
        <row r="269">
          <cell r="A269" t="str">
            <v>9.7U.10.N</v>
          </cell>
          <cell r="B269">
            <v>9</v>
          </cell>
          <cell r="C269" t="str">
            <v>7U</v>
          </cell>
          <cell r="D269">
            <v>10</v>
          </cell>
          <cell r="E269" t="str">
            <v>N</v>
          </cell>
          <cell r="F269">
            <v>3.3000000000000002E-2</v>
          </cell>
        </row>
        <row r="270">
          <cell r="A270" t="str">
            <v>9.1.11.N</v>
          </cell>
          <cell r="B270">
            <v>9</v>
          </cell>
          <cell r="C270">
            <v>1</v>
          </cell>
          <cell r="D270">
            <v>11</v>
          </cell>
          <cell r="E270" t="str">
            <v>N</v>
          </cell>
          <cell r="F270">
            <v>3.3000000000000002E-2</v>
          </cell>
        </row>
        <row r="271">
          <cell r="A271" t="str">
            <v>9.1.12.N</v>
          </cell>
          <cell r="B271">
            <v>9</v>
          </cell>
          <cell r="C271">
            <v>1</v>
          </cell>
          <cell r="D271">
            <v>12</v>
          </cell>
          <cell r="E271" t="str">
            <v>N</v>
          </cell>
          <cell r="F271">
            <v>3.3000000000000002E-2</v>
          </cell>
        </row>
        <row r="272">
          <cell r="A272" t="str">
            <v>9.1.13.N</v>
          </cell>
          <cell r="B272">
            <v>9</v>
          </cell>
          <cell r="C272">
            <v>1</v>
          </cell>
          <cell r="D272">
            <v>13</v>
          </cell>
          <cell r="E272" t="str">
            <v>N</v>
          </cell>
          <cell r="F272">
            <v>3.3000000000000002E-2</v>
          </cell>
        </row>
        <row r="273">
          <cell r="A273" t="str">
            <v>9.1.14.N</v>
          </cell>
          <cell r="B273">
            <v>9</v>
          </cell>
          <cell r="C273">
            <v>1</v>
          </cell>
          <cell r="D273">
            <v>14</v>
          </cell>
          <cell r="E273" t="str">
            <v>N</v>
          </cell>
          <cell r="F273">
            <v>3.3000000000000002E-2</v>
          </cell>
        </row>
        <row r="274">
          <cell r="A274" t="str">
            <v>9.1.15.N</v>
          </cell>
          <cell r="B274">
            <v>9</v>
          </cell>
          <cell r="C274">
            <v>1</v>
          </cell>
          <cell r="D274">
            <v>15</v>
          </cell>
          <cell r="E274" t="str">
            <v>N</v>
          </cell>
          <cell r="F274">
            <v>3.3000000000000002E-2</v>
          </cell>
        </row>
        <row r="275">
          <cell r="A275" t="str">
            <v>9.1.20.0</v>
          </cell>
          <cell r="B275">
            <v>9</v>
          </cell>
          <cell r="C275">
            <v>1</v>
          </cell>
          <cell r="D275">
            <v>20</v>
          </cell>
          <cell r="E275">
            <v>0</v>
          </cell>
          <cell r="F275">
            <v>2.6700000000000002E-2</v>
          </cell>
        </row>
        <row r="276">
          <cell r="A276" t="str">
            <v>9.3.20.0</v>
          </cell>
          <cell r="B276">
            <v>9</v>
          </cell>
          <cell r="C276">
            <v>3</v>
          </cell>
          <cell r="D276">
            <v>20</v>
          </cell>
          <cell r="E276">
            <v>0</v>
          </cell>
          <cell r="F276">
            <v>2.6700000000000002E-2</v>
          </cell>
        </row>
        <row r="277">
          <cell r="A277" t="str">
            <v>9.18.20.0</v>
          </cell>
          <cell r="B277">
            <v>9</v>
          </cell>
          <cell r="C277">
            <v>18</v>
          </cell>
          <cell r="D277">
            <v>20</v>
          </cell>
          <cell r="E277">
            <v>0</v>
          </cell>
          <cell r="F277">
            <v>2.6700000000000002E-2</v>
          </cell>
        </row>
        <row r="278">
          <cell r="A278" t="str">
            <v>9.1.20.3</v>
          </cell>
          <cell r="B278">
            <v>9</v>
          </cell>
          <cell r="C278">
            <v>1</v>
          </cell>
          <cell r="D278">
            <v>20</v>
          </cell>
          <cell r="E278">
            <v>3</v>
          </cell>
          <cell r="F278">
            <v>2.6700000000000002E-2</v>
          </cell>
        </row>
        <row r="279">
          <cell r="A279" t="str">
            <v>9.1.20.A</v>
          </cell>
          <cell r="B279">
            <v>9</v>
          </cell>
          <cell r="C279">
            <v>1</v>
          </cell>
          <cell r="D279">
            <v>20</v>
          </cell>
          <cell r="E279" t="str">
            <v>A</v>
          </cell>
          <cell r="F279">
            <v>2.6700000000000002E-2</v>
          </cell>
        </row>
        <row r="280">
          <cell r="A280" t="str">
            <v>9.3.20.A</v>
          </cell>
          <cell r="B280">
            <v>9</v>
          </cell>
          <cell r="C280">
            <v>3</v>
          </cell>
          <cell r="D280">
            <v>20</v>
          </cell>
          <cell r="E280" t="str">
            <v>A</v>
          </cell>
          <cell r="F280">
            <v>2.6700000000000002E-2</v>
          </cell>
        </row>
        <row r="281">
          <cell r="A281" t="str">
            <v>9.18.20.A</v>
          </cell>
          <cell r="B281">
            <v>9</v>
          </cell>
          <cell r="C281">
            <v>18</v>
          </cell>
          <cell r="D281">
            <v>20</v>
          </cell>
          <cell r="E281" t="str">
            <v>A</v>
          </cell>
          <cell r="F281">
            <v>2.6700000000000002E-2</v>
          </cell>
        </row>
        <row r="282">
          <cell r="A282" t="str">
            <v>9.1.20.I</v>
          </cell>
          <cell r="B282">
            <v>9</v>
          </cell>
          <cell r="C282">
            <v>1</v>
          </cell>
          <cell r="D282">
            <v>20</v>
          </cell>
          <cell r="E282" t="str">
            <v>I</v>
          </cell>
          <cell r="F282">
            <v>2.6700000000000002E-2</v>
          </cell>
        </row>
        <row r="283">
          <cell r="A283" t="str">
            <v>9.1.20.N</v>
          </cell>
          <cell r="B283">
            <v>9</v>
          </cell>
          <cell r="C283">
            <v>1</v>
          </cell>
          <cell r="D283">
            <v>20</v>
          </cell>
          <cell r="E283" t="str">
            <v>N</v>
          </cell>
          <cell r="F283">
            <v>2.6700000000000002E-2</v>
          </cell>
        </row>
        <row r="284">
          <cell r="A284" t="str">
            <v>9.0E.20.N</v>
          </cell>
          <cell r="B284">
            <v>9</v>
          </cell>
          <cell r="C284" t="str">
            <v>0E</v>
          </cell>
          <cell r="D284">
            <v>20</v>
          </cell>
          <cell r="E284" t="str">
            <v>N</v>
          </cell>
          <cell r="F284">
            <v>2.6700000000000002E-2</v>
          </cell>
        </row>
        <row r="285">
          <cell r="A285" t="str">
            <v>9.0M.20.N</v>
          </cell>
          <cell r="B285">
            <v>9</v>
          </cell>
          <cell r="C285" t="str">
            <v>0M</v>
          </cell>
          <cell r="D285">
            <v>20</v>
          </cell>
          <cell r="E285" t="str">
            <v>N</v>
          </cell>
          <cell r="F285">
            <v>2.6700000000000002E-2</v>
          </cell>
        </row>
        <row r="286">
          <cell r="A286" t="str">
            <v>9.18.20.N</v>
          </cell>
          <cell r="B286">
            <v>9</v>
          </cell>
          <cell r="C286">
            <v>18</v>
          </cell>
          <cell r="D286">
            <v>20</v>
          </cell>
          <cell r="E286" t="str">
            <v>N</v>
          </cell>
          <cell r="F286">
            <v>2.6700000000000002E-2</v>
          </cell>
        </row>
        <row r="287">
          <cell r="A287" t="str">
            <v>9.7N.20.N</v>
          </cell>
          <cell r="B287">
            <v>9</v>
          </cell>
          <cell r="C287" t="str">
            <v>7N</v>
          </cell>
          <cell r="D287">
            <v>20</v>
          </cell>
          <cell r="E287" t="str">
            <v>N</v>
          </cell>
          <cell r="F287">
            <v>2.6700000000000002E-2</v>
          </cell>
        </row>
        <row r="288">
          <cell r="A288" t="str">
            <v>9.7P.20.N</v>
          </cell>
          <cell r="B288">
            <v>9</v>
          </cell>
          <cell r="C288" t="str">
            <v>7P</v>
          </cell>
          <cell r="D288">
            <v>20</v>
          </cell>
          <cell r="E288" t="str">
            <v>N</v>
          </cell>
          <cell r="F288">
            <v>2.6700000000000002E-2</v>
          </cell>
        </row>
        <row r="289">
          <cell r="A289" t="str">
            <v>9.7U.20.N</v>
          </cell>
          <cell r="B289">
            <v>9</v>
          </cell>
          <cell r="C289" t="str">
            <v>7U</v>
          </cell>
          <cell r="D289">
            <v>20</v>
          </cell>
          <cell r="E289" t="str">
            <v>N</v>
          </cell>
          <cell r="F289">
            <v>2.6700000000000002E-2</v>
          </cell>
        </row>
        <row r="290">
          <cell r="A290" t="str">
            <v>9.1.21.N</v>
          </cell>
          <cell r="B290">
            <v>9</v>
          </cell>
          <cell r="C290">
            <v>1</v>
          </cell>
          <cell r="D290">
            <v>21</v>
          </cell>
          <cell r="E290" t="str">
            <v>N</v>
          </cell>
          <cell r="F290">
            <v>2.6700000000000002E-2</v>
          </cell>
        </row>
        <row r="291">
          <cell r="A291" t="str">
            <v>9.1.30.0</v>
          </cell>
          <cell r="B291">
            <v>9</v>
          </cell>
          <cell r="C291">
            <v>1</v>
          </cell>
          <cell r="D291">
            <v>30</v>
          </cell>
          <cell r="E291">
            <v>0</v>
          </cell>
          <cell r="F291">
            <v>0</v>
          </cell>
        </row>
        <row r="292">
          <cell r="A292" t="str">
            <v>9.1.30.A</v>
          </cell>
          <cell r="B292">
            <v>9</v>
          </cell>
          <cell r="C292">
            <v>1</v>
          </cell>
          <cell r="D292">
            <v>30</v>
          </cell>
          <cell r="E292" t="str">
            <v>A</v>
          </cell>
          <cell r="F292">
            <v>0</v>
          </cell>
        </row>
        <row r="293">
          <cell r="A293" t="str">
            <v>9.1.40.0</v>
          </cell>
          <cell r="B293">
            <v>9</v>
          </cell>
          <cell r="C293">
            <v>1</v>
          </cell>
          <cell r="D293">
            <v>40</v>
          </cell>
          <cell r="E293">
            <v>0</v>
          </cell>
          <cell r="F293">
            <v>2.1999999999999999E-2</v>
          </cell>
        </row>
        <row r="294">
          <cell r="A294" t="str">
            <v>9.3.40.0</v>
          </cell>
          <cell r="B294">
            <v>9</v>
          </cell>
          <cell r="C294">
            <v>3</v>
          </cell>
          <cell r="D294">
            <v>40</v>
          </cell>
          <cell r="E294">
            <v>0</v>
          </cell>
          <cell r="F294">
            <v>2.1999999999999999E-2</v>
          </cell>
        </row>
        <row r="295">
          <cell r="A295" t="str">
            <v>9.15.40.0</v>
          </cell>
          <cell r="B295">
            <v>9</v>
          </cell>
          <cell r="C295">
            <v>15</v>
          </cell>
          <cell r="D295">
            <v>40</v>
          </cell>
          <cell r="E295">
            <v>0</v>
          </cell>
          <cell r="F295">
            <v>2.1999999999999999E-2</v>
          </cell>
        </row>
        <row r="296">
          <cell r="A296" t="str">
            <v>9.1.40.3</v>
          </cell>
          <cell r="B296">
            <v>9</v>
          </cell>
          <cell r="C296">
            <v>1</v>
          </cell>
          <cell r="D296">
            <v>40</v>
          </cell>
          <cell r="E296">
            <v>3</v>
          </cell>
          <cell r="F296">
            <v>2.1999999999999999E-2</v>
          </cell>
        </row>
        <row r="297">
          <cell r="A297" t="str">
            <v>9.70.40.3</v>
          </cell>
          <cell r="B297">
            <v>9</v>
          </cell>
          <cell r="C297">
            <v>70</v>
          </cell>
          <cell r="D297">
            <v>40</v>
          </cell>
          <cell r="E297">
            <v>3</v>
          </cell>
          <cell r="F297">
            <v>2.1999999999999999E-2</v>
          </cell>
        </row>
        <row r="298">
          <cell r="A298" t="str">
            <v>9.71.40.3</v>
          </cell>
          <cell r="B298">
            <v>9</v>
          </cell>
          <cell r="C298">
            <v>71</v>
          </cell>
          <cell r="D298">
            <v>40</v>
          </cell>
          <cell r="E298">
            <v>3</v>
          </cell>
          <cell r="F298">
            <v>2.1999999999999999E-2</v>
          </cell>
        </row>
        <row r="299">
          <cell r="A299" t="str">
            <v>9.1.40.A</v>
          </cell>
          <cell r="B299">
            <v>9</v>
          </cell>
          <cell r="C299">
            <v>1</v>
          </cell>
          <cell r="D299">
            <v>40</v>
          </cell>
          <cell r="E299" t="str">
            <v>A</v>
          </cell>
          <cell r="F299">
            <v>2.1999999999999999E-2</v>
          </cell>
        </row>
        <row r="300">
          <cell r="A300" t="str">
            <v>9.3.40.A</v>
          </cell>
          <cell r="B300">
            <v>9</v>
          </cell>
          <cell r="C300">
            <v>3</v>
          </cell>
          <cell r="D300">
            <v>40</v>
          </cell>
          <cell r="E300" t="str">
            <v>A</v>
          </cell>
          <cell r="F300">
            <v>2.1999999999999999E-2</v>
          </cell>
        </row>
        <row r="301">
          <cell r="A301" t="str">
            <v>9.14.40.A</v>
          </cell>
          <cell r="B301">
            <v>9</v>
          </cell>
          <cell r="C301">
            <v>14</v>
          </cell>
          <cell r="D301">
            <v>40</v>
          </cell>
          <cell r="E301" t="str">
            <v>A</v>
          </cell>
          <cell r="F301">
            <v>2.1999999999999999E-2</v>
          </cell>
        </row>
        <row r="302">
          <cell r="A302" t="str">
            <v>9.15.40.A</v>
          </cell>
          <cell r="B302">
            <v>9</v>
          </cell>
          <cell r="C302">
            <v>15</v>
          </cell>
          <cell r="D302">
            <v>40</v>
          </cell>
          <cell r="E302" t="str">
            <v>A</v>
          </cell>
          <cell r="F302">
            <v>2.1999999999999999E-2</v>
          </cell>
        </row>
        <row r="303">
          <cell r="A303" t="str">
            <v>9.70.40.B</v>
          </cell>
          <cell r="B303">
            <v>9</v>
          </cell>
          <cell r="C303">
            <v>70</v>
          </cell>
          <cell r="D303">
            <v>40</v>
          </cell>
          <cell r="E303" t="str">
            <v>B</v>
          </cell>
          <cell r="F303">
            <v>2.1999999999999999E-2</v>
          </cell>
        </row>
        <row r="304">
          <cell r="A304" t="str">
            <v>9.71.40.B</v>
          </cell>
          <cell r="B304">
            <v>9</v>
          </cell>
          <cell r="C304">
            <v>71</v>
          </cell>
          <cell r="D304">
            <v>40</v>
          </cell>
          <cell r="E304" t="str">
            <v>B</v>
          </cell>
          <cell r="F304">
            <v>2.1999999999999999E-2</v>
          </cell>
        </row>
        <row r="305">
          <cell r="A305" t="str">
            <v>9.1.40.I</v>
          </cell>
          <cell r="B305">
            <v>9</v>
          </cell>
          <cell r="C305">
            <v>1</v>
          </cell>
          <cell r="D305">
            <v>40</v>
          </cell>
          <cell r="E305" t="str">
            <v>I</v>
          </cell>
          <cell r="F305">
            <v>2.1999999999999999E-2</v>
          </cell>
        </row>
        <row r="306">
          <cell r="A306" t="str">
            <v>9.14.40.I</v>
          </cell>
          <cell r="B306">
            <v>9</v>
          </cell>
          <cell r="C306">
            <v>14</v>
          </cell>
          <cell r="D306">
            <v>40</v>
          </cell>
          <cell r="E306" t="str">
            <v>I</v>
          </cell>
          <cell r="F306">
            <v>2.1999999999999999E-2</v>
          </cell>
        </row>
        <row r="307">
          <cell r="A307" t="str">
            <v>9.1.40.N</v>
          </cell>
          <cell r="B307">
            <v>9</v>
          </cell>
          <cell r="C307">
            <v>1</v>
          </cell>
          <cell r="D307">
            <v>40</v>
          </cell>
          <cell r="E307" t="str">
            <v>N</v>
          </cell>
          <cell r="F307">
            <v>2.1999999999999999E-2</v>
          </cell>
        </row>
        <row r="308">
          <cell r="A308" t="str">
            <v>9.0B.40.N</v>
          </cell>
          <cell r="B308">
            <v>9</v>
          </cell>
          <cell r="C308" t="str">
            <v>0B</v>
          </cell>
          <cell r="D308">
            <v>40</v>
          </cell>
          <cell r="E308" t="str">
            <v>N</v>
          </cell>
          <cell r="F308">
            <v>2.1999999999999999E-2</v>
          </cell>
        </row>
        <row r="309">
          <cell r="A309" t="str">
            <v>9.0E.40.N</v>
          </cell>
          <cell r="B309">
            <v>9</v>
          </cell>
          <cell r="C309" t="str">
            <v>0E</v>
          </cell>
          <cell r="D309">
            <v>40</v>
          </cell>
          <cell r="E309" t="str">
            <v>N</v>
          </cell>
          <cell r="F309">
            <v>2.1999999999999999E-2</v>
          </cell>
        </row>
        <row r="310">
          <cell r="A310" t="str">
            <v>9.14.40.N</v>
          </cell>
          <cell r="B310">
            <v>9</v>
          </cell>
          <cell r="C310">
            <v>14</v>
          </cell>
          <cell r="D310">
            <v>40</v>
          </cell>
          <cell r="E310" t="str">
            <v>N</v>
          </cell>
          <cell r="F310">
            <v>2.1999999999999999E-2</v>
          </cell>
        </row>
        <row r="311">
          <cell r="A311" t="str">
            <v>9.7U.40.N</v>
          </cell>
          <cell r="B311">
            <v>9</v>
          </cell>
          <cell r="C311" t="str">
            <v>7U</v>
          </cell>
          <cell r="D311">
            <v>40</v>
          </cell>
          <cell r="E311" t="str">
            <v>N</v>
          </cell>
          <cell r="F311">
            <v>2.1999999999999999E-2</v>
          </cell>
        </row>
        <row r="312">
          <cell r="A312" t="str">
            <v>9.1.50.0</v>
          </cell>
          <cell r="B312">
            <v>9</v>
          </cell>
          <cell r="C312">
            <v>1</v>
          </cell>
          <cell r="D312">
            <v>50</v>
          </cell>
          <cell r="E312">
            <v>0</v>
          </cell>
          <cell r="F312">
            <v>2.1999999999999999E-2</v>
          </cell>
        </row>
        <row r="313">
          <cell r="A313" t="str">
            <v>9.1.50.A</v>
          </cell>
          <cell r="B313">
            <v>9</v>
          </cell>
          <cell r="C313">
            <v>1</v>
          </cell>
          <cell r="D313">
            <v>50</v>
          </cell>
          <cell r="E313" t="str">
            <v>A</v>
          </cell>
          <cell r="F313">
            <v>2.1999999999999999E-2</v>
          </cell>
        </row>
        <row r="314">
          <cell r="A314" t="str">
            <v>9.1.50.N</v>
          </cell>
          <cell r="B314">
            <v>9</v>
          </cell>
          <cell r="C314">
            <v>1</v>
          </cell>
          <cell r="D314">
            <v>50</v>
          </cell>
          <cell r="E314" t="str">
            <v>N</v>
          </cell>
          <cell r="F314">
            <v>2.1999999999999999E-2</v>
          </cell>
        </row>
        <row r="315">
          <cell r="A315" t="str">
            <v>9.1.81.0</v>
          </cell>
          <cell r="B315">
            <v>9</v>
          </cell>
          <cell r="C315">
            <v>1</v>
          </cell>
          <cell r="D315">
            <v>81</v>
          </cell>
          <cell r="E315">
            <v>0</v>
          </cell>
          <cell r="F315">
            <v>0</v>
          </cell>
        </row>
        <row r="316">
          <cell r="A316" t="str">
            <v>9.1.81.A</v>
          </cell>
          <cell r="B316">
            <v>9</v>
          </cell>
          <cell r="C316">
            <v>1</v>
          </cell>
          <cell r="D316">
            <v>81</v>
          </cell>
          <cell r="E316" t="str">
            <v>A</v>
          </cell>
          <cell r="F316">
            <v>0</v>
          </cell>
        </row>
        <row r="317">
          <cell r="A317" t="str">
            <v>9.1.82.0</v>
          </cell>
          <cell r="B317">
            <v>9</v>
          </cell>
          <cell r="C317">
            <v>1</v>
          </cell>
          <cell r="D317">
            <v>82</v>
          </cell>
          <cell r="E317">
            <v>0</v>
          </cell>
          <cell r="F317">
            <v>0</v>
          </cell>
        </row>
        <row r="318">
          <cell r="A318" t="str">
            <v>9.1.82.A</v>
          </cell>
          <cell r="B318">
            <v>9</v>
          </cell>
          <cell r="C318">
            <v>1</v>
          </cell>
          <cell r="D318">
            <v>82</v>
          </cell>
          <cell r="E318" t="str">
            <v>A</v>
          </cell>
          <cell r="F318">
            <v>0</v>
          </cell>
        </row>
        <row r="319">
          <cell r="A319" t="str">
            <v>9.1.84.0</v>
          </cell>
          <cell r="B319">
            <v>9</v>
          </cell>
          <cell r="C319">
            <v>1</v>
          </cell>
          <cell r="D319">
            <v>84</v>
          </cell>
          <cell r="E319">
            <v>0</v>
          </cell>
          <cell r="F319">
            <v>0</v>
          </cell>
        </row>
        <row r="320">
          <cell r="A320" t="str">
            <v>9.1.84.A</v>
          </cell>
          <cell r="B320">
            <v>9</v>
          </cell>
          <cell r="C320">
            <v>1</v>
          </cell>
          <cell r="D320">
            <v>84</v>
          </cell>
          <cell r="E320" t="str">
            <v>A</v>
          </cell>
          <cell r="F320">
            <v>0</v>
          </cell>
        </row>
        <row r="321">
          <cell r="A321" t="str">
            <v>9.1.85.0</v>
          </cell>
          <cell r="B321">
            <v>9</v>
          </cell>
          <cell r="C321">
            <v>1</v>
          </cell>
          <cell r="D321">
            <v>85</v>
          </cell>
          <cell r="E321">
            <v>0</v>
          </cell>
          <cell r="F321">
            <v>0</v>
          </cell>
        </row>
        <row r="322">
          <cell r="A322" t="str">
            <v>9.1.85.A</v>
          </cell>
          <cell r="B322">
            <v>9</v>
          </cell>
          <cell r="C322">
            <v>1</v>
          </cell>
          <cell r="D322">
            <v>85</v>
          </cell>
          <cell r="E322" t="str">
            <v>A</v>
          </cell>
          <cell r="F322">
            <v>0</v>
          </cell>
        </row>
        <row r="323">
          <cell r="A323" t="str">
            <v>9.1.98.0</v>
          </cell>
          <cell r="B323">
            <v>9</v>
          </cell>
          <cell r="C323">
            <v>1</v>
          </cell>
          <cell r="D323">
            <v>98</v>
          </cell>
          <cell r="E323">
            <v>0</v>
          </cell>
          <cell r="F323">
            <v>0</v>
          </cell>
        </row>
        <row r="324">
          <cell r="A324" t="str">
            <v>9.1.98.A</v>
          </cell>
          <cell r="B324">
            <v>9</v>
          </cell>
          <cell r="C324">
            <v>1</v>
          </cell>
          <cell r="D324">
            <v>98</v>
          </cell>
          <cell r="E324" t="str">
            <v>A</v>
          </cell>
          <cell r="F324">
            <v>0</v>
          </cell>
        </row>
        <row r="325">
          <cell r="A325" t="str">
            <v>11.1.10.0</v>
          </cell>
          <cell r="B325">
            <v>11</v>
          </cell>
          <cell r="C325">
            <v>1</v>
          </cell>
          <cell r="D325">
            <v>10</v>
          </cell>
          <cell r="E325">
            <v>0</v>
          </cell>
          <cell r="F325">
            <v>0.04</v>
          </cell>
        </row>
        <row r="326">
          <cell r="A326" t="str">
            <v>11.1.10.A</v>
          </cell>
          <cell r="B326">
            <v>11</v>
          </cell>
          <cell r="C326">
            <v>1</v>
          </cell>
          <cell r="D326">
            <v>10</v>
          </cell>
          <cell r="E326" t="str">
            <v>A</v>
          </cell>
          <cell r="F326">
            <v>0.04</v>
          </cell>
        </row>
        <row r="327">
          <cell r="A327" t="str">
            <v>11.1.10.I</v>
          </cell>
          <cell r="B327">
            <v>11</v>
          </cell>
          <cell r="C327">
            <v>1</v>
          </cell>
          <cell r="D327">
            <v>10</v>
          </cell>
          <cell r="E327" t="str">
            <v>I</v>
          </cell>
          <cell r="F327">
            <v>0.04</v>
          </cell>
        </row>
        <row r="328">
          <cell r="A328" t="str">
            <v>11.1.10.N</v>
          </cell>
          <cell r="B328">
            <v>11</v>
          </cell>
          <cell r="C328">
            <v>1</v>
          </cell>
          <cell r="D328">
            <v>10</v>
          </cell>
          <cell r="E328" t="str">
            <v>N</v>
          </cell>
          <cell r="F328">
            <v>0.04</v>
          </cell>
        </row>
        <row r="329">
          <cell r="A329" t="str">
            <v>11.7U.10.N</v>
          </cell>
          <cell r="B329">
            <v>11</v>
          </cell>
          <cell r="C329" t="str">
            <v>7U</v>
          </cell>
          <cell r="D329">
            <v>10</v>
          </cell>
          <cell r="E329" t="str">
            <v>N</v>
          </cell>
          <cell r="F329">
            <v>0.04</v>
          </cell>
        </row>
        <row r="330">
          <cell r="A330" t="str">
            <v>11.1.11.N</v>
          </cell>
          <cell r="B330">
            <v>11</v>
          </cell>
          <cell r="C330">
            <v>1</v>
          </cell>
          <cell r="D330">
            <v>11</v>
          </cell>
          <cell r="E330" t="str">
            <v>N</v>
          </cell>
          <cell r="F330">
            <v>0.04</v>
          </cell>
        </row>
        <row r="331">
          <cell r="A331" t="str">
            <v>11.1.20.0</v>
          </cell>
          <cell r="B331">
            <v>11</v>
          </cell>
          <cell r="C331">
            <v>1</v>
          </cell>
          <cell r="D331">
            <v>20</v>
          </cell>
          <cell r="E331">
            <v>0</v>
          </cell>
          <cell r="F331">
            <v>3.5700000000000003E-2</v>
          </cell>
        </row>
        <row r="332">
          <cell r="A332" t="str">
            <v>11.3.20.0</v>
          </cell>
          <cell r="B332">
            <v>11</v>
          </cell>
          <cell r="C332">
            <v>3</v>
          </cell>
          <cell r="D332">
            <v>20</v>
          </cell>
          <cell r="E332">
            <v>0</v>
          </cell>
          <cell r="F332">
            <v>3.5700000000000003E-2</v>
          </cell>
        </row>
        <row r="333">
          <cell r="A333" t="str">
            <v>11.18.20.0</v>
          </cell>
          <cell r="B333">
            <v>11</v>
          </cell>
          <cell r="C333">
            <v>18</v>
          </cell>
          <cell r="D333">
            <v>20</v>
          </cell>
          <cell r="E333">
            <v>0</v>
          </cell>
          <cell r="F333">
            <v>3.5700000000000003E-2</v>
          </cell>
        </row>
        <row r="334">
          <cell r="A334" t="str">
            <v>11.1.20.3</v>
          </cell>
          <cell r="B334">
            <v>11</v>
          </cell>
          <cell r="C334">
            <v>1</v>
          </cell>
          <cell r="D334">
            <v>20</v>
          </cell>
          <cell r="E334">
            <v>3</v>
          </cell>
          <cell r="F334">
            <v>3.5700000000000003E-2</v>
          </cell>
        </row>
        <row r="335">
          <cell r="A335" t="str">
            <v>11.1.20.A</v>
          </cell>
          <cell r="B335">
            <v>11</v>
          </cell>
          <cell r="C335">
            <v>1</v>
          </cell>
          <cell r="D335">
            <v>20</v>
          </cell>
          <cell r="E335" t="str">
            <v>A</v>
          </cell>
          <cell r="F335">
            <v>3.5700000000000003E-2</v>
          </cell>
        </row>
        <row r="336">
          <cell r="A336" t="str">
            <v>11.3.20.A</v>
          </cell>
          <cell r="B336">
            <v>11</v>
          </cell>
          <cell r="C336">
            <v>3</v>
          </cell>
          <cell r="D336">
            <v>20</v>
          </cell>
          <cell r="E336" t="str">
            <v>A</v>
          </cell>
          <cell r="F336">
            <v>3.5700000000000003E-2</v>
          </cell>
        </row>
        <row r="337">
          <cell r="A337" t="str">
            <v>11.18.20.A</v>
          </cell>
          <cell r="B337">
            <v>11</v>
          </cell>
          <cell r="C337">
            <v>18</v>
          </cell>
          <cell r="D337">
            <v>20</v>
          </cell>
          <cell r="E337" t="str">
            <v>A</v>
          </cell>
          <cell r="F337">
            <v>3.5700000000000003E-2</v>
          </cell>
        </row>
        <row r="338">
          <cell r="A338" t="str">
            <v>11.1.20.I</v>
          </cell>
          <cell r="B338">
            <v>11</v>
          </cell>
          <cell r="C338">
            <v>1</v>
          </cell>
          <cell r="D338">
            <v>20</v>
          </cell>
          <cell r="E338" t="str">
            <v>I</v>
          </cell>
          <cell r="F338">
            <v>3.5700000000000003E-2</v>
          </cell>
        </row>
        <row r="339">
          <cell r="A339" t="str">
            <v>11.1.20.N</v>
          </cell>
          <cell r="B339">
            <v>11</v>
          </cell>
          <cell r="C339">
            <v>1</v>
          </cell>
          <cell r="D339">
            <v>20</v>
          </cell>
          <cell r="E339" t="str">
            <v>N</v>
          </cell>
          <cell r="F339">
            <v>3.5700000000000003E-2</v>
          </cell>
        </row>
        <row r="340">
          <cell r="A340" t="str">
            <v>11.0E.20.N</v>
          </cell>
          <cell r="B340">
            <v>11</v>
          </cell>
          <cell r="C340" t="str">
            <v>0E</v>
          </cell>
          <cell r="D340">
            <v>20</v>
          </cell>
          <cell r="E340" t="str">
            <v>N</v>
          </cell>
          <cell r="F340">
            <v>3.5700000000000003E-2</v>
          </cell>
        </row>
        <row r="341">
          <cell r="A341" t="str">
            <v>11.0M.20.N</v>
          </cell>
          <cell r="B341">
            <v>11</v>
          </cell>
          <cell r="C341" t="str">
            <v>0M</v>
          </cell>
          <cell r="D341">
            <v>20</v>
          </cell>
          <cell r="E341" t="str">
            <v>N</v>
          </cell>
          <cell r="F341">
            <v>3.5700000000000003E-2</v>
          </cell>
        </row>
        <row r="342">
          <cell r="A342" t="str">
            <v>11.18.20.N</v>
          </cell>
          <cell r="B342">
            <v>11</v>
          </cell>
          <cell r="C342">
            <v>18</v>
          </cell>
          <cell r="D342">
            <v>20</v>
          </cell>
          <cell r="E342" t="str">
            <v>N</v>
          </cell>
          <cell r="F342">
            <v>3.5700000000000003E-2</v>
          </cell>
        </row>
        <row r="343">
          <cell r="A343" t="str">
            <v>11.7N.20.N</v>
          </cell>
          <cell r="B343">
            <v>11</v>
          </cell>
          <cell r="C343" t="str">
            <v>7N</v>
          </cell>
          <cell r="D343">
            <v>20</v>
          </cell>
          <cell r="E343" t="str">
            <v>N</v>
          </cell>
          <cell r="F343">
            <v>3.5700000000000003E-2</v>
          </cell>
        </row>
        <row r="344">
          <cell r="A344" t="str">
            <v>11.7P.20.N</v>
          </cell>
          <cell r="B344">
            <v>11</v>
          </cell>
          <cell r="C344" t="str">
            <v>7P</v>
          </cell>
          <cell r="D344">
            <v>20</v>
          </cell>
          <cell r="E344" t="str">
            <v>N</v>
          </cell>
          <cell r="F344">
            <v>3.5700000000000003E-2</v>
          </cell>
        </row>
        <row r="345">
          <cell r="A345" t="str">
            <v>11.7U.20.N</v>
          </cell>
          <cell r="B345">
            <v>11</v>
          </cell>
          <cell r="C345" t="str">
            <v>7U</v>
          </cell>
          <cell r="D345">
            <v>20</v>
          </cell>
          <cell r="E345" t="str">
            <v>N</v>
          </cell>
          <cell r="F345">
            <v>3.5700000000000003E-2</v>
          </cell>
        </row>
        <row r="346">
          <cell r="A346" t="str">
            <v>11.1.30.0</v>
          </cell>
          <cell r="B346">
            <v>11</v>
          </cell>
          <cell r="C346">
            <v>1</v>
          </cell>
          <cell r="D346">
            <v>30</v>
          </cell>
          <cell r="E346">
            <v>0</v>
          </cell>
          <cell r="F346">
            <v>0</v>
          </cell>
        </row>
        <row r="347">
          <cell r="A347" t="str">
            <v>11.1.30.A</v>
          </cell>
          <cell r="B347">
            <v>11</v>
          </cell>
          <cell r="C347">
            <v>1</v>
          </cell>
          <cell r="D347">
            <v>30</v>
          </cell>
          <cell r="E347" t="str">
            <v>A</v>
          </cell>
          <cell r="F347">
            <v>0</v>
          </cell>
        </row>
        <row r="348">
          <cell r="A348" t="str">
            <v>11.1.40.0</v>
          </cell>
          <cell r="B348">
            <v>11</v>
          </cell>
          <cell r="C348">
            <v>1</v>
          </cell>
          <cell r="D348">
            <v>40</v>
          </cell>
          <cell r="E348">
            <v>0</v>
          </cell>
          <cell r="F348">
            <v>2.3300000000000001E-2</v>
          </cell>
        </row>
        <row r="349">
          <cell r="A349" t="str">
            <v>11.3.40.0</v>
          </cell>
          <cell r="B349">
            <v>11</v>
          </cell>
          <cell r="C349">
            <v>3</v>
          </cell>
          <cell r="D349">
            <v>40</v>
          </cell>
          <cell r="E349">
            <v>0</v>
          </cell>
          <cell r="F349">
            <v>2.3300000000000001E-2</v>
          </cell>
        </row>
        <row r="350">
          <cell r="A350" t="str">
            <v>11.15.40.0</v>
          </cell>
          <cell r="B350">
            <v>11</v>
          </cell>
          <cell r="C350">
            <v>15</v>
          </cell>
          <cell r="D350">
            <v>40</v>
          </cell>
          <cell r="E350">
            <v>0</v>
          </cell>
          <cell r="F350">
            <v>2.3300000000000001E-2</v>
          </cell>
        </row>
        <row r="351">
          <cell r="A351" t="str">
            <v>11.1.40.3</v>
          </cell>
          <cell r="B351">
            <v>11</v>
          </cell>
          <cell r="C351">
            <v>1</v>
          </cell>
          <cell r="D351">
            <v>40</v>
          </cell>
          <cell r="E351">
            <v>3</v>
          </cell>
          <cell r="F351">
            <v>2.3300000000000001E-2</v>
          </cell>
        </row>
        <row r="352">
          <cell r="A352" t="str">
            <v>11.70.40.3</v>
          </cell>
          <cell r="B352">
            <v>11</v>
          </cell>
          <cell r="C352">
            <v>70</v>
          </cell>
          <cell r="D352">
            <v>40</v>
          </cell>
          <cell r="E352">
            <v>3</v>
          </cell>
          <cell r="F352">
            <v>2.3300000000000001E-2</v>
          </cell>
        </row>
        <row r="353">
          <cell r="A353" t="str">
            <v>11.71.40.3</v>
          </cell>
          <cell r="B353">
            <v>11</v>
          </cell>
          <cell r="C353">
            <v>71</v>
          </cell>
          <cell r="D353">
            <v>40</v>
          </cell>
          <cell r="E353">
            <v>3</v>
          </cell>
          <cell r="F353">
            <v>2.3300000000000001E-2</v>
          </cell>
        </row>
        <row r="354">
          <cell r="A354" t="str">
            <v>11.1.40.A</v>
          </cell>
          <cell r="B354">
            <v>11</v>
          </cell>
          <cell r="C354">
            <v>1</v>
          </cell>
          <cell r="D354">
            <v>40</v>
          </cell>
          <cell r="E354" t="str">
            <v>A</v>
          </cell>
          <cell r="F354">
            <v>2.3300000000000001E-2</v>
          </cell>
        </row>
        <row r="355">
          <cell r="A355" t="str">
            <v>11.3.40.A</v>
          </cell>
          <cell r="B355">
            <v>11</v>
          </cell>
          <cell r="C355">
            <v>3</v>
          </cell>
          <cell r="D355">
            <v>40</v>
          </cell>
          <cell r="E355" t="str">
            <v>A</v>
          </cell>
          <cell r="F355">
            <v>2.3300000000000001E-2</v>
          </cell>
        </row>
        <row r="356">
          <cell r="A356" t="str">
            <v>11.14.40.A</v>
          </cell>
          <cell r="B356">
            <v>11</v>
          </cell>
          <cell r="C356">
            <v>14</v>
          </cell>
          <cell r="D356">
            <v>40</v>
          </cell>
          <cell r="E356" t="str">
            <v>A</v>
          </cell>
          <cell r="F356">
            <v>2.3300000000000001E-2</v>
          </cell>
        </row>
        <row r="357">
          <cell r="A357" t="str">
            <v>11.15.40.A</v>
          </cell>
          <cell r="B357">
            <v>11</v>
          </cell>
          <cell r="C357">
            <v>15</v>
          </cell>
          <cell r="D357">
            <v>40</v>
          </cell>
          <cell r="E357" t="str">
            <v>A</v>
          </cell>
          <cell r="F357">
            <v>2.3300000000000001E-2</v>
          </cell>
        </row>
        <row r="358">
          <cell r="A358" t="str">
            <v>11.70.40.B</v>
          </cell>
          <cell r="B358">
            <v>11</v>
          </cell>
          <cell r="C358">
            <v>70</v>
          </cell>
          <cell r="D358">
            <v>40</v>
          </cell>
          <cell r="E358" t="str">
            <v>B</v>
          </cell>
          <cell r="F358">
            <v>2.3300000000000001E-2</v>
          </cell>
        </row>
        <row r="359">
          <cell r="A359" t="str">
            <v>11.71.40.B</v>
          </cell>
          <cell r="B359">
            <v>11</v>
          </cell>
          <cell r="C359">
            <v>71</v>
          </cell>
          <cell r="D359">
            <v>40</v>
          </cell>
          <cell r="E359" t="str">
            <v>B</v>
          </cell>
          <cell r="F359">
            <v>2.3300000000000001E-2</v>
          </cell>
        </row>
        <row r="360">
          <cell r="A360" t="str">
            <v>11.1.40.I</v>
          </cell>
          <cell r="B360">
            <v>11</v>
          </cell>
          <cell r="C360">
            <v>1</v>
          </cell>
          <cell r="D360">
            <v>40</v>
          </cell>
          <cell r="E360" t="str">
            <v>I</v>
          </cell>
          <cell r="F360">
            <v>2.3300000000000001E-2</v>
          </cell>
        </row>
        <row r="361">
          <cell r="A361" t="str">
            <v>11.14.40.I</v>
          </cell>
          <cell r="B361">
            <v>11</v>
          </cell>
          <cell r="C361">
            <v>14</v>
          </cell>
          <cell r="D361">
            <v>40</v>
          </cell>
          <cell r="E361" t="str">
            <v>I</v>
          </cell>
          <cell r="F361">
            <v>2.3300000000000001E-2</v>
          </cell>
        </row>
        <row r="362">
          <cell r="A362" t="str">
            <v>11.1.40.N</v>
          </cell>
          <cell r="B362">
            <v>11</v>
          </cell>
          <cell r="C362">
            <v>1</v>
          </cell>
          <cell r="D362">
            <v>40</v>
          </cell>
          <cell r="E362" t="str">
            <v>N</v>
          </cell>
          <cell r="F362">
            <v>2.3300000000000001E-2</v>
          </cell>
        </row>
        <row r="363">
          <cell r="A363" t="str">
            <v>11.0B.40.N</v>
          </cell>
          <cell r="B363">
            <v>11</v>
          </cell>
          <cell r="C363" t="str">
            <v>0B</v>
          </cell>
          <cell r="D363">
            <v>40</v>
          </cell>
          <cell r="E363" t="str">
            <v>N</v>
          </cell>
          <cell r="F363">
            <v>2.3300000000000001E-2</v>
          </cell>
        </row>
        <row r="364">
          <cell r="A364" t="str">
            <v>11.0E.40.N</v>
          </cell>
          <cell r="B364">
            <v>11</v>
          </cell>
          <cell r="C364" t="str">
            <v>0E</v>
          </cell>
          <cell r="D364">
            <v>40</v>
          </cell>
          <cell r="E364" t="str">
            <v>N</v>
          </cell>
          <cell r="F364">
            <v>2.3300000000000001E-2</v>
          </cell>
        </row>
        <row r="365">
          <cell r="A365" t="str">
            <v>11.14.40.N</v>
          </cell>
          <cell r="B365">
            <v>11</v>
          </cell>
          <cell r="C365">
            <v>14</v>
          </cell>
          <cell r="D365">
            <v>40</v>
          </cell>
          <cell r="E365" t="str">
            <v>N</v>
          </cell>
          <cell r="F365">
            <v>2.3300000000000001E-2</v>
          </cell>
        </row>
        <row r="366">
          <cell r="A366" t="str">
            <v>11.7U.40.N</v>
          </cell>
          <cell r="B366">
            <v>11</v>
          </cell>
          <cell r="C366" t="str">
            <v>7U</v>
          </cell>
          <cell r="D366">
            <v>40</v>
          </cell>
          <cell r="E366" t="str">
            <v>N</v>
          </cell>
          <cell r="F366">
            <v>2.3300000000000001E-2</v>
          </cell>
        </row>
        <row r="367">
          <cell r="A367" t="str">
            <v>11.1.50.0</v>
          </cell>
          <cell r="B367">
            <v>11</v>
          </cell>
          <cell r="C367">
            <v>1</v>
          </cell>
          <cell r="D367">
            <v>50</v>
          </cell>
          <cell r="E367">
            <v>0</v>
          </cell>
          <cell r="F367">
            <v>2.3300000000000001E-2</v>
          </cell>
        </row>
        <row r="368">
          <cell r="A368" t="str">
            <v>11.1.50.A</v>
          </cell>
          <cell r="B368">
            <v>11</v>
          </cell>
          <cell r="C368">
            <v>1</v>
          </cell>
          <cell r="D368">
            <v>50</v>
          </cell>
          <cell r="E368" t="str">
            <v>A</v>
          </cell>
          <cell r="F368">
            <v>2.3300000000000001E-2</v>
          </cell>
        </row>
        <row r="369">
          <cell r="A369" t="str">
            <v>11.1.50.N</v>
          </cell>
          <cell r="B369">
            <v>11</v>
          </cell>
          <cell r="C369">
            <v>1</v>
          </cell>
          <cell r="D369">
            <v>50</v>
          </cell>
          <cell r="E369" t="str">
            <v>N</v>
          </cell>
          <cell r="F369">
            <v>2.3300000000000001E-2</v>
          </cell>
        </row>
        <row r="370">
          <cell r="A370" t="str">
            <v>11.1.81.0</v>
          </cell>
          <cell r="B370">
            <v>11</v>
          </cell>
          <cell r="C370">
            <v>1</v>
          </cell>
          <cell r="D370">
            <v>81</v>
          </cell>
          <cell r="E370">
            <v>0</v>
          </cell>
          <cell r="F370">
            <v>0</v>
          </cell>
        </row>
        <row r="371">
          <cell r="A371" t="str">
            <v>11.1.81.A</v>
          </cell>
          <cell r="B371">
            <v>11</v>
          </cell>
          <cell r="C371">
            <v>1</v>
          </cell>
          <cell r="D371">
            <v>81</v>
          </cell>
          <cell r="E371" t="str">
            <v>A</v>
          </cell>
          <cell r="F371">
            <v>0</v>
          </cell>
        </row>
        <row r="372">
          <cell r="A372" t="str">
            <v>11.1.82.0</v>
          </cell>
          <cell r="B372">
            <v>11</v>
          </cell>
          <cell r="C372">
            <v>1</v>
          </cell>
          <cell r="D372">
            <v>82</v>
          </cell>
          <cell r="E372">
            <v>0</v>
          </cell>
          <cell r="F372">
            <v>0</v>
          </cell>
        </row>
        <row r="373">
          <cell r="A373" t="str">
            <v>11.1.82.A</v>
          </cell>
          <cell r="B373">
            <v>11</v>
          </cell>
          <cell r="C373">
            <v>1</v>
          </cell>
          <cell r="D373">
            <v>82</v>
          </cell>
          <cell r="E373" t="str">
            <v>A</v>
          </cell>
          <cell r="F373">
            <v>0</v>
          </cell>
        </row>
        <row r="374">
          <cell r="A374" t="str">
            <v>11.1.84.0</v>
          </cell>
          <cell r="B374">
            <v>11</v>
          </cell>
          <cell r="C374">
            <v>1</v>
          </cell>
          <cell r="D374">
            <v>84</v>
          </cell>
          <cell r="E374">
            <v>0</v>
          </cell>
          <cell r="F374">
            <v>0</v>
          </cell>
        </row>
        <row r="375">
          <cell r="A375" t="str">
            <v>11.1.84.A</v>
          </cell>
          <cell r="B375">
            <v>11</v>
          </cell>
          <cell r="C375">
            <v>1</v>
          </cell>
          <cell r="D375">
            <v>84</v>
          </cell>
          <cell r="E375" t="str">
            <v>A</v>
          </cell>
          <cell r="F375">
            <v>0</v>
          </cell>
        </row>
        <row r="376">
          <cell r="A376" t="str">
            <v>11.1.85.0</v>
          </cell>
          <cell r="B376">
            <v>11</v>
          </cell>
          <cell r="C376">
            <v>1</v>
          </cell>
          <cell r="D376">
            <v>85</v>
          </cell>
          <cell r="E376">
            <v>0</v>
          </cell>
          <cell r="F376">
            <v>0</v>
          </cell>
        </row>
        <row r="377">
          <cell r="A377" t="str">
            <v>11.1.85.A</v>
          </cell>
          <cell r="B377">
            <v>11</v>
          </cell>
          <cell r="C377">
            <v>1</v>
          </cell>
          <cell r="D377">
            <v>85</v>
          </cell>
          <cell r="E377" t="str">
            <v>A</v>
          </cell>
          <cell r="F377">
            <v>0</v>
          </cell>
        </row>
        <row r="378">
          <cell r="A378" t="str">
            <v>11.1.98.0</v>
          </cell>
          <cell r="B378">
            <v>11</v>
          </cell>
          <cell r="C378">
            <v>1</v>
          </cell>
          <cell r="D378">
            <v>98</v>
          </cell>
          <cell r="E378">
            <v>0</v>
          </cell>
          <cell r="F378">
            <v>0</v>
          </cell>
        </row>
        <row r="379">
          <cell r="A379" t="str">
            <v>11.1.98.A</v>
          </cell>
          <cell r="B379">
            <v>11</v>
          </cell>
          <cell r="C379">
            <v>1</v>
          </cell>
          <cell r="D379">
            <v>98</v>
          </cell>
          <cell r="E379" t="str">
            <v>A</v>
          </cell>
          <cell r="F379">
            <v>0</v>
          </cell>
        </row>
        <row r="380">
          <cell r="A380" t="str">
            <v>13.1.0.0</v>
          </cell>
          <cell r="B380">
            <v>13</v>
          </cell>
          <cell r="C380">
            <v>1</v>
          </cell>
          <cell r="D380">
            <v>0</v>
          </cell>
          <cell r="E380">
            <v>0</v>
          </cell>
          <cell r="F380">
            <v>1.3299999999999999E-2</v>
          </cell>
        </row>
        <row r="381">
          <cell r="A381" t="str">
            <v>13.3.0.0</v>
          </cell>
          <cell r="B381">
            <v>13</v>
          </cell>
          <cell r="C381">
            <v>3</v>
          </cell>
          <cell r="D381">
            <v>0</v>
          </cell>
          <cell r="E381">
            <v>0</v>
          </cell>
          <cell r="F381">
            <v>1.3299999999999999E-2</v>
          </cell>
        </row>
        <row r="382">
          <cell r="A382" t="str">
            <v>13.15.0.0</v>
          </cell>
          <cell r="B382">
            <v>13</v>
          </cell>
          <cell r="C382">
            <v>15</v>
          </cell>
          <cell r="D382">
            <v>0</v>
          </cell>
          <cell r="E382">
            <v>0</v>
          </cell>
          <cell r="F382">
            <v>1.3299999999999999E-2</v>
          </cell>
        </row>
        <row r="383">
          <cell r="A383" t="str">
            <v>13.18.0.0</v>
          </cell>
          <cell r="B383">
            <v>13</v>
          </cell>
          <cell r="C383">
            <v>18</v>
          </cell>
          <cell r="D383">
            <v>0</v>
          </cell>
          <cell r="E383">
            <v>0</v>
          </cell>
          <cell r="F383">
            <v>1.3299999999999999E-2</v>
          </cell>
        </row>
        <row r="384">
          <cell r="A384" t="str">
            <v>13.1.0.1</v>
          </cell>
          <cell r="B384">
            <v>13</v>
          </cell>
          <cell r="C384">
            <v>1</v>
          </cell>
          <cell r="D384">
            <v>0</v>
          </cell>
          <cell r="E384">
            <v>1</v>
          </cell>
          <cell r="F384">
            <v>1.3299999999999999E-2</v>
          </cell>
        </row>
        <row r="385">
          <cell r="A385" t="str">
            <v>13.1.0.2</v>
          </cell>
          <cell r="B385">
            <v>13</v>
          </cell>
          <cell r="C385">
            <v>1</v>
          </cell>
          <cell r="D385">
            <v>0</v>
          </cell>
          <cell r="E385">
            <v>2</v>
          </cell>
          <cell r="F385">
            <v>1.3299999999999999E-2</v>
          </cell>
        </row>
        <row r="386">
          <cell r="A386" t="str">
            <v>13.1.0.3</v>
          </cell>
          <cell r="B386">
            <v>13</v>
          </cell>
          <cell r="C386">
            <v>1</v>
          </cell>
          <cell r="D386">
            <v>0</v>
          </cell>
          <cell r="E386">
            <v>3</v>
          </cell>
          <cell r="F386">
            <v>1.3299999999999999E-2</v>
          </cell>
        </row>
        <row r="387">
          <cell r="A387" t="str">
            <v>13.71.0.3</v>
          </cell>
          <cell r="B387">
            <v>13</v>
          </cell>
          <cell r="C387">
            <v>71</v>
          </cell>
          <cell r="D387">
            <v>0</v>
          </cell>
          <cell r="E387">
            <v>3</v>
          </cell>
          <cell r="F387">
            <v>1.3299999999999999E-2</v>
          </cell>
        </row>
        <row r="388">
          <cell r="A388" t="str">
            <v>13.1.0.A</v>
          </cell>
          <cell r="B388">
            <v>13</v>
          </cell>
          <cell r="C388">
            <v>1</v>
          </cell>
          <cell r="D388">
            <v>0</v>
          </cell>
          <cell r="E388" t="str">
            <v>A</v>
          </cell>
          <cell r="F388">
            <v>1.3299999999999999E-2</v>
          </cell>
        </row>
        <row r="389">
          <cell r="A389" t="str">
            <v>13.3.0.A</v>
          </cell>
          <cell r="B389">
            <v>13</v>
          </cell>
          <cell r="C389">
            <v>3</v>
          </cell>
          <cell r="D389">
            <v>0</v>
          </cell>
          <cell r="E389" t="str">
            <v>A</v>
          </cell>
          <cell r="F389">
            <v>1.3299999999999999E-2</v>
          </cell>
        </row>
        <row r="390">
          <cell r="A390" t="str">
            <v>13.15.0.A</v>
          </cell>
          <cell r="B390">
            <v>13</v>
          </cell>
          <cell r="C390">
            <v>15</v>
          </cell>
          <cell r="D390">
            <v>0</v>
          </cell>
          <cell r="E390" t="str">
            <v>A</v>
          </cell>
          <cell r="F390">
            <v>1.3299999999999999E-2</v>
          </cell>
        </row>
        <row r="391">
          <cell r="A391" t="str">
            <v>13.18.0.A</v>
          </cell>
          <cell r="B391">
            <v>13</v>
          </cell>
          <cell r="C391">
            <v>18</v>
          </cell>
          <cell r="D391">
            <v>0</v>
          </cell>
          <cell r="E391" t="str">
            <v>A</v>
          </cell>
          <cell r="F391">
            <v>1.3299999999999999E-2</v>
          </cell>
        </row>
        <row r="392">
          <cell r="A392" t="str">
            <v>13.71.0.B</v>
          </cell>
          <cell r="B392">
            <v>13</v>
          </cell>
          <cell r="C392">
            <v>71</v>
          </cell>
          <cell r="D392">
            <v>0</v>
          </cell>
          <cell r="E392" t="str">
            <v>B</v>
          </cell>
          <cell r="F392">
            <v>1.3299999999999999E-2</v>
          </cell>
        </row>
        <row r="393">
          <cell r="A393" t="str">
            <v>13.1.0.I</v>
          </cell>
          <cell r="B393">
            <v>13</v>
          </cell>
          <cell r="C393">
            <v>1</v>
          </cell>
          <cell r="D393">
            <v>0</v>
          </cell>
          <cell r="E393" t="str">
            <v>I</v>
          </cell>
          <cell r="F393">
            <v>1.3299999999999999E-2</v>
          </cell>
        </row>
        <row r="394">
          <cell r="A394" t="str">
            <v>13.14.0.I</v>
          </cell>
          <cell r="B394">
            <v>13</v>
          </cell>
          <cell r="C394">
            <v>14</v>
          </cell>
          <cell r="D394">
            <v>0</v>
          </cell>
          <cell r="E394" t="str">
            <v>I</v>
          </cell>
          <cell r="F394">
            <v>1.3299999999999999E-2</v>
          </cell>
        </row>
        <row r="395">
          <cell r="A395" t="str">
            <v>13.1.0.N</v>
          </cell>
          <cell r="B395">
            <v>13</v>
          </cell>
          <cell r="C395">
            <v>1</v>
          </cell>
          <cell r="D395">
            <v>0</v>
          </cell>
          <cell r="E395" t="str">
            <v>N</v>
          </cell>
          <cell r="F395">
            <v>1.3299999999999999E-2</v>
          </cell>
        </row>
        <row r="396">
          <cell r="A396" t="str">
            <v>13.0B.0.N</v>
          </cell>
          <cell r="B396">
            <v>13</v>
          </cell>
          <cell r="C396" t="str">
            <v>0B</v>
          </cell>
          <cell r="D396">
            <v>0</v>
          </cell>
          <cell r="E396" t="str">
            <v>N</v>
          </cell>
          <cell r="F396">
            <v>1.3299999999999999E-2</v>
          </cell>
        </row>
        <row r="397">
          <cell r="A397" t="str">
            <v>13.0E.0.N</v>
          </cell>
          <cell r="B397">
            <v>13</v>
          </cell>
          <cell r="C397" t="str">
            <v>0E</v>
          </cell>
          <cell r="D397">
            <v>0</v>
          </cell>
          <cell r="E397" t="str">
            <v>N</v>
          </cell>
          <cell r="F397">
            <v>1.3299999999999999E-2</v>
          </cell>
        </row>
        <row r="398">
          <cell r="A398" t="str">
            <v>13.0M.0.N</v>
          </cell>
          <cell r="B398">
            <v>13</v>
          </cell>
          <cell r="C398" t="str">
            <v>0M</v>
          </cell>
          <cell r="D398">
            <v>0</v>
          </cell>
          <cell r="E398" t="str">
            <v>N</v>
          </cell>
          <cell r="F398">
            <v>1.3299999999999999E-2</v>
          </cell>
        </row>
        <row r="399">
          <cell r="A399" t="str">
            <v>13.14.0.N</v>
          </cell>
          <cell r="B399">
            <v>13</v>
          </cell>
          <cell r="C399">
            <v>14</v>
          </cell>
          <cell r="D399">
            <v>0</v>
          </cell>
          <cell r="E399" t="str">
            <v>N</v>
          </cell>
          <cell r="F399">
            <v>1.3299999999999999E-2</v>
          </cell>
        </row>
        <row r="400">
          <cell r="A400" t="str">
            <v>13.18.0.N</v>
          </cell>
          <cell r="B400">
            <v>13</v>
          </cell>
          <cell r="C400">
            <v>18</v>
          </cell>
          <cell r="D400">
            <v>0</v>
          </cell>
          <cell r="E400" t="str">
            <v>N</v>
          </cell>
          <cell r="F400">
            <v>1.3299999999999999E-2</v>
          </cell>
        </row>
        <row r="401">
          <cell r="A401" t="str">
            <v>13.7P.0.N</v>
          </cell>
          <cell r="B401">
            <v>13</v>
          </cell>
          <cell r="C401" t="str">
            <v>7P</v>
          </cell>
          <cell r="D401">
            <v>0</v>
          </cell>
          <cell r="E401" t="str">
            <v>N</v>
          </cell>
          <cell r="F401">
            <v>1.3299999999999999E-2</v>
          </cell>
        </row>
        <row r="402">
          <cell r="A402" t="str">
            <v>13.7U.0.N</v>
          </cell>
          <cell r="B402">
            <v>13</v>
          </cell>
          <cell r="C402" t="str">
            <v>7U</v>
          </cell>
          <cell r="D402">
            <v>0</v>
          </cell>
          <cell r="E402" t="str">
            <v>N</v>
          </cell>
          <cell r="F402">
            <v>1.3299999999999999E-2</v>
          </cell>
        </row>
        <row r="403">
          <cell r="A403" t="str">
            <v>13.1.98.0</v>
          </cell>
          <cell r="B403">
            <v>13</v>
          </cell>
          <cell r="C403">
            <v>1</v>
          </cell>
          <cell r="D403">
            <v>98</v>
          </cell>
          <cell r="E403">
            <v>0</v>
          </cell>
          <cell r="F403">
            <v>0</v>
          </cell>
        </row>
        <row r="404">
          <cell r="A404" t="str">
            <v>13.1.98.A</v>
          </cell>
          <cell r="B404">
            <v>13</v>
          </cell>
          <cell r="C404">
            <v>1</v>
          </cell>
          <cell r="D404">
            <v>98</v>
          </cell>
          <cell r="E404" t="str">
            <v>A</v>
          </cell>
          <cell r="F404">
            <v>0</v>
          </cell>
        </row>
        <row r="405">
          <cell r="A405" t="str">
            <v>16.1.1X.0</v>
          </cell>
          <cell r="B405">
            <v>16</v>
          </cell>
          <cell r="C405">
            <v>1</v>
          </cell>
          <cell r="D405" t="str">
            <v>1X</v>
          </cell>
          <cell r="E405">
            <v>0</v>
          </cell>
          <cell r="F405">
            <v>2.63E-2</v>
          </cell>
        </row>
        <row r="406">
          <cell r="A406" t="str">
            <v>16.3.1X.0</v>
          </cell>
          <cell r="B406">
            <v>16</v>
          </cell>
          <cell r="C406">
            <v>3</v>
          </cell>
          <cell r="D406" t="str">
            <v>1X</v>
          </cell>
          <cell r="E406">
            <v>0</v>
          </cell>
          <cell r="F406">
            <v>2.63E-2</v>
          </cell>
        </row>
        <row r="407">
          <cell r="A407" t="str">
            <v>16.12.1X.0</v>
          </cell>
          <cell r="B407">
            <v>16</v>
          </cell>
          <cell r="C407">
            <v>12</v>
          </cell>
          <cell r="D407" t="str">
            <v>1X</v>
          </cell>
          <cell r="E407">
            <v>0</v>
          </cell>
          <cell r="F407">
            <v>2.63E-2</v>
          </cell>
        </row>
        <row r="408">
          <cell r="A408" t="str">
            <v>16.1.1X.1</v>
          </cell>
          <cell r="B408">
            <v>16</v>
          </cell>
          <cell r="C408">
            <v>1</v>
          </cell>
          <cell r="D408" t="str">
            <v>1X</v>
          </cell>
          <cell r="E408">
            <v>1</v>
          </cell>
          <cell r="F408">
            <v>2.63E-2</v>
          </cell>
        </row>
        <row r="409">
          <cell r="A409" t="str">
            <v>16.1.1X.2</v>
          </cell>
          <cell r="B409">
            <v>16</v>
          </cell>
          <cell r="C409">
            <v>1</v>
          </cell>
          <cell r="D409" t="str">
            <v>1X</v>
          </cell>
          <cell r="E409">
            <v>2</v>
          </cell>
          <cell r="F409">
            <v>2.63E-2</v>
          </cell>
        </row>
        <row r="410">
          <cell r="A410" t="str">
            <v>16.1.1X.3</v>
          </cell>
          <cell r="B410">
            <v>16</v>
          </cell>
          <cell r="C410">
            <v>1</v>
          </cell>
          <cell r="D410" t="str">
            <v>1X</v>
          </cell>
          <cell r="E410">
            <v>3</v>
          </cell>
          <cell r="F410">
            <v>2.63E-2</v>
          </cell>
        </row>
        <row r="411">
          <cell r="A411" t="str">
            <v>16.71.1X.3</v>
          </cell>
          <cell r="B411">
            <v>16</v>
          </cell>
          <cell r="C411">
            <v>71</v>
          </cell>
          <cell r="D411" t="str">
            <v>1X</v>
          </cell>
          <cell r="E411">
            <v>3</v>
          </cell>
          <cell r="F411">
            <v>2.63E-2</v>
          </cell>
        </row>
        <row r="412">
          <cell r="A412" t="str">
            <v>16.73.1X.3</v>
          </cell>
          <cell r="B412">
            <v>16</v>
          </cell>
          <cell r="C412">
            <v>73</v>
          </cell>
          <cell r="D412" t="str">
            <v>1X</v>
          </cell>
          <cell r="E412">
            <v>3</v>
          </cell>
          <cell r="F412">
            <v>2.63E-2</v>
          </cell>
        </row>
        <row r="413">
          <cell r="A413" t="str">
            <v>16.1.1X.A</v>
          </cell>
          <cell r="B413">
            <v>16</v>
          </cell>
          <cell r="C413">
            <v>1</v>
          </cell>
          <cell r="D413" t="str">
            <v>1X</v>
          </cell>
          <cell r="E413" t="str">
            <v>A</v>
          </cell>
          <cell r="F413">
            <v>2.63E-2</v>
          </cell>
        </row>
        <row r="414">
          <cell r="A414" t="str">
            <v>16.3.1X.A</v>
          </cell>
          <cell r="B414">
            <v>16</v>
          </cell>
          <cell r="C414">
            <v>3</v>
          </cell>
          <cell r="D414" t="str">
            <v>1X</v>
          </cell>
          <cell r="E414" t="str">
            <v>A</v>
          </cell>
          <cell r="F414">
            <v>2.63E-2</v>
          </cell>
        </row>
        <row r="415">
          <cell r="A415" t="str">
            <v>16.71.1X.B</v>
          </cell>
          <cell r="B415">
            <v>16</v>
          </cell>
          <cell r="C415">
            <v>71</v>
          </cell>
          <cell r="D415" t="str">
            <v>1X</v>
          </cell>
          <cell r="E415" t="str">
            <v>B</v>
          </cell>
          <cell r="F415">
            <v>2.63E-2</v>
          </cell>
        </row>
        <row r="416">
          <cell r="A416" t="str">
            <v>16.73.1X.B</v>
          </cell>
          <cell r="B416">
            <v>16</v>
          </cell>
          <cell r="C416">
            <v>73</v>
          </cell>
          <cell r="D416" t="str">
            <v>1X</v>
          </cell>
          <cell r="E416" t="str">
            <v>B</v>
          </cell>
          <cell r="F416">
            <v>2.63E-2</v>
          </cell>
        </row>
        <row r="417">
          <cell r="A417" t="str">
            <v>16.1.1X.I</v>
          </cell>
          <cell r="B417">
            <v>16</v>
          </cell>
          <cell r="C417">
            <v>1</v>
          </cell>
          <cell r="D417" t="str">
            <v>1X</v>
          </cell>
          <cell r="E417" t="str">
            <v>I</v>
          </cell>
          <cell r="F417">
            <v>2.63E-2</v>
          </cell>
        </row>
        <row r="418">
          <cell r="A418" t="str">
            <v>16.14.1X.I</v>
          </cell>
          <cell r="B418">
            <v>16</v>
          </cell>
          <cell r="C418">
            <v>14</v>
          </cell>
          <cell r="D418" t="str">
            <v>1X</v>
          </cell>
          <cell r="E418" t="str">
            <v>I</v>
          </cell>
          <cell r="F418">
            <v>2.63E-2</v>
          </cell>
        </row>
        <row r="419">
          <cell r="A419" t="str">
            <v>16.1.1X.N</v>
          </cell>
          <cell r="B419">
            <v>16</v>
          </cell>
          <cell r="C419">
            <v>1</v>
          </cell>
          <cell r="D419" t="str">
            <v>1X</v>
          </cell>
          <cell r="E419" t="str">
            <v>N</v>
          </cell>
          <cell r="F419">
            <v>2.63E-2</v>
          </cell>
        </row>
        <row r="420">
          <cell r="A420" t="str">
            <v>16.0B.1X.N</v>
          </cell>
          <cell r="B420">
            <v>16</v>
          </cell>
          <cell r="C420" t="str">
            <v>0B</v>
          </cell>
          <cell r="D420" t="str">
            <v>1X</v>
          </cell>
          <cell r="E420" t="str">
            <v>N</v>
          </cell>
          <cell r="F420">
            <v>2.63E-2</v>
          </cell>
        </row>
        <row r="421">
          <cell r="A421" t="str">
            <v>16.0E.1X.N</v>
          </cell>
          <cell r="B421">
            <v>16</v>
          </cell>
          <cell r="C421" t="str">
            <v>0E</v>
          </cell>
          <cell r="D421" t="str">
            <v>1X</v>
          </cell>
          <cell r="E421" t="str">
            <v>N</v>
          </cell>
          <cell r="F421">
            <v>2.63E-2</v>
          </cell>
        </row>
        <row r="422">
          <cell r="A422" t="str">
            <v>16.0M.1X.N</v>
          </cell>
          <cell r="B422">
            <v>16</v>
          </cell>
          <cell r="C422" t="str">
            <v>0M</v>
          </cell>
          <cell r="D422" t="str">
            <v>1X</v>
          </cell>
          <cell r="E422" t="str">
            <v>N</v>
          </cell>
          <cell r="F422">
            <v>2.63E-2</v>
          </cell>
        </row>
        <row r="423">
          <cell r="A423" t="str">
            <v>16.12.1X.N</v>
          </cell>
          <cell r="B423">
            <v>16</v>
          </cell>
          <cell r="C423">
            <v>12</v>
          </cell>
          <cell r="D423" t="str">
            <v>1X</v>
          </cell>
          <cell r="E423" t="str">
            <v>N</v>
          </cell>
          <cell r="F423">
            <v>2.63E-2</v>
          </cell>
        </row>
        <row r="424">
          <cell r="A424" t="str">
            <v>16.27.1X.N</v>
          </cell>
          <cell r="B424">
            <v>16</v>
          </cell>
          <cell r="C424">
            <v>27</v>
          </cell>
          <cell r="D424" t="str">
            <v>1X</v>
          </cell>
          <cell r="E424" t="str">
            <v>N</v>
          </cell>
          <cell r="F424">
            <v>2.63E-2</v>
          </cell>
        </row>
        <row r="425">
          <cell r="A425" t="str">
            <v>16.72.1X.N</v>
          </cell>
          <cell r="B425">
            <v>16</v>
          </cell>
          <cell r="C425">
            <v>72</v>
          </cell>
          <cell r="D425" t="str">
            <v>1X</v>
          </cell>
          <cell r="E425" t="str">
            <v>N</v>
          </cell>
          <cell r="F425">
            <v>2.63E-2</v>
          </cell>
        </row>
        <row r="426">
          <cell r="A426" t="str">
            <v>16.7P.1X.N</v>
          </cell>
          <cell r="B426">
            <v>16</v>
          </cell>
          <cell r="C426" t="str">
            <v>7P</v>
          </cell>
          <cell r="D426" t="str">
            <v>1X</v>
          </cell>
          <cell r="E426" t="str">
            <v>N</v>
          </cell>
          <cell r="F426">
            <v>2.63E-2</v>
          </cell>
        </row>
        <row r="427">
          <cell r="A427" t="str">
            <v>16.7U.1X.N</v>
          </cell>
          <cell r="B427">
            <v>16</v>
          </cell>
          <cell r="C427" t="str">
            <v>7U</v>
          </cell>
          <cell r="D427" t="str">
            <v>1X</v>
          </cell>
          <cell r="E427" t="str">
            <v>N</v>
          </cell>
          <cell r="F427">
            <v>2.63E-2</v>
          </cell>
        </row>
        <row r="428">
          <cell r="A428" t="str">
            <v>16.1.2X.0</v>
          </cell>
          <cell r="B428">
            <v>16</v>
          </cell>
          <cell r="C428">
            <v>1</v>
          </cell>
          <cell r="D428" t="str">
            <v>2X</v>
          </cell>
          <cell r="E428">
            <v>0</v>
          </cell>
          <cell r="F428">
            <v>2.63E-2</v>
          </cell>
        </row>
        <row r="429">
          <cell r="A429" t="str">
            <v>16.1.2X.3</v>
          </cell>
          <cell r="B429">
            <v>16</v>
          </cell>
          <cell r="C429">
            <v>1</v>
          </cell>
          <cell r="D429" t="str">
            <v>2X</v>
          </cell>
          <cell r="E429">
            <v>3</v>
          </cell>
          <cell r="F429">
            <v>2.63E-2</v>
          </cell>
        </row>
        <row r="430">
          <cell r="A430" t="str">
            <v>16.71.2X.3</v>
          </cell>
          <cell r="B430">
            <v>16</v>
          </cell>
          <cell r="C430">
            <v>71</v>
          </cell>
          <cell r="D430" t="str">
            <v>2X</v>
          </cell>
          <cell r="E430">
            <v>3</v>
          </cell>
          <cell r="F430">
            <v>2.63E-2</v>
          </cell>
        </row>
        <row r="431">
          <cell r="A431" t="str">
            <v>16.1.2X.A</v>
          </cell>
          <cell r="B431">
            <v>16</v>
          </cell>
          <cell r="C431">
            <v>1</v>
          </cell>
          <cell r="D431" t="str">
            <v>2X</v>
          </cell>
          <cell r="E431" t="str">
            <v>A</v>
          </cell>
          <cell r="F431">
            <v>2.63E-2</v>
          </cell>
        </row>
        <row r="432">
          <cell r="A432" t="str">
            <v>16.71.2X.B</v>
          </cell>
          <cell r="B432">
            <v>16</v>
          </cell>
          <cell r="C432">
            <v>71</v>
          </cell>
          <cell r="D432" t="str">
            <v>2X</v>
          </cell>
          <cell r="E432" t="str">
            <v>B</v>
          </cell>
          <cell r="F432">
            <v>2.63E-2</v>
          </cell>
        </row>
        <row r="433">
          <cell r="A433" t="str">
            <v>16.1.2X.N</v>
          </cell>
          <cell r="B433">
            <v>16</v>
          </cell>
          <cell r="C433">
            <v>1</v>
          </cell>
          <cell r="D433" t="str">
            <v>2X</v>
          </cell>
          <cell r="E433" t="str">
            <v>N</v>
          </cell>
          <cell r="F433">
            <v>2.63E-2</v>
          </cell>
        </row>
        <row r="434">
          <cell r="A434" t="str">
            <v>16.1.3X.0</v>
          </cell>
          <cell r="B434">
            <v>16</v>
          </cell>
          <cell r="C434">
            <v>1</v>
          </cell>
          <cell r="D434" t="str">
            <v>3X</v>
          </cell>
          <cell r="E434">
            <v>0</v>
          </cell>
          <cell r="F434">
            <v>0.1</v>
          </cell>
        </row>
        <row r="435">
          <cell r="A435" t="str">
            <v>16.1.3X.A</v>
          </cell>
          <cell r="B435">
            <v>16</v>
          </cell>
          <cell r="C435">
            <v>1</v>
          </cell>
          <cell r="D435" t="str">
            <v>3X</v>
          </cell>
          <cell r="E435" t="str">
            <v>A</v>
          </cell>
          <cell r="F435">
            <v>0.1</v>
          </cell>
        </row>
        <row r="436">
          <cell r="A436" t="str">
            <v>16.1.3X.N</v>
          </cell>
          <cell r="B436">
            <v>16</v>
          </cell>
          <cell r="C436">
            <v>1</v>
          </cell>
          <cell r="D436" t="str">
            <v>3X</v>
          </cell>
          <cell r="E436" t="str">
            <v>N</v>
          </cell>
          <cell r="F436">
            <v>0.1</v>
          </cell>
        </row>
        <row r="437">
          <cell r="A437" t="str">
            <v>16.27.3X.N</v>
          </cell>
          <cell r="B437">
            <v>16</v>
          </cell>
          <cell r="C437">
            <v>27</v>
          </cell>
          <cell r="D437" t="str">
            <v>3X</v>
          </cell>
          <cell r="E437" t="str">
            <v>N</v>
          </cell>
          <cell r="F437">
            <v>0.1</v>
          </cell>
        </row>
        <row r="438">
          <cell r="A438" t="str">
            <v>16.72.3X.N</v>
          </cell>
          <cell r="B438">
            <v>16</v>
          </cell>
          <cell r="C438">
            <v>72</v>
          </cell>
          <cell r="D438" t="str">
            <v>3X</v>
          </cell>
          <cell r="E438" t="str">
            <v>N</v>
          </cell>
          <cell r="F438">
            <v>0.1</v>
          </cell>
        </row>
        <row r="439">
          <cell r="A439" t="str">
            <v>16.7U.3X.N</v>
          </cell>
          <cell r="B439">
            <v>16</v>
          </cell>
          <cell r="C439" t="str">
            <v>7U</v>
          </cell>
          <cell r="D439" t="str">
            <v>3X</v>
          </cell>
          <cell r="E439" t="str">
            <v>N</v>
          </cell>
          <cell r="F439">
            <v>0.1</v>
          </cell>
        </row>
        <row r="440">
          <cell r="A440" t="str">
            <v>16.1.9X.0</v>
          </cell>
          <cell r="B440">
            <v>16</v>
          </cell>
          <cell r="C440">
            <v>1</v>
          </cell>
          <cell r="D440" t="str">
            <v>9X</v>
          </cell>
          <cell r="E440">
            <v>0</v>
          </cell>
          <cell r="F440">
            <v>0</v>
          </cell>
        </row>
        <row r="441">
          <cell r="A441" t="str">
            <v>17.1.1X.0</v>
          </cell>
          <cell r="B441">
            <v>17</v>
          </cell>
          <cell r="C441">
            <v>1</v>
          </cell>
          <cell r="D441" t="str">
            <v>1X</v>
          </cell>
          <cell r="E441">
            <v>0</v>
          </cell>
          <cell r="F441">
            <v>3.6999999999999998E-2</v>
          </cell>
        </row>
        <row r="442">
          <cell r="A442" t="str">
            <v>17.3.1X.0</v>
          </cell>
          <cell r="B442">
            <v>17</v>
          </cell>
          <cell r="C442">
            <v>3</v>
          </cell>
          <cell r="D442" t="str">
            <v>1X</v>
          </cell>
          <cell r="E442">
            <v>0</v>
          </cell>
          <cell r="F442">
            <v>3.6999999999999998E-2</v>
          </cell>
        </row>
        <row r="443">
          <cell r="A443" t="str">
            <v>17.1.1X.1</v>
          </cell>
          <cell r="B443">
            <v>17</v>
          </cell>
          <cell r="C443">
            <v>1</v>
          </cell>
          <cell r="D443" t="str">
            <v>1X</v>
          </cell>
          <cell r="E443">
            <v>1</v>
          </cell>
          <cell r="F443">
            <v>3.6999999999999998E-2</v>
          </cell>
        </row>
        <row r="444">
          <cell r="A444" t="str">
            <v>17.1.1X.A</v>
          </cell>
          <cell r="B444">
            <v>17</v>
          </cell>
          <cell r="C444">
            <v>1</v>
          </cell>
          <cell r="D444" t="str">
            <v>1X</v>
          </cell>
          <cell r="E444" t="str">
            <v>A</v>
          </cell>
          <cell r="F444">
            <v>3.6999999999999998E-2</v>
          </cell>
        </row>
        <row r="445">
          <cell r="A445" t="str">
            <v>17.3.1X.A</v>
          </cell>
          <cell r="B445">
            <v>17</v>
          </cell>
          <cell r="C445">
            <v>3</v>
          </cell>
          <cell r="D445" t="str">
            <v>1X</v>
          </cell>
          <cell r="E445" t="str">
            <v>A</v>
          </cell>
          <cell r="F445">
            <v>3.6999999999999998E-2</v>
          </cell>
        </row>
        <row r="446">
          <cell r="A446" t="str">
            <v>17.1.1X.I</v>
          </cell>
          <cell r="B446">
            <v>17</v>
          </cell>
          <cell r="C446">
            <v>1</v>
          </cell>
          <cell r="D446" t="str">
            <v>1X</v>
          </cell>
          <cell r="E446" t="str">
            <v>I</v>
          </cell>
          <cell r="F446">
            <v>3.6999999999999998E-2</v>
          </cell>
        </row>
        <row r="447">
          <cell r="A447" t="str">
            <v>17.1.1X.N</v>
          </cell>
          <cell r="B447">
            <v>17</v>
          </cell>
          <cell r="C447">
            <v>1</v>
          </cell>
          <cell r="D447" t="str">
            <v>1X</v>
          </cell>
          <cell r="E447" t="str">
            <v>N</v>
          </cell>
          <cell r="F447">
            <v>3.6999999999999998E-2</v>
          </cell>
        </row>
        <row r="448">
          <cell r="A448" t="str">
            <v>17.0B.1X.N</v>
          </cell>
          <cell r="B448">
            <v>17</v>
          </cell>
          <cell r="C448" t="str">
            <v>0B</v>
          </cell>
          <cell r="D448" t="str">
            <v>1X</v>
          </cell>
          <cell r="E448" t="str">
            <v>N</v>
          </cell>
          <cell r="F448">
            <v>3.6999999999999998E-2</v>
          </cell>
        </row>
        <row r="449">
          <cell r="A449" t="str">
            <v>17.0E.1X.N</v>
          </cell>
          <cell r="B449">
            <v>17</v>
          </cell>
          <cell r="C449" t="str">
            <v>0E</v>
          </cell>
          <cell r="D449" t="str">
            <v>1X</v>
          </cell>
          <cell r="E449" t="str">
            <v>N</v>
          </cell>
          <cell r="F449">
            <v>3.6999999999999998E-2</v>
          </cell>
        </row>
        <row r="450">
          <cell r="A450" t="str">
            <v>17.0M.1X.N</v>
          </cell>
          <cell r="B450">
            <v>17</v>
          </cell>
          <cell r="C450" t="str">
            <v>0M</v>
          </cell>
          <cell r="D450" t="str">
            <v>1X</v>
          </cell>
          <cell r="E450" t="str">
            <v>N</v>
          </cell>
          <cell r="F450">
            <v>3.6999999999999998E-2</v>
          </cell>
        </row>
        <row r="451">
          <cell r="A451" t="str">
            <v>17.7P.1X.N</v>
          </cell>
          <cell r="B451">
            <v>17</v>
          </cell>
          <cell r="C451" t="str">
            <v>7P</v>
          </cell>
          <cell r="D451" t="str">
            <v>1X</v>
          </cell>
          <cell r="E451" t="str">
            <v>N</v>
          </cell>
          <cell r="F451">
            <v>3.6999999999999998E-2</v>
          </cell>
        </row>
        <row r="452">
          <cell r="A452" t="str">
            <v>17.7U.1X.N</v>
          </cell>
          <cell r="B452">
            <v>17</v>
          </cell>
          <cell r="C452" t="str">
            <v>7U</v>
          </cell>
          <cell r="D452" t="str">
            <v>1X</v>
          </cell>
          <cell r="E452" t="str">
            <v>N</v>
          </cell>
          <cell r="F452">
            <v>3.6999999999999998E-2</v>
          </cell>
        </row>
        <row r="453">
          <cell r="A453" t="str">
            <v>17.1.2X.N</v>
          </cell>
          <cell r="B453">
            <v>17</v>
          </cell>
          <cell r="C453">
            <v>1</v>
          </cell>
          <cell r="D453" t="str">
            <v>2X</v>
          </cell>
          <cell r="E453" t="str">
            <v>N</v>
          </cell>
          <cell r="F453">
            <v>2.5000000000000001E-2</v>
          </cell>
        </row>
        <row r="454">
          <cell r="A454" t="str">
            <v>17.1.3X.0</v>
          </cell>
          <cell r="B454">
            <v>17</v>
          </cell>
          <cell r="C454">
            <v>1</v>
          </cell>
          <cell r="D454" t="str">
            <v>3X</v>
          </cell>
          <cell r="E454">
            <v>0</v>
          </cell>
          <cell r="F454">
            <v>3.6999999999999998E-2</v>
          </cell>
        </row>
        <row r="455">
          <cell r="A455" t="str">
            <v>17.1.3X.A</v>
          </cell>
          <cell r="B455">
            <v>17</v>
          </cell>
          <cell r="C455">
            <v>1</v>
          </cell>
          <cell r="D455" t="str">
            <v>3X</v>
          </cell>
          <cell r="E455" t="str">
            <v>A</v>
          </cell>
          <cell r="F455">
            <v>3.6999999999999998E-2</v>
          </cell>
        </row>
        <row r="456">
          <cell r="A456" t="str">
            <v>17.1.9X.0</v>
          </cell>
          <cell r="B456">
            <v>17</v>
          </cell>
          <cell r="C456">
            <v>1</v>
          </cell>
          <cell r="D456" t="str">
            <v>9X</v>
          </cell>
          <cell r="E456">
            <v>0</v>
          </cell>
          <cell r="F456">
            <v>0</v>
          </cell>
        </row>
        <row r="457">
          <cell r="A457" t="str">
            <v>17.1.9X.A</v>
          </cell>
          <cell r="B457">
            <v>17</v>
          </cell>
          <cell r="C457">
            <v>1</v>
          </cell>
          <cell r="D457" t="str">
            <v>9X</v>
          </cell>
          <cell r="E457" t="str">
            <v>A</v>
          </cell>
          <cell r="F457">
            <v>0</v>
          </cell>
        </row>
        <row r="458">
          <cell r="A458" t="str">
            <v>18.1.0.0</v>
          </cell>
          <cell r="B458">
            <v>18</v>
          </cell>
          <cell r="C458">
            <v>1</v>
          </cell>
          <cell r="D458">
            <v>0</v>
          </cell>
          <cell r="E458">
            <v>0</v>
          </cell>
          <cell r="F458">
            <v>2.5000000000000001E-2</v>
          </cell>
        </row>
        <row r="459">
          <cell r="A459" t="str">
            <v>18.3.0.0</v>
          </cell>
          <cell r="B459">
            <v>18</v>
          </cell>
          <cell r="C459">
            <v>3</v>
          </cell>
          <cell r="D459">
            <v>0</v>
          </cell>
          <cell r="E459">
            <v>0</v>
          </cell>
          <cell r="F459">
            <v>2.5000000000000001E-2</v>
          </cell>
        </row>
        <row r="460">
          <cell r="A460" t="str">
            <v>18.12.0.0</v>
          </cell>
          <cell r="B460">
            <v>18</v>
          </cell>
          <cell r="C460">
            <v>12</v>
          </cell>
          <cell r="D460">
            <v>0</v>
          </cell>
          <cell r="E460">
            <v>0</v>
          </cell>
          <cell r="F460">
            <v>2.5000000000000001E-2</v>
          </cell>
        </row>
        <row r="461">
          <cell r="A461" t="str">
            <v>18.7P.0.0</v>
          </cell>
          <cell r="B461">
            <v>18</v>
          </cell>
          <cell r="C461" t="str">
            <v>7P</v>
          </cell>
          <cell r="D461">
            <v>0</v>
          </cell>
          <cell r="E461">
            <v>0</v>
          </cell>
          <cell r="F461">
            <v>2.5000000000000001E-2</v>
          </cell>
        </row>
        <row r="462">
          <cell r="A462" t="str">
            <v>18.1.0.1</v>
          </cell>
          <cell r="B462">
            <v>18</v>
          </cell>
          <cell r="C462">
            <v>1</v>
          </cell>
          <cell r="D462">
            <v>0</v>
          </cell>
          <cell r="E462">
            <v>1</v>
          </cell>
          <cell r="F462">
            <v>2.5000000000000001E-2</v>
          </cell>
        </row>
        <row r="463">
          <cell r="A463" t="str">
            <v>18.1.0.2</v>
          </cell>
          <cell r="B463">
            <v>18</v>
          </cell>
          <cell r="C463">
            <v>1</v>
          </cell>
          <cell r="D463">
            <v>0</v>
          </cell>
          <cell r="E463">
            <v>2</v>
          </cell>
          <cell r="F463">
            <v>2.5000000000000001E-2</v>
          </cell>
        </row>
        <row r="464">
          <cell r="A464" t="str">
            <v>18.1.0.3</v>
          </cell>
          <cell r="B464">
            <v>18</v>
          </cell>
          <cell r="C464">
            <v>1</v>
          </cell>
          <cell r="D464">
            <v>0</v>
          </cell>
          <cell r="E464">
            <v>3</v>
          </cell>
          <cell r="F464">
            <v>2.5000000000000001E-2</v>
          </cell>
        </row>
        <row r="465">
          <cell r="A465" t="str">
            <v>18.71.0.3</v>
          </cell>
          <cell r="B465">
            <v>18</v>
          </cell>
          <cell r="C465">
            <v>71</v>
          </cell>
          <cell r="D465">
            <v>0</v>
          </cell>
          <cell r="E465">
            <v>3</v>
          </cell>
          <cell r="F465">
            <v>2.5000000000000001E-2</v>
          </cell>
        </row>
        <row r="466">
          <cell r="A466" t="str">
            <v>18.1.0.A</v>
          </cell>
          <cell r="B466">
            <v>18</v>
          </cell>
          <cell r="C466">
            <v>1</v>
          </cell>
          <cell r="D466">
            <v>0</v>
          </cell>
          <cell r="E466" t="str">
            <v>A</v>
          </cell>
          <cell r="F466">
            <v>2.5000000000000001E-2</v>
          </cell>
        </row>
        <row r="467">
          <cell r="A467" t="str">
            <v>18.3.0.A</v>
          </cell>
          <cell r="B467">
            <v>18</v>
          </cell>
          <cell r="C467">
            <v>3</v>
          </cell>
          <cell r="D467">
            <v>0</v>
          </cell>
          <cell r="E467" t="str">
            <v>A</v>
          </cell>
          <cell r="F467">
            <v>2.5000000000000001E-2</v>
          </cell>
        </row>
        <row r="468">
          <cell r="A468" t="str">
            <v>18.71.0.B</v>
          </cell>
          <cell r="B468">
            <v>18</v>
          </cell>
          <cell r="C468">
            <v>71</v>
          </cell>
          <cell r="D468">
            <v>0</v>
          </cell>
          <cell r="E468" t="str">
            <v>B</v>
          </cell>
          <cell r="F468">
            <v>2.5000000000000001E-2</v>
          </cell>
        </row>
        <row r="469">
          <cell r="A469" t="str">
            <v>18.1.0.I</v>
          </cell>
          <cell r="B469">
            <v>18</v>
          </cell>
          <cell r="C469">
            <v>1</v>
          </cell>
          <cell r="D469">
            <v>0</v>
          </cell>
          <cell r="E469" t="str">
            <v>I</v>
          </cell>
          <cell r="F469">
            <v>2.5000000000000001E-2</v>
          </cell>
        </row>
        <row r="470">
          <cell r="A470" t="str">
            <v>18.1.0.N</v>
          </cell>
          <cell r="B470">
            <v>18</v>
          </cell>
          <cell r="C470">
            <v>1</v>
          </cell>
          <cell r="D470">
            <v>0</v>
          </cell>
          <cell r="E470" t="str">
            <v>N</v>
          </cell>
          <cell r="F470">
            <v>2.5000000000000001E-2</v>
          </cell>
        </row>
        <row r="471">
          <cell r="A471" t="str">
            <v>18.7U.0.N</v>
          </cell>
          <cell r="B471">
            <v>18</v>
          </cell>
          <cell r="C471" t="str">
            <v>7U</v>
          </cell>
          <cell r="D471">
            <v>0</v>
          </cell>
          <cell r="E471" t="str">
            <v>N</v>
          </cell>
          <cell r="F471">
            <v>2.5000000000000001E-2</v>
          </cell>
        </row>
        <row r="472">
          <cell r="A472" t="str">
            <v>18.1.98.0</v>
          </cell>
          <cell r="B472">
            <v>18</v>
          </cell>
          <cell r="C472">
            <v>1</v>
          </cell>
          <cell r="D472">
            <v>98</v>
          </cell>
          <cell r="E472">
            <v>0</v>
          </cell>
          <cell r="F472">
            <v>0</v>
          </cell>
        </row>
        <row r="473">
          <cell r="A473" t="str">
            <v>18.1.98.A</v>
          </cell>
          <cell r="B473">
            <v>18</v>
          </cell>
          <cell r="C473">
            <v>1</v>
          </cell>
          <cell r="D473">
            <v>98</v>
          </cell>
          <cell r="E473" t="str">
            <v>A</v>
          </cell>
          <cell r="F473">
            <v>0</v>
          </cell>
        </row>
        <row r="474">
          <cell r="A474" t="str">
            <v>19.1.0.0</v>
          </cell>
          <cell r="B474">
            <v>19</v>
          </cell>
          <cell r="C474">
            <v>1</v>
          </cell>
          <cell r="D474">
            <v>0</v>
          </cell>
          <cell r="E474">
            <v>0</v>
          </cell>
          <cell r="F474">
            <v>3.3300000000000003E-2</v>
          </cell>
        </row>
        <row r="475">
          <cell r="A475" t="str">
            <v>19.1.0.1</v>
          </cell>
          <cell r="B475">
            <v>19</v>
          </cell>
          <cell r="C475">
            <v>1</v>
          </cell>
          <cell r="D475">
            <v>0</v>
          </cell>
          <cell r="E475">
            <v>1</v>
          </cell>
          <cell r="F475">
            <v>3.3300000000000003E-2</v>
          </cell>
        </row>
        <row r="476">
          <cell r="A476" t="str">
            <v>19.1.0.2</v>
          </cell>
          <cell r="B476">
            <v>19</v>
          </cell>
          <cell r="C476">
            <v>1</v>
          </cell>
          <cell r="D476">
            <v>0</v>
          </cell>
          <cell r="E476">
            <v>2</v>
          </cell>
          <cell r="F476">
            <v>3.3300000000000003E-2</v>
          </cell>
        </row>
        <row r="477">
          <cell r="A477" t="str">
            <v>19.1.0.3</v>
          </cell>
          <cell r="B477">
            <v>19</v>
          </cell>
          <cell r="C477">
            <v>1</v>
          </cell>
          <cell r="D477">
            <v>0</v>
          </cell>
          <cell r="E477">
            <v>3</v>
          </cell>
          <cell r="F477">
            <v>3.3300000000000003E-2</v>
          </cell>
        </row>
        <row r="478">
          <cell r="A478" t="str">
            <v>19.71.0.3</v>
          </cell>
          <cell r="B478">
            <v>19</v>
          </cell>
          <cell r="C478">
            <v>71</v>
          </cell>
          <cell r="D478">
            <v>0</v>
          </cell>
          <cell r="E478">
            <v>3</v>
          </cell>
          <cell r="F478">
            <v>3.3300000000000003E-2</v>
          </cell>
        </row>
        <row r="479">
          <cell r="A479" t="str">
            <v>19.1.0.A</v>
          </cell>
          <cell r="B479">
            <v>19</v>
          </cell>
          <cell r="C479">
            <v>1</v>
          </cell>
          <cell r="D479">
            <v>0</v>
          </cell>
          <cell r="E479" t="str">
            <v>A</v>
          </cell>
          <cell r="F479">
            <v>3.3300000000000003E-2</v>
          </cell>
        </row>
        <row r="480">
          <cell r="A480" t="str">
            <v>19.71.0.B</v>
          </cell>
          <cell r="B480">
            <v>19</v>
          </cell>
          <cell r="C480">
            <v>71</v>
          </cell>
          <cell r="D480">
            <v>0</v>
          </cell>
          <cell r="E480" t="str">
            <v>B</v>
          </cell>
          <cell r="F480">
            <v>3.3300000000000003E-2</v>
          </cell>
        </row>
        <row r="481">
          <cell r="A481" t="str">
            <v>19.1.0.C</v>
          </cell>
          <cell r="B481">
            <v>19</v>
          </cell>
          <cell r="C481">
            <v>1</v>
          </cell>
          <cell r="D481">
            <v>0</v>
          </cell>
          <cell r="E481" t="str">
            <v>C</v>
          </cell>
          <cell r="F481">
            <v>3.3300000000000003E-2</v>
          </cell>
        </row>
        <row r="482">
          <cell r="A482" t="str">
            <v>19.1.0.I</v>
          </cell>
          <cell r="B482">
            <v>19</v>
          </cell>
          <cell r="C482">
            <v>1</v>
          </cell>
          <cell r="D482">
            <v>0</v>
          </cell>
          <cell r="E482" t="str">
            <v>I</v>
          </cell>
          <cell r="F482">
            <v>3.3300000000000003E-2</v>
          </cell>
        </row>
        <row r="483">
          <cell r="A483" t="str">
            <v>19.1.0.N</v>
          </cell>
          <cell r="B483">
            <v>19</v>
          </cell>
          <cell r="C483">
            <v>1</v>
          </cell>
          <cell r="D483">
            <v>0</v>
          </cell>
          <cell r="E483" t="str">
            <v>N</v>
          </cell>
          <cell r="F483">
            <v>3.3300000000000003E-2</v>
          </cell>
        </row>
        <row r="484">
          <cell r="A484" t="str">
            <v>19.0E.0.N</v>
          </cell>
          <cell r="B484">
            <v>19</v>
          </cell>
          <cell r="C484" t="str">
            <v>0E</v>
          </cell>
          <cell r="D484">
            <v>0</v>
          </cell>
          <cell r="E484" t="str">
            <v>N</v>
          </cell>
          <cell r="F484">
            <v>3.3300000000000003E-2</v>
          </cell>
        </row>
        <row r="485">
          <cell r="A485" t="str">
            <v>19.0M.0.N</v>
          </cell>
          <cell r="B485">
            <v>19</v>
          </cell>
          <cell r="C485" t="str">
            <v>0M</v>
          </cell>
          <cell r="D485">
            <v>0</v>
          </cell>
          <cell r="E485" t="str">
            <v>N</v>
          </cell>
          <cell r="F485">
            <v>3.3300000000000003E-2</v>
          </cell>
        </row>
        <row r="486">
          <cell r="A486" t="str">
            <v>19.14.0.N</v>
          </cell>
          <cell r="B486">
            <v>19</v>
          </cell>
          <cell r="C486">
            <v>14</v>
          </cell>
          <cell r="D486">
            <v>0</v>
          </cell>
          <cell r="E486" t="str">
            <v>N</v>
          </cell>
          <cell r="F486">
            <v>3.3300000000000003E-2</v>
          </cell>
        </row>
        <row r="487">
          <cell r="A487" t="str">
            <v>19.7P.0.N</v>
          </cell>
          <cell r="B487">
            <v>19</v>
          </cell>
          <cell r="C487" t="str">
            <v>7P</v>
          </cell>
          <cell r="D487">
            <v>0</v>
          </cell>
          <cell r="E487" t="str">
            <v>N</v>
          </cell>
          <cell r="F487">
            <v>3.3300000000000003E-2</v>
          </cell>
        </row>
        <row r="488">
          <cell r="A488" t="str">
            <v>19.7U.0.N</v>
          </cell>
          <cell r="B488">
            <v>19</v>
          </cell>
          <cell r="C488" t="str">
            <v>7U</v>
          </cell>
          <cell r="D488">
            <v>0</v>
          </cell>
          <cell r="E488" t="str">
            <v>N</v>
          </cell>
          <cell r="F488">
            <v>3.3300000000000003E-2</v>
          </cell>
        </row>
        <row r="489">
          <cell r="A489" t="str">
            <v>19.1.98.0</v>
          </cell>
          <cell r="B489">
            <v>19</v>
          </cell>
          <cell r="C489">
            <v>1</v>
          </cell>
          <cell r="D489">
            <v>98</v>
          </cell>
          <cell r="E489">
            <v>0</v>
          </cell>
          <cell r="F489">
            <v>0</v>
          </cell>
        </row>
        <row r="490">
          <cell r="A490" t="str">
            <v>19.1.98.A</v>
          </cell>
          <cell r="B490">
            <v>19</v>
          </cell>
          <cell r="C490">
            <v>1</v>
          </cell>
          <cell r="D490">
            <v>98</v>
          </cell>
          <cell r="E490" t="str">
            <v>A</v>
          </cell>
          <cell r="F490">
            <v>0</v>
          </cell>
        </row>
        <row r="491">
          <cell r="A491" t="str">
            <v>20.1.1X.0</v>
          </cell>
          <cell r="B491">
            <v>20</v>
          </cell>
          <cell r="C491">
            <v>1</v>
          </cell>
          <cell r="D491" t="str">
            <v>1X</v>
          </cell>
          <cell r="E491">
            <v>0</v>
          </cell>
          <cell r="F491">
            <v>2.0400000000000001E-2</v>
          </cell>
        </row>
        <row r="492">
          <cell r="A492" t="str">
            <v>20.12.1X.0</v>
          </cell>
          <cell r="B492">
            <v>20</v>
          </cell>
          <cell r="C492">
            <v>12</v>
          </cell>
          <cell r="D492" t="str">
            <v>1X</v>
          </cell>
          <cell r="E492">
            <v>0</v>
          </cell>
          <cell r="F492">
            <v>2.0400000000000001E-2</v>
          </cell>
        </row>
        <row r="493">
          <cell r="A493" t="str">
            <v>20.1.1X.1</v>
          </cell>
          <cell r="B493">
            <v>20</v>
          </cell>
          <cell r="C493">
            <v>1</v>
          </cell>
          <cell r="D493" t="str">
            <v>1X</v>
          </cell>
          <cell r="E493">
            <v>1</v>
          </cell>
          <cell r="F493">
            <v>2.0400000000000001E-2</v>
          </cell>
        </row>
        <row r="494">
          <cell r="A494" t="str">
            <v>20.1.1X.2</v>
          </cell>
          <cell r="B494">
            <v>20</v>
          </cell>
          <cell r="C494">
            <v>1</v>
          </cell>
          <cell r="D494" t="str">
            <v>1X</v>
          </cell>
          <cell r="E494">
            <v>2</v>
          </cell>
          <cell r="F494">
            <v>2.0400000000000001E-2</v>
          </cell>
        </row>
        <row r="495">
          <cell r="A495" t="str">
            <v>20.1.1X.3</v>
          </cell>
          <cell r="B495">
            <v>20</v>
          </cell>
          <cell r="C495">
            <v>1</v>
          </cell>
          <cell r="D495" t="str">
            <v>1X</v>
          </cell>
          <cell r="E495">
            <v>3</v>
          </cell>
          <cell r="F495">
            <v>2.0400000000000001E-2</v>
          </cell>
        </row>
        <row r="496">
          <cell r="A496" t="str">
            <v>20.71.1X.3</v>
          </cell>
          <cell r="B496">
            <v>20</v>
          </cell>
          <cell r="C496">
            <v>71</v>
          </cell>
          <cell r="D496" t="str">
            <v>1X</v>
          </cell>
          <cell r="E496">
            <v>3</v>
          </cell>
          <cell r="F496">
            <v>2.0400000000000001E-2</v>
          </cell>
        </row>
        <row r="497">
          <cell r="A497" t="str">
            <v>20.1.1X.A</v>
          </cell>
          <cell r="B497">
            <v>20</v>
          </cell>
          <cell r="C497">
            <v>1</v>
          </cell>
          <cell r="D497" t="str">
            <v>1X</v>
          </cell>
          <cell r="E497" t="str">
            <v>A</v>
          </cell>
          <cell r="F497">
            <v>2.0400000000000001E-2</v>
          </cell>
        </row>
        <row r="498">
          <cell r="A498" t="str">
            <v>20.71.1X.B</v>
          </cell>
          <cell r="B498">
            <v>20</v>
          </cell>
          <cell r="C498">
            <v>71</v>
          </cell>
          <cell r="D498" t="str">
            <v>1X</v>
          </cell>
          <cell r="E498" t="str">
            <v>B</v>
          </cell>
          <cell r="F498">
            <v>2.0400000000000001E-2</v>
          </cell>
        </row>
        <row r="499">
          <cell r="A499" t="str">
            <v>20.1.1X.I</v>
          </cell>
          <cell r="B499">
            <v>20</v>
          </cell>
          <cell r="C499">
            <v>1</v>
          </cell>
          <cell r="D499" t="str">
            <v>1X</v>
          </cell>
          <cell r="E499" t="str">
            <v>I</v>
          </cell>
          <cell r="F499">
            <v>2.0400000000000001E-2</v>
          </cell>
        </row>
        <row r="500">
          <cell r="A500" t="str">
            <v>20.1.1X.N</v>
          </cell>
          <cell r="B500">
            <v>20</v>
          </cell>
          <cell r="C500">
            <v>1</v>
          </cell>
          <cell r="D500" t="str">
            <v>1X</v>
          </cell>
          <cell r="E500" t="str">
            <v>N</v>
          </cell>
          <cell r="F500">
            <v>2.0400000000000001E-2</v>
          </cell>
        </row>
        <row r="501">
          <cell r="A501" t="str">
            <v>20.0B.1X.N</v>
          </cell>
          <cell r="B501">
            <v>20</v>
          </cell>
          <cell r="C501" t="str">
            <v>0B</v>
          </cell>
          <cell r="D501" t="str">
            <v>1X</v>
          </cell>
          <cell r="E501" t="str">
            <v>N</v>
          </cell>
          <cell r="F501">
            <v>2.0400000000000001E-2</v>
          </cell>
        </row>
        <row r="502">
          <cell r="A502" t="str">
            <v>20.0E.1X.N</v>
          </cell>
          <cell r="B502">
            <v>20</v>
          </cell>
          <cell r="C502" t="str">
            <v>0E</v>
          </cell>
          <cell r="D502" t="str">
            <v>1X</v>
          </cell>
          <cell r="E502" t="str">
            <v>N</v>
          </cell>
          <cell r="F502">
            <v>2.0400000000000001E-2</v>
          </cell>
        </row>
        <row r="503">
          <cell r="A503" t="str">
            <v>20.0M.1X.N</v>
          </cell>
          <cell r="B503">
            <v>20</v>
          </cell>
          <cell r="C503" t="str">
            <v>0M</v>
          </cell>
          <cell r="D503" t="str">
            <v>1X</v>
          </cell>
          <cell r="E503" t="str">
            <v>N</v>
          </cell>
          <cell r="F503">
            <v>2.0400000000000001E-2</v>
          </cell>
        </row>
        <row r="504">
          <cell r="A504" t="str">
            <v>20.0U.1X.N</v>
          </cell>
          <cell r="B504">
            <v>20</v>
          </cell>
          <cell r="C504" t="str">
            <v>0U</v>
          </cell>
          <cell r="D504" t="str">
            <v>1X</v>
          </cell>
          <cell r="E504" t="str">
            <v>N</v>
          </cell>
          <cell r="F504">
            <v>2.0400000000000001E-2</v>
          </cell>
        </row>
        <row r="505">
          <cell r="A505" t="str">
            <v>20.12.1X.N</v>
          </cell>
          <cell r="B505">
            <v>20</v>
          </cell>
          <cell r="C505">
            <v>12</v>
          </cell>
          <cell r="D505" t="str">
            <v>1X</v>
          </cell>
          <cell r="E505" t="str">
            <v>N</v>
          </cell>
          <cell r="F505">
            <v>2.0400000000000001E-2</v>
          </cell>
        </row>
        <row r="506">
          <cell r="A506" t="str">
            <v>20.7P.1X.N</v>
          </cell>
          <cell r="B506">
            <v>20</v>
          </cell>
          <cell r="C506" t="str">
            <v>7P</v>
          </cell>
          <cell r="D506" t="str">
            <v>1X</v>
          </cell>
          <cell r="E506" t="str">
            <v>N</v>
          </cell>
          <cell r="F506">
            <v>2.0400000000000001E-2</v>
          </cell>
        </row>
        <row r="507">
          <cell r="A507" t="str">
            <v>20.7U.1X.N</v>
          </cell>
          <cell r="B507">
            <v>20</v>
          </cell>
          <cell r="C507" t="str">
            <v>7U</v>
          </cell>
          <cell r="D507" t="str">
            <v>1X</v>
          </cell>
          <cell r="E507" t="str">
            <v>N</v>
          </cell>
          <cell r="F507">
            <v>2.0400000000000001E-2</v>
          </cell>
        </row>
        <row r="508">
          <cell r="A508" t="str">
            <v>20.1.3X.0</v>
          </cell>
          <cell r="B508">
            <v>20</v>
          </cell>
          <cell r="C508">
            <v>1</v>
          </cell>
          <cell r="D508" t="str">
            <v>3X</v>
          </cell>
          <cell r="E508">
            <v>0</v>
          </cell>
          <cell r="F508">
            <v>2.0400000000000001E-2</v>
          </cell>
        </row>
        <row r="509">
          <cell r="A509" t="str">
            <v>20.1.3X.A</v>
          </cell>
          <cell r="B509">
            <v>20</v>
          </cell>
          <cell r="C509">
            <v>1</v>
          </cell>
          <cell r="D509" t="str">
            <v>3X</v>
          </cell>
          <cell r="E509" t="str">
            <v>A</v>
          </cell>
          <cell r="F509">
            <v>2.0400000000000001E-2</v>
          </cell>
        </row>
        <row r="510">
          <cell r="A510" t="str">
            <v>20.1.9X.0</v>
          </cell>
          <cell r="B510">
            <v>20</v>
          </cell>
          <cell r="C510">
            <v>1</v>
          </cell>
          <cell r="D510" t="str">
            <v>9X</v>
          </cell>
          <cell r="E510">
            <v>0</v>
          </cell>
          <cell r="F510">
            <v>0</v>
          </cell>
        </row>
        <row r="511">
          <cell r="A511" t="str">
            <v>20.1.9X.A</v>
          </cell>
          <cell r="B511">
            <v>20</v>
          </cell>
          <cell r="C511">
            <v>1</v>
          </cell>
          <cell r="D511" t="str">
            <v>9X</v>
          </cell>
          <cell r="E511" t="str">
            <v>A</v>
          </cell>
          <cell r="F511">
            <v>0</v>
          </cell>
        </row>
        <row r="512">
          <cell r="A512" t="str">
            <v>23.1.0.0</v>
          </cell>
          <cell r="B512">
            <v>23</v>
          </cell>
          <cell r="C512">
            <v>1</v>
          </cell>
          <cell r="D512">
            <v>0</v>
          </cell>
          <cell r="E512">
            <v>0</v>
          </cell>
          <cell r="F512">
            <v>0.02</v>
          </cell>
        </row>
        <row r="513">
          <cell r="A513" t="str">
            <v>23.71.0.3</v>
          </cell>
          <cell r="B513">
            <v>23</v>
          </cell>
          <cell r="C513">
            <v>71</v>
          </cell>
          <cell r="D513">
            <v>0</v>
          </cell>
          <cell r="E513">
            <v>3</v>
          </cell>
          <cell r="F513">
            <v>0.02</v>
          </cell>
        </row>
        <row r="514">
          <cell r="A514" t="str">
            <v>23.1.0.A</v>
          </cell>
          <cell r="B514">
            <v>23</v>
          </cell>
          <cell r="C514">
            <v>1</v>
          </cell>
          <cell r="D514">
            <v>0</v>
          </cell>
          <cell r="E514" t="str">
            <v>A</v>
          </cell>
          <cell r="F514">
            <v>0.02</v>
          </cell>
        </row>
        <row r="515">
          <cell r="A515" t="str">
            <v>23.71.0.B</v>
          </cell>
          <cell r="B515">
            <v>23</v>
          </cell>
          <cell r="C515">
            <v>71</v>
          </cell>
          <cell r="D515">
            <v>0</v>
          </cell>
          <cell r="E515" t="str">
            <v>B</v>
          </cell>
          <cell r="F515">
            <v>0.02</v>
          </cell>
        </row>
        <row r="516">
          <cell r="A516" t="str">
            <v>23.1.0.I</v>
          </cell>
          <cell r="B516">
            <v>23</v>
          </cell>
          <cell r="C516">
            <v>1</v>
          </cell>
          <cell r="D516">
            <v>0</v>
          </cell>
          <cell r="E516" t="str">
            <v>I</v>
          </cell>
          <cell r="F516">
            <v>0.02</v>
          </cell>
        </row>
        <row r="517">
          <cell r="A517" t="str">
            <v>23.1.0.N</v>
          </cell>
          <cell r="B517">
            <v>23</v>
          </cell>
          <cell r="C517">
            <v>1</v>
          </cell>
          <cell r="D517">
            <v>0</v>
          </cell>
          <cell r="E517" t="str">
            <v>N</v>
          </cell>
          <cell r="F517">
            <v>0.02</v>
          </cell>
        </row>
        <row r="518">
          <cell r="A518" t="str">
            <v>23.0E.0.N</v>
          </cell>
          <cell r="B518">
            <v>23</v>
          </cell>
          <cell r="C518" t="str">
            <v>0E</v>
          </cell>
          <cell r="D518">
            <v>0</v>
          </cell>
          <cell r="E518" t="str">
            <v>N</v>
          </cell>
          <cell r="F518">
            <v>0.02</v>
          </cell>
        </row>
        <row r="519">
          <cell r="A519" t="str">
            <v>23.0V.0.N</v>
          </cell>
          <cell r="B519">
            <v>23</v>
          </cell>
          <cell r="C519" t="str">
            <v>0V</v>
          </cell>
          <cell r="D519">
            <v>0</v>
          </cell>
          <cell r="E519" t="str">
            <v>N</v>
          </cell>
          <cell r="F519">
            <v>0.02</v>
          </cell>
        </row>
        <row r="520">
          <cell r="A520" t="str">
            <v>23.1.98.0</v>
          </cell>
          <cell r="B520">
            <v>23</v>
          </cell>
          <cell r="C520">
            <v>1</v>
          </cell>
          <cell r="D520">
            <v>98</v>
          </cell>
          <cell r="E520">
            <v>0</v>
          </cell>
          <cell r="F520">
            <v>0</v>
          </cell>
        </row>
        <row r="521">
          <cell r="A521" t="str">
            <v>23.1.98.A</v>
          </cell>
          <cell r="B521">
            <v>23</v>
          </cell>
          <cell r="C521">
            <v>1</v>
          </cell>
          <cell r="D521">
            <v>98</v>
          </cell>
          <cell r="E521" t="str">
            <v>A</v>
          </cell>
          <cell r="F521">
            <v>0</v>
          </cell>
        </row>
        <row r="522">
          <cell r="A522" t="str">
            <v>24.1.0.I</v>
          </cell>
          <cell r="B522">
            <v>24</v>
          </cell>
          <cell r="C522">
            <v>1</v>
          </cell>
          <cell r="D522">
            <v>0</v>
          </cell>
          <cell r="E522" t="str">
            <v>I</v>
          </cell>
          <cell r="F522">
            <v>1.67E-2</v>
          </cell>
        </row>
        <row r="523">
          <cell r="A523" t="str">
            <v>24.0V.0.I</v>
          </cell>
          <cell r="B523">
            <v>24</v>
          </cell>
          <cell r="C523" t="str">
            <v>0V</v>
          </cell>
          <cell r="D523">
            <v>0</v>
          </cell>
          <cell r="E523" t="str">
            <v>I</v>
          </cell>
          <cell r="F523">
            <v>1.67E-2</v>
          </cell>
        </row>
        <row r="524">
          <cell r="A524" t="str">
            <v>24.1.0.N</v>
          </cell>
          <cell r="B524">
            <v>24</v>
          </cell>
          <cell r="C524">
            <v>1</v>
          </cell>
          <cell r="D524">
            <v>0</v>
          </cell>
          <cell r="E524" t="str">
            <v>N</v>
          </cell>
          <cell r="F524">
            <v>1.67E-2</v>
          </cell>
        </row>
        <row r="525">
          <cell r="A525" t="str">
            <v>25.1.1X.0</v>
          </cell>
          <cell r="B525">
            <v>25</v>
          </cell>
          <cell r="C525">
            <v>1</v>
          </cell>
          <cell r="D525" t="str">
            <v>1X</v>
          </cell>
          <cell r="E525">
            <v>0</v>
          </cell>
          <cell r="F525">
            <v>2.86E-2</v>
          </cell>
        </row>
        <row r="526">
          <cell r="A526" t="str">
            <v>25.1.1X.3</v>
          </cell>
          <cell r="B526">
            <v>25</v>
          </cell>
          <cell r="C526">
            <v>1</v>
          </cell>
          <cell r="D526" t="str">
            <v>1X</v>
          </cell>
          <cell r="E526">
            <v>3</v>
          </cell>
          <cell r="F526">
            <v>2.86E-2</v>
          </cell>
        </row>
        <row r="527">
          <cell r="A527" t="str">
            <v>25.71.1X.3</v>
          </cell>
          <cell r="B527">
            <v>25</v>
          </cell>
          <cell r="C527">
            <v>71</v>
          </cell>
          <cell r="D527" t="str">
            <v>1X</v>
          </cell>
          <cell r="E527">
            <v>3</v>
          </cell>
          <cell r="F527">
            <v>2.86E-2</v>
          </cell>
        </row>
        <row r="528">
          <cell r="A528" t="str">
            <v>25.1.1X.A</v>
          </cell>
          <cell r="B528">
            <v>25</v>
          </cell>
          <cell r="C528">
            <v>1</v>
          </cell>
          <cell r="D528" t="str">
            <v>1X</v>
          </cell>
          <cell r="E528" t="str">
            <v>A</v>
          </cell>
          <cell r="F528">
            <v>2.86E-2</v>
          </cell>
        </row>
        <row r="529">
          <cell r="A529" t="str">
            <v>25.71.1X.B</v>
          </cell>
          <cell r="B529">
            <v>25</v>
          </cell>
          <cell r="C529">
            <v>71</v>
          </cell>
          <cell r="D529" t="str">
            <v>1X</v>
          </cell>
          <cell r="E529" t="str">
            <v>B</v>
          </cell>
          <cell r="F529">
            <v>2.86E-2</v>
          </cell>
        </row>
        <row r="530">
          <cell r="A530" t="str">
            <v>25.1.1X.I</v>
          </cell>
          <cell r="B530">
            <v>25</v>
          </cell>
          <cell r="C530">
            <v>1</v>
          </cell>
          <cell r="D530" t="str">
            <v>1X</v>
          </cell>
          <cell r="E530" t="str">
            <v>I</v>
          </cell>
          <cell r="F530">
            <v>2.86E-2</v>
          </cell>
        </row>
        <row r="531">
          <cell r="A531" t="str">
            <v>25.1.1X.N</v>
          </cell>
          <cell r="B531">
            <v>25</v>
          </cell>
          <cell r="C531">
            <v>1</v>
          </cell>
          <cell r="D531" t="str">
            <v>1X</v>
          </cell>
          <cell r="E531" t="str">
            <v>N</v>
          </cell>
          <cell r="F531">
            <v>2.86E-2</v>
          </cell>
        </row>
        <row r="532">
          <cell r="A532" t="str">
            <v>25.72.1X.N</v>
          </cell>
          <cell r="B532">
            <v>25</v>
          </cell>
          <cell r="C532">
            <v>72</v>
          </cell>
          <cell r="D532" t="str">
            <v>1X</v>
          </cell>
          <cell r="E532" t="str">
            <v>N</v>
          </cell>
          <cell r="F532">
            <v>2.86E-2</v>
          </cell>
        </row>
        <row r="533">
          <cell r="A533" t="str">
            <v>25.7P.1X.N</v>
          </cell>
          <cell r="B533">
            <v>25</v>
          </cell>
          <cell r="C533" t="str">
            <v>7P</v>
          </cell>
          <cell r="D533" t="str">
            <v>1X</v>
          </cell>
          <cell r="E533" t="str">
            <v>N</v>
          </cell>
          <cell r="F533">
            <v>2.86E-2</v>
          </cell>
        </row>
        <row r="534">
          <cell r="A534" t="str">
            <v>25.7U.1X.N</v>
          </cell>
          <cell r="B534">
            <v>25</v>
          </cell>
          <cell r="C534" t="str">
            <v>7U</v>
          </cell>
          <cell r="D534" t="str">
            <v>1X</v>
          </cell>
          <cell r="E534" t="str">
            <v>N</v>
          </cell>
          <cell r="F534">
            <v>2.86E-2</v>
          </cell>
        </row>
        <row r="535">
          <cell r="A535" t="str">
            <v>25.1.2X.0</v>
          </cell>
          <cell r="B535">
            <v>25</v>
          </cell>
          <cell r="C535">
            <v>1</v>
          </cell>
          <cell r="D535" t="str">
            <v>2X</v>
          </cell>
          <cell r="E535">
            <v>0</v>
          </cell>
          <cell r="F535">
            <v>4.5499999999999999E-2</v>
          </cell>
        </row>
        <row r="536">
          <cell r="A536" t="str">
            <v>25.1.2X.A</v>
          </cell>
          <cell r="B536">
            <v>25</v>
          </cell>
          <cell r="C536">
            <v>1</v>
          </cell>
          <cell r="D536" t="str">
            <v>2X</v>
          </cell>
          <cell r="E536" t="str">
            <v>A</v>
          </cell>
          <cell r="F536">
            <v>4.5499999999999999E-2</v>
          </cell>
        </row>
        <row r="537">
          <cell r="A537" t="str">
            <v>25.1.2X.N</v>
          </cell>
          <cell r="B537">
            <v>25</v>
          </cell>
          <cell r="C537">
            <v>1</v>
          </cell>
          <cell r="D537" t="str">
            <v>2X</v>
          </cell>
          <cell r="E537" t="str">
            <v>N</v>
          </cell>
          <cell r="F537">
            <v>4.5499999999999999E-2</v>
          </cell>
        </row>
        <row r="538">
          <cell r="A538" t="str">
            <v>25.72.2X.N</v>
          </cell>
          <cell r="B538">
            <v>25</v>
          </cell>
          <cell r="C538">
            <v>72</v>
          </cell>
          <cell r="D538" t="str">
            <v>2X</v>
          </cell>
          <cell r="E538" t="str">
            <v>N</v>
          </cell>
          <cell r="F538">
            <v>4.5499999999999999E-2</v>
          </cell>
        </row>
        <row r="539">
          <cell r="A539" t="str">
            <v>25.1.9X.0</v>
          </cell>
          <cell r="B539">
            <v>25</v>
          </cell>
          <cell r="C539">
            <v>1</v>
          </cell>
          <cell r="D539" t="str">
            <v>9X</v>
          </cell>
          <cell r="E539">
            <v>0</v>
          </cell>
          <cell r="F539">
            <v>0</v>
          </cell>
        </row>
        <row r="540">
          <cell r="A540" t="str">
            <v>25.1.9X.A</v>
          </cell>
          <cell r="B540">
            <v>25</v>
          </cell>
          <cell r="C540">
            <v>1</v>
          </cell>
          <cell r="D540" t="str">
            <v>9X</v>
          </cell>
          <cell r="E540" t="str">
            <v>A</v>
          </cell>
          <cell r="F540">
            <v>0</v>
          </cell>
        </row>
        <row r="541">
          <cell r="A541" t="str">
            <v>26.1.1X.0</v>
          </cell>
          <cell r="B541">
            <v>26</v>
          </cell>
          <cell r="C541">
            <v>1</v>
          </cell>
          <cell r="D541" t="str">
            <v>1X</v>
          </cell>
          <cell r="E541">
            <v>0</v>
          </cell>
          <cell r="F541">
            <v>4.3499999999999997E-2</v>
          </cell>
        </row>
        <row r="542">
          <cell r="A542" t="str">
            <v>26.3.1X.0</v>
          </cell>
          <cell r="B542">
            <v>26</v>
          </cell>
          <cell r="C542">
            <v>3</v>
          </cell>
          <cell r="D542" t="str">
            <v>1X</v>
          </cell>
          <cell r="E542">
            <v>0</v>
          </cell>
          <cell r="F542">
            <v>4.3499999999999997E-2</v>
          </cell>
        </row>
        <row r="543">
          <cell r="A543" t="str">
            <v>26.1.1X.1</v>
          </cell>
          <cell r="B543">
            <v>26</v>
          </cell>
          <cell r="C543">
            <v>1</v>
          </cell>
          <cell r="D543" t="str">
            <v>1X</v>
          </cell>
          <cell r="E543">
            <v>1</v>
          </cell>
          <cell r="F543">
            <v>4.3499999999999997E-2</v>
          </cell>
        </row>
        <row r="544">
          <cell r="A544" t="str">
            <v>26.1.1X.2</v>
          </cell>
          <cell r="B544">
            <v>26</v>
          </cell>
          <cell r="C544">
            <v>1</v>
          </cell>
          <cell r="D544" t="str">
            <v>1X</v>
          </cell>
          <cell r="E544">
            <v>2</v>
          </cell>
          <cell r="F544">
            <v>4.3499999999999997E-2</v>
          </cell>
        </row>
        <row r="545">
          <cell r="A545" t="str">
            <v>26.1.1X.3</v>
          </cell>
          <cell r="B545">
            <v>26</v>
          </cell>
          <cell r="C545">
            <v>1</v>
          </cell>
          <cell r="D545" t="str">
            <v>1X</v>
          </cell>
          <cell r="E545">
            <v>3</v>
          </cell>
          <cell r="F545">
            <v>4.3499999999999997E-2</v>
          </cell>
        </row>
        <row r="546">
          <cell r="A546" t="str">
            <v>26.71.1X.3</v>
          </cell>
          <cell r="B546">
            <v>26</v>
          </cell>
          <cell r="C546">
            <v>71</v>
          </cell>
          <cell r="D546" t="str">
            <v>1X</v>
          </cell>
          <cell r="E546">
            <v>3</v>
          </cell>
          <cell r="F546">
            <v>4.3499999999999997E-2</v>
          </cell>
        </row>
        <row r="547">
          <cell r="A547" t="str">
            <v>26.1.1X.A</v>
          </cell>
          <cell r="B547">
            <v>26</v>
          </cell>
          <cell r="C547">
            <v>1</v>
          </cell>
          <cell r="D547" t="str">
            <v>1X</v>
          </cell>
          <cell r="E547" t="str">
            <v>A</v>
          </cell>
          <cell r="F547">
            <v>4.3499999999999997E-2</v>
          </cell>
        </row>
        <row r="548">
          <cell r="A548" t="str">
            <v>26.3.1X.A</v>
          </cell>
          <cell r="B548">
            <v>26</v>
          </cell>
          <cell r="C548">
            <v>3</v>
          </cell>
          <cell r="D548" t="str">
            <v>1X</v>
          </cell>
          <cell r="E548" t="str">
            <v>A</v>
          </cell>
          <cell r="F548">
            <v>4.3499999999999997E-2</v>
          </cell>
        </row>
        <row r="549">
          <cell r="A549" t="str">
            <v>26.14.1X.A</v>
          </cell>
          <cell r="B549">
            <v>26</v>
          </cell>
          <cell r="C549">
            <v>14</v>
          </cell>
          <cell r="D549" t="str">
            <v>1X</v>
          </cell>
          <cell r="E549" t="str">
            <v>A</v>
          </cell>
          <cell r="F549">
            <v>4.3499999999999997E-2</v>
          </cell>
        </row>
        <row r="550">
          <cell r="A550" t="str">
            <v>26.71.1X.B</v>
          </cell>
          <cell r="B550">
            <v>26</v>
          </cell>
          <cell r="C550">
            <v>71</v>
          </cell>
          <cell r="D550" t="str">
            <v>1X</v>
          </cell>
          <cell r="E550" t="str">
            <v>B</v>
          </cell>
          <cell r="F550">
            <v>4.3499999999999997E-2</v>
          </cell>
        </row>
        <row r="551">
          <cell r="A551" t="str">
            <v>26.1.1X.I</v>
          </cell>
          <cell r="B551">
            <v>26</v>
          </cell>
          <cell r="C551">
            <v>1</v>
          </cell>
          <cell r="D551" t="str">
            <v>1X</v>
          </cell>
          <cell r="E551" t="str">
            <v>I</v>
          </cell>
          <cell r="F551">
            <v>4.3499999999999997E-2</v>
          </cell>
        </row>
        <row r="552">
          <cell r="A552" t="str">
            <v>26.14.1X.I</v>
          </cell>
          <cell r="B552">
            <v>26</v>
          </cell>
          <cell r="C552">
            <v>14</v>
          </cell>
          <cell r="D552" t="str">
            <v>1X</v>
          </cell>
          <cell r="E552" t="str">
            <v>I</v>
          </cell>
          <cell r="F552">
            <v>4.3499999999999997E-2</v>
          </cell>
        </row>
        <row r="553">
          <cell r="A553" t="str">
            <v>26.1.1X.N</v>
          </cell>
          <cell r="B553">
            <v>26</v>
          </cell>
          <cell r="C553">
            <v>1</v>
          </cell>
          <cell r="D553" t="str">
            <v>1X</v>
          </cell>
          <cell r="E553" t="str">
            <v>N</v>
          </cell>
          <cell r="F553">
            <v>4.3499999999999997E-2</v>
          </cell>
        </row>
        <row r="554">
          <cell r="A554" t="str">
            <v>26.0B.1X.N</v>
          </cell>
          <cell r="B554">
            <v>26</v>
          </cell>
          <cell r="C554" t="str">
            <v>0B</v>
          </cell>
          <cell r="D554" t="str">
            <v>1X</v>
          </cell>
          <cell r="E554" t="str">
            <v>N</v>
          </cell>
          <cell r="F554">
            <v>4.3499999999999997E-2</v>
          </cell>
        </row>
        <row r="555">
          <cell r="A555" t="str">
            <v>26.0E.1X.N</v>
          </cell>
          <cell r="B555">
            <v>26</v>
          </cell>
          <cell r="C555" t="str">
            <v>0E</v>
          </cell>
          <cell r="D555" t="str">
            <v>1X</v>
          </cell>
          <cell r="E555" t="str">
            <v>N</v>
          </cell>
          <cell r="F555">
            <v>4.3499999999999997E-2</v>
          </cell>
        </row>
        <row r="556">
          <cell r="A556" t="str">
            <v>26.0M.1X.N</v>
          </cell>
          <cell r="B556">
            <v>26</v>
          </cell>
          <cell r="C556" t="str">
            <v>0M</v>
          </cell>
          <cell r="D556" t="str">
            <v>1X</v>
          </cell>
          <cell r="E556" t="str">
            <v>N</v>
          </cell>
          <cell r="F556">
            <v>4.3499999999999997E-2</v>
          </cell>
        </row>
        <row r="557">
          <cell r="A557" t="str">
            <v>26.27.1X.N</v>
          </cell>
          <cell r="B557">
            <v>26</v>
          </cell>
          <cell r="C557">
            <v>27</v>
          </cell>
          <cell r="D557" t="str">
            <v>1X</v>
          </cell>
          <cell r="E557" t="str">
            <v>N</v>
          </cell>
          <cell r="F557">
            <v>4.3499999999999997E-2</v>
          </cell>
        </row>
        <row r="558">
          <cell r="A558" t="str">
            <v>26.72.1X.N</v>
          </cell>
          <cell r="B558">
            <v>26</v>
          </cell>
          <cell r="C558">
            <v>72</v>
          </cell>
          <cell r="D558" t="str">
            <v>1X</v>
          </cell>
          <cell r="E558" t="str">
            <v>N</v>
          </cell>
          <cell r="F558">
            <v>4.3499999999999997E-2</v>
          </cell>
        </row>
        <row r="559">
          <cell r="A559" t="str">
            <v>26.7P.1X.N</v>
          </cell>
          <cell r="B559">
            <v>26</v>
          </cell>
          <cell r="C559" t="str">
            <v>7P</v>
          </cell>
          <cell r="D559" t="str">
            <v>1X</v>
          </cell>
          <cell r="E559" t="str">
            <v>N</v>
          </cell>
          <cell r="F559">
            <v>4.3499999999999997E-2</v>
          </cell>
        </row>
        <row r="560">
          <cell r="A560" t="str">
            <v>26.7U.1X.N</v>
          </cell>
          <cell r="B560">
            <v>26</v>
          </cell>
          <cell r="C560" t="str">
            <v>7U</v>
          </cell>
          <cell r="D560" t="str">
            <v>1X</v>
          </cell>
          <cell r="E560" t="str">
            <v>N</v>
          </cell>
          <cell r="F560">
            <v>4.3499999999999997E-2</v>
          </cell>
        </row>
        <row r="561">
          <cell r="A561" t="str">
            <v>26.1.3X.0</v>
          </cell>
          <cell r="B561">
            <v>26</v>
          </cell>
          <cell r="C561">
            <v>1</v>
          </cell>
          <cell r="D561" t="str">
            <v>3X</v>
          </cell>
          <cell r="E561">
            <v>0</v>
          </cell>
          <cell r="F561">
            <v>7.6899999999999996E-2</v>
          </cell>
        </row>
        <row r="562">
          <cell r="A562" t="str">
            <v>26.1.3X.A</v>
          </cell>
          <cell r="B562">
            <v>26</v>
          </cell>
          <cell r="C562">
            <v>1</v>
          </cell>
          <cell r="D562" t="str">
            <v>3X</v>
          </cell>
          <cell r="E562" t="str">
            <v>A</v>
          </cell>
          <cell r="F562">
            <v>7.6899999999999996E-2</v>
          </cell>
        </row>
        <row r="563">
          <cell r="A563" t="str">
            <v>26.1.3X.N</v>
          </cell>
          <cell r="B563">
            <v>26</v>
          </cell>
          <cell r="C563">
            <v>1</v>
          </cell>
          <cell r="D563" t="str">
            <v>3X</v>
          </cell>
          <cell r="E563" t="str">
            <v>N</v>
          </cell>
          <cell r="F563">
            <v>7.6899999999999996E-2</v>
          </cell>
        </row>
        <row r="564">
          <cell r="A564" t="str">
            <v>26.0B.3X.N</v>
          </cell>
          <cell r="B564">
            <v>26</v>
          </cell>
          <cell r="C564" t="str">
            <v>0B</v>
          </cell>
          <cell r="D564" t="str">
            <v>3X</v>
          </cell>
          <cell r="E564" t="str">
            <v>N</v>
          </cell>
          <cell r="F564">
            <v>7.6899999999999996E-2</v>
          </cell>
        </row>
        <row r="565">
          <cell r="A565" t="str">
            <v>26.0E.3X.N</v>
          </cell>
          <cell r="B565">
            <v>26</v>
          </cell>
          <cell r="C565" t="str">
            <v>0E</v>
          </cell>
          <cell r="D565" t="str">
            <v>3X</v>
          </cell>
          <cell r="E565" t="str">
            <v>N</v>
          </cell>
          <cell r="F565">
            <v>7.6899999999999996E-2</v>
          </cell>
        </row>
        <row r="566">
          <cell r="A566" t="str">
            <v>26.27.3X.N</v>
          </cell>
          <cell r="B566">
            <v>26</v>
          </cell>
          <cell r="C566">
            <v>27</v>
          </cell>
          <cell r="D566" t="str">
            <v>3X</v>
          </cell>
          <cell r="E566" t="str">
            <v>N</v>
          </cell>
          <cell r="F566">
            <v>7.6899999999999996E-2</v>
          </cell>
        </row>
        <row r="567">
          <cell r="A567" t="str">
            <v>26.72.3X.N</v>
          </cell>
          <cell r="B567">
            <v>26</v>
          </cell>
          <cell r="C567">
            <v>72</v>
          </cell>
          <cell r="D567" t="str">
            <v>3X</v>
          </cell>
          <cell r="E567" t="str">
            <v>N</v>
          </cell>
          <cell r="F567">
            <v>7.6899999999999996E-2</v>
          </cell>
        </row>
        <row r="568">
          <cell r="A568" t="str">
            <v>26.7P.3X.N</v>
          </cell>
          <cell r="B568">
            <v>26</v>
          </cell>
          <cell r="C568" t="str">
            <v>7P</v>
          </cell>
          <cell r="D568" t="str">
            <v>3X</v>
          </cell>
          <cell r="E568" t="str">
            <v>N</v>
          </cell>
          <cell r="F568">
            <v>7.6899999999999996E-2</v>
          </cell>
        </row>
        <row r="569">
          <cell r="A569" t="str">
            <v>26.7U.3X.N</v>
          </cell>
          <cell r="B569">
            <v>26</v>
          </cell>
          <cell r="C569" t="str">
            <v>7U</v>
          </cell>
          <cell r="D569" t="str">
            <v>3X</v>
          </cell>
          <cell r="E569" t="str">
            <v>N</v>
          </cell>
          <cell r="F569">
            <v>7.6899999999999996E-2</v>
          </cell>
        </row>
        <row r="570">
          <cell r="A570" t="str">
            <v>26.1.9X.0</v>
          </cell>
          <cell r="B570">
            <v>26</v>
          </cell>
          <cell r="C570">
            <v>1</v>
          </cell>
          <cell r="D570" t="str">
            <v>9X</v>
          </cell>
          <cell r="E570">
            <v>0</v>
          </cell>
          <cell r="F570">
            <v>0</v>
          </cell>
        </row>
        <row r="571">
          <cell r="A571" t="str">
            <v>26.1.9X.A</v>
          </cell>
          <cell r="B571">
            <v>26</v>
          </cell>
          <cell r="C571">
            <v>1</v>
          </cell>
          <cell r="D571" t="str">
            <v>9X</v>
          </cell>
          <cell r="E571" t="str">
            <v>A</v>
          </cell>
          <cell r="F571">
            <v>0</v>
          </cell>
        </row>
        <row r="572">
          <cell r="A572" t="str">
            <v>27.1.1X.0</v>
          </cell>
          <cell r="B572">
            <v>27</v>
          </cell>
          <cell r="C572">
            <v>1</v>
          </cell>
          <cell r="D572" t="str">
            <v>1X</v>
          </cell>
          <cell r="E572">
            <v>0</v>
          </cell>
          <cell r="F572">
            <v>2.9399999999999999E-2</v>
          </cell>
        </row>
        <row r="573">
          <cell r="A573" t="str">
            <v>27.3.1X.0</v>
          </cell>
          <cell r="B573">
            <v>27</v>
          </cell>
          <cell r="C573">
            <v>3</v>
          </cell>
          <cell r="D573" t="str">
            <v>1X</v>
          </cell>
          <cell r="E573">
            <v>0</v>
          </cell>
          <cell r="F573">
            <v>2.9399999999999999E-2</v>
          </cell>
        </row>
        <row r="574">
          <cell r="A574" t="str">
            <v>27.1.1X.1</v>
          </cell>
          <cell r="B574">
            <v>27</v>
          </cell>
          <cell r="C574">
            <v>1</v>
          </cell>
          <cell r="D574" t="str">
            <v>1X</v>
          </cell>
          <cell r="E574">
            <v>1</v>
          </cell>
          <cell r="F574">
            <v>2.9399999999999999E-2</v>
          </cell>
        </row>
        <row r="575">
          <cell r="A575" t="str">
            <v>27.1.1X.2</v>
          </cell>
          <cell r="B575">
            <v>27</v>
          </cell>
          <cell r="C575">
            <v>1</v>
          </cell>
          <cell r="D575" t="str">
            <v>1X</v>
          </cell>
          <cell r="E575">
            <v>2</v>
          </cell>
          <cell r="F575">
            <v>2.9399999999999999E-2</v>
          </cell>
        </row>
        <row r="576">
          <cell r="A576" t="str">
            <v>27.1.1X.3</v>
          </cell>
          <cell r="B576">
            <v>27</v>
          </cell>
          <cell r="C576">
            <v>1</v>
          </cell>
          <cell r="D576" t="str">
            <v>1X</v>
          </cell>
          <cell r="E576">
            <v>3</v>
          </cell>
          <cell r="F576">
            <v>2.9399999999999999E-2</v>
          </cell>
        </row>
        <row r="577">
          <cell r="A577" t="str">
            <v>27.71.1X.3</v>
          </cell>
          <cell r="B577">
            <v>27</v>
          </cell>
          <cell r="C577">
            <v>71</v>
          </cell>
          <cell r="D577" t="str">
            <v>1X</v>
          </cell>
          <cell r="E577">
            <v>3</v>
          </cell>
          <cell r="F577">
            <v>2.9399999999999999E-2</v>
          </cell>
        </row>
        <row r="578">
          <cell r="A578" t="str">
            <v>27.1.1X.A</v>
          </cell>
          <cell r="B578">
            <v>27</v>
          </cell>
          <cell r="C578">
            <v>1</v>
          </cell>
          <cell r="D578" t="str">
            <v>1X</v>
          </cell>
          <cell r="E578" t="str">
            <v>A</v>
          </cell>
          <cell r="F578">
            <v>2.9399999999999999E-2</v>
          </cell>
        </row>
        <row r="579">
          <cell r="A579" t="str">
            <v>27.3.1X.A</v>
          </cell>
          <cell r="B579">
            <v>27</v>
          </cell>
          <cell r="C579">
            <v>3</v>
          </cell>
          <cell r="D579" t="str">
            <v>1X</v>
          </cell>
          <cell r="E579" t="str">
            <v>A</v>
          </cell>
          <cell r="F579">
            <v>2.9399999999999999E-2</v>
          </cell>
        </row>
        <row r="580">
          <cell r="A580" t="str">
            <v>27.71.1X.B</v>
          </cell>
          <cell r="B580">
            <v>27</v>
          </cell>
          <cell r="C580">
            <v>71</v>
          </cell>
          <cell r="D580" t="str">
            <v>1X</v>
          </cell>
          <cell r="E580" t="str">
            <v>B</v>
          </cell>
          <cell r="F580">
            <v>2.9399999999999999E-2</v>
          </cell>
        </row>
        <row r="581">
          <cell r="A581" t="str">
            <v>27.1.1X.I</v>
          </cell>
          <cell r="B581">
            <v>27</v>
          </cell>
          <cell r="C581">
            <v>1</v>
          </cell>
          <cell r="D581" t="str">
            <v>1X</v>
          </cell>
          <cell r="E581" t="str">
            <v>I</v>
          </cell>
          <cell r="F581">
            <v>2.9399999999999999E-2</v>
          </cell>
        </row>
        <row r="582">
          <cell r="A582" t="str">
            <v>27.14.1X.I</v>
          </cell>
          <cell r="B582">
            <v>27</v>
          </cell>
          <cell r="C582">
            <v>14</v>
          </cell>
          <cell r="D582" t="str">
            <v>1X</v>
          </cell>
          <cell r="E582" t="str">
            <v>I</v>
          </cell>
          <cell r="F582">
            <v>2.9399999999999999E-2</v>
          </cell>
        </row>
        <row r="583">
          <cell r="A583" t="str">
            <v>27.1.1X.N</v>
          </cell>
          <cell r="B583">
            <v>27</v>
          </cell>
          <cell r="C583">
            <v>1</v>
          </cell>
          <cell r="D583" t="str">
            <v>1X</v>
          </cell>
          <cell r="E583" t="str">
            <v>N</v>
          </cell>
          <cell r="F583">
            <v>2.9399999999999999E-2</v>
          </cell>
        </row>
        <row r="584">
          <cell r="A584" t="str">
            <v>27.0B.1X.N</v>
          </cell>
          <cell r="B584">
            <v>27</v>
          </cell>
          <cell r="C584" t="str">
            <v>0B</v>
          </cell>
          <cell r="D584" t="str">
            <v>1X</v>
          </cell>
          <cell r="E584" t="str">
            <v>N</v>
          </cell>
          <cell r="F584">
            <v>2.9399999999999999E-2</v>
          </cell>
        </row>
        <row r="585">
          <cell r="A585" t="str">
            <v>27.0E.1X.N</v>
          </cell>
          <cell r="B585">
            <v>27</v>
          </cell>
          <cell r="C585" t="str">
            <v>0E</v>
          </cell>
          <cell r="D585" t="str">
            <v>1X</v>
          </cell>
          <cell r="E585" t="str">
            <v>N</v>
          </cell>
          <cell r="F585">
            <v>2.9399999999999999E-2</v>
          </cell>
        </row>
        <row r="586">
          <cell r="A586" t="str">
            <v>27.0M.1X.N</v>
          </cell>
          <cell r="B586">
            <v>27</v>
          </cell>
          <cell r="C586" t="str">
            <v>0M</v>
          </cell>
          <cell r="D586" t="str">
            <v>1X</v>
          </cell>
          <cell r="E586" t="str">
            <v>N</v>
          </cell>
          <cell r="F586">
            <v>2.9399999999999999E-2</v>
          </cell>
        </row>
        <row r="587">
          <cell r="A587" t="str">
            <v>27.14.1X.N</v>
          </cell>
          <cell r="B587">
            <v>27</v>
          </cell>
          <cell r="C587">
            <v>14</v>
          </cell>
          <cell r="D587" t="str">
            <v>1X</v>
          </cell>
          <cell r="E587" t="str">
            <v>N</v>
          </cell>
          <cell r="F587">
            <v>2.9399999999999999E-2</v>
          </cell>
        </row>
        <row r="588">
          <cell r="A588" t="str">
            <v>27.72.1X.N</v>
          </cell>
          <cell r="B588">
            <v>27</v>
          </cell>
          <cell r="C588">
            <v>72</v>
          </cell>
          <cell r="D588" t="str">
            <v>1X</v>
          </cell>
          <cell r="E588" t="str">
            <v>N</v>
          </cell>
          <cell r="F588">
            <v>2.9399999999999999E-2</v>
          </cell>
        </row>
        <row r="589">
          <cell r="A589" t="str">
            <v>27.7P.1X.N</v>
          </cell>
          <cell r="B589">
            <v>27</v>
          </cell>
          <cell r="C589" t="str">
            <v>7P</v>
          </cell>
          <cell r="D589" t="str">
            <v>1X</v>
          </cell>
          <cell r="E589" t="str">
            <v>N</v>
          </cell>
          <cell r="F589">
            <v>2.9399999999999999E-2</v>
          </cell>
        </row>
        <row r="590">
          <cell r="A590" t="str">
            <v>27.7U.1X.N</v>
          </cell>
          <cell r="B590">
            <v>27</v>
          </cell>
          <cell r="C590" t="str">
            <v>7U</v>
          </cell>
          <cell r="D590" t="str">
            <v>1X</v>
          </cell>
          <cell r="E590" t="str">
            <v>N</v>
          </cell>
          <cell r="F590">
            <v>2.9399999999999999E-2</v>
          </cell>
        </row>
        <row r="591">
          <cell r="A591" t="str">
            <v>27.1.1X.P</v>
          </cell>
          <cell r="B591">
            <v>27</v>
          </cell>
          <cell r="C591">
            <v>1</v>
          </cell>
          <cell r="D591" t="str">
            <v>1X</v>
          </cell>
          <cell r="E591" t="str">
            <v>P</v>
          </cell>
          <cell r="F591">
            <v>2.9399999999999999E-2</v>
          </cell>
        </row>
        <row r="592">
          <cell r="A592" t="str">
            <v>27.1.3X.0</v>
          </cell>
          <cell r="B592">
            <v>27</v>
          </cell>
          <cell r="C592">
            <v>1</v>
          </cell>
          <cell r="D592" t="str">
            <v>3X</v>
          </cell>
          <cell r="E592">
            <v>0</v>
          </cell>
          <cell r="F592">
            <v>5.0099999999999999E-2</v>
          </cell>
        </row>
        <row r="593">
          <cell r="A593" t="str">
            <v>27.1.3X.A</v>
          </cell>
          <cell r="B593">
            <v>27</v>
          </cell>
          <cell r="C593">
            <v>1</v>
          </cell>
          <cell r="D593" t="str">
            <v>3X</v>
          </cell>
          <cell r="E593" t="str">
            <v>A</v>
          </cell>
          <cell r="F593">
            <v>5.0099999999999999E-2</v>
          </cell>
        </row>
        <row r="594">
          <cell r="A594" t="str">
            <v>27.1.3X.N</v>
          </cell>
          <cell r="B594">
            <v>27</v>
          </cell>
          <cell r="C594">
            <v>1</v>
          </cell>
          <cell r="D594" t="str">
            <v>3X</v>
          </cell>
          <cell r="E594" t="str">
            <v>N</v>
          </cell>
          <cell r="F594">
            <v>5.0099999999999999E-2</v>
          </cell>
        </row>
        <row r="595">
          <cell r="A595" t="str">
            <v>27.72.3X.N</v>
          </cell>
          <cell r="B595">
            <v>27</v>
          </cell>
          <cell r="C595">
            <v>72</v>
          </cell>
          <cell r="D595" t="str">
            <v>3X</v>
          </cell>
          <cell r="E595" t="str">
            <v>N</v>
          </cell>
          <cell r="F595">
            <v>5.0099999999999999E-2</v>
          </cell>
        </row>
        <row r="596">
          <cell r="A596" t="str">
            <v>27.7U.3X.N</v>
          </cell>
          <cell r="B596">
            <v>27</v>
          </cell>
          <cell r="C596" t="str">
            <v>7U</v>
          </cell>
          <cell r="D596" t="str">
            <v>3X</v>
          </cell>
          <cell r="E596" t="str">
            <v>N</v>
          </cell>
          <cell r="F596">
            <v>5.0099999999999999E-2</v>
          </cell>
        </row>
        <row r="597">
          <cell r="A597" t="str">
            <v>27.1.9X.0</v>
          </cell>
          <cell r="B597">
            <v>27</v>
          </cell>
          <cell r="C597">
            <v>1</v>
          </cell>
          <cell r="D597" t="str">
            <v>9X</v>
          </cell>
          <cell r="E597">
            <v>0</v>
          </cell>
          <cell r="F597">
            <v>0</v>
          </cell>
        </row>
        <row r="598">
          <cell r="A598" t="str">
            <v>27.1.9X.A</v>
          </cell>
          <cell r="B598">
            <v>27</v>
          </cell>
          <cell r="C598">
            <v>1</v>
          </cell>
          <cell r="D598" t="str">
            <v>9X</v>
          </cell>
          <cell r="E598" t="str">
            <v>A</v>
          </cell>
          <cell r="F598">
            <v>0</v>
          </cell>
        </row>
        <row r="599">
          <cell r="A599" t="str">
            <v>29.1.0.0</v>
          </cell>
          <cell r="B599">
            <v>29</v>
          </cell>
          <cell r="C599">
            <v>1</v>
          </cell>
          <cell r="D599">
            <v>0</v>
          </cell>
          <cell r="E599">
            <v>0</v>
          </cell>
          <cell r="F599">
            <v>2.9399999999999999E-2</v>
          </cell>
        </row>
        <row r="600">
          <cell r="A600" t="str">
            <v>29.1.0.A</v>
          </cell>
          <cell r="B600">
            <v>29</v>
          </cell>
          <cell r="C600">
            <v>1</v>
          </cell>
          <cell r="D600">
            <v>0</v>
          </cell>
          <cell r="E600" t="str">
            <v>A</v>
          </cell>
          <cell r="F600">
            <v>2.9399999999999999E-2</v>
          </cell>
        </row>
        <row r="601">
          <cell r="A601" t="str">
            <v>29.1.0.I</v>
          </cell>
          <cell r="B601">
            <v>29</v>
          </cell>
          <cell r="C601">
            <v>1</v>
          </cell>
          <cell r="D601">
            <v>0</v>
          </cell>
          <cell r="E601" t="str">
            <v>I</v>
          </cell>
          <cell r="F601">
            <v>2.9399999999999999E-2</v>
          </cell>
        </row>
        <row r="602">
          <cell r="A602" t="str">
            <v>29.1.0.N</v>
          </cell>
          <cell r="B602">
            <v>29</v>
          </cell>
          <cell r="C602">
            <v>1</v>
          </cell>
          <cell r="D602">
            <v>0</v>
          </cell>
          <cell r="E602" t="str">
            <v>N</v>
          </cell>
          <cell r="F602">
            <v>2.9399999999999999E-2</v>
          </cell>
        </row>
        <row r="603">
          <cell r="A603" t="str">
            <v>29.7U.0.N</v>
          </cell>
          <cell r="B603">
            <v>29</v>
          </cell>
          <cell r="C603" t="str">
            <v>7U</v>
          </cell>
          <cell r="D603">
            <v>0</v>
          </cell>
          <cell r="E603" t="str">
            <v>N</v>
          </cell>
          <cell r="F603">
            <v>2.9399999999999999E-2</v>
          </cell>
        </row>
        <row r="604">
          <cell r="A604" t="str">
            <v>29.1.98.0</v>
          </cell>
          <cell r="B604">
            <v>29</v>
          </cell>
          <cell r="C604">
            <v>1</v>
          </cell>
          <cell r="D604">
            <v>98</v>
          </cell>
          <cell r="E604">
            <v>0</v>
          </cell>
          <cell r="F604">
            <v>0</v>
          </cell>
        </row>
        <row r="605">
          <cell r="A605" t="str">
            <v>29.1.98.A</v>
          </cell>
          <cell r="B605">
            <v>29</v>
          </cell>
          <cell r="C605">
            <v>1</v>
          </cell>
          <cell r="D605">
            <v>98</v>
          </cell>
          <cell r="E605" t="str">
            <v>A</v>
          </cell>
          <cell r="F605">
            <v>0</v>
          </cell>
        </row>
        <row r="606">
          <cell r="A606" t="str">
            <v>31.1.0.0</v>
          </cell>
          <cell r="B606">
            <v>31</v>
          </cell>
          <cell r="C606">
            <v>1</v>
          </cell>
          <cell r="D606">
            <v>0</v>
          </cell>
          <cell r="E606">
            <v>0</v>
          </cell>
          <cell r="F606">
            <v>2.3300000000000001E-2</v>
          </cell>
        </row>
        <row r="607">
          <cell r="A607" t="str">
            <v>31.12.0.0</v>
          </cell>
          <cell r="B607">
            <v>31</v>
          </cell>
          <cell r="C607">
            <v>12</v>
          </cell>
          <cell r="D607">
            <v>0</v>
          </cell>
          <cell r="E607">
            <v>0</v>
          </cell>
          <cell r="F607">
            <v>2.3300000000000001E-2</v>
          </cell>
        </row>
        <row r="608">
          <cell r="A608" t="str">
            <v>31.1.0.1</v>
          </cell>
          <cell r="B608">
            <v>31</v>
          </cell>
          <cell r="C608">
            <v>1</v>
          </cell>
          <cell r="D608">
            <v>0</v>
          </cell>
          <cell r="E608">
            <v>1</v>
          </cell>
          <cell r="F608">
            <v>2.3300000000000001E-2</v>
          </cell>
        </row>
        <row r="609">
          <cell r="A609" t="str">
            <v>31.1.0.2</v>
          </cell>
          <cell r="B609">
            <v>31</v>
          </cell>
          <cell r="C609">
            <v>1</v>
          </cell>
          <cell r="D609">
            <v>0</v>
          </cell>
          <cell r="E609">
            <v>2</v>
          </cell>
          <cell r="F609">
            <v>2.3300000000000001E-2</v>
          </cell>
        </row>
        <row r="610">
          <cell r="A610" t="str">
            <v>31.1.0.3</v>
          </cell>
          <cell r="B610">
            <v>31</v>
          </cell>
          <cell r="C610">
            <v>1</v>
          </cell>
          <cell r="D610">
            <v>0</v>
          </cell>
          <cell r="E610">
            <v>3</v>
          </cell>
          <cell r="F610">
            <v>2.3300000000000001E-2</v>
          </cell>
        </row>
        <row r="611">
          <cell r="A611" t="str">
            <v>31.71.0.3</v>
          </cell>
          <cell r="B611">
            <v>31</v>
          </cell>
          <cell r="C611">
            <v>71</v>
          </cell>
          <cell r="D611">
            <v>0</v>
          </cell>
          <cell r="E611">
            <v>3</v>
          </cell>
          <cell r="F611">
            <v>2.3300000000000001E-2</v>
          </cell>
        </row>
        <row r="612">
          <cell r="A612" t="str">
            <v>31.1.0.A</v>
          </cell>
          <cell r="B612">
            <v>31</v>
          </cell>
          <cell r="C612">
            <v>1</v>
          </cell>
          <cell r="D612">
            <v>0</v>
          </cell>
          <cell r="E612" t="str">
            <v>A</v>
          </cell>
          <cell r="F612">
            <v>2.3300000000000001E-2</v>
          </cell>
        </row>
        <row r="613">
          <cell r="A613" t="str">
            <v>31.71.0.B</v>
          </cell>
          <cell r="B613">
            <v>31</v>
          </cell>
          <cell r="C613">
            <v>71</v>
          </cell>
          <cell r="D613">
            <v>0</v>
          </cell>
          <cell r="E613" t="str">
            <v>B</v>
          </cell>
          <cell r="F613">
            <v>2.3300000000000001E-2</v>
          </cell>
        </row>
        <row r="614">
          <cell r="A614" t="str">
            <v>31.1.0.I</v>
          </cell>
          <cell r="B614">
            <v>31</v>
          </cell>
          <cell r="C614">
            <v>1</v>
          </cell>
          <cell r="D614">
            <v>0</v>
          </cell>
          <cell r="E614" t="str">
            <v>I</v>
          </cell>
          <cell r="F614">
            <v>2.3300000000000001E-2</v>
          </cell>
        </row>
        <row r="615">
          <cell r="A615" t="str">
            <v>31.1.0.N</v>
          </cell>
          <cell r="B615">
            <v>31</v>
          </cell>
          <cell r="C615">
            <v>1</v>
          </cell>
          <cell r="D615">
            <v>0</v>
          </cell>
          <cell r="E615" t="str">
            <v>N</v>
          </cell>
          <cell r="F615">
            <v>2.3300000000000001E-2</v>
          </cell>
        </row>
        <row r="616">
          <cell r="A616" t="str">
            <v>31.0B.0.N</v>
          </cell>
          <cell r="B616">
            <v>31</v>
          </cell>
          <cell r="C616" t="str">
            <v>0B</v>
          </cell>
          <cell r="D616">
            <v>0</v>
          </cell>
          <cell r="E616" t="str">
            <v>N</v>
          </cell>
          <cell r="F616">
            <v>2.3300000000000001E-2</v>
          </cell>
        </row>
        <row r="617">
          <cell r="A617" t="str">
            <v>31.0E.0.N</v>
          </cell>
          <cell r="B617">
            <v>31</v>
          </cell>
          <cell r="C617" t="str">
            <v>0E</v>
          </cell>
          <cell r="D617">
            <v>0</v>
          </cell>
          <cell r="E617" t="str">
            <v>N</v>
          </cell>
          <cell r="F617">
            <v>2.3300000000000001E-2</v>
          </cell>
        </row>
        <row r="618">
          <cell r="A618" t="str">
            <v>31.0M.0.N</v>
          </cell>
          <cell r="B618">
            <v>31</v>
          </cell>
          <cell r="C618" t="str">
            <v>0M</v>
          </cell>
          <cell r="D618">
            <v>0</v>
          </cell>
          <cell r="E618" t="str">
            <v>N</v>
          </cell>
          <cell r="F618">
            <v>2.3300000000000001E-2</v>
          </cell>
        </row>
        <row r="619">
          <cell r="A619" t="str">
            <v>31.12.0.N</v>
          </cell>
          <cell r="B619">
            <v>31</v>
          </cell>
          <cell r="C619">
            <v>12</v>
          </cell>
          <cell r="D619">
            <v>0</v>
          </cell>
          <cell r="E619" t="str">
            <v>N</v>
          </cell>
          <cell r="F619">
            <v>2.3300000000000001E-2</v>
          </cell>
        </row>
        <row r="620">
          <cell r="A620" t="str">
            <v>31.7P.0.N</v>
          </cell>
          <cell r="B620">
            <v>31</v>
          </cell>
          <cell r="C620" t="str">
            <v>7P</v>
          </cell>
          <cell r="D620">
            <v>0</v>
          </cell>
          <cell r="E620" t="str">
            <v>N</v>
          </cell>
          <cell r="F620">
            <v>2.3300000000000001E-2</v>
          </cell>
        </row>
        <row r="621">
          <cell r="A621" t="str">
            <v>31.7U.0.N</v>
          </cell>
          <cell r="B621">
            <v>31</v>
          </cell>
          <cell r="C621" t="str">
            <v>7U</v>
          </cell>
          <cell r="D621">
            <v>0</v>
          </cell>
          <cell r="E621" t="str">
            <v>N</v>
          </cell>
          <cell r="F621">
            <v>2.3300000000000001E-2</v>
          </cell>
        </row>
        <row r="622">
          <cell r="A622" t="str">
            <v>31.1.98.0</v>
          </cell>
          <cell r="B622">
            <v>31</v>
          </cell>
          <cell r="C622">
            <v>1</v>
          </cell>
          <cell r="D622">
            <v>98</v>
          </cell>
          <cell r="E622">
            <v>0</v>
          </cell>
          <cell r="F622">
            <v>0</v>
          </cell>
        </row>
        <row r="623">
          <cell r="A623" t="str">
            <v>31.1.98.A</v>
          </cell>
          <cell r="B623">
            <v>31</v>
          </cell>
          <cell r="C623">
            <v>1</v>
          </cell>
          <cell r="D623">
            <v>98</v>
          </cell>
          <cell r="E623" t="str">
            <v>A</v>
          </cell>
          <cell r="F623">
            <v>0</v>
          </cell>
        </row>
        <row r="624">
          <cell r="A624" t="str">
            <v>35.1.0.0</v>
          </cell>
          <cell r="B624">
            <v>35</v>
          </cell>
          <cell r="C624">
            <v>1</v>
          </cell>
          <cell r="D624">
            <v>0</v>
          </cell>
          <cell r="E624">
            <v>0</v>
          </cell>
          <cell r="F624">
            <v>2.86E-2</v>
          </cell>
        </row>
        <row r="625">
          <cell r="A625" t="str">
            <v>35.1.0.A</v>
          </cell>
          <cell r="B625">
            <v>35</v>
          </cell>
          <cell r="C625">
            <v>1</v>
          </cell>
          <cell r="D625">
            <v>0</v>
          </cell>
          <cell r="E625" t="str">
            <v>A</v>
          </cell>
          <cell r="F625">
            <v>2.86E-2</v>
          </cell>
        </row>
        <row r="626">
          <cell r="A626" t="str">
            <v>35.1.0.I</v>
          </cell>
          <cell r="B626">
            <v>35</v>
          </cell>
          <cell r="C626">
            <v>1</v>
          </cell>
          <cell r="D626">
            <v>0</v>
          </cell>
          <cell r="E626" t="str">
            <v>I</v>
          </cell>
          <cell r="F626">
            <v>2.86E-2</v>
          </cell>
        </row>
        <row r="627">
          <cell r="A627" t="str">
            <v>35.1.0.N</v>
          </cell>
          <cell r="B627">
            <v>35</v>
          </cell>
          <cell r="C627">
            <v>1</v>
          </cell>
          <cell r="D627">
            <v>0</v>
          </cell>
          <cell r="E627" t="str">
            <v>N</v>
          </cell>
          <cell r="F627">
            <v>2.86E-2</v>
          </cell>
        </row>
        <row r="628">
          <cell r="A628" t="str">
            <v>35.0B.0.N</v>
          </cell>
          <cell r="B628">
            <v>35</v>
          </cell>
          <cell r="C628" t="str">
            <v>0B</v>
          </cell>
          <cell r="D628">
            <v>0</v>
          </cell>
          <cell r="E628" t="str">
            <v>N</v>
          </cell>
          <cell r="F628">
            <v>2.86E-2</v>
          </cell>
        </row>
        <row r="629">
          <cell r="A629" t="str">
            <v>35.0E.0.N</v>
          </cell>
          <cell r="B629">
            <v>35</v>
          </cell>
          <cell r="C629" t="str">
            <v>0E</v>
          </cell>
          <cell r="D629">
            <v>0</v>
          </cell>
          <cell r="E629" t="str">
            <v>N</v>
          </cell>
          <cell r="F629">
            <v>2.86E-2</v>
          </cell>
        </row>
        <row r="630">
          <cell r="A630" t="str">
            <v>35.0U.0.N</v>
          </cell>
          <cell r="B630">
            <v>35</v>
          </cell>
          <cell r="C630" t="str">
            <v>0U</v>
          </cell>
          <cell r="D630">
            <v>0</v>
          </cell>
          <cell r="E630" t="str">
            <v>N</v>
          </cell>
          <cell r="F630">
            <v>2.86E-2</v>
          </cell>
        </row>
        <row r="631">
          <cell r="A631" t="str">
            <v>35.14.0.N</v>
          </cell>
          <cell r="B631">
            <v>35</v>
          </cell>
          <cell r="C631">
            <v>14</v>
          </cell>
          <cell r="D631">
            <v>0</v>
          </cell>
          <cell r="E631" t="str">
            <v>N</v>
          </cell>
          <cell r="F631">
            <v>2.86E-2</v>
          </cell>
        </row>
        <row r="632">
          <cell r="A632" t="str">
            <v>35.27.0.N</v>
          </cell>
          <cell r="B632">
            <v>35</v>
          </cell>
          <cell r="C632">
            <v>27</v>
          </cell>
          <cell r="D632">
            <v>0</v>
          </cell>
          <cell r="E632" t="str">
            <v>N</v>
          </cell>
          <cell r="F632">
            <v>2.86E-2</v>
          </cell>
        </row>
        <row r="633">
          <cell r="A633" t="str">
            <v>35.72.0.N</v>
          </cell>
          <cell r="B633">
            <v>35</v>
          </cell>
          <cell r="C633">
            <v>72</v>
          </cell>
          <cell r="D633">
            <v>0</v>
          </cell>
          <cell r="E633" t="str">
            <v>N</v>
          </cell>
          <cell r="F633">
            <v>2.86E-2</v>
          </cell>
        </row>
        <row r="634">
          <cell r="A634" t="str">
            <v>35.7P.0.N</v>
          </cell>
          <cell r="B634">
            <v>35</v>
          </cell>
          <cell r="C634" t="str">
            <v>7P</v>
          </cell>
          <cell r="D634">
            <v>0</v>
          </cell>
          <cell r="E634" t="str">
            <v>N</v>
          </cell>
          <cell r="F634">
            <v>2.86E-2</v>
          </cell>
        </row>
        <row r="635">
          <cell r="A635" t="str">
            <v>35.1.98.0</v>
          </cell>
          <cell r="B635">
            <v>35</v>
          </cell>
          <cell r="C635">
            <v>1</v>
          </cell>
          <cell r="D635">
            <v>98</v>
          </cell>
          <cell r="E635">
            <v>0</v>
          </cell>
          <cell r="F635">
            <v>0</v>
          </cell>
        </row>
        <row r="636">
          <cell r="A636" t="str">
            <v>35.1.98.A</v>
          </cell>
          <cell r="B636">
            <v>35</v>
          </cell>
          <cell r="C636">
            <v>1</v>
          </cell>
          <cell r="D636">
            <v>98</v>
          </cell>
          <cell r="E636" t="str">
            <v>A</v>
          </cell>
          <cell r="F636">
            <v>0</v>
          </cell>
        </row>
        <row r="637">
          <cell r="A637" t="str">
            <v>37.1.0.0</v>
          </cell>
          <cell r="B637">
            <v>37</v>
          </cell>
          <cell r="C637">
            <v>1</v>
          </cell>
          <cell r="D637">
            <v>0</v>
          </cell>
          <cell r="E637">
            <v>0</v>
          </cell>
          <cell r="F637">
            <v>6.25E-2</v>
          </cell>
        </row>
        <row r="638">
          <cell r="A638" t="str">
            <v>37.15.0.0</v>
          </cell>
          <cell r="B638">
            <v>37</v>
          </cell>
          <cell r="C638">
            <v>15</v>
          </cell>
          <cell r="D638">
            <v>0</v>
          </cell>
          <cell r="E638">
            <v>0</v>
          </cell>
          <cell r="F638">
            <v>6.25E-2</v>
          </cell>
        </row>
        <row r="639">
          <cell r="A639" t="str">
            <v>37.1.0.A</v>
          </cell>
          <cell r="B639">
            <v>37</v>
          </cell>
          <cell r="C639">
            <v>1</v>
          </cell>
          <cell r="D639">
            <v>0</v>
          </cell>
          <cell r="E639" t="str">
            <v>A</v>
          </cell>
          <cell r="F639">
            <v>6.25E-2</v>
          </cell>
        </row>
        <row r="640">
          <cell r="A640" t="str">
            <v>37.15.0.A</v>
          </cell>
          <cell r="B640">
            <v>37</v>
          </cell>
          <cell r="C640">
            <v>15</v>
          </cell>
          <cell r="D640">
            <v>0</v>
          </cell>
          <cell r="E640" t="str">
            <v>A</v>
          </cell>
          <cell r="F640">
            <v>6.25E-2</v>
          </cell>
        </row>
        <row r="641">
          <cell r="A641" t="str">
            <v>37.1.0.I</v>
          </cell>
          <cell r="B641">
            <v>37</v>
          </cell>
          <cell r="C641">
            <v>1</v>
          </cell>
          <cell r="D641">
            <v>0</v>
          </cell>
          <cell r="E641" t="str">
            <v>I</v>
          </cell>
          <cell r="F641">
            <v>6.25E-2</v>
          </cell>
        </row>
        <row r="642">
          <cell r="A642" t="str">
            <v>37.1.0.N</v>
          </cell>
          <cell r="B642">
            <v>37</v>
          </cell>
          <cell r="C642">
            <v>1</v>
          </cell>
          <cell r="D642">
            <v>0</v>
          </cell>
          <cell r="E642" t="str">
            <v>N</v>
          </cell>
          <cell r="F642">
            <v>6.25E-2</v>
          </cell>
        </row>
        <row r="643">
          <cell r="A643" t="str">
            <v>37.0E.0.N</v>
          </cell>
          <cell r="B643">
            <v>37</v>
          </cell>
          <cell r="C643" t="str">
            <v>0E</v>
          </cell>
          <cell r="D643">
            <v>0</v>
          </cell>
          <cell r="E643" t="str">
            <v>N</v>
          </cell>
          <cell r="F643">
            <v>6.25E-2</v>
          </cell>
        </row>
        <row r="644">
          <cell r="A644" t="str">
            <v>37.0M.0.N</v>
          </cell>
          <cell r="B644">
            <v>37</v>
          </cell>
          <cell r="C644" t="str">
            <v>0M</v>
          </cell>
          <cell r="D644">
            <v>0</v>
          </cell>
          <cell r="E644" t="str">
            <v>N</v>
          </cell>
          <cell r="F644">
            <v>6.25E-2</v>
          </cell>
        </row>
        <row r="645">
          <cell r="A645" t="str">
            <v>37.12.0.N</v>
          </cell>
          <cell r="B645">
            <v>37</v>
          </cell>
          <cell r="C645">
            <v>12</v>
          </cell>
          <cell r="D645">
            <v>0</v>
          </cell>
          <cell r="E645" t="str">
            <v>N</v>
          </cell>
          <cell r="F645">
            <v>6.25E-2</v>
          </cell>
        </row>
        <row r="646">
          <cell r="A646" t="str">
            <v>37.14.0.N</v>
          </cell>
          <cell r="B646">
            <v>37</v>
          </cell>
          <cell r="C646">
            <v>14</v>
          </cell>
          <cell r="D646">
            <v>0</v>
          </cell>
          <cell r="E646" t="str">
            <v>N</v>
          </cell>
          <cell r="F646">
            <v>6.25E-2</v>
          </cell>
        </row>
        <row r="647">
          <cell r="A647" t="str">
            <v>37.7U.0.N</v>
          </cell>
          <cell r="B647">
            <v>37</v>
          </cell>
          <cell r="C647" t="str">
            <v>7U</v>
          </cell>
          <cell r="D647">
            <v>0</v>
          </cell>
          <cell r="E647" t="str">
            <v>N</v>
          </cell>
          <cell r="F647">
            <v>6.25E-2</v>
          </cell>
        </row>
        <row r="648">
          <cell r="A648" t="str">
            <v>37.1.98.0</v>
          </cell>
          <cell r="B648">
            <v>37</v>
          </cell>
          <cell r="C648">
            <v>1</v>
          </cell>
          <cell r="D648">
            <v>98</v>
          </cell>
          <cell r="E648">
            <v>0</v>
          </cell>
          <cell r="F648">
            <v>0</v>
          </cell>
        </row>
        <row r="649">
          <cell r="A649" t="str">
            <v>37.1.98.A</v>
          </cell>
          <cell r="B649">
            <v>37</v>
          </cell>
          <cell r="C649">
            <v>1</v>
          </cell>
          <cell r="D649">
            <v>98</v>
          </cell>
          <cell r="E649" t="str">
            <v>A</v>
          </cell>
          <cell r="F649">
            <v>0</v>
          </cell>
        </row>
        <row r="650">
          <cell r="A650" t="str">
            <v>39.1.10.0</v>
          </cell>
          <cell r="B650">
            <v>39</v>
          </cell>
          <cell r="C650">
            <v>1</v>
          </cell>
          <cell r="D650">
            <v>10</v>
          </cell>
          <cell r="E650">
            <v>0</v>
          </cell>
          <cell r="F650">
            <v>1.9599999999999999E-2</v>
          </cell>
        </row>
        <row r="651">
          <cell r="A651" t="str">
            <v>39.1.10.1</v>
          </cell>
          <cell r="B651">
            <v>39</v>
          </cell>
          <cell r="C651">
            <v>1</v>
          </cell>
          <cell r="D651">
            <v>10</v>
          </cell>
          <cell r="E651">
            <v>1</v>
          </cell>
          <cell r="F651">
            <v>1.9599999999999999E-2</v>
          </cell>
        </row>
        <row r="652">
          <cell r="A652" t="str">
            <v>39.1.10.2</v>
          </cell>
          <cell r="B652">
            <v>39</v>
          </cell>
          <cell r="C652">
            <v>1</v>
          </cell>
          <cell r="D652">
            <v>10</v>
          </cell>
          <cell r="E652">
            <v>2</v>
          </cell>
          <cell r="F652">
            <v>1.9599999999999999E-2</v>
          </cell>
        </row>
        <row r="653">
          <cell r="A653" t="str">
            <v>39.1.10.A</v>
          </cell>
          <cell r="B653">
            <v>39</v>
          </cell>
          <cell r="C653">
            <v>1</v>
          </cell>
          <cell r="D653">
            <v>10</v>
          </cell>
          <cell r="E653" t="str">
            <v>A</v>
          </cell>
          <cell r="F653">
            <v>1.9599999999999999E-2</v>
          </cell>
        </row>
        <row r="654">
          <cell r="A654" t="str">
            <v>39.1.10.I</v>
          </cell>
          <cell r="B654">
            <v>39</v>
          </cell>
          <cell r="C654">
            <v>1</v>
          </cell>
          <cell r="D654">
            <v>10</v>
          </cell>
          <cell r="E654" t="str">
            <v>I</v>
          </cell>
          <cell r="F654">
            <v>1.9599999999999999E-2</v>
          </cell>
        </row>
        <row r="655">
          <cell r="A655" t="str">
            <v>39.1.10.N</v>
          </cell>
          <cell r="B655">
            <v>39</v>
          </cell>
          <cell r="C655">
            <v>1</v>
          </cell>
          <cell r="D655">
            <v>10</v>
          </cell>
          <cell r="E655" t="str">
            <v>N</v>
          </cell>
          <cell r="F655">
            <v>1.9599999999999999E-2</v>
          </cell>
        </row>
        <row r="656">
          <cell r="A656" t="str">
            <v>39.0B.10.N</v>
          </cell>
          <cell r="B656">
            <v>39</v>
          </cell>
          <cell r="C656" t="str">
            <v>0B</v>
          </cell>
          <cell r="D656">
            <v>10</v>
          </cell>
          <cell r="E656" t="str">
            <v>N</v>
          </cell>
          <cell r="F656">
            <v>1.9599999999999999E-2</v>
          </cell>
        </row>
        <row r="657">
          <cell r="A657" t="str">
            <v>39.7U.10.N</v>
          </cell>
          <cell r="B657">
            <v>39</v>
          </cell>
          <cell r="C657" t="str">
            <v>7U</v>
          </cell>
          <cell r="D657">
            <v>10</v>
          </cell>
          <cell r="E657" t="str">
            <v>N</v>
          </cell>
          <cell r="F657">
            <v>1.9599999999999999E-2</v>
          </cell>
        </row>
        <row r="658">
          <cell r="A658" t="str">
            <v>39.1.20.0</v>
          </cell>
          <cell r="B658">
            <v>39</v>
          </cell>
          <cell r="C658">
            <v>1</v>
          </cell>
          <cell r="D658">
            <v>20</v>
          </cell>
          <cell r="E658">
            <v>0</v>
          </cell>
          <cell r="F658">
            <v>1.9599999999999999E-2</v>
          </cell>
        </row>
        <row r="659">
          <cell r="A659" t="str">
            <v>39.3.20.0</v>
          </cell>
          <cell r="B659">
            <v>39</v>
          </cell>
          <cell r="C659">
            <v>3</v>
          </cell>
          <cell r="D659">
            <v>20</v>
          </cell>
          <cell r="E659">
            <v>0</v>
          </cell>
          <cell r="F659">
            <v>1.9599999999999999E-2</v>
          </cell>
        </row>
        <row r="660">
          <cell r="A660" t="str">
            <v>39.18.20.0</v>
          </cell>
          <cell r="B660">
            <v>39</v>
          </cell>
          <cell r="C660">
            <v>18</v>
          </cell>
          <cell r="D660">
            <v>20</v>
          </cell>
          <cell r="E660">
            <v>0</v>
          </cell>
          <cell r="F660">
            <v>1.9599999999999999E-2</v>
          </cell>
        </row>
        <row r="661">
          <cell r="A661" t="str">
            <v>39.1.20.1</v>
          </cell>
          <cell r="B661">
            <v>39</v>
          </cell>
          <cell r="C661">
            <v>1</v>
          </cell>
          <cell r="D661">
            <v>20</v>
          </cell>
          <cell r="E661">
            <v>1</v>
          </cell>
          <cell r="F661">
            <v>1.9599999999999999E-2</v>
          </cell>
        </row>
        <row r="662">
          <cell r="A662" t="str">
            <v>39.1.20.2</v>
          </cell>
          <cell r="B662">
            <v>39</v>
          </cell>
          <cell r="C662">
            <v>1</v>
          </cell>
          <cell r="D662">
            <v>20</v>
          </cell>
          <cell r="E662">
            <v>2</v>
          </cell>
          <cell r="F662">
            <v>1.9599999999999999E-2</v>
          </cell>
        </row>
        <row r="663">
          <cell r="A663" t="str">
            <v>39.1.20.A</v>
          </cell>
          <cell r="B663">
            <v>39</v>
          </cell>
          <cell r="C663">
            <v>1</v>
          </cell>
          <cell r="D663">
            <v>20</v>
          </cell>
          <cell r="E663" t="str">
            <v>A</v>
          </cell>
          <cell r="F663">
            <v>1.9599999999999999E-2</v>
          </cell>
        </row>
        <row r="664">
          <cell r="A664" t="str">
            <v>39.3.20.A</v>
          </cell>
          <cell r="B664">
            <v>39</v>
          </cell>
          <cell r="C664">
            <v>3</v>
          </cell>
          <cell r="D664">
            <v>20</v>
          </cell>
          <cell r="E664" t="str">
            <v>A</v>
          </cell>
          <cell r="F664">
            <v>1.9599999999999999E-2</v>
          </cell>
        </row>
        <row r="665">
          <cell r="A665" t="str">
            <v>39.18.20.A</v>
          </cell>
          <cell r="B665">
            <v>39</v>
          </cell>
          <cell r="C665">
            <v>18</v>
          </cell>
          <cell r="D665">
            <v>20</v>
          </cell>
          <cell r="E665" t="str">
            <v>A</v>
          </cell>
          <cell r="F665">
            <v>1.9599999999999999E-2</v>
          </cell>
        </row>
        <row r="666">
          <cell r="A666" t="str">
            <v>39.1.20.I</v>
          </cell>
          <cell r="B666">
            <v>39</v>
          </cell>
          <cell r="C666">
            <v>1</v>
          </cell>
          <cell r="D666">
            <v>20</v>
          </cell>
          <cell r="E666" t="str">
            <v>I</v>
          </cell>
          <cell r="F666">
            <v>1.9599999999999999E-2</v>
          </cell>
        </row>
        <row r="667">
          <cell r="A667" t="str">
            <v>39.1.20.N</v>
          </cell>
          <cell r="B667">
            <v>39</v>
          </cell>
          <cell r="C667">
            <v>1</v>
          </cell>
          <cell r="D667">
            <v>20</v>
          </cell>
          <cell r="E667" t="str">
            <v>N</v>
          </cell>
          <cell r="F667">
            <v>1.9599999999999999E-2</v>
          </cell>
        </row>
        <row r="668">
          <cell r="A668" t="str">
            <v>39.0E.20.N</v>
          </cell>
          <cell r="B668">
            <v>39</v>
          </cell>
          <cell r="C668" t="str">
            <v>0E</v>
          </cell>
          <cell r="D668">
            <v>20</v>
          </cell>
          <cell r="E668" t="str">
            <v>N</v>
          </cell>
          <cell r="F668">
            <v>1.9599999999999999E-2</v>
          </cell>
        </row>
        <row r="669">
          <cell r="A669" t="str">
            <v>39.0M.20.N</v>
          </cell>
          <cell r="B669">
            <v>39</v>
          </cell>
          <cell r="C669" t="str">
            <v>0M</v>
          </cell>
          <cell r="D669">
            <v>20</v>
          </cell>
          <cell r="E669" t="str">
            <v>N</v>
          </cell>
          <cell r="F669">
            <v>1.9599999999999999E-2</v>
          </cell>
        </row>
        <row r="670">
          <cell r="A670" t="str">
            <v>39.18.20.N</v>
          </cell>
          <cell r="B670">
            <v>39</v>
          </cell>
          <cell r="C670">
            <v>18</v>
          </cell>
          <cell r="D670">
            <v>20</v>
          </cell>
          <cell r="E670" t="str">
            <v>N</v>
          </cell>
          <cell r="F670">
            <v>1.9599999999999999E-2</v>
          </cell>
        </row>
        <row r="671">
          <cell r="A671" t="str">
            <v>39.7P.20.N</v>
          </cell>
          <cell r="B671">
            <v>39</v>
          </cell>
          <cell r="C671" t="str">
            <v>7P</v>
          </cell>
          <cell r="D671">
            <v>20</v>
          </cell>
          <cell r="E671" t="str">
            <v>N</v>
          </cell>
          <cell r="F671">
            <v>1.9599999999999999E-2</v>
          </cell>
        </row>
        <row r="672">
          <cell r="A672" t="str">
            <v>39.7U.20.N</v>
          </cell>
          <cell r="B672">
            <v>39</v>
          </cell>
          <cell r="C672" t="str">
            <v>7U</v>
          </cell>
          <cell r="D672">
            <v>20</v>
          </cell>
          <cell r="E672" t="str">
            <v>N</v>
          </cell>
          <cell r="F672">
            <v>1.9599999999999999E-2</v>
          </cell>
        </row>
        <row r="673">
          <cell r="A673" t="str">
            <v>39.1.30.0</v>
          </cell>
          <cell r="B673">
            <v>39</v>
          </cell>
          <cell r="C673">
            <v>1</v>
          </cell>
          <cell r="D673">
            <v>30</v>
          </cell>
          <cell r="E673">
            <v>0</v>
          </cell>
          <cell r="F673">
            <v>0</v>
          </cell>
        </row>
        <row r="674">
          <cell r="A674" t="str">
            <v>39.1.30.A</v>
          </cell>
          <cell r="B674">
            <v>39</v>
          </cell>
          <cell r="C674">
            <v>1</v>
          </cell>
          <cell r="D674">
            <v>30</v>
          </cell>
          <cell r="E674" t="str">
            <v>A</v>
          </cell>
          <cell r="F674">
            <v>0</v>
          </cell>
        </row>
        <row r="675">
          <cell r="A675" t="str">
            <v>39.1.40.0</v>
          </cell>
          <cell r="B675">
            <v>39</v>
          </cell>
          <cell r="C675">
            <v>1</v>
          </cell>
          <cell r="D675">
            <v>40</v>
          </cell>
          <cell r="E675">
            <v>0</v>
          </cell>
          <cell r="F675">
            <v>1.9599999999999999E-2</v>
          </cell>
        </row>
        <row r="676">
          <cell r="A676" t="str">
            <v>39.15.40.0</v>
          </cell>
          <cell r="B676">
            <v>39</v>
          </cell>
          <cell r="C676">
            <v>15</v>
          </cell>
          <cell r="D676">
            <v>40</v>
          </cell>
          <cell r="E676">
            <v>0</v>
          </cell>
          <cell r="F676">
            <v>1.9599999999999999E-2</v>
          </cell>
        </row>
        <row r="677">
          <cell r="A677" t="str">
            <v>39.1.40.1</v>
          </cell>
          <cell r="B677">
            <v>39</v>
          </cell>
          <cell r="C677">
            <v>1</v>
          </cell>
          <cell r="D677">
            <v>40</v>
          </cell>
          <cell r="E677">
            <v>1</v>
          </cell>
          <cell r="F677">
            <v>1.9599999999999999E-2</v>
          </cell>
        </row>
        <row r="678">
          <cell r="A678" t="str">
            <v>39.1.40.3</v>
          </cell>
          <cell r="B678">
            <v>39</v>
          </cell>
          <cell r="C678">
            <v>1</v>
          </cell>
          <cell r="D678">
            <v>40</v>
          </cell>
          <cell r="E678">
            <v>3</v>
          </cell>
          <cell r="F678">
            <v>1.9599999999999999E-2</v>
          </cell>
        </row>
        <row r="679">
          <cell r="A679" t="str">
            <v>39.71.40.3</v>
          </cell>
          <cell r="B679">
            <v>39</v>
          </cell>
          <cell r="C679">
            <v>71</v>
          </cell>
          <cell r="D679">
            <v>40</v>
          </cell>
          <cell r="E679">
            <v>3</v>
          </cell>
          <cell r="F679">
            <v>1.9599999999999999E-2</v>
          </cell>
        </row>
        <row r="680">
          <cell r="A680" t="str">
            <v>39.1.40.A</v>
          </cell>
          <cell r="B680">
            <v>39</v>
          </cell>
          <cell r="C680">
            <v>1</v>
          </cell>
          <cell r="D680">
            <v>40</v>
          </cell>
          <cell r="E680" t="str">
            <v>A</v>
          </cell>
          <cell r="F680">
            <v>1.9599999999999999E-2</v>
          </cell>
        </row>
        <row r="681">
          <cell r="A681" t="str">
            <v>39.14.40.A</v>
          </cell>
          <cell r="B681">
            <v>39</v>
          </cell>
          <cell r="C681">
            <v>14</v>
          </cell>
          <cell r="D681">
            <v>40</v>
          </cell>
          <cell r="E681" t="str">
            <v>A</v>
          </cell>
          <cell r="F681">
            <v>1.9599999999999999E-2</v>
          </cell>
        </row>
        <row r="682">
          <cell r="A682" t="str">
            <v>39.15.40.A</v>
          </cell>
          <cell r="B682">
            <v>39</v>
          </cell>
          <cell r="C682">
            <v>15</v>
          </cell>
          <cell r="D682">
            <v>40</v>
          </cell>
          <cell r="E682" t="str">
            <v>A</v>
          </cell>
          <cell r="F682">
            <v>1.9599999999999999E-2</v>
          </cell>
        </row>
        <row r="683">
          <cell r="A683" t="str">
            <v>39.71.40.B</v>
          </cell>
          <cell r="B683">
            <v>39</v>
          </cell>
          <cell r="C683">
            <v>71</v>
          </cell>
          <cell r="D683">
            <v>40</v>
          </cell>
          <cell r="E683" t="str">
            <v>B</v>
          </cell>
          <cell r="F683">
            <v>1.9599999999999999E-2</v>
          </cell>
        </row>
        <row r="684">
          <cell r="A684" t="str">
            <v>39.1.40.I</v>
          </cell>
          <cell r="B684">
            <v>39</v>
          </cell>
          <cell r="C684">
            <v>1</v>
          </cell>
          <cell r="D684">
            <v>40</v>
          </cell>
          <cell r="E684" t="str">
            <v>I</v>
          </cell>
          <cell r="F684">
            <v>1.9599999999999999E-2</v>
          </cell>
        </row>
        <row r="685">
          <cell r="A685" t="str">
            <v>39.14.40.I</v>
          </cell>
          <cell r="B685">
            <v>39</v>
          </cell>
          <cell r="C685">
            <v>14</v>
          </cell>
          <cell r="D685">
            <v>40</v>
          </cell>
          <cell r="E685" t="str">
            <v>I</v>
          </cell>
          <cell r="F685">
            <v>1.9599999999999999E-2</v>
          </cell>
        </row>
        <row r="686">
          <cell r="A686" t="str">
            <v>39.1.40.N</v>
          </cell>
          <cell r="B686">
            <v>39</v>
          </cell>
          <cell r="C686">
            <v>1</v>
          </cell>
          <cell r="D686">
            <v>40</v>
          </cell>
          <cell r="E686" t="str">
            <v>N</v>
          </cell>
          <cell r="F686">
            <v>1.9599999999999999E-2</v>
          </cell>
        </row>
        <row r="687">
          <cell r="A687" t="str">
            <v>39.0E.40.N</v>
          </cell>
          <cell r="B687">
            <v>39</v>
          </cell>
          <cell r="C687" t="str">
            <v>0E</v>
          </cell>
          <cell r="D687">
            <v>40</v>
          </cell>
          <cell r="E687" t="str">
            <v>N</v>
          </cell>
          <cell r="F687">
            <v>1.9599999999999999E-2</v>
          </cell>
        </row>
        <row r="688">
          <cell r="A688" t="str">
            <v>39.0X.40.N</v>
          </cell>
          <cell r="B688">
            <v>39</v>
          </cell>
          <cell r="C688" t="str">
            <v>0X</v>
          </cell>
          <cell r="D688">
            <v>40</v>
          </cell>
          <cell r="E688" t="str">
            <v>N</v>
          </cell>
          <cell r="F688">
            <v>1.9599999999999999E-2</v>
          </cell>
        </row>
        <row r="689">
          <cell r="A689" t="str">
            <v>39.14.40.N</v>
          </cell>
          <cell r="B689">
            <v>39</v>
          </cell>
          <cell r="C689">
            <v>14</v>
          </cell>
          <cell r="D689">
            <v>40</v>
          </cell>
          <cell r="E689" t="str">
            <v>N</v>
          </cell>
          <cell r="F689">
            <v>1.9599999999999999E-2</v>
          </cell>
        </row>
        <row r="690">
          <cell r="A690" t="str">
            <v>39.7U.40.N</v>
          </cell>
          <cell r="B690">
            <v>39</v>
          </cell>
          <cell r="C690" t="str">
            <v>7U</v>
          </cell>
          <cell r="D690">
            <v>40</v>
          </cell>
          <cell r="E690" t="str">
            <v>N</v>
          </cell>
          <cell r="F690">
            <v>1.9599999999999999E-2</v>
          </cell>
        </row>
        <row r="691">
          <cell r="A691" t="str">
            <v>39.1.50.0</v>
          </cell>
          <cell r="B691">
            <v>39</v>
          </cell>
          <cell r="C691">
            <v>1</v>
          </cell>
          <cell r="D691">
            <v>50</v>
          </cell>
          <cell r="E691">
            <v>0</v>
          </cell>
          <cell r="F691">
            <v>1.9599999999999999E-2</v>
          </cell>
        </row>
        <row r="692">
          <cell r="A692" t="str">
            <v>39.1.50.A</v>
          </cell>
          <cell r="B692">
            <v>39</v>
          </cell>
          <cell r="C692">
            <v>1</v>
          </cell>
          <cell r="D692">
            <v>50</v>
          </cell>
          <cell r="E692" t="str">
            <v>A</v>
          </cell>
          <cell r="F692">
            <v>1.9599999999999999E-2</v>
          </cell>
        </row>
        <row r="693">
          <cell r="A693" t="str">
            <v>39.1.50.N</v>
          </cell>
          <cell r="B693">
            <v>39</v>
          </cell>
          <cell r="C693">
            <v>1</v>
          </cell>
          <cell r="D693">
            <v>50</v>
          </cell>
          <cell r="E693" t="str">
            <v>N</v>
          </cell>
          <cell r="F693">
            <v>1.9599999999999999E-2</v>
          </cell>
        </row>
        <row r="694">
          <cell r="A694" t="str">
            <v>39.1.81.0</v>
          </cell>
          <cell r="B694">
            <v>39</v>
          </cell>
          <cell r="C694">
            <v>1</v>
          </cell>
          <cell r="D694">
            <v>81</v>
          </cell>
          <cell r="E694">
            <v>0</v>
          </cell>
          <cell r="F694">
            <v>0</v>
          </cell>
        </row>
        <row r="695">
          <cell r="A695" t="str">
            <v>39.1.81.A</v>
          </cell>
          <cell r="B695">
            <v>39</v>
          </cell>
          <cell r="C695">
            <v>1</v>
          </cell>
          <cell r="D695">
            <v>81</v>
          </cell>
          <cell r="E695" t="str">
            <v>A</v>
          </cell>
          <cell r="F695">
            <v>0</v>
          </cell>
        </row>
        <row r="696">
          <cell r="A696" t="str">
            <v>39.1.82.0</v>
          </cell>
          <cell r="B696">
            <v>39</v>
          </cell>
          <cell r="C696">
            <v>1</v>
          </cell>
          <cell r="D696">
            <v>82</v>
          </cell>
          <cell r="E696">
            <v>0</v>
          </cell>
          <cell r="F696">
            <v>0</v>
          </cell>
        </row>
        <row r="697">
          <cell r="A697" t="str">
            <v>39.1.82.A</v>
          </cell>
          <cell r="B697">
            <v>39</v>
          </cell>
          <cell r="C697">
            <v>1</v>
          </cell>
          <cell r="D697">
            <v>82</v>
          </cell>
          <cell r="E697" t="str">
            <v>A</v>
          </cell>
          <cell r="F697">
            <v>0</v>
          </cell>
        </row>
        <row r="698">
          <cell r="A698" t="str">
            <v>39.1.84.0</v>
          </cell>
          <cell r="B698">
            <v>39</v>
          </cell>
          <cell r="C698">
            <v>1</v>
          </cell>
          <cell r="D698">
            <v>84</v>
          </cell>
          <cell r="E698">
            <v>0</v>
          </cell>
          <cell r="F698">
            <v>0</v>
          </cell>
        </row>
        <row r="699">
          <cell r="A699" t="str">
            <v>39.1.84.A</v>
          </cell>
          <cell r="B699">
            <v>39</v>
          </cell>
          <cell r="C699">
            <v>1</v>
          </cell>
          <cell r="D699">
            <v>84</v>
          </cell>
          <cell r="E699" t="str">
            <v>A</v>
          </cell>
          <cell r="F699">
            <v>0</v>
          </cell>
        </row>
        <row r="700">
          <cell r="A700" t="str">
            <v>39.1.85.0</v>
          </cell>
          <cell r="B700">
            <v>39</v>
          </cell>
          <cell r="C700">
            <v>1</v>
          </cell>
          <cell r="D700">
            <v>85</v>
          </cell>
          <cell r="E700">
            <v>0</v>
          </cell>
          <cell r="F700">
            <v>0</v>
          </cell>
        </row>
        <row r="701">
          <cell r="A701" t="str">
            <v>39.1.85.A</v>
          </cell>
          <cell r="B701">
            <v>39</v>
          </cell>
          <cell r="C701">
            <v>1</v>
          </cell>
          <cell r="D701">
            <v>85</v>
          </cell>
          <cell r="E701" t="str">
            <v>A</v>
          </cell>
          <cell r="F701">
            <v>0</v>
          </cell>
        </row>
        <row r="702">
          <cell r="A702" t="str">
            <v>39.1.98.0</v>
          </cell>
          <cell r="B702">
            <v>39</v>
          </cell>
          <cell r="C702">
            <v>1</v>
          </cell>
          <cell r="D702">
            <v>98</v>
          </cell>
          <cell r="E702">
            <v>0</v>
          </cell>
          <cell r="F702">
            <v>0</v>
          </cell>
        </row>
        <row r="703">
          <cell r="A703" t="str">
            <v>39.1.98.A</v>
          </cell>
          <cell r="B703">
            <v>39</v>
          </cell>
          <cell r="C703">
            <v>1</v>
          </cell>
          <cell r="D703">
            <v>98</v>
          </cell>
          <cell r="E703" t="str">
            <v>A</v>
          </cell>
          <cell r="F703">
            <v>0</v>
          </cell>
        </row>
        <row r="704">
          <cell r="A704" t="str">
            <v>44.1.0.0</v>
          </cell>
          <cell r="B704">
            <v>44</v>
          </cell>
          <cell r="C704">
            <v>1</v>
          </cell>
          <cell r="D704">
            <v>0</v>
          </cell>
          <cell r="E704">
            <v>0</v>
          </cell>
          <cell r="F704">
            <v>0.04</v>
          </cell>
        </row>
        <row r="705">
          <cell r="A705" t="str">
            <v>44.1.0.1</v>
          </cell>
          <cell r="B705">
            <v>44</v>
          </cell>
          <cell r="C705">
            <v>1</v>
          </cell>
          <cell r="D705">
            <v>0</v>
          </cell>
          <cell r="E705">
            <v>1</v>
          </cell>
          <cell r="F705">
            <v>0.04</v>
          </cell>
        </row>
        <row r="706">
          <cell r="A706" t="str">
            <v>44.1.0.2</v>
          </cell>
          <cell r="B706">
            <v>44</v>
          </cell>
          <cell r="C706">
            <v>1</v>
          </cell>
          <cell r="D706">
            <v>0</v>
          </cell>
          <cell r="E706">
            <v>2</v>
          </cell>
          <cell r="F706">
            <v>0.04</v>
          </cell>
        </row>
        <row r="707">
          <cell r="A707" t="str">
            <v>44.1.0.A</v>
          </cell>
          <cell r="B707">
            <v>44</v>
          </cell>
          <cell r="C707">
            <v>1</v>
          </cell>
          <cell r="D707">
            <v>0</v>
          </cell>
          <cell r="E707" t="str">
            <v>A</v>
          </cell>
          <cell r="F707">
            <v>0.04</v>
          </cell>
        </row>
        <row r="708">
          <cell r="A708" t="str">
            <v>44.1.0.N</v>
          </cell>
          <cell r="B708">
            <v>44</v>
          </cell>
          <cell r="C708">
            <v>1</v>
          </cell>
          <cell r="D708">
            <v>0</v>
          </cell>
          <cell r="E708" t="str">
            <v>N</v>
          </cell>
          <cell r="F708">
            <v>0.04</v>
          </cell>
        </row>
        <row r="709">
          <cell r="A709" t="str">
            <v>44.0B.0.N</v>
          </cell>
          <cell r="B709">
            <v>44</v>
          </cell>
          <cell r="C709" t="str">
            <v>0B</v>
          </cell>
          <cell r="D709">
            <v>0</v>
          </cell>
          <cell r="E709" t="str">
            <v>N</v>
          </cell>
          <cell r="F709">
            <v>0.04</v>
          </cell>
        </row>
        <row r="710">
          <cell r="A710" t="str">
            <v>44.0E.0.N</v>
          </cell>
          <cell r="B710">
            <v>44</v>
          </cell>
          <cell r="C710" t="str">
            <v>0E</v>
          </cell>
          <cell r="D710">
            <v>0</v>
          </cell>
          <cell r="E710" t="str">
            <v>N</v>
          </cell>
          <cell r="F710">
            <v>0.04</v>
          </cell>
        </row>
        <row r="711">
          <cell r="A711" t="str">
            <v>44.0M.0.N</v>
          </cell>
          <cell r="B711">
            <v>44</v>
          </cell>
          <cell r="C711" t="str">
            <v>0M</v>
          </cell>
          <cell r="D711">
            <v>0</v>
          </cell>
          <cell r="E711" t="str">
            <v>N</v>
          </cell>
          <cell r="F711">
            <v>0.04</v>
          </cell>
        </row>
        <row r="712">
          <cell r="A712" t="str">
            <v>44.0U.0.N</v>
          </cell>
          <cell r="B712">
            <v>44</v>
          </cell>
          <cell r="C712" t="str">
            <v>0U</v>
          </cell>
          <cell r="D712">
            <v>0</v>
          </cell>
          <cell r="E712" t="str">
            <v>N</v>
          </cell>
          <cell r="F712">
            <v>0.04</v>
          </cell>
        </row>
        <row r="713">
          <cell r="A713" t="str">
            <v>44.12.0.N</v>
          </cell>
          <cell r="B713">
            <v>44</v>
          </cell>
          <cell r="C713">
            <v>12</v>
          </cell>
          <cell r="D713">
            <v>0</v>
          </cell>
          <cell r="E713" t="str">
            <v>N</v>
          </cell>
          <cell r="F713">
            <v>0.04</v>
          </cell>
        </row>
        <row r="714">
          <cell r="A714" t="str">
            <v>44.14.0.N</v>
          </cell>
          <cell r="B714">
            <v>44</v>
          </cell>
          <cell r="C714">
            <v>14</v>
          </cell>
          <cell r="D714">
            <v>0</v>
          </cell>
          <cell r="E714" t="str">
            <v>N</v>
          </cell>
          <cell r="F714">
            <v>0.04</v>
          </cell>
        </row>
        <row r="715">
          <cell r="A715" t="str">
            <v>44.7P.0.N</v>
          </cell>
          <cell r="B715">
            <v>44</v>
          </cell>
          <cell r="C715" t="str">
            <v>7P</v>
          </cell>
          <cell r="D715">
            <v>0</v>
          </cell>
          <cell r="E715" t="str">
            <v>N</v>
          </cell>
          <cell r="F715">
            <v>0.04</v>
          </cell>
        </row>
        <row r="716">
          <cell r="A716" t="str">
            <v>44.7U.0.N</v>
          </cell>
          <cell r="B716">
            <v>44</v>
          </cell>
          <cell r="C716" t="str">
            <v>7U</v>
          </cell>
          <cell r="D716">
            <v>0</v>
          </cell>
          <cell r="E716" t="str">
            <v>N</v>
          </cell>
          <cell r="F716">
            <v>0.04</v>
          </cell>
        </row>
        <row r="717">
          <cell r="A717" t="str">
            <v>44.1.98.0</v>
          </cell>
          <cell r="B717">
            <v>44</v>
          </cell>
          <cell r="C717">
            <v>1</v>
          </cell>
          <cell r="D717">
            <v>98</v>
          </cell>
          <cell r="E717">
            <v>0</v>
          </cell>
          <cell r="F717">
            <v>0</v>
          </cell>
        </row>
        <row r="718">
          <cell r="A718" t="str">
            <v>44.1.98.A</v>
          </cell>
          <cell r="B718">
            <v>44</v>
          </cell>
          <cell r="C718">
            <v>1</v>
          </cell>
          <cell r="D718">
            <v>98</v>
          </cell>
          <cell r="E718" t="str">
            <v>A</v>
          </cell>
          <cell r="F718">
            <v>0</v>
          </cell>
        </row>
        <row r="719">
          <cell r="A719" t="str">
            <v>45.1.0.0</v>
          </cell>
          <cell r="B719">
            <v>45</v>
          </cell>
          <cell r="C719">
            <v>1</v>
          </cell>
          <cell r="D719">
            <v>0</v>
          </cell>
          <cell r="E719">
            <v>0</v>
          </cell>
          <cell r="F719">
            <v>4.7600000000000003E-2</v>
          </cell>
        </row>
        <row r="720">
          <cell r="A720" t="str">
            <v>45.1.0.A</v>
          </cell>
          <cell r="B720">
            <v>45</v>
          </cell>
          <cell r="C720">
            <v>1</v>
          </cell>
          <cell r="D720">
            <v>0</v>
          </cell>
          <cell r="E720" t="str">
            <v>A</v>
          </cell>
          <cell r="F720">
            <v>4.7600000000000003E-2</v>
          </cell>
        </row>
        <row r="721">
          <cell r="A721" t="str">
            <v>45.1.0.N</v>
          </cell>
          <cell r="B721">
            <v>45</v>
          </cell>
          <cell r="C721">
            <v>1</v>
          </cell>
          <cell r="D721">
            <v>0</v>
          </cell>
          <cell r="E721" t="str">
            <v>N</v>
          </cell>
          <cell r="F721">
            <v>4.7600000000000003E-2</v>
          </cell>
        </row>
        <row r="722">
          <cell r="A722" t="str">
            <v>45.0B.0.N</v>
          </cell>
          <cell r="B722">
            <v>45</v>
          </cell>
          <cell r="C722" t="str">
            <v>0B</v>
          </cell>
          <cell r="D722">
            <v>0</v>
          </cell>
          <cell r="E722" t="str">
            <v>N</v>
          </cell>
          <cell r="F722">
            <v>4.7600000000000003E-2</v>
          </cell>
        </row>
        <row r="723">
          <cell r="A723" t="str">
            <v>45.7U.0.N</v>
          </cell>
          <cell r="B723">
            <v>45</v>
          </cell>
          <cell r="C723" t="str">
            <v>7U</v>
          </cell>
          <cell r="D723">
            <v>0</v>
          </cell>
          <cell r="E723" t="str">
            <v>N</v>
          </cell>
          <cell r="F723">
            <v>4.7600000000000003E-2</v>
          </cell>
        </row>
        <row r="724">
          <cell r="A724" t="str">
            <v>45.1.98.0</v>
          </cell>
          <cell r="B724">
            <v>45</v>
          </cell>
          <cell r="C724">
            <v>1</v>
          </cell>
          <cell r="D724">
            <v>98</v>
          </cell>
          <cell r="E724">
            <v>0</v>
          </cell>
          <cell r="F724">
            <v>0</v>
          </cell>
        </row>
        <row r="725">
          <cell r="A725" t="str">
            <v>45.1.98.A</v>
          </cell>
          <cell r="B725">
            <v>45</v>
          </cell>
          <cell r="C725">
            <v>1</v>
          </cell>
          <cell r="D725">
            <v>98</v>
          </cell>
          <cell r="E725" t="str">
            <v>A</v>
          </cell>
          <cell r="F725">
            <v>0</v>
          </cell>
        </row>
        <row r="726">
          <cell r="A726" t="str">
            <v>52.1.4.0</v>
          </cell>
          <cell r="B726">
            <v>52</v>
          </cell>
          <cell r="C726">
            <v>1</v>
          </cell>
          <cell r="D726">
            <v>4</v>
          </cell>
          <cell r="E726">
            <v>0</v>
          </cell>
          <cell r="F726">
            <v>3.8699999999999998E-2</v>
          </cell>
        </row>
        <row r="727">
          <cell r="A727" t="str">
            <v>52.1.4.A</v>
          </cell>
          <cell r="B727">
            <v>52</v>
          </cell>
          <cell r="C727">
            <v>1</v>
          </cell>
          <cell r="D727">
            <v>4</v>
          </cell>
          <cell r="E727" t="str">
            <v>A</v>
          </cell>
          <cell r="F727">
            <v>3.8699999999999998E-2</v>
          </cell>
        </row>
        <row r="728">
          <cell r="A728" t="str">
            <v>52.14.5.0</v>
          </cell>
          <cell r="B728">
            <v>52</v>
          </cell>
          <cell r="C728">
            <v>14</v>
          </cell>
          <cell r="D728">
            <v>5</v>
          </cell>
          <cell r="E728">
            <v>0</v>
          </cell>
          <cell r="F728">
            <v>3.8699999999999998E-2</v>
          </cell>
        </row>
        <row r="729">
          <cell r="A729" t="str">
            <v>52.1.5.A</v>
          </cell>
          <cell r="B729">
            <v>52</v>
          </cell>
          <cell r="C729">
            <v>1</v>
          </cell>
          <cell r="D729">
            <v>5</v>
          </cell>
          <cell r="E729" t="str">
            <v>A</v>
          </cell>
          <cell r="F729">
            <v>3.8699999999999998E-2</v>
          </cell>
        </row>
        <row r="730">
          <cell r="A730" t="str">
            <v>52.14.5.A</v>
          </cell>
          <cell r="B730">
            <v>52</v>
          </cell>
          <cell r="C730">
            <v>14</v>
          </cell>
          <cell r="D730">
            <v>5</v>
          </cell>
          <cell r="E730" t="str">
            <v>A</v>
          </cell>
          <cell r="F730">
            <v>3.8699999999999998E-2</v>
          </cell>
        </row>
        <row r="731">
          <cell r="A731" t="str">
            <v>52.1.5.C</v>
          </cell>
          <cell r="B731">
            <v>52</v>
          </cell>
          <cell r="C731">
            <v>1</v>
          </cell>
          <cell r="D731">
            <v>5</v>
          </cell>
          <cell r="E731" t="str">
            <v>C</v>
          </cell>
          <cell r="F731">
            <v>3.8699999999999998E-2</v>
          </cell>
        </row>
        <row r="732">
          <cell r="A732" t="str">
            <v>52.1.5.E</v>
          </cell>
          <cell r="B732">
            <v>52</v>
          </cell>
          <cell r="C732">
            <v>1</v>
          </cell>
          <cell r="D732">
            <v>5</v>
          </cell>
          <cell r="E732" t="str">
            <v>E</v>
          </cell>
          <cell r="F732">
            <v>0</v>
          </cell>
        </row>
        <row r="733">
          <cell r="A733" t="str">
            <v>52.1.5.F</v>
          </cell>
          <cell r="B733">
            <v>52</v>
          </cell>
          <cell r="C733">
            <v>1</v>
          </cell>
          <cell r="D733">
            <v>5</v>
          </cell>
          <cell r="E733" t="str">
            <v>F</v>
          </cell>
          <cell r="F733">
            <v>3.8699999999999998E-2</v>
          </cell>
        </row>
        <row r="734">
          <cell r="A734" t="str">
            <v>52.1.5.I</v>
          </cell>
          <cell r="B734">
            <v>52</v>
          </cell>
          <cell r="C734">
            <v>1</v>
          </cell>
          <cell r="D734">
            <v>5</v>
          </cell>
          <cell r="E734" t="str">
            <v>I</v>
          </cell>
          <cell r="F734">
            <v>3.8699999999999998E-2</v>
          </cell>
        </row>
        <row r="735">
          <cell r="A735" t="str">
            <v>52.1.5.N</v>
          </cell>
          <cell r="B735">
            <v>52</v>
          </cell>
          <cell r="C735">
            <v>1</v>
          </cell>
          <cell r="D735">
            <v>5</v>
          </cell>
          <cell r="E735" t="str">
            <v>N</v>
          </cell>
          <cell r="F735">
            <v>3.8699999999999998E-2</v>
          </cell>
        </row>
        <row r="736">
          <cell r="A736" t="str">
            <v>52.0M.5.N</v>
          </cell>
          <cell r="B736">
            <v>52</v>
          </cell>
          <cell r="C736" t="str">
            <v>0M</v>
          </cell>
          <cell r="D736">
            <v>5</v>
          </cell>
          <cell r="E736" t="str">
            <v>N</v>
          </cell>
          <cell r="F736">
            <v>3.8699999999999998E-2</v>
          </cell>
        </row>
        <row r="737">
          <cell r="A737" t="str">
            <v>52.7P.5.N</v>
          </cell>
          <cell r="B737">
            <v>52</v>
          </cell>
          <cell r="C737" t="str">
            <v>7P</v>
          </cell>
          <cell r="D737">
            <v>5</v>
          </cell>
          <cell r="E737" t="str">
            <v>N</v>
          </cell>
          <cell r="F737">
            <v>3.8699999999999998E-2</v>
          </cell>
        </row>
        <row r="738">
          <cell r="A738" t="str">
            <v>52.1.6.0</v>
          </cell>
          <cell r="B738">
            <v>52</v>
          </cell>
          <cell r="C738">
            <v>1</v>
          </cell>
          <cell r="D738">
            <v>6</v>
          </cell>
          <cell r="E738">
            <v>0</v>
          </cell>
          <cell r="F738">
            <v>0</v>
          </cell>
        </row>
        <row r="739">
          <cell r="A739" t="str">
            <v>52.1.6.A</v>
          </cell>
          <cell r="B739">
            <v>52</v>
          </cell>
          <cell r="C739">
            <v>1</v>
          </cell>
          <cell r="D739">
            <v>6</v>
          </cell>
          <cell r="E739" t="str">
            <v>A</v>
          </cell>
          <cell r="F739">
            <v>0</v>
          </cell>
        </row>
        <row r="740">
          <cell r="A740" t="str">
            <v>52.1.7.0</v>
          </cell>
          <cell r="B740">
            <v>52</v>
          </cell>
          <cell r="C740">
            <v>1</v>
          </cell>
          <cell r="D740">
            <v>7</v>
          </cell>
          <cell r="E740">
            <v>0</v>
          </cell>
          <cell r="F740">
            <v>7.7499999999999999E-2</v>
          </cell>
        </row>
        <row r="741">
          <cell r="A741" t="str">
            <v>52.1.7.A</v>
          </cell>
          <cell r="B741">
            <v>52</v>
          </cell>
          <cell r="C741">
            <v>1</v>
          </cell>
          <cell r="D741">
            <v>7</v>
          </cell>
          <cell r="E741" t="str">
            <v>A</v>
          </cell>
          <cell r="F741">
            <v>7.7499999999999999E-2</v>
          </cell>
        </row>
        <row r="742">
          <cell r="A742" t="str">
            <v>52.1.12.0</v>
          </cell>
          <cell r="B742">
            <v>52</v>
          </cell>
          <cell r="C742">
            <v>1</v>
          </cell>
          <cell r="D742">
            <v>12</v>
          </cell>
          <cell r="E742">
            <v>0</v>
          </cell>
          <cell r="F742">
            <v>0.2</v>
          </cell>
        </row>
        <row r="743">
          <cell r="A743" t="str">
            <v>52.1.12.A</v>
          </cell>
          <cell r="B743">
            <v>52</v>
          </cell>
          <cell r="C743">
            <v>1</v>
          </cell>
          <cell r="D743">
            <v>12</v>
          </cell>
          <cell r="E743" t="str">
            <v>A</v>
          </cell>
          <cell r="F743">
            <v>0.2</v>
          </cell>
        </row>
        <row r="744">
          <cell r="A744" t="str">
            <v>52.1.12.I</v>
          </cell>
          <cell r="B744">
            <v>52</v>
          </cell>
          <cell r="C744">
            <v>1</v>
          </cell>
          <cell r="D744">
            <v>12</v>
          </cell>
          <cell r="E744" t="str">
            <v>I</v>
          </cell>
          <cell r="F744">
            <v>0.2</v>
          </cell>
        </row>
        <row r="745">
          <cell r="A745" t="str">
            <v>52.1.12.N</v>
          </cell>
          <cell r="B745">
            <v>52</v>
          </cell>
          <cell r="C745">
            <v>1</v>
          </cell>
          <cell r="D745">
            <v>12</v>
          </cell>
          <cell r="E745" t="str">
            <v>N</v>
          </cell>
          <cell r="F745">
            <v>0.2</v>
          </cell>
        </row>
        <row r="746">
          <cell r="A746" t="str">
            <v>52.1.14.C</v>
          </cell>
          <cell r="B746">
            <v>52</v>
          </cell>
          <cell r="C746">
            <v>1</v>
          </cell>
          <cell r="D746">
            <v>14</v>
          </cell>
          <cell r="E746" t="str">
            <v>C</v>
          </cell>
          <cell r="F746">
            <v>3.8699999999999998E-2</v>
          </cell>
        </row>
        <row r="747">
          <cell r="A747" t="str">
            <v>52.1.14.I</v>
          </cell>
          <cell r="B747">
            <v>52</v>
          </cell>
          <cell r="C747">
            <v>1</v>
          </cell>
          <cell r="D747">
            <v>14</v>
          </cell>
          <cell r="E747" t="str">
            <v>I</v>
          </cell>
          <cell r="F747">
            <v>3.8699999999999998E-2</v>
          </cell>
        </row>
        <row r="748">
          <cell r="A748" t="str">
            <v>52.1.14.N</v>
          </cell>
          <cell r="B748">
            <v>52</v>
          </cell>
          <cell r="C748">
            <v>1</v>
          </cell>
          <cell r="D748">
            <v>14</v>
          </cell>
          <cell r="E748" t="str">
            <v>N</v>
          </cell>
          <cell r="F748">
            <v>3.8699999999999998E-2</v>
          </cell>
        </row>
        <row r="749">
          <cell r="A749" t="str">
            <v>52.1.15.C</v>
          </cell>
          <cell r="B749">
            <v>52</v>
          </cell>
          <cell r="C749">
            <v>1</v>
          </cell>
          <cell r="D749">
            <v>15</v>
          </cell>
          <cell r="E749" t="str">
            <v>C</v>
          </cell>
          <cell r="F749">
            <v>3.8699999999999998E-2</v>
          </cell>
        </row>
        <row r="750">
          <cell r="A750" t="str">
            <v>52.1.15.N</v>
          </cell>
          <cell r="B750">
            <v>52</v>
          </cell>
          <cell r="C750">
            <v>1</v>
          </cell>
          <cell r="D750">
            <v>15</v>
          </cell>
          <cell r="E750" t="str">
            <v>N</v>
          </cell>
          <cell r="F750">
            <v>3.8699999999999998E-2</v>
          </cell>
        </row>
        <row r="751">
          <cell r="A751" t="str">
            <v>52.1.16.0</v>
          </cell>
          <cell r="B751">
            <v>52</v>
          </cell>
          <cell r="C751">
            <v>1</v>
          </cell>
          <cell r="D751">
            <v>16</v>
          </cell>
          <cell r="E751">
            <v>0</v>
          </cell>
          <cell r="F751">
            <v>3.8699999999999998E-2</v>
          </cell>
        </row>
        <row r="752">
          <cell r="A752" t="str">
            <v>52.1.16.A</v>
          </cell>
          <cell r="B752">
            <v>52</v>
          </cell>
          <cell r="C752">
            <v>1</v>
          </cell>
          <cell r="D752">
            <v>16</v>
          </cell>
          <cell r="E752" t="str">
            <v>A</v>
          </cell>
          <cell r="F752">
            <v>3.8699999999999998E-2</v>
          </cell>
        </row>
        <row r="753">
          <cell r="A753" t="str">
            <v>52.1.16.C</v>
          </cell>
          <cell r="B753">
            <v>52</v>
          </cell>
          <cell r="C753">
            <v>1</v>
          </cell>
          <cell r="D753">
            <v>16</v>
          </cell>
          <cell r="E753" t="str">
            <v>C</v>
          </cell>
          <cell r="F753">
            <v>3.8699999999999998E-2</v>
          </cell>
        </row>
        <row r="754">
          <cell r="A754" t="str">
            <v>52.1.16.E</v>
          </cell>
          <cell r="B754">
            <v>52</v>
          </cell>
          <cell r="C754">
            <v>1</v>
          </cell>
          <cell r="D754">
            <v>16</v>
          </cell>
          <cell r="E754" t="str">
            <v>E</v>
          </cell>
          <cell r="F754">
            <v>0</v>
          </cell>
        </row>
        <row r="755">
          <cell r="A755" t="str">
            <v>52.1.16.F</v>
          </cell>
          <cell r="B755">
            <v>52</v>
          </cell>
          <cell r="C755">
            <v>1</v>
          </cell>
          <cell r="D755">
            <v>16</v>
          </cell>
          <cell r="E755" t="str">
            <v>F</v>
          </cell>
          <cell r="F755">
            <v>3.8699999999999998E-2</v>
          </cell>
        </row>
        <row r="756">
          <cell r="A756" t="str">
            <v>52.1.16.I</v>
          </cell>
          <cell r="B756">
            <v>52</v>
          </cell>
          <cell r="C756">
            <v>1</v>
          </cell>
          <cell r="D756">
            <v>16</v>
          </cell>
          <cell r="E756" t="str">
            <v>I</v>
          </cell>
          <cell r="F756">
            <v>3.8699999999999998E-2</v>
          </cell>
        </row>
        <row r="757">
          <cell r="A757" t="str">
            <v>52.1.16.N</v>
          </cell>
          <cell r="B757">
            <v>52</v>
          </cell>
          <cell r="C757">
            <v>1</v>
          </cell>
          <cell r="D757">
            <v>16</v>
          </cell>
          <cell r="E757" t="str">
            <v>N</v>
          </cell>
          <cell r="F757">
            <v>3.8699999999999998E-2</v>
          </cell>
        </row>
        <row r="758">
          <cell r="A758" t="str">
            <v>52.7M.16.N</v>
          </cell>
          <cell r="B758">
            <v>52</v>
          </cell>
          <cell r="C758" t="str">
            <v>7M</v>
          </cell>
          <cell r="D758">
            <v>16</v>
          </cell>
          <cell r="E758" t="str">
            <v>N</v>
          </cell>
          <cell r="F758">
            <v>3.8699999999999998E-2</v>
          </cell>
        </row>
        <row r="759">
          <cell r="A759" t="str">
            <v>52.7P.16.N</v>
          </cell>
          <cell r="B759">
            <v>52</v>
          </cell>
          <cell r="C759" t="str">
            <v>7P</v>
          </cell>
          <cell r="D759">
            <v>16</v>
          </cell>
          <cell r="E759" t="str">
            <v>N</v>
          </cell>
          <cell r="F759">
            <v>3.8699999999999998E-2</v>
          </cell>
        </row>
        <row r="760">
          <cell r="A760" t="str">
            <v>52.1.17.0</v>
          </cell>
          <cell r="B760">
            <v>52</v>
          </cell>
          <cell r="C760">
            <v>1</v>
          </cell>
          <cell r="D760">
            <v>17</v>
          </cell>
          <cell r="E760">
            <v>0</v>
          </cell>
          <cell r="F760">
            <v>7.7499999999999999E-2</v>
          </cell>
        </row>
        <row r="761">
          <cell r="A761" t="str">
            <v>52.1.17.A</v>
          </cell>
          <cell r="B761">
            <v>52</v>
          </cell>
          <cell r="C761">
            <v>1</v>
          </cell>
          <cell r="D761">
            <v>17</v>
          </cell>
          <cell r="E761" t="str">
            <v>A</v>
          </cell>
          <cell r="F761">
            <v>7.7499999999999999E-2</v>
          </cell>
        </row>
        <row r="762">
          <cell r="A762" t="str">
            <v>52.1.17.C</v>
          </cell>
          <cell r="B762">
            <v>52</v>
          </cell>
          <cell r="C762">
            <v>1</v>
          </cell>
          <cell r="D762">
            <v>17</v>
          </cell>
          <cell r="E762" t="str">
            <v>C</v>
          </cell>
          <cell r="F762">
            <v>7.7499999999999999E-2</v>
          </cell>
        </row>
        <row r="763">
          <cell r="A763" t="str">
            <v>52.1.17.F</v>
          </cell>
          <cell r="B763">
            <v>52</v>
          </cell>
          <cell r="C763">
            <v>1</v>
          </cell>
          <cell r="D763">
            <v>17</v>
          </cell>
          <cell r="E763" t="str">
            <v>F</v>
          </cell>
          <cell r="F763">
            <v>7.7499999999999999E-2</v>
          </cell>
        </row>
        <row r="764">
          <cell r="A764" t="str">
            <v>52.1.17.I</v>
          </cell>
          <cell r="B764">
            <v>52</v>
          </cell>
          <cell r="C764">
            <v>1</v>
          </cell>
          <cell r="D764">
            <v>17</v>
          </cell>
          <cell r="E764" t="str">
            <v>I</v>
          </cell>
          <cell r="F764">
            <v>7.7499999999999999E-2</v>
          </cell>
        </row>
        <row r="765">
          <cell r="A765" t="str">
            <v>52.1.17.N</v>
          </cell>
          <cell r="B765">
            <v>52</v>
          </cell>
          <cell r="C765">
            <v>1</v>
          </cell>
          <cell r="D765">
            <v>17</v>
          </cell>
          <cell r="E765" t="str">
            <v>N</v>
          </cell>
          <cell r="F765">
            <v>7.7499999999999999E-2</v>
          </cell>
        </row>
        <row r="766">
          <cell r="A766" t="str">
            <v>52.7M.17.N</v>
          </cell>
          <cell r="B766">
            <v>52</v>
          </cell>
          <cell r="C766" t="str">
            <v>7M</v>
          </cell>
          <cell r="D766">
            <v>17</v>
          </cell>
          <cell r="E766" t="str">
            <v>N</v>
          </cell>
          <cell r="F766">
            <v>7.7499999999999999E-2</v>
          </cell>
        </row>
        <row r="767">
          <cell r="A767" t="str">
            <v>52.7P.17.N</v>
          </cell>
          <cell r="B767">
            <v>52</v>
          </cell>
          <cell r="C767" t="str">
            <v>7P</v>
          </cell>
          <cell r="D767">
            <v>17</v>
          </cell>
          <cell r="E767" t="str">
            <v>N</v>
          </cell>
          <cell r="F767">
            <v>7.7499999999999999E-2</v>
          </cell>
        </row>
        <row r="768">
          <cell r="A768" t="str">
            <v>52.1.18.0</v>
          </cell>
          <cell r="B768">
            <v>52</v>
          </cell>
          <cell r="C768">
            <v>1</v>
          </cell>
          <cell r="D768">
            <v>18</v>
          </cell>
          <cell r="E768">
            <v>0</v>
          </cell>
          <cell r="F768">
            <v>3.8699999999999998E-2</v>
          </cell>
        </row>
        <row r="769">
          <cell r="A769" t="str">
            <v>52.14.18.0</v>
          </cell>
          <cell r="B769">
            <v>52</v>
          </cell>
          <cell r="C769">
            <v>14</v>
          </cell>
          <cell r="D769">
            <v>18</v>
          </cell>
          <cell r="E769">
            <v>0</v>
          </cell>
          <cell r="F769">
            <v>3.8699999999999998E-2</v>
          </cell>
        </row>
        <row r="770">
          <cell r="A770" t="str">
            <v>52.1.18.A</v>
          </cell>
          <cell r="B770">
            <v>52</v>
          </cell>
          <cell r="C770">
            <v>1</v>
          </cell>
          <cell r="D770">
            <v>18</v>
          </cell>
          <cell r="E770" t="str">
            <v>A</v>
          </cell>
          <cell r="F770">
            <v>3.8699999999999998E-2</v>
          </cell>
        </row>
        <row r="771">
          <cell r="A771" t="str">
            <v>52.1.18.F</v>
          </cell>
          <cell r="B771">
            <v>52</v>
          </cell>
          <cell r="C771">
            <v>1</v>
          </cell>
          <cell r="D771">
            <v>18</v>
          </cell>
          <cell r="E771" t="str">
            <v>F</v>
          </cell>
          <cell r="F771">
            <v>3.8699999999999998E-2</v>
          </cell>
        </row>
        <row r="772">
          <cell r="A772" t="str">
            <v>52.1.18.I</v>
          </cell>
          <cell r="B772">
            <v>52</v>
          </cell>
          <cell r="C772">
            <v>1</v>
          </cell>
          <cell r="D772">
            <v>18</v>
          </cell>
          <cell r="E772" t="str">
            <v>I</v>
          </cell>
          <cell r="F772">
            <v>3.8699999999999998E-2</v>
          </cell>
        </row>
        <row r="773">
          <cell r="A773" t="str">
            <v>52.1.18.N</v>
          </cell>
          <cell r="B773">
            <v>52</v>
          </cell>
          <cell r="C773">
            <v>1</v>
          </cell>
          <cell r="D773">
            <v>18</v>
          </cell>
          <cell r="E773" t="str">
            <v>N</v>
          </cell>
          <cell r="F773">
            <v>3.8699999999999998E-2</v>
          </cell>
        </row>
        <row r="774">
          <cell r="A774" t="str">
            <v>52.0M.18.N</v>
          </cell>
          <cell r="B774">
            <v>52</v>
          </cell>
          <cell r="C774" t="str">
            <v>0M</v>
          </cell>
          <cell r="D774">
            <v>18</v>
          </cell>
          <cell r="E774" t="str">
            <v>N</v>
          </cell>
          <cell r="F774">
            <v>3.8699999999999998E-2</v>
          </cell>
        </row>
        <row r="775">
          <cell r="A775" t="str">
            <v>52.12.18.N</v>
          </cell>
          <cell r="B775">
            <v>52</v>
          </cell>
          <cell r="C775">
            <v>12</v>
          </cell>
          <cell r="D775">
            <v>18</v>
          </cell>
          <cell r="E775" t="str">
            <v>N</v>
          </cell>
          <cell r="F775">
            <v>3.8699999999999998E-2</v>
          </cell>
        </row>
        <row r="776">
          <cell r="A776" t="str">
            <v>52.7P.18.N</v>
          </cell>
          <cell r="B776">
            <v>52</v>
          </cell>
          <cell r="C776" t="str">
            <v>7P</v>
          </cell>
          <cell r="D776">
            <v>18</v>
          </cell>
          <cell r="E776" t="str">
            <v>N</v>
          </cell>
          <cell r="F776">
            <v>3.8699999999999998E-2</v>
          </cell>
        </row>
        <row r="777">
          <cell r="A777" t="str">
            <v>52.1.19.0</v>
          </cell>
          <cell r="B777">
            <v>52</v>
          </cell>
          <cell r="C777">
            <v>1</v>
          </cell>
          <cell r="D777">
            <v>19</v>
          </cell>
          <cell r="E777">
            <v>0</v>
          </cell>
          <cell r="F777">
            <v>7.7499999999999999E-2</v>
          </cell>
        </row>
        <row r="778">
          <cell r="A778" t="str">
            <v>52.14.19.0</v>
          </cell>
          <cell r="B778">
            <v>52</v>
          </cell>
          <cell r="C778">
            <v>14</v>
          </cell>
          <cell r="D778">
            <v>19</v>
          </cell>
          <cell r="E778">
            <v>0</v>
          </cell>
          <cell r="F778">
            <v>7.7499999999999999E-2</v>
          </cell>
        </row>
        <row r="779">
          <cell r="A779" t="str">
            <v>52.1.19.A</v>
          </cell>
          <cell r="B779">
            <v>52</v>
          </cell>
          <cell r="C779">
            <v>1</v>
          </cell>
          <cell r="D779">
            <v>19</v>
          </cell>
          <cell r="E779" t="str">
            <v>A</v>
          </cell>
          <cell r="F779">
            <v>7.7499999999999999E-2</v>
          </cell>
        </row>
        <row r="780">
          <cell r="A780" t="str">
            <v>52.1.19.F</v>
          </cell>
          <cell r="B780">
            <v>52</v>
          </cell>
          <cell r="C780">
            <v>1</v>
          </cell>
          <cell r="D780">
            <v>19</v>
          </cell>
          <cell r="E780" t="str">
            <v>F</v>
          </cell>
          <cell r="F780">
            <v>7.7499999999999999E-2</v>
          </cell>
        </row>
        <row r="781">
          <cell r="A781" t="str">
            <v>52.1.19.I</v>
          </cell>
          <cell r="B781">
            <v>52</v>
          </cell>
          <cell r="C781">
            <v>1</v>
          </cell>
          <cell r="D781">
            <v>19</v>
          </cell>
          <cell r="E781" t="str">
            <v>I</v>
          </cell>
          <cell r="F781">
            <v>7.7499999999999999E-2</v>
          </cell>
        </row>
        <row r="782">
          <cell r="A782" t="str">
            <v>52.1.19.N</v>
          </cell>
          <cell r="B782">
            <v>52</v>
          </cell>
          <cell r="C782">
            <v>1</v>
          </cell>
          <cell r="D782">
            <v>19</v>
          </cell>
          <cell r="E782" t="str">
            <v>N</v>
          </cell>
          <cell r="F782">
            <v>7.7499999999999999E-2</v>
          </cell>
        </row>
        <row r="783">
          <cell r="A783" t="str">
            <v>52.0M.19.N</v>
          </cell>
          <cell r="B783">
            <v>52</v>
          </cell>
          <cell r="C783" t="str">
            <v>0M</v>
          </cell>
          <cell r="D783">
            <v>19</v>
          </cell>
          <cell r="E783" t="str">
            <v>N</v>
          </cell>
          <cell r="F783">
            <v>7.7499999999999999E-2</v>
          </cell>
        </row>
        <row r="784">
          <cell r="A784" t="str">
            <v>52.12.19.N</v>
          </cell>
          <cell r="B784">
            <v>52</v>
          </cell>
          <cell r="C784">
            <v>12</v>
          </cell>
          <cell r="D784">
            <v>19</v>
          </cell>
          <cell r="E784" t="str">
            <v>N</v>
          </cell>
          <cell r="F784">
            <v>7.7499999999999999E-2</v>
          </cell>
        </row>
        <row r="785">
          <cell r="A785" t="str">
            <v>52.7P.19.N</v>
          </cell>
          <cell r="B785">
            <v>52</v>
          </cell>
          <cell r="C785" t="str">
            <v>7P</v>
          </cell>
          <cell r="D785">
            <v>19</v>
          </cell>
          <cell r="E785" t="str">
            <v>N</v>
          </cell>
          <cell r="F785">
            <v>7.7499999999999999E-2</v>
          </cell>
        </row>
        <row r="786">
          <cell r="A786" t="str">
            <v>52.1.20.0</v>
          </cell>
          <cell r="B786">
            <v>52</v>
          </cell>
          <cell r="C786">
            <v>1</v>
          </cell>
          <cell r="D786">
            <v>20</v>
          </cell>
          <cell r="E786">
            <v>0</v>
          </cell>
          <cell r="F786">
            <v>2.4299999999999999E-2</v>
          </cell>
        </row>
        <row r="787">
          <cell r="A787" t="str">
            <v>52.1.20.E</v>
          </cell>
          <cell r="B787">
            <v>52</v>
          </cell>
          <cell r="C787">
            <v>1</v>
          </cell>
          <cell r="D787">
            <v>20</v>
          </cell>
          <cell r="E787" t="str">
            <v>E</v>
          </cell>
          <cell r="F787">
            <v>0</v>
          </cell>
        </row>
        <row r="788">
          <cell r="A788" t="str">
            <v>52.1.20.F</v>
          </cell>
          <cell r="B788">
            <v>52</v>
          </cell>
          <cell r="C788">
            <v>1</v>
          </cell>
          <cell r="D788">
            <v>20</v>
          </cell>
          <cell r="E788" t="str">
            <v>F</v>
          </cell>
          <cell r="F788">
            <v>2.4299999999999999E-2</v>
          </cell>
        </row>
        <row r="789">
          <cell r="A789" t="str">
            <v>52.1.20.I</v>
          </cell>
          <cell r="B789">
            <v>52</v>
          </cell>
          <cell r="C789">
            <v>1</v>
          </cell>
          <cell r="D789">
            <v>20</v>
          </cell>
          <cell r="E789" t="str">
            <v>I</v>
          </cell>
          <cell r="F789">
            <v>2.4299999999999999E-2</v>
          </cell>
        </row>
        <row r="790">
          <cell r="A790" t="str">
            <v>52.1.20.N</v>
          </cell>
          <cell r="B790">
            <v>52</v>
          </cell>
          <cell r="C790">
            <v>1</v>
          </cell>
          <cell r="D790">
            <v>20</v>
          </cell>
          <cell r="E790" t="str">
            <v>N</v>
          </cell>
          <cell r="F790">
            <v>2.4299999999999999E-2</v>
          </cell>
        </row>
        <row r="791">
          <cell r="A791" t="str">
            <v>52.71.20.N</v>
          </cell>
          <cell r="B791">
            <v>52</v>
          </cell>
          <cell r="C791">
            <v>71</v>
          </cell>
          <cell r="D791">
            <v>20</v>
          </cell>
          <cell r="E791" t="str">
            <v>N</v>
          </cell>
          <cell r="F791">
            <v>2.6100000000000002E-2</v>
          </cell>
        </row>
        <row r="792">
          <cell r="A792" t="str">
            <v>52.74.20.N</v>
          </cell>
          <cell r="B792">
            <v>52</v>
          </cell>
          <cell r="C792">
            <v>74</v>
          </cell>
          <cell r="D792">
            <v>20</v>
          </cell>
          <cell r="E792" t="str">
            <v>N</v>
          </cell>
          <cell r="F792">
            <v>2.4299999999999999E-2</v>
          </cell>
        </row>
        <row r="793">
          <cell r="A793" t="str">
            <v>52.7P.20.N</v>
          </cell>
          <cell r="B793">
            <v>52</v>
          </cell>
          <cell r="C793" t="str">
            <v>7P</v>
          </cell>
          <cell r="D793">
            <v>20</v>
          </cell>
          <cell r="E793" t="str">
            <v>N</v>
          </cell>
          <cell r="F793">
            <v>2.4299999999999999E-2</v>
          </cell>
        </row>
        <row r="794">
          <cell r="A794" t="str">
            <v>52.1.21.0</v>
          </cell>
          <cell r="B794">
            <v>52</v>
          </cell>
          <cell r="C794">
            <v>1</v>
          </cell>
          <cell r="D794">
            <v>21</v>
          </cell>
          <cell r="E794">
            <v>0</v>
          </cell>
          <cell r="F794">
            <v>4.7500000000000001E-2</v>
          </cell>
        </row>
        <row r="795">
          <cell r="A795" t="str">
            <v>52.1.21.F</v>
          </cell>
          <cell r="B795">
            <v>52</v>
          </cell>
          <cell r="C795">
            <v>1</v>
          </cell>
          <cell r="D795">
            <v>21</v>
          </cell>
          <cell r="E795" t="str">
            <v>F</v>
          </cell>
          <cell r="F795">
            <v>4.7500000000000001E-2</v>
          </cell>
        </row>
        <row r="796">
          <cell r="A796" t="str">
            <v>52.1.21.I</v>
          </cell>
          <cell r="B796">
            <v>52</v>
          </cell>
          <cell r="C796">
            <v>1</v>
          </cell>
          <cell r="D796">
            <v>21</v>
          </cell>
          <cell r="E796" t="str">
            <v>I</v>
          </cell>
          <cell r="F796">
            <v>4.7500000000000001E-2</v>
          </cell>
        </row>
        <row r="797">
          <cell r="A797" t="str">
            <v>52.1.21.N</v>
          </cell>
          <cell r="B797">
            <v>52</v>
          </cell>
          <cell r="C797">
            <v>1</v>
          </cell>
          <cell r="D797">
            <v>21</v>
          </cell>
          <cell r="E797" t="str">
            <v>N</v>
          </cell>
          <cell r="F797">
            <v>4.7500000000000001E-2</v>
          </cell>
        </row>
        <row r="798">
          <cell r="A798" t="str">
            <v>52.71.21.N</v>
          </cell>
          <cell r="B798">
            <v>52</v>
          </cell>
          <cell r="C798">
            <v>71</v>
          </cell>
          <cell r="D798">
            <v>21</v>
          </cell>
          <cell r="E798" t="str">
            <v>N</v>
          </cell>
          <cell r="F798">
            <v>4.7500000000000001E-2</v>
          </cell>
        </row>
        <row r="799">
          <cell r="A799" t="str">
            <v>52.74.21.N</v>
          </cell>
          <cell r="B799">
            <v>52</v>
          </cell>
          <cell r="C799">
            <v>74</v>
          </cell>
          <cell r="D799">
            <v>21</v>
          </cell>
          <cell r="E799" t="str">
            <v>N</v>
          </cell>
          <cell r="F799">
            <v>4.7500000000000001E-2</v>
          </cell>
        </row>
        <row r="800">
          <cell r="A800" t="str">
            <v>52.7P.21.N</v>
          </cell>
          <cell r="B800">
            <v>52</v>
          </cell>
          <cell r="C800" t="str">
            <v>7P</v>
          </cell>
          <cell r="D800">
            <v>21</v>
          </cell>
          <cell r="E800" t="str">
            <v>N</v>
          </cell>
          <cell r="F800">
            <v>4.7500000000000001E-2</v>
          </cell>
        </row>
        <row r="801">
          <cell r="A801" t="str">
            <v>52.1.24.0</v>
          </cell>
          <cell r="B801">
            <v>52</v>
          </cell>
          <cell r="C801">
            <v>1</v>
          </cell>
          <cell r="D801">
            <v>24</v>
          </cell>
          <cell r="E801">
            <v>0</v>
          </cell>
          <cell r="F801">
            <v>2.4299999999999999E-2</v>
          </cell>
        </row>
        <row r="802">
          <cell r="A802" t="str">
            <v>52.1.24.A</v>
          </cell>
          <cell r="B802">
            <v>52</v>
          </cell>
          <cell r="C802">
            <v>1</v>
          </cell>
          <cell r="D802">
            <v>24</v>
          </cell>
          <cell r="E802" t="str">
            <v>A</v>
          </cell>
          <cell r="F802">
            <v>2.4299999999999999E-2</v>
          </cell>
        </row>
        <row r="803">
          <cell r="A803" t="str">
            <v>52.1.24.E</v>
          </cell>
          <cell r="B803">
            <v>52</v>
          </cell>
          <cell r="C803">
            <v>1</v>
          </cell>
          <cell r="D803">
            <v>24</v>
          </cell>
          <cell r="E803" t="str">
            <v>E</v>
          </cell>
          <cell r="F803">
            <v>0</v>
          </cell>
        </row>
        <row r="804">
          <cell r="A804" t="str">
            <v>52.1.24.I</v>
          </cell>
          <cell r="B804">
            <v>52</v>
          </cell>
          <cell r="C804">
            <v>1</v>
          </cell>
          <cell r="D804">
            <v>24</v>
          </cell>
          <cell r="E804" t="str">
            <v>I</v>
          </cell>
          <cell r="F804">
            <v>2.4299999999999999E-2</v>
          </cell>
        </row>
        <row r="805">
          <cell r="A805" t="str">
            <v>52.1.24.N</v>
          </cell>
          <cell r="B805">
            <v>52</v>
          </cell>
          <cell r="C805">
            <v>1</v>
          </cell>
          <cell r="D805">
            <v>24</v>
          </cell>
          <cell r="E805" t="str">
            <v>N</v>
          </cell>
          <cell r="F805">
            <v>2.4299999999999999E-2</v>
          </cell>
        </row>
        <row r="806">
          <cell r="A806" t="str">
            <v>52.7P.24.N</v>
          </cell>
          <cell r="B806">
            <v>52</v>
          </cell>
          <cell r="C806" t="str">
            <v>7P</v>
          </cell>
          <cell r="D806">
            <v>24</v>
          </cell>
          <cell r="E806" t="str">
            <v>N</v>
          </cell>
          <cell r="F806">
            <v>2.4299999999999999E-2</v>
          </cell>
        </row>
        <row r="807">
          <cell r="A807" t="str">
            <v>52.1.26.I</v>
          </cell>
          <cell r="B807">
            <v>52</v>
          </cell>
          <cell r="C807">
            <v>1</v>
          </cell>
          <cell r="D807">
            <v>26</v>
          </cell>
          <cell r="E807" t="str">
            <v>I</v>
          </cell>
          <cell r="F807">
            <v>9.0899999999999995E-2</v>
          </cell>
        </row>
        <row r="808">
          <cell r="A808" t="str">
            <v>52.1.26.N</v>
          </cell>
          <cell r="B808">
            <v>52</v>
          </cell>
          <cell r="C808">
            <v>1</v>
          </cell>
          <cell r="D808">
            <v>26</v>
          </cell>
          <cell r="E808" t="str">
            <v>N</v>
          </cell>
          <cell r="F808">
            <v>9.0899999999999995E-2</v>
          </cell>
        </row>
        <row r="809">
          <cell r="A809" t="str">
            <v>52.1.30.A</v>
          </cell>
          <cell r="B809">
            <v>52</v>
          </cell>
          <cell r="C809">
            <v>1</v>
          </cell>
          <cell r="D809">
            <v>30</v>
          </cell>
          <cell r="E809" t="str">
            <v>A</v>
          </cell>
          <cell r="F809">
            <v>9.0899999999999995E-2</v>
          </cell>
        </row>
        <row r="810">
          <cell r="A810" t="str">
            <v>52.1.30.N</v>
          </cell>
          <cell r="B810">
            <v>52</v>
          </cell>
          <cell r="C810">
            <v>1</v>
          </cell>
          <cell r="D810">
            <v>30</v>
          </cell>
          <cell r="E810" t="str">
            <v>N</v>
          </cell>
          <cell r="F810">
            <v>9.0899999999999995E-2</v>
          </cell>
        </row>
        <row r="811">
          <cell r="A811" t="str">
            <v>52.7P.30.N</v>
          </cell>
          <cell r="B811">
            <v>52</v>
          </cell>
          <cell r="C811" t="str">
            <v>7P</v>
          </cell>
          <cell r="D811">
            <v>30</v>
          </cell>
          <cell r="E811" t="str">
            <v>N</v>
          </cell>
          <cell r="F811">
            <v>9.0899999999999995E-2</v>
          </cell>
        </row>
        <row r="812">
          <cell r="A812" t="str">
            <v>52.1.33.A</v>
          </cell>
          <cell r="B812">
            <v>52</v>
          </cell>
          <cell r="C812">
            <v>1</v>
          </cell>
          <cell r="D812">
            <v>33</v>
          </cell>
          <cell r="E812" t="str">
            <v>A</v>
          </cell>
          <cell r="F812">
            <v>9.0899999999999995E-2</v>
          </cell>
        </row>
        <row r="813">
          <cell r="A813" t="str">
            <v>52.1.90.0</v>
          </cell>
          <cell r="B813">
            <v>52</v>
          </cell>
          <cell r="C813">
            <v>1</v>
          </cell>
          <cell r="D813">
            <v>90</v>
          </cell>
          <cell r="E813">
            <v>0</v>
          </cell>
          <cell r="F813">
            <v>0.125</v>
          </cell>
        </row>
        <row r="814">
          <cell r="A814" t="str">
            <v>52.1.90.I</v>
          </cell>
          <cell r="B814">
            <v>52</v>
          </cell>
          <cell r="C814">
            <v>1</v>
          </cell>
          <cell r="D814">
            <v>90</v>
          </cell>
          <cell r="E814" t="str">
            <v>I</v>
          </cell>
          <cell r="F814">
            <v>0.125</v>
          </cell>
        </row>
        <row r="815">
          <cell r="A815" t="str">
            <v>52.1.90.N</v>
          </cell>
          <cell r="B815">
            <v>52</v>
          </cell>
          <cell r="C815">
            <v>1</v>
          </cell>
          <cell r="D815">
            <v>90</v>
          </cell>
          <cell r="E815" t="str">
            <v>N</v>
          </cell>
          <cell r="F815">
            <v>0.125</v>
          </cell>
        </row>
        <row r="816">
          <cell r="A816" t="str">
            <v>52.1.98.0</v>
          </cell>
          <cell r="B816">
            <v>52</v>
          </cell>
          <cell r="C816">
            <v>1</v>
          </cell>
          <cell r="D816">
            <v>98</v>
          </cell>
          <cell r="E816">
            <v>0</v>
          </cell>
          <cell r="F816">
            <v>0</v>
          </cell>
        </row>
        <row r="817">
          <cell r="A817" t="str">
            <v>52.1.98.A</v>
          </cell>
          <cell r="B817">
            <v>52</v>
          </cell>
          <cell r="C817">
            <v>1</v>
          </cell>
          <cell r="D817">
            <v>98</v>
          </cell>
          <cell r="E817" t="str">
            <v>A</v>
          </cell>
          <cell r="F817">
            <v>0</v>
          </cell>
        </row>
        <row r="818">
          <cell r="A818" t="str">
            <v>52.1.98.F</v>
          </cell>
          <cell r="B818">
            <v>52</v>
          </cell>
          <cell r="C818">
            <v>1</v>
          </cell>
          <cell r="D818">
            <v>98</v>
          </cell>
          <cell r="E818" t="str">
            <v>F</v>
          </cell>
          <cell r="F818">
            <v>0</v>
          </cell>
        </row>
        <row r="819">
          <cell r="A819" t="str">
            <v>52.1.98.I</v>
          </cell>
          <cell r="B819">
            <v>52</v>
          </cell>
          <cell r="C819">
            <v>1</v>
          </cell>
          <cell r="D819">
            <v>98</v>
          </cell>
          <cell r="E819" t="str">
            <v>I</v>
          </cell>
          <cell r="F819">
            <v>0</v>
          </cell>
        </row>
        <row r="820">
          <cell r="A820" t="str">
            <v>52.1.98.N</v>
          </cell>
          <cell r="B820">
            <v>52</v>
          </cell>
          <cell r="C820">
            <v>1</v>
          </cell>
          <cell r="D820">
            <v>98</v>
          </cell>
          <cell r="E820" t="str">
            <v>N</v>
          </cell>
          <cell r="F820">
            <v>0</v>
          </cell>
        </row>
        <row r="821">
          <cell r="A821" t="str">
            <v>53.1.0.0</v>
          </cell>
          <cell r="B821">
            <v>53</v>
          </cell>
          <cell r="C821">
            <v>1</v>
          </cell>
          <cell r="D821">
            <v>0</v>
          </cell>
          <cell r="E821">
            <v>0</v>
          </cell>
          <cell r="F821">
            <v>3.2599999999999997E-2</v>
          </cell>
        </row>
        <row r="822">
          <cell r="A822" t="str">
            <v>53.1.0.A</v>
          </cell>
          <cell r="B822">
            <v>53</v>
          </cell>
          <cell r="C822">
            <v>1</v>
          </cell>
          <cell r="D822">
            <v>0</v>
          </cell>
          <cell r="E822" t="str">
            <v>A</v>
          </cell>
          <cell r="F822">
            <v>3.2599999999999997E-2</v>
          </cell>
        </row>
        <row r="823">
          <cell r="A823" t="str">
            <v>53.1.1.C</v>
          </cell>
          <cell r="B823">
            <v>53</v>
          </cell>
          <cell r="C823">
            <v>1</v>
          </cell>
          <cell r="D823">
            <v>1</v>
          </cell>
          <cell r="E823" t="str">
            <v>C</v>
          </cell>
          <cell r="F823">
            <v>3.2099999999999997E-2</v>
          </cell>
        </row>
        <row r="824">
          <cell r="A824" t="str">
            <v>53.1.1.E</v>
          </cell>
          <cell r="B824">
            <v>53</v>
          </cell>
          <cell r="C824">
            <v>1</v>
          </cell>
          <cell r="D824">
            <v>1</v>
          </cell>
          <cell r="E824" t="str">
            <v>E</v>
          </cell>
          <cell r="F824">
            <v>3.2099999999999997E-2</v>
          </cell>
        </row>
        <row r="825">
          <cell r="A825" t="str">
            <v>53.1.1.I</v>
          </cell>
          <cell r="B825">
            <v>53</v>
          </cell>
          <cell r="C825">
            <v>1</v>
          </cell>
          <cell r="D825">
            <v>1</v>
          </cell>
          <cell r="E825" t="str">
            <v>I</v>
          </cell>
          <cell r="F825">
            <v>3.2099999999999997E-2</v>
          </cell>
        </row>
        <row r="826">
          <cell r="A826" t="str">
            <v>53.1.1.N</v>
          </cell>
          <cell r="B826">
            <v>53</v>
          </cell>
          <cell r="C826">
            <v>1</v>
          </cell>
          <cell r="D826">
            <v>1</v>
          </cell>
          <cell r="E826" t="str">
            <v>N</v>
          </cell>
          <cell r="F826">
            <v>3.2099999999999997E-2</v>
          </cell>
        </row>
        <row r="827">
          <cell r="A827" t="str">
            <v>53.1.2.0</v>
          </cell>
          <cell r="B827">
            <v>53</v>
          </cell>
          <cell r="C827">
            <v>1</v>
          </cell>
          <cell r="D827">
            <v>2</v>
          </cell>
          <cell r="E827">
            <v>0</v>
          </cell>
          <cell r="F827">
            <v>3.0800000000000001E-2</v>
          </cell>
        </row>
        <row r="828">
          <cell r="A828" t="str">
            <v>53.1.2.A</v>
          </cell>
          <cell r="B828">
            <v>53</v>
          </cell>
          <cell r="C828">
            <v>1</v>
          </cell>
          <cell r="D828">
            <v>2</v>
          </cell>
          <cell r="E828" t="str">
            <v>A</v>
          </cell>
          <cell r="F828">
            <v>3.0800000000000001E-2</v>
          </cell>
        </row>
        <row r="829">
          <cell r="A829" t="str">
            <v>53.1.2.E</v>
          </cell>
          <cell r="B829">
            <v>53</v>
          </cell>
          <cell r="C829">
            <v>1</v>
          </cell>
          <cell r="D829">
            <v>2</v>
          </cell>
          <cell r="E829" t="str">
            <v>E</v>
          </cell>
          <cell r="F829">
            <v>3.0800000000000001E-2</v>
          </cell>
        </row>
        <row r="830">
          <cell r="A830" t="str">
            <v>53.1.2.F</v>
          </cell>
          <cell r="B830">
            <v>53</v>
          </cell>
          <cell r="C830">
            <v>1</v>
          </cell>
          <cell r="D830">
            <v>2</v>
          </cell>
          <cell r="E830" t="str">
            <v>F</v>
          </cell>
          <cell r="F830">
            <v>3.0800000000000001E-2</v>
          </cell>
        </row>
        <row r="831">
          <cell r="A831" t="str">
            <v>53.1.2.I</v>
          </cell>
          <cell r="B831">
            <v>53</v>
          </cell>
          <cell r="C831">
            <v>1</v>
          </cell>
          <cell r="D831">
            <v>2</v>
          </cell>
          <cell r="E831" t="str">
            <v>I</v>
          </cell>
          <cell r="F831">
            <v>3.0800000000000001E-2</v>
          </cell>
        </row>
        <row r="832">
          <cell r="A832" t="str">
            <v>53.1.2.N</v>
          </cell>
          <cell r="B832">
            <v>53</v>
          </cell>
          <cell r="C832">
            <v>1</v>
          </cell>
          <cell r="D832">
            <v>2</v>
          </cell>
          <cell r="E832" t="str">
            <v>N</v>
          </cell>
          <cell r="F832">
            <v>3.0800000000000001E-2</v>
          </cell>
        </row>
        <row r="833">
          <cell r="A833" t="str">
            <v>53.1.3.0</v>
          </cell>
          <cell r="B833">
            <v>53</v>
          </cell>
          <cell r="C833">
            <v>1</v>
          </cell>
          <cell r="D833">
            <v>3</v>
          </cell>
          <cell r="E833">
            <v>0</v>
          </cell>
          <cell r="F833">
            <v>3.0800000000000001E-2</v>
          </cell>
        </row>
        <row r="834">
          <cell r="A834" t="str">
            <v>53.1.3.A</v>
          </cell>
          <cell r="B834">
            <v>53</v>
          </cell>
          <cell r="C834">
            <v>1</v>
          </cell>
          <cell r="D834">
            <v>3</v>
          </cell>
          <cell r="E834" t="str">
            <v>A</v>
          </cell>
          <cell r="F834">
            <v>3.0800000000000001E-2</v>
          </cell>
        </row>
        <row r="835">
          <cell r="A835" t="str">
            <v>53.1.4.0</v>
          </cell>
          <cell r="B835">
            <v>53</v>
          </cell>
          <cell r="C835">
            <v>1</v>
          </cell>
          <cell r="D835">
            <v>4</v>
          </cell>
          <cell r="E835">
            <v>0</v>
          </cell>
          <cell r="F835">
            <v>3.2599999999999997E-2</v>
          </cell>
        </row>
        <row r="836">
          <cell r="A836" t="str">
            <v>53.1.4.A</v>
          </cell>
          <cell r="B836">
            <v>53</v>
          </cell>
          <cell r="C836">
            <v>1</v>
          </cell>
          <cell r="D836">
            <v>4</v>
          </cell>
          <cell r="E836" t="str">
            <v>A</v>
          </cell>
          <cell r="F836">
            <v>3.2599999999999997E-2</v>
          </cell>
        </row>
        <row r="837">
          <cell r="A837" t="str">
            <v>53.1.6.0</v>
          </cell>
          <cell r="B837">
            <v>53</v>
          </cell>
          <cell r="C837">
            <v>1</v>
          </cell>
          <cell r="D837">
            <v>6</v>
          </cell>
          <cell r="E837">
            <v>0</v>
          </cell>
          <cell r="F837">
            <v>3.2599999999999997E-2</v>
          </cell>
        </row>
        <row r="838">
          <cell r="A838" t="str">
            <v>53.1.6.A</v>
          </cell>
          <cell r="B838">
            <v>53</v>
          </cell>
          <cell r="C838">
            <v>1</v>
          </cell>
          <cell r="D838">
            <v>6</v>
          </cell>
          <cell r="E838" t="str">
            <v>A</v>
          </cell>
          <cell r="F838">
            <v>3.2599999999999997E-2</v>
          </cell>
        </row>
        <row r="839">
          <cell r="A839" t="str">
            <v>53.1.6.E</v>
          </cell>
          <cell r="B839">
            <v>53</v>
          </cell>
          <cell r="C839">
            <v>1</v>
          </cell>
          <cell r="D839">
            <v>6</v>
          </cell>
          <cell r="E839" t="str">
            <v>E</v>
          </cell>
          <cell r="F839">
            <v>3.2599999999999997E-2</v>
          </cell>
        </row>
        <row r="840">
          <cell r="A840" t="str">
            <v>53.1.6.F</v>
          </cell>
          <cell r="B840">
            <v>53</v>
          </cell>
          <cell r="C840">
            <v>1</v>
          </cell>
          <cell r="D840">
            <v>6</v>
          </cell>
          <cell r="E840" t="str">
            <v>F</v>
          </cell>
          <cell r="F840">
            <v>3.2599999999999997E-2</v>
          </cell>
        </row>
        <row r="841">
          <cell r="A841" t="str">
            <v>53.1.6.I</v>
          </cell>
          <cell r="B841">
            <v>53</v>
          </cell>
          <cell r="C841">
            <v>1</v>
          </cell>
          <cell r="D841">
            <v>6</v>
          </cell>
          <cell r="E841" t="str">
            <v>I</v>
          </cell>
          <cell r="F841">
            <v>3.2599999999999997E-2</v>
          </cell>
        </row>
        <row r="842">
          <cell r="A842" t="str">
            <v>53.1.6.N</v>
          </cell>
          <cell r="B842">
            <v>53</v>
          </cell>
          <cell r="C842">
            <v>1</v>
          </cell>
          <cell r="D842">
            <v>6</v>
          </cell>
          <cell r="E842" t="str">
            <v>N</v>
          </cell>
          <cell r="F842">
            <v>3.2599999999999997E-2</v>
          </cell>
        </row>
        <row r="843">
          <cell r="A843" t="str">
            <v>53.7P.6.N</v>
          </cell>
          <cell r="B843">
            <v>53</v>
          </cell>
          <cell r="C843" t="str">
            <v>7P</v>
          </cell>
          <cell r="D843">
            <v>6</v>
          </cell>
          <cell r="E843" t="str">
            <v>N</v>
          </cell>
          <cell r="F843">
            <v>3.2599999999999997E-2</v>
          </cell>
        </row>
        <row r="844">
          <cell r="A844" t="str">
            <v>53.1.8.0</v>
          </cell>
          <cell r="B844">
            <v>53</v>
          </cell>
          <cell r="C844">
            <v>1</v>
          </cell>
          <cell r="D844">
            <v>8</v>
          </cell>
          <cell r="E844">
            <v>0</v>
          </cell>
          <cell r="F844">
            <v>3.0800000000000001E-2</v>
          </cell>
        </row>
        <row r="845">
          <cell r="A845" t="str">
            <v>53.1.8.A</v>
          </cell>
          <cell r="B845">
            <v>53</v>
          </cell>
          <cell r="C845">
            <v>1</v>
          </cell>
          <cell r="D845">
            <v>8</v>
          </cell>
          <cell r="E845" t="str">
            <v>A</v>
          </cell>
          <cell r="F845">
            <v>3.0800000000000001E-2</v>
          </cell>
        </row>
        <row r="846">
          <cell r="A846" t="str">
            <v>53.1.8.N</v>
          </cell>
          <cell r="B846">
            <v>53</v>
          </cell>
          <cell r="C846">
            <v>1</v>
          </cell>
          <cell r="D846">
            <v>8</v>
          </cell>
          <cell r="E846" t="str">
            <v>N</v>
          </cell>
          <cell r="F846">
            <v>3.0800000000000001E-2</v>
          </cell>
        </row>
        <row r="847">
          <cell r="A847" t="str">
            <v>53.1.10.0</v>
          </cell>
          <cell r="B847">
            <v>53</v>
          </cell>
          <cell r="C847">
            <v>1</v>
          </cell>
          <cell r="D847">
            <v>10</v>
          </cell>
          <cell r="E847">
            <v>0</v>
          </cell>
          <cell r="F847">
            <v>4.5699999999999998E-2</v>
          </cell>
        </row>
        <row r="848">
          <cell r="A848" t="str">
            <v>53.1.10.A</v>
          </cell>
          <cell r="B848">
            <v>53</v>
          </cell>
          <cell r="C848">
            <v>1</v>
          </cell>
          <cell r="D848">
            <v>10</v>
          </cell>
          <cell r="E848" t="str">
            <v>A</v>
          </cell>
          <cell r="F848">
            <v>4.5699999999999998E-2</v>
          </cell>
        </row>
        <row r="849">
          <cell r="A849" t="str">
            <v>53.1.10.F</v>
          </cell>
          <cell r="B849">
            <v>53</v>
          </cell>
          <cell r="C849">
            <v>1</v>
          </cell>
          <cell r="D849">
            <v>10</v>
          </cell>
          <cell r="E849" t="str">
            <v>F</v>
          </cell>
          <cell r="F849">
            <v>4.5699999999999998E-2</v>
          </cell>
        </row>
        <row r="850">
          <cell r="A850" t="str">
            <v>53.1.10.N</v>
          </cell>
          <cell r="B850">
            <v>53</v>
          </cell>
          <cell r="C850">
            <v>1</v>
          </cell>
          <cell r="D850">
            <v>10</v>
          </cell>
          <cell r="E850" t="str">
            <v>N</v>
          </cell>
          <cell r="F850">
            <v>4.5699999999999998E-2</v>
          </cell>
        </row>
        <row r="851">
          <cell r="A851" t="str">
            <v>53.0M.10.N</v>
          </cell>
          <cell r="B851">
            <v>53</v>
          </cell>
          <cell r="C851" t="str">
            <v>0M</v>
          </cell>
          <cell r="D851">
            <v>10</v>
          </cell>
          <cell r="E851" t="str">
            <v>N</v>
          </cell>
          <cell r="F851">
            <v>4.5699999999999998E-2</v>
          </cell>
        </row>
        <row r="852">
          <cell r="A852" t="str">
            <v>53.12.10.N</v>
          </cell>
          <cell r="B852">
            <v>53</v>
          </cell>
          <cell r="C852">
            <v>12</v>
          </cell>
          <cell r="D852">
            <v>10</v>
          </cell>
          <cell r="E852" t="str">
            <v>N</v>
          </cell>
          <cell r="F852">
            <v>4.5699999999999998E-2</v>
          </cell>
        </row>
        <row r="853">
          <cell r="A853" t="str">
            <v>53.1.13.0</v>
          </cell>
          <cell r="B853">
            <v>53</v>
          </cell>
          <cell r="C853">
            <v>1</v>
          </cell>
          <cell r="D853">
            <v>13</v>
          </cell>
          <cell r="E853">
            <v>0</v>
          </cell>
          <cell r="F853">
            <v>0.2</v>
          </cell>
        </row>
        <row r="854">
          <cell r="A854" t="str">
            <v>53.1.13.A</v>
          </cell>
          <cell r="B854">
            <v>53</v>
          </cell>
          <cell r="C854">
            <v>1</v>
          </cell>
          <cell r="D854">
            <v>13</v>
          </cell>
          <cell r="E854" t="str">
            <v>A</v>
          </cell>
          <cell r="F854">
            <v>0.2</v>
          </cell>
        </row>
        <row r="855">
          <cell r="A855" t="str">
            <v>53.1.13.I</v>
          </cell>
          <cell r="B855">
            <v>53</v>
          </cell>
          <cell r="C855">
            <v>1</v>
          </cell>
          <cell r="D855">
            <v>13</v>
          </cell>
          <cell r="E855" t="str">
            <v>I</v>
          </cell>
          <cell r="F855">
            <v>0.2</v>
          </cell>
        </row>
        <row r="856">
          <cell r="A856" t="str">
            <v>53.1.13.N</v>
          </cell>
          <cell r="B856">
            <v>53</v>
          </cell>
          <cell r="C856">
            <v>1</v>
          </cell>
          <cell r="D856">
            <v>13</v>
          </cell>
          <cell r="E856" t="str">
            <v>N</v>
          </cell>
          <cell r="F856">
            <v>0.2</v>
          </cell>
        </row>
        <row r="857">
          <cell r="A857" t="str">
            <v>53.7P.13.N</v>
          </cell>
          <cell r="B857">
            <v>53</v>
          </cell>
          <cell r="C857" t="str">
            <v>7P</v>
          </cell>
          <cell r="D857">
            <v>13</v>
          </cell>
          <cell r="E857" t="str">
            <v>N</v>
          </cell>
          <cell r="F857">
            <v>0.2</v>
          </cell>
        </row>
        <row r="858">
          <cell r="A858" t="str">
            <v>53.1.19.A</v>
          </cell>
          <cell r="B858">
            <v>53</v>
          </cell>
          <cell r="C858">
            <v>1</v>
          </cell>
          <cell r="D858">
            <v>19</v>
          </cell>
          <cell r="E858" t="str">
            <v>A</v>
          </cell>
          <cell r="F858">
            <v>2.0799999999999999E-2</v>
          </cell>
        </row>
        <row r="859">
          <cell r="A859" t="str">
            <v>53.1.20.0</v>
          </cell>
          <cell r="B859">
            <v>53</v>
          </cell>
          <cell r="C859">
            <v>1</v>
          </cell>
          <cell r="D859">
            <v>20</v>
          </cell>
          <cell r="E859">
            <v>0</v>
          </cell>
          <cell r="F859">
            <v>3.5400000000000001E-2</v>
          </cell>
        </row>
        <row r="860">
          <cell r="A860" t="str">
            <v>53.1.20.A</v>
          </cell>
          <cell r="B860">
            <v>53</v>
          </cell>
          <cell r="C860">
            <v>1</v>
          </cell>
          <cell r="D860">
            <v>20</v>
          </cell>
          <cell r="E860" t="str">
            <v>A</v>
          </cell>
          <cell r="F860">
            <v>3.5400000000000001E-2</v>
          </cell>
        </row>
        <row r="861">
          <cell r="A861" t="str">
            <v>53.1.20.E</v>
          </cell>
          <cell r="B861">
            <v>53</v>
          </cell>
          <cell r="C861">
            <v>1</v>
          </cell>
          <cell r="D861">
            <v>20</v>
          </cell>
          <cell r="E861" t="str">
            <v>E</v>
          </cell>
          <cell r="F861">
            <v>3.5400000000000001E-2</v>
          </cell>
        </row>
        <row r="862">
          <cell r="A862" t="str">
            <v>53.1.20.I</v>
          </cell>
          <cell r="B862">
            <v>53</v>
          </cell>
          <cell r="C862">
            <v>1</v>
          </cell>
          <cell r="D862">
            <v>20</v>
          </cell>
          <cell r="E862" t="str">
            <v>I</v>
          </cell>
          <cell r="F862">
            <v>3.5400000000000001E-2</v>
          </cell>
        </row>
        <row r="863">
          <cell r="A863" t="str">
            <v>53.1.20.N</v>
          </cell>
          <cell r="B863">
            <v>53</v>
          </cell>
          <cell r="C863">
            <v>1</v>
          </cell>
          <cell r="D863">
            <v>20</v>
          </cell>
          <cell r="E863" t="str">
            <v>N</v>
          </cell>
          <cell r="F863">
            <v>3.5400000000000001E-2</v>
          </cell>
        </row>
        <row r="864">
          <cell r="A864" t="str">
            <v>53.7P.20.N</v>
          </cell>
          <cell r="B864">
            <v>53</v>
          </cell>
          <cell r="C864" t="str">
            <v>7P</v>
          </cell>
          <cell r="D864">
            <v>20</v>
          </cell>
          <cell r="E864" t="str">
            <v>N</v>
          </cell>
          <cell r="F864">
            <v>3.5400000000000001E-2</v>
          </cell>
        </row>
        <row r="865">
          <cell r="A865" t="str">
            <v>53.1.21.0</v>
          </cell>
          <cell r="B865">
            <v>53</v>
          </cell>
          <cell r="C865">
            <v>1</v>
          </cell>
          <cell r="D865">
            <v>21</v>
          </cell>
          <cell r="E865">
            <v>0</v>
          </cell>
          <cell r="F865">
            <v>4.2900000000000001E-2</v>
          </cell>
        </row>
        <row r="866">
          <cell r="A866" t="str">
            <v>53.1.21.A</v>
          </cell>
          <cell r="B866">
            <v>53</v>
          </cell>
          <cell r="C866">
            <v>1</v>
          </cell>
          <cell r="D866">
            <v>21</v>
          </cell>
          <cell r="E866" t="str">
            <v>A</v>
          </cell>
          <cell r="F866">
            <v>4.2900000000000001E-2</v>
          </cell>
        </row>
        <row r="867">
          <cell r="A867" t="str">
            <v>53.1.21.C</v>
          </cell>
          <cell r="B867">
            <v>53</v>
          </cell>
          <cell r="C867">
            <v>1</v>
          </cell>
          <cell r="D867">
            <v>21</v>
          </cell>
          <cell r="E867" t="str">
            <v>C</v>
          </cell>
          <cell r="F867">
            <v>4.2900000000000001E-2</v>
          </cell>
        </row>
        <row r="868">
          <cell r="A868" t="str">
            <v>53.1.21.E</v>
          </cell>
          <cell r="B868">
            <v>53</v>
          </cell>
          <cell r="C868">
            <v>1</v>
          </cell>
          <cell r="D868">
            <v>21</v>
          </cell>
          <cell r="E868" t="str">
            <v>E</v>
          </cell>
          <cell r="F868">
            <v>4.2900000000000001E-2</v>
          </cell>
        </row>
        <row r="869">
          <cell r="A869" t="str">
            <v>53.1.21.F</v>
          </cell>
          <cell r="B869">
            <v>53</v>
          </cell>
          <cell r="C869">
            <v>1</v>
          </cell>
          <cell r="D869">
            <v>21</v>
          </cell>
          <cell r="E869" t="str">
            <v>F</v>
          </cell>
          <cell r="F869">
            <v>4.2900000000000001E-2</v>
          </cell>
        </row>
        <row r="870">
          <cell r="A870" t="str">
            <v>53.1.21.I</v>
          </cell>
          <cell r="B870">
            <v>53</v>
          </cell>
          <cell r="C870">
            <v>1</v>
          </cell>
          <cell r="D870">
            <v>21</v>
          </cell>
          <cell r="E870" t="str">
            <v>I</v>
          </cell>
          <cell r="F870">
            <v>4.2900000000000001E-2</v>
          </cell>
        </row>
        <row r="871">
          <cell r="A871" t="str">
            <v>53.1.21.N</v>
          </cell>
          <cell r="B871">
            <v>53</v>
          </cell>
          <cell r="C871">
            <v>1</v>
          </cell>
          <cell r="D871">
            <v>21</v>
          </cell>
          <cell r="E871" t="str">
            <v>N</v>
          </cell>
          <cell r="F871">
            <v>4.2900000000000001E-2</v>
          </cell>
        </row>
        <row r="872">
          <cell r="A872" t="str">
            <v>53.7P.21.N</v>
          </cell>
          <cell r="B872">
            <v>53</v>
          </cell>
          <cell r="C872" t="str">
            <v>7P</v>
          </cell>
          <cell r="D872">
            <v>21</v>
          </cell>
          <cell r="E872" t="str">
            <v>N</v>
          </cell>
          <cell r="F872">
            <v>4.2900000000000001E-2</v>
          </cell>
        </row>
        <row r="873">
          <cell r="A873" t="str">
            <v>53.1.22.0</v>
          </cell>
          <cell r="B873">
            <v>53</v>
          </cell>
          <cell r="C873">
            <v>1</v>
          </cell>
          <cell r="D873">
            <v>22</v>
          </cell>
          <cell r="E873">
            <v>0</v>
          </cell>
          <cell r="F873">
            <v>2.6599999999999999E-2</v>
          </cell>
        </row>
        <row r="874">
          <cell r="A874" t="str">
            <v>53.1.22.A</v>
          </cell>
          <cell r="B874">
            <v>53</v>
          </cell>
          <cell r="C874">
            <v>1</v>
          </cell>
          <cell r="D874">
            <v>22</v>
          </cell>
          <cell r="E874" t="str">
            <v>A</v>
          </cell>
          <cell r="F874">
            <v>2.6599999999999999E-2</v>
          </cell>
        </row>
        <row r="875">
          <cell r="A875" t="str">
            <v>53.1.23.0</v>
          </cell>
          <cell r="B875">
            <v>53</v>
          </cell>
          <cell r="C875">
            <v>1</v>
          </cell>
          <cell r="D875">
            <v>23</v>
          </cell>
          <cell r="E875">
            <v>0</v>
          </cell>
          <cell r="F875">
            <v>2.86E-2</v>
          </cell>
        </row>
        <row r="876">
          <cell r="A876" t="str">
            <v>53.1.23.A</v>
          </cell>
          <cell r="B876">
            <v>53</v>
          </cell>
          <cell r="C876">
            <v>1</v>
          </cell>
          <cell r="D876">
            <v>23</v>
          </cell>
          <cell r="E876" t="str">
            <v>A</v>
          </cell>
          <cell r="F876">
            <v>2.86E-2</v>
          </cell>
        </row>
        <row r="877">
          <cell r="A877" t="str">
            <v>53.1.23.E</v>
          </cell>
          <cell r="B877">
            <v>53</v>
          </cell>
          <cell r="C877">
            <v>1</v>
          </cell>
          <cell r="D877">
            <v>23</v>
          </cell>
          <cell r="E877" t="str">
            <v>E</v>
          </cell>
          <cell r="F877">
            <v>2.86E-2</v>
          </cell>
        </row>
        <row r="878">
          <cell r="A878" t="str">
            <v>53.1.23.I</v>
          </cell>
          <cell r="B878">
            <v>53</v>
          </cell>
          <cell r="C878">
            <v>1</v>
          </cell>
          <cell r="D878">
            <v>23</v>
          </cell>
          <cell r="E878" t="str">
            <v>I</v>
          </cell>
          <cell r="F878">
            <v>2.86E-2</v>
          </cell>
        </row>
        <row r="879">
          <cell r="A879" t="str">
            <v>53.1.23.N</v>
          </cell>
          <cell r="B879">
            <v>53</v>
          </cell>
          <cell r="C879">
            <v>1</v>
          </cell>
          <cell r="D879">
            <v>23</v>
          </cell>
          <cell r="E879" t="str">
            <v>N</v>
          </cell>
          <cell r="F879">
            <v>2.86E-2</v>
          </cell>
        </row>
        <row r="880">
          <cell r="A880" t="str">
            <v>53.1.24.0</v>
          </cell>
          <cell r="B880">
            <v>53</v>
          </cell>
          <cell r="C880">
            <v>1</v>
          </cell>
          <cell r="D880">
            <v>24</v>
          </cell>
          <cell r="E880">
            <v>0</v>
          </cell>
          <cell r="F880">
            <v>3.5400000000000001E-2</v>
          </cell>
        </row>
        <row r="881">
          <cell r="A881" t="str">
            <v>53.1.24.A</v>
          </cell>
          <cell r="B881">
            <v>53</v>
          </cell>
          <cell r="C881">
            <v>1</v>
          </cell>
          <cell r="D881">
            <v>24</v>
          </cell>
          <cell r="E881" t="str">
            <v>A</v>
          </cell>
          <cell r="F881">
            <v>3.5400000000000001E-2</v>
          </cell>
        </row>
        <row r="882">
          <cell r="A882" t="str">
            <v>53.1.24.E</v>
          </cell>
          <cell r="B882">
            <v>53</v>
          </cell>
          <cell r="C882">
            <v>1</v>
          </cell>
          <cell r="D882">
            <v>24</v>
          </cell>
          <cell r="E882" t="str">
            <v>E</v>
          </cell>
          <cell r="F882">
            <v>3.5400000000000001E-2</v>
          </cell>
        </row>
        <row r="883">
          <cell r="A883" t="str">
            <v>53.1.24.I</v>
          </cell>
          <cell r="B883">
            <v>53</v>
          </cell>
          <cell r="C883">
            <v>1</v>
          </cell>
          <cell r="D883">
            <v>24</v>
          </cell>
          <cell r="E883" t="str">
            <v>I</v>
          </cell>
          <cell r="F883">
            <v>3.5400000000000001E-2</v>
          </cell>
        </row>
        <row r="884">
          <cell r="A884" t="str">
            <v>53.1.25.0</v>
          </cell>
          <cell r="B884">
            <v>53</v>
          </cell>
          <cell r="C884">
            <v>1</v>
          </cell>
          <cell r="D884">
            <v>25</v>
          </cell>
          <cell r="E884">
            <v>0</v>
          </cell>
          <cell r="F884">
            <v>2.6599999999999999E-2</v>
          </cell>
        </row>
        <row r="885">
          <cell r="A885" t="str">
            <v>53.1.25.2</v>
          </cell>
          <cell r="B885">
            <v>53</v>
          </cell>
          <cell r="C885">
            <v>1</v>
          </cell>
          <cell r="D885">
            <v>25</v>
          </cell>
          <cell r="E885">
            <v>2</v>
          </cell>
          <cell r="F885">
            <v>2.6599999999999999E-2</v>
          </cell>
        </row>
        <row r="886">
          <cell r="A886" t="str">
            <v>53.1.25.A</v>
          </cell>
          <cell r="B886">
            <v>53</v>
          </cell>
          <cell r="C886">
            <v>1</v>
          </cell>
          <cell r="D886">
            <v>25</v>
          </cell>
          <cell r="E886" t="str">
            <v>A</v>
          </cell>
          <cell r="F886">
            <v>2.6599999999999999E-2</v>
          </cell>
        </row>
        <row r="887">
          <cell r="A887" t="str">
            <v>53.1.25.E</v>
          </cell>
          <cell r="B887">
            <v>53</v>
          </cell>
          <cell r="C887">
            <v>1</v>
          </cell>
          <cell r="D887">
            <v>25</v>
          </cell>
          <cell r="E887" t="str">
            <v>E</v>
          </cell>
          <cell r="F887">
            <v>2.6599999999999999E-2</v>
          </cell>
        </row>
        <row r="888">
          <cell r="A888" t="str">
            <v>53.1.25.F</v>
          </cell>
          <cell r="B888">
            <v>53</v>
          </cell>
          <cell r="C888">
            <v>1</v>
          </cell>
          <cell r="D888">
            <v>25</v>
          </cell>
          <cell r="E888" t="str">
            <v>F</v>
          </cell>
          <cell r="F888">
            <v>2.6599999999999999E-2</v>
          </cell>
        </row>
        <row r="889">
          <cell r="A889" t="str">
            <v>53.1.25.I</v>
          </cell>
          <cell r="B889">
            <v>53</v>
          </cell>
          <cell r="C889">
            <v>1</v>
          </cell>
          <cell r="D889">
            <v>25</v>
          </cell>
          <cell r="E889" t="str">
            <v>I</v>
          </cell>
          <cell r="F889">
            <v>2.6599999999999999E-2</v>
          </cell>
        </row>
        <row r="890">
          <cell r="A890" t="str">
            <v>53.1.25.N</v>
          </cell>
          <cell r="B890">
            <v>53</v>
          </cell>
          <cell r="C890">
            <v>1</v>
          </cell>
          <cell r="D890">
            <v>25</v>
          </cell>
          <cell r="E890" t="str">
            <v>N</v>
          </cell>
          <cell r="F890">
            <v>2.6599999999999999E-2</v>
          </cell>
        </row>
        <row r="891">
          <cell r="A891" t="str">
            <v>53.7P.25.N</v>
          </cell>
          <cell r="B891">
            <v>53</v>
          </cell>
          <cell r="C891" t="str">
            <v>7P</v>
          </cell>
          <cell r="D891">
            <v>25</v>
          </cell>
          <cell r="E891" t="str">
            <v>N</v>
          </cell>
          <cell r="F891">
            <v>2.6599999999999999E-2</v>
          </cell>
        </row>
        <row r="892">
          <cell r="A892" t="str">
            <v>53.1.26.0</v>
          </cell>
          <cell r="B892">
            <v>53</v>
          </cell>
          <cell r="C892">
            <v>1</v>
          </cell>
          <cell r="D892">
            <v>26</v>
          </cell>
          <cell r="E892">
            <v>0</v>
          </cell>
          <cell r="F892">
            <v>2.6499999999999999E-2</v>
          </cell>
        </row>
        <row r="893">
          <cell r="A893" t="str">
            <v>53.1.26.2</v>
          </cell>
          <cell r="B893">
            <v>53</v>
          </cell>
          <cell r="C893">
            <v>1</v>
          </cell>
          <cell r="D893">
            <v>26</v>
          </cell>
          <cell r="E893">
            <v>2</v>
          </cell>
          <cell r="F893">
            <v>2.6499999999999999E-2</v>
          </cell>
        </row>
        <row r="894">
          <cell r="A894" t="str">
            <v>53.1.26.A</v>
          </cell>
          <cell r="B894">
            <v>53</v>
          </cell>
          <cell r="C894">
            <v>1</v>
          </cell>
          <cell r="D894">
            <v>26</v>
          </cell>
          <cell r="E894" t="str">
            <v>A</v>
          </cell>
          <cell r="F894">
            <v>2.6499999999999999E-2</v>
          </cell>
        </row>
        <row r="895">
          <cell r="A895" t="str">
            <v>53.1.26.E</v>
          </cell>
          <cell r="B895">
            <v>53</v>
          </cell>
          <cell r="C895">
            <v>1</v>
          </cell>
          <cell r="D895">
            <v>26</v>
          </cell>
          <cell r="E895" t="str">
            <v>E</v>
          </cell>
          <cell r="F895">
            <v>2.6499999999999999E-2</v>
          </cell>
        </row>
        <row r="896">
          <cell r="A896" t="str">
            <v>53.1.26.F</v>
          </cell>
          <cell r="B896">
            <v>53</v>
          </cell>
          <cell r="C896">
            <v>1</v>
          </cell>
          <cell r="D896">
            <v>26</v>
          </cell>
          <cell r="E896" t="str">
            <v>F</v>
          </cell>
          <cell r="F896">
            <v>2.6499999999999999E-2</v>
          </cell>
        </row>
        <row r="897">
          <cell r="A897" t="str">
            <v>53.1.26.I</v>
          </cell>
          <cell r="B897">
            <v>53</v>
          </cell>
          <cell r="C897">
            <v>1</v>
          </cell>
          <cell r="D897">
            <v>26</v>
          </cell>
          <cell r="E897" t="str">
            <v>I</v>
          </cell>
          <cell r="F897">
            <v>2.6499999999999999E-2</v>
          </cell>
        </row>
        <row r="898">
          <cell r="A898" t="str">
            <v>53.1.26.N</v>
          </cell>
          <cell r="B898">
            <v>53</v>
          </cell>
          <cell r="C898">
            <v>1</v>
          </cell>
          <cell r="D898">
            <v>26</v>
          </cell>
          <cell r="E898" t="str">
            <v>N</v>
          </cell>
          <cell r="F898">
            <v>2.6499999999999999E-2</v>
          </cell>
        </row>
        <row r="899">
          <cell r="A899" t="str">
            <v>53.7P.26.N</v>
          </cell>
          <cell r="B899">
            <v>53</v>
          </cell>
          <cell r="C899" t="str">
            <v>7P</v>
          </cell>
          <cell r="D899">
            <v>26</v>
          </cell>
          <cell r="E899" t="str">
            <v>N</v>
          </cell>
          <cell r="F899">
            <v>2.6499999999999999E-2</v>
          </cell>
        </row>
        <row r="900">
          <cell r="A900" t="str">
            <v>53.1.27.0</v>
          </cell>
          <cell r="B900">
            <v>53</v>
          </cell>
          <cell r="C900">
            <v>1</v>
          </cell>
          <cell r="D900">
            <v>27</v>
          </cell>
          <cell r="E900">
            <v>0</v>
          </cell>
          <cell r="F900">
            <v>2.6599999999999999E-2</v>
          </cell>
        </row>
        <row r="901">
          <cell r="A901" t="str">
            <v>53.1.27.A</v>
          </cell>
          <cell r="B901">
            <v>53</v>
          </cell>
          <cell r="C901">
            <v>1</v>
          </cell>
          <cell r="D901">
            <v>27</v>
          </cell>
          <cell r="E901" t="str">
            <v>A</v>
          </cell>
          <cell r="F901">
            <v>2.6599999999999999E-2</v>
          </cell>
        </row>
        <row r="902">
          <cell r="A902" t="str">
            <v>53.1.27.N</v>
          </cell>
          <cell r="B902">
            <v>53</v>
          </cell>
          <cell r="C902">
            <v>1</v>
          </cell>
          <cell r="D902">
            <v>27</v>
          </cell>
          <cell r="E902" t="str">
            <v>N</v>
          </cell>
          <cell r="F902">
            <v>2.6599999999999999E-2</v>
          </cell>
        </row>
        <row r="903">
          <cell r="A903" t="str">
            <v>53.1.28.0</v>
          </cell>
          <cell r="B903">
            <v>53</v>
          </cell>
          <cell r="C903">
            <v>1</v>
          </cell>
          <cell r="D903">
            <v>28</v>
          </cell>
          <cell r="E903">
            <v>0</v>
          </cell>
          <cell r="F903">
            <v>2.5600000000000001E-2</v>
          </cell>
        </row>
        <row r="904">
          <cell r="A904" t="str">
            <v>53.1.28.2</v>
          </cell>
          <cell r="B904">
            <v>53</v>
          </cell>
          <cell r="C904">
            <v>1</v>
          </cell>
          <cell r="D904">
            <v>28</v>
          </cell>
          <cell r="E904">
            <v>2</v>
          </cell>
          <cell r="F904">
            <v>2.5600000000000001E-2</v>
          </cell>
        </row>
        <row r="905">
          <cell r="A905" t="str">
            <v>53.1.28.A</v>
          </cell>
          <cell r="B905">
            <v>53</v>
          </cell>
          <cell r="C905">
            <v>1</v>
          </cell>
          <cell r="D905">
            <v>28</v>
          </cell>
          <cell r="E905" t="str">
            <v>A</v>
          </cell>
          <cell r="F905">
            <v>2.5600000000000001E-2</v>
          </cell>
        </row>
        <row r="906">
          <cell r="A906" t="str">
            <v>53.1.28.F</v>
          </cell>
          <cell r="B906">
            <v>53</v>
          </cell>
          <cell r="C906">
            <v>1</v>
          </cell>
          <cell r="D906">
            <v>28</v>
          </cell>
          <cell r="E906" t="str">
            <v>F</v>
          </cell>
          <cell r="F906">
            <v>2.5600000000000001E-2</v>
          </cell>
        </row>
        <row r="907">
          <cell r="A907" t="str">
            <v>53.1.28.N</v>
          </cell>
          <cell r="B907">
            <v>53</v>
          </cell>
          <cell r="C907">
            <v>1</v>
          </cell>
          <cell r="D907">
            <v>28</v>
          </cell>
          <cell r="E907" t="str">
            <v>N</v>
          </cell>
          <cell r="F907">
            <v>2.5600000000000001E-2</v>
          </cell>
        </row>
        <row r="908">
          <cell r="A908" t="str">
            <v>53.0M.28.N</v>
          </cell>
          <cell r="B908">
            <v>53</v>
          </cell>
          <cell r="C908" t="str">
            <v>0M</v>
          </cell>
          <cell r="D908">
            <v>28</v>
          </cell>
          <cell r="E908" t="str">
            <v>N</v>
          </cell>
          <cell r="F908">
            <v>2.5600000000000001E-2</v>
          </cell>
        </row>
        <row r="909">
          <cell r="A909" t="str">
            <v>53.1.29.0</v>
          </cell>
          <cell r="B909">
            <v>53</v>
          </cell>
          <cell r="C909">
            <v>1</v>
          </cell>
          <cell r="D909">
            <v>29</v>
          </cell>
          <cell r="E909">
            <v>0</v>
          </cell>
          <cell r="F909">
            <v>2.86E-2</v>
          </cell>
        </row>
        <row r="910">
          <cell r="A910" t="str">
            <v>53.1.29.2</v>
          </cell>
          <cell r="B910">
            <v>53</v>
          </cell>
          <cell r="C910">
            <v>1</v>
          </cell>
          <cell r="D910">
            <v>29</v>
          </cell>
          <cell r="E910">
            <v>2</v>
          </cell>
          <cell r="F910">
            <v>2.86E-2</v>
          </cell>
        </row>
        <row r="911">
          <cell r="A911" t="str">
            <v>53.1.29.A</v>
          </cell>
          <cell r="B911">
            <v>53</v>
          </cell>
          <cell r="C911">
            <v>1</v>
          </cell>
          <cell r="D911">
            <v>29</v>
          </cell>
          <cell r="E911" t="str">
            <v>A</v>
          </cell>
          <cell r="F911">
            <v>2.86E-2</v>
          </cell>
        </row>
        <row r="912">
          <cell r="A912" t="str">
            <v>53.1.29.C</v>
          </cell>
          <cell r="B912">
            <v>53</v>
          </cell>
          <cell r="C912">
            <v>1</v>
          </cell>
          <cell r="D912">
            <v>29</v>
          </cell>
          <cell r="E912" t="str">
            <v>C</v>
          </cell>
          <cell r="F912">
            <v>2.86E-2</v>
          </cell>
        </row>
        <row r="913">
          <cell r="A913" t="str">
            <v>53.1.29.E</v>
          </cell>
          <cell r="B913">
            <v>53</v>
          </cell>
          <cell r="C913">
            <v>1</v>
          </cell>
          <cell r="D913">
            <v>29</v>
          </cell>
          <cell r="E913" t="str">
            <v>E</v>
          </cell>
          <cell r="F913">
            <v>2.86E-2</v>
          </cell>
        </row>
        <row r="914">
          <cell r="A914" t="str">
            <v>53.1.29.F</v>
          </cell>
          <cell r="B914">
            <v>53</v>
          </cell>
          <cell r="C914">
            <v>1</v>
          </cell>
          <cell r="D914">
            <v>29</v>
          </cell>
          <cell r="E914" t="str">
            <v>F</v>
          </cell>
          <cell r="F914">
            <v>2.86E-2</v>
          </cell>
        </row>
        <row r="915">
          <cell r="A915" t="str">
            <v>53.1.29.I</v>
          </cell>
          <cell r="B915">
            <v>53</v>
          </cell>
          <cell r="C915">
            <v>1</v>
          </cell>
          <cell r="D915">
            <v>29</v>
          </cell>
          <cell r="E915" t="str">
            <v>I</v>
          </cell>
          <cell r="F915">
            <v>2.86E-2</v>
          </cell>
        </row>
        <row r="916">
          <cell r="A916" t="str">
            <v>53.1.29.N</v>
          </cell>
          <cell r="B916">
            <v>53</v>
          </cell>
          <cell r="C916">
            <v>1</v>
          </cell>
          <cell r="D916">
            <v>29</v>
          </cell>
          <cell r="E916" t="str">
            <v>N</v>
          </cell>
          <cell r="F916">
            <v>2.86E-2</v>
          </cell>
        </row>
        <row r="917">
          <cell r="A917" t="str">
            <v>53.7P.29.N</v>
          </cell>
          <cell r="B917">
            <v>53</v>
          </cell>
          <cell r="C917" t="str">
            <v>7P</v>
          </cell>
          <cell r="D917">
            <v>29</v>
          </cell>
          <cell r="E917" t="str">
            <v>N</v>
          </cell>
          <cell r="F917">
            <v>2.86E-2</v>
          </cell>
        </row>
        <row r="918">
          <cell r="A918" t="str">
            <v>53.1.30.0</v>
          </cell>
          <cell r="B918">
            <v>53</v>
          </cell>
          <cell r="C918">
            <v>1</v>
          </cell>
          <cell r="D918">
            <v>30</v>
          </cell>
          <cell r="E918">
            <v>0</v>
          </cell>
          <cell r="F918">
            <v>2.9000000000000001E-2</v>
          </cell>
        </row>
        <row r="919">
          <cell r="A919" t="str">
            <v>53.1.30.1</v>
          </cell>
          <cell r="B919">
            <v>53</v>
          </cell>
          <cell r="C919">
            <v>1</v>
          </cell>
          <cell r="D919">
            <v>30</v>
          </cell>
          <cell r="E919">
            <v>1</v>
          </cell>
          <cell r="F919">
            <v>2.9000000000000001E-2</v>
          </cell>
        </row>
        <row r="920">
          <cell r="A920" t="str">
            <v>53.1.30.2</v>
          </cell>
          <cell r="B920">
            <v>53</v>
          </cell>
          <cell r="C920">
            <v>1</v>
          </cell>
          <cell r="D920">
            <v>30</v>
          </cell>
          <cell r="E920">
            <v>2</v>
          </cell>
          <cell r="F920">
            <v>2.9000000000000001E-2</v>
          </cell>
        </row>
        <row r="921">
          <cell r="A921" t="str">
            <v>53.1.30.A</v>
          </cell>
          <cell r="B921">
            <v>53</v>
          </cell>
          <cell r="C921">
            <v>1</v>
          </cell>
          <cell r="D921">
            <v>30</v>
          </cell>
          <cell r="E921" t="str">
            <v>A</v>
          </cell>
          <cell r="F921">
            <v>2.9000000000000001E-2</v>
          </cell>
        </row>
        <row r="922">
          <cell r="A922" t="str">
            <v>53.1.30.E</v>
          </cell>
          <cell r="B922">
            <v>53</v>
          </cell>
          <cell r="C922">
            <v>1</v>
          </cell>
          <cell r="D922">
            <v>30</v>
          </cell>
          <cell r="E922" t="str">
            <v>E</v>
          </cell>
          <cell r="F922">
            <v>2.9000000000000001E-2</v>
          </cell>
        </row>
        <row r="923">
          <cell r="A923" t="str">
            <v>53.1.30.F</v>
          </cell>
          <cell r="B923">
            <v>53</v>
          </cell>
          <cell r="C923">
            <v>1</v>
          </cell>
          <cell r="D923">
            <v>30</v>
          </cell>
          <cell r="E923" t="str">
            <v>F</v>
          </cell>
          <cell r="F923">
            <v>2.9000000000000001E-2</v>
          </cell>
        </row>
        <row r="924">
          <cell r="A924" t="str">
            <v>53.1.30.I</v>
          </cell>
          <cell r="B924">
            <v>53</v>
          </cell>
          <cell r="C924">
            <v>1</v>
          </cell>
          <cell r="D924">
            <v>30</v>
          </cell>
          <cell r="E924" t="str">
            <v>I</v>
          </cell>
          <cell r="F924">
            <v>2.9000000000000001E-2</v>
          </cell>
        </row>
        <row r="925">
          <cell r="A925" t="str">
            <v>53.1.30.N</v>
          </cell>
          <cell r="B925">
            <v>53</v>
          </cell>
          <cell r="C925">
            <v>1</v>
          </cell>
          <cell r="D925">
            <v>30</v>
          </cell>
          <cell r="E925" t="str">
            <v>N</v>
          </cell>
          <cell r="F925">
            <v>2.9000000000000001E-2</v>
          </cell>
        </row>
        <row r="926">
          <cell r="A926" t="str">
            <v>53.7P.30.N</v>
          </cell>
          <cell r="B926">
            <v>53</v>
          </cell>
          <cell r="C926" t="str">
            <v>7P</v>
          </cell>
          <cell r="D926">
            <v>30</v>
          </cell>
          <cell r="E926" t="str">
            <v>N</v>
          </cell>
          <cell r="F926">
            <v>2.9000000000000001E-2</v>
          </cell>
        </row>
        <row r="927">
          <cell r="A927" t="str">
            <v>53.1.31.0</v>
          </cell>
          <cell r="B927">
            <v>53</v>
          </cell>
          <cell r="C927">
            <v>1</v>
          </cell>
          <cell r="D927">
            <v>31</v>
          </cell>
          <cell r="E927">
            <v>0</v>
          </cell>
          <cell r="F927">
            <v>2.23E-2</v>
          </cell>
        </row>
        <row r="928">
          <cell r="A928" t="str">
            <v>53.1.31.A</v>
          </cell>
          <cell r="B928">
            <v>53</v>
          </cell>
          <cell r="C928">
            <v>1</v>
          </cell>
          <cell r="D928">
            <v>31</v>
          </cell>
          <cell r="E928" t="str">
            <v>A</v>
          </cell>
          <cell r="F928">
            <v>2.23E-2</v>
          </cell>
        </row>
        <row r="929">
          <cell r="A929" t="str">
            <v>53.1.31.C</v>
          </cell>
          <cell r="B929">
            <v>53</v>
          </cell>
          <cell r="C929">
            <v>1</v>
          </cell>
          <cell r="D929">
            <v>31</v>
          </cell>
          <cell r="E929" t="str">
            <v>C</v>
          </cell>
          <cell r="F929">
            <v>2.23E-2</v>
          </cell>
        </row>
        <row r="930">
          <cell r="A930" t="str">
            <v>53.1.31.E</v>
          </cell>
          <cell r="B930">
            <v>53</v>
          </cell>
          <cell r="C930">
            <v>1</v>
          </cell>
          <cell r="D930">
            <v>31</v>
          </cell>
          <cell r="E930" t="str">
            <v>E</v>
          </cell>
          <cell r="F930">
            <v>2.23E-2</v>
          </cell>
        </row>
        <row r="931">
          <cell r="A931" t="str">
            <v>53.1.31.F</v>
          </cell>
          <cell r="B931">
            <v>53</v>
          </cell>
          <cell r="C931">
            <v>1</v>
          </cell>
          <cell r="D931">
            <v>31</v>
          </cell>
          <cell r="E931" t="str">
            <v>F</v>
          </cell>
          <cell r="F931">
            <v>2.23E-2</v>
          </cell>
        </row>
        <row r="932">
          <cell r="A932" t="str">
            <v>53.1.31.I</v>
          </cell>
          <cell r="B932">
            <v>53</v>
          </cell>
          <cell r="C932">
            <v>1</v>
          </cell>
          <cell r="D932">
            <v>31</v>
          </cell>
          <cell r="E932" t="str">
            <v>I</v>
          </cell>
          <cell r="F932">
            <v>2.23E-2</v>
          </cell>
        </row>
        <row r="933">
          <cell r="A933" t="str">
            <v>53.1.31.N</v>
          </cell>
          <cell r="B933">
            <v>53</v>
          </cell>
          <cell r="C933">
            <v>1</v>
          </cell>
          <cell r="D933">
            <v>31</v>
          </cell>
          <cell r="E933" t="str">
            <v>N</v>
          </cell>
          <cell r="F933">
            <v>2.23E-2</v>
          </cell>
        </row>
        <row r="934">
          <cell r="A934" t="str">
            <v>53.7P.31.N</v>
          </cell>
          <cell r="B934">
            <v>53</v>
          </cell>
          <cell r="C934" t="str">
            <v>7P</v>
          </cell>
          <cell r="D934">
            <v>31</v>
          </cell>
          <cell r="E934" t="str">
            <v>N</v>
          </cell>
          <cell r="F934">
            <v>2.23E-2</v>
          </cell>
        </row>
        <row r="935">
          <cell r="A935" t="str">
            <v>53.1.33.0</v>
          </cell>
          <cell r="B935">
            <v>53</v>
          </cell>
          <cell r="C935">
            <v>1</v>
          </cell>
          <cell r="D935">
            <v>33</v>
          </cell>
          <cell r="E935">
            <v>0</v>
          </cell>
          <cell r="F935">
            <v>2.5899999999999999E-2</v>
          </cell>
        </row>
        <row r="936">
          <cell r="A936" t="str">
            <v>53.1.33.A</v>
          </cell>
          <cell r="B936">
            <v>53</v>
          </cell>
          <cell r="C936">
            <v>1</v>
          </cell>
          <cell r="D936">
            <v>33</v>
          </cell>
          <cell r="E936" t="str">
            <v>A</v>
          </cell>
          <cell r="F936">
            <v>2.5899999999999999E-2</v>
          </cell>
        </row>
        <row r="937">
          <cell r="A937" t="str">
            <v>53.1.35.0</v>
          </cell>
          <cell r="B937">
            <v>53</v>
          </cell>
          <cell r="C937">
            <v>1</v>
          </cell>
          <cell r="D937">
            <v>35</v>
          </cell>
          <cell r="E937">
            <v>0</v>
          </cell>
          <cell r="F937">
            <v>2.5899999999999999E-2</v>
          </cell>
        </row>
        <row r="938">
          <cell r="A938" t="str">
            <v>53.1.35.2</v>
          </cell>
          <cell r="B938">
            <v>53</v>
          </cell>
          <cell r="C938">
            <v>1</v>
          </cell>
          <cell r="D938">
            <v>35</v>
          </cell>
          <cell r="E938">
            <v>2</v>
          </cell>
          <cell r="F938">
            <v>2.5899999999999999E-2</v>
          </cell>
        </row>
        <row r="939">
          <cell r="A939" t="str">
            <v>53.1.35.A</v>
          </cell>
          <cell r="B939">
            <v>53</v>
          </cell>
          <cell r="C939">
            <v>1</v>
          </cell>
          <cell r="D939">
            <v>35</v>
          </cell>
          <cell r="E939" t="str">
            <v>A</v>
          </cell>
          <cell r="F939">
            <v>2.5899999999999999E-2</v>
          </cell>
        </row>
        <row r="940">
          <cell r="A940" t="str">
            <v>53.1.35.C</v>
          </cell>
          <cell r="B940">
            <v>53</v>
          </cell>
          <cell r="C940">
            <v>1</v>
          </cell>
          <cell r="D940">
            <v>35</v>
          </cell>
          <cell r="E940" t="str">
            <v>C</v>
          </cell>
          <cell r="F940">
            <v>2.5899999999999999E-2</v>
          </cell>
        </row>
        <row r="941">
          <cell r="A941" t="str">
            <v>53.1.35.E</v>
          </cell>
          <cell r="B941">
            <v>53</v>
          </cell>
          <cell r="C941">
            <v>1</v>
          </cell>
          <cell r="D941">
            <v>35</v>
          </cell>
          <cell r="E941" t="str">
            <v>E</v>
          </cell>
          <cell r="F941">
            <v>2.5899999999999999E-2</v>
          </cell>
        </row>
        <row r="942">
          <cell r="A942" t="str">
            <v>53.1.35.F</v>
          </cell>
          <cell r="B942">
            <v>53</v>
          </cell>
          <cell r="C942">
            <v>1</v>
          </cell>
          <cell r="D942">
            <v>35</v>
          </cell>
          <cell r="E942" t="str">
            <v>F</v>
          </cell>
          <cell r="F942">
            <v>2.5899999999999999E-2</v>
          </cell>
        </row>
        <row r="943">
          <cell r="A943" t="str">
            <v>53.1.35.I</v>
          </cell>
          <cell r="B943">
            <v>53</v>
          </cell>
          <cell r="C943">
            <v>1</v>
          </cell>
          <cell r="D943">
            <v>35</v>
          </cell>
          <cell r="E943" t="str">
            <v>I</v>
          </cell>
          <cell r="F943">
            <v>2.5899999999999999E-2</v>
          </cell>
        </row>
        <row r="944">
          <cell r="A944" t="str">
            <v>53.1.35.N</v>
          </cell>
          <cell r="B944">
            <v>53</v>
          </cell>
          <cell r="C944">
            <v>1</v>
          </cell>
          <cell r="D944">
            <v>35</v>
          </cell>
          <cell r="E944" t="str">
            <v>N</v>
          </cell>
          <cell r="F944">
            <v>2.5899999999999999E-2</v>
          </cell>
        </row>
        <row r="945">
          <cell r="A945" t="str">
            <v>53.7P.35.N</v>
          </cell>
          <cell r="B945">
            <v>53</v>
          </cell>
          <cell r="C945" t="str">
            <v>7P</v>
          </cell>
          <cell r="D945">
            <v>35</v>
          </cell>
          <cell r="E945" t="str">
            <v>N</v>
          </cell>
          <cell r="F945">
            <v>2.5899999999999999E-2</v>
          </cell>
        </row>
        <row r="946">
          <cell r="A946" t="str">
            <v>53.1.50.0</v>
          </cell>
          <cell r="B946">
            <v>53</v>
          </cell>
          <cell r="C946">
            <v>1</v>
          </cell>
          <cell r="D946">
            <v>50</v>
          </cell>
          <cell r="E946">
            <v>0</v>
          </cell>
          <cell r="F946">
            <v>2.0799999999999999E-2</v>
          </cell>
        </row>
        <row r="947">
          <cell r="A947" t="str">
            <v>53.1.50.2</v>
          </cell>
          <cell r="B947">
            <v>53</v>
          </cell>
          <cell r="C947">
            <v>1</v>
          </cell>
          <cell r="D947">
            <v>50</v>
          </cell>
          <cell r="E947">
            <v>2</v>
          </cell>
          <cell r="F947">
            <v>2.0799999999999999E-2</v>
          </cell>
        </row>
        <row r="948">
          <cell r="A948" t="str">
            <v>53.1.50.A</v>
          </cell>
          <cell r="B948">
            <v>53</v>
          </cell>
          <cell r="C948">
            <v>1</v>
          </cell>
          <cell r="D948">
            <v>50</v>
          </cell>
          <cell r="E948" t="str">
            <v>A</v>
          </cell>
          <cell r="F948">
            <v>2.0799999999999999E-2</v>
          </cell>
        </row>
        <row r="949">
          <cell r="A949" t="str">
            <v>53.1.50.F</v>
          </cell>
          <cell r="B949">
            <v>53</v>
          </cell>
          <cell r="C949">
            <v>1</v>
          </cell>
          <cell r="D949">
            <v>50</v>
          </cell>
          <cell r="E949" t="str">
            <v>F</v>
          </cell>
          <cell r="F949">
            <v>2.0799999999999999E-2</v>
          </cell>
        </row>
        <row r="950">
          <cell r="A950" t="str">
            <v>53.1.50.N</v>
          </cell>
          <cell r="B950">
            <v>53</v>
          </cell>
          <cell r="C950">
            <v>1</v>
          </cell>
          <cell r="D950">
            <v>50</v>
          </cell>
          <cell r="E950" t="str">
            <v>N</v>
          </cell>
          <cell r="F950">
            <v>2.0799999999999999E-2</v>
          </cell>
        </row>
        <row r="951">
          <cell r="A951" t="str">
            <v>53.1.56.0</v>
          </cell>
          <cell r="B951">
            <v>53</v>
          </cell>
          <cell r="C951">
            <v>1</v>
          </cell>
          <cell r="D951">
            <v>56</v>
          </cell>
          <cell r="E951">
            <v>0</v>
          </cell>
          <cell r="F951">
            <v>3.0800000000000001E-2</v>
          </cell>
        </row>
        <row r="952">
          <cell r="A952" t="str">
            <v>53.1.56.A</v>
          </cell>
          <cell r="B952">
            <v>53</v>
          </cell>
          <cell r="C952">
            <v>1</v>
          </cell>
          <cell r="D952">
            <v>56</v>
          </cell>
          <cell r="E952" t="str">
            <v>A</v>
          </cell>
          <cell r="F952">
            <v>3.0800000000000001E-2</v>
          </cell>
        </row>
        <row r="953">
          <cell r="A953" t="str">
            <v>53.1.56.E</v>
          </cell>
          <cell r="B953">
            <v>53</v>
          </cell>
          <cell r="C953">
            <v>1</v>
          </cell>
          <cell r="D953">
            <v>56</v>
          </cell>
          <cell r="E953" t="str">
            <v>E</v>
          </cell>
          <cell r="F953">
            <v>3.0800000000000001E-2</v>
          </cell>
        </row>
        <row r="954">
          <cell r="A954" t="str">
            <v>53.1.56.F</v>
          </cell>
          <cell r="B954">
            <v>53</v>
          </cell>
          <cell r="C954">
            <v>1</v>
          </cell>
          <cell r="D954">
            <v>56</v>
          </cell>
          <cell r="E954" t="str">
            <v>F</v>
          </cell>
          <cell r="F954">
            <v>3.0800000000000001E-2</v>
          </cell>
        </row>
        <row r="955">
          <cell r="A955" t="str">
            <v>53.1.56.I</v>
          </cell>
          <cell r="B955">
            <v>53</v>
          </cell>
          <cell r="C955">
            <v>1</v>
          </cell>
          <cell r="D955">
            <v>56</v>
          </cell>
          <cell r="E955" t="str">
            <v>I</v>
          </cell>
          <cell r="F955">
            <v>3.0800000000000001E-2</v>
          </cell>
        </row>
        <row r="956">
          <cell r="A956" t="str">
            <v>53.1.56.N</v>
          </cell>
          <cell r="B956">
            <v>53</v>
          </cell>
          <cell r="C956">
            <v>1</v>
          </cell>
          <cell r="D956">
            <v>56</v>
          </cell>
          <cell r="E956" t="str">
            <v>N</v>
          </cell>
          <cell r="F956">
            <v>3.0800000000000001E-2</v>
          </cell>
        </row>
        <row r="957">
          <cell r="A957" t="str">
            <v>53.1.58.E</v>
          </cell>
          <cell r="B957">
            <v>53</v>
          </cell>
          <cell r="C957">
            <v>1</v>
          </cell>
          <cell r="D957">
            <v>58</v>
          </cell>
          <cell r="E957" t="str">
            <v>E</v>
          </cell>
          <cell r="F957">
            <v>3.1800000000000002E-2</v>
          </cell>
        </row>
        <row r="958">
          <cell r="A958" t="str">
            <v>53.1.58.F</v>
          </cell>
          <cell r="B958">
            <v>53</v>
          </cell>
          <cell r="C958">
            <v>1</v>
          </cell>
          <cell r="D958">
            <v>58</v>
          </cell>
          <cell r="E958" t="str">
            <v>F</v>
          </cell>
          <cell r="F958">
            <v>3.1800000000000002E-2</v>
          </cell>
        </row>
        <row r="959">
          <cell r="A959" t="str">
            <v>53.1.58.I</v>
          </cell>
          <cell r="B959">
            <v>53</v>
          </cell>
          <cell r="C959">
            <v>1</v>
          </cell>
          <cell r="D959">
            <v>58</v>
          </cell>
          <cell r="E959" t="str">
            <v>I</v>
          </cell>
          <cell r="F959">
            <v>3.1800000000000002E-2</v>
          </cell>
        </row>
        <row r="960">
          <cell r="A960" t="str">
            <v>53.1.58.N</v>
          </cell>
          <cell r="B960">
            <v>53</v>
          </cell>
          <cell r="C960">
            <v>1</v>
          </cell>
          <cell r="D960">
            <v>58</v>
          </cell>
          <cell r="E960" t="str">
            <v>N</v>
          </cell>
          <cell r="F960">
            <v>3.1800000000000002E-2</v>
          </cell>
        </row>
        <row r="961">
          <cell r="A961" t="str">
            <v>53.0U.58.N</v>
          </cell>
          <cell r="B961">
            <v>53</v>
          </cell>
          <cell r="C961" t="str">
            <v>0U</v>
          </cell>
          <cell r="D961">
            <v>58</v>
          </cell>
          <cell r="E961" t="str">
            <v>N</v>
          </cell>
          <cell r="F961">
            <v>3.1800000000000002E-2</v>
          </cell>
        </row>
        <row r="962">
          <cell r="A962" t="str">
            <v>53.1.65.0</v>
          </cell>
          <cell r="B962">
            <v>53</v>
          </cell>
          <cell r="C962">
            <v>1</v>
          </cell>
          <cell r="D962">
            <v>65</v>
          </cell>
          <cell r="E962">
            <v>0</v>
          </cell>
          <cell r="F962">
            <v>2.0799999999999999E-2</v>
          </cell>
        </row>
        <row r="963">
          <cell r="A963" t="str">
            <v>53.1.65.1</v>
          </cell>
          <cell r="B963">
            <v>53</v>
          </cell>
          <cell r="C963">
            <v>1</v>
          </cell>
          <cell r="D963">
            <v>65</v>
          </cell>
          <cell r="E963">
            <v>1</v>
          </cell>
          <cell r="F963">
            <v>2.0799999999999999E-2</v>
          </cell>
        </row>
        <row r="964">
          <cell r="A964" t="str">
            <v>53.1.65.2</v>
          </cell>
          <cell r="B964">
            <v>53</v>
          </cell>
          <cell r="C964">
            <v>1</v>
          </cell>
          <cell r="D964">
            <v>65</v>
          </cell>
          <cell r="E964">
            <v>2</v>
          </cell>
          <cell r="F964">
            <v>2.0799999999999999E-2</v>
          </cell>
        </row>
        <row r="965">
          <cell r="A965" t="str">
            <v>53.1.65.A</v>
          </cell>
          <cell r="B965">
            <v>53</v>
          </cell>
          <cell r="C965">
            <v>1</v>
          </cell>
          <cell r="D965">
            <v>65</v>
          </cell>
          <cell r="E965" t="str">
            <v>A</v>
          </cell>
          <cell r="F965">
            <v>2.0799999999999999E-2</v>
          </cell>
        </row>
        <row r="966">
          <cell r="A966" t="str">
            <v>53.1.67.0</v>
          </cell>
          <cell r="B966">
            <v>53</v>
          </cell>
          <cell r="C966">
            <v>1</v>
          </cell>
          <cell r="D966">
            <v>67</v>
          </cell>
          <cell r="E966">
            <v>0</v>
          </cell>
          <cell r="F966">
            <v>2.0799999999999999E-2</v>
          </cell>
        </row>
        <row r="967">
          <cell r="A967" t="str">
            <v>53.1.67.A</v>
          </cell>
          <cell r="B967">
            <v>53</v>
          </cell>
          <cell r="C967">
            <v>1</v>
          </cell>
          <cell r="D967">
            <v>67</v>
          </cell>
          <cell r="E967" t="str">
            <v>A</v>
          </cell>
          <cell r="F967">
            <v>2.0799999999999999E-2</v>
          </cell>
        </row>
        <row r="968">
          <cell r="A968" t="str">
            <v>53.1.68.0</v>
          </cell>
          <cell r="B968">
            <v>53</v>
          </cell>
          <cell r="C968">
            <v>1</v>
          </cell>
          <cell r="D968">
            <v>68</v>
          </cell>
          <cell r="E968">
            <v>0</v>
          </cell>
          <cell r="F968">
            <v>2.0799999999999999E-2</v>
          </cell>
        </row>
        <row r="969">
          <cell r="A969" t="str">
            <v>53.1.68.A</v>
          </cell>
          <cell r="B969">
            <v>53</v>
          </cell>
          <cell r="C969">
            <v>1</v>
          </cell>
          <cell r="D969">
            <v>68</v>
          </cell>
          <cell r="E969" t="str">
            <v>A</v>
          </cell>
          <cell r="F969">
            <v>2.0799999999999999E-2</v>
          </cell>
        </row>
        <row r="970">
          <cell r="A970" t="str">
            <v>53.1.68.E</v>
          </cell>
          <cell r="B970">
            <v>53</v>
          </cell>
          <cell r="C970">
            <v>1</v>
          </cell>
          <cell r="D970">
            <v>68</v>
          </cell>
          <cell r="E970" t="str">
            <v>E</v>
          </cell>
          <cell r="F970">
            <v>2.0799999999999999E-2</v>
          </cell>
        </row>
        <row r="971">
          <cell r="A971" t="str">
            <v>53.1.68.I</v>
          </cell>
          <cell r="B971">
            <v>53</v>
          </cell>
          <cell r="C971">
            <v>1</v>
          </cell>
          <cell r="D971">
            <v>68</v>
          </cell>
          <cell r="E971" t="str">
            <v>I</v>
          </cell>
          <cell r="F971">
            <v>2.0799999999999999E-2</v>
          </cell>
        </row>
        <row r="972">
          <cell r="A972" t="str">
            <v>53.1.68.N</v>
          </cell>
          <cell r="B972">
            <v>53</v>
          </cell>
          <cell r="C972">
            <v>1</v>
          </cell>
          <cell r="D972">
            <v>68</v>
          </cell>
          <cell r="E972" t="str">
            <v>N</v>
          </cell>
          <cell r="F972">
            <v>2.0799999999999999E-2</v>
          </cell>
        </row>
        <row r="973">
          <cell r="A973" t="str">
            <v>53.7P.68.N</v>
          </cell>
          <cell r="B973">
            <v>53</v>
          </cell>
          <cell r="C973" t="str">
            <v>7P</v>
          </cell>
          <cell r="D973">
            <v>68</v>
          </cell>
          <cell r="E973" t="str">
            <v>N</v>
          </cell>
          <cell r="F973">
            <v>2.0799999999999999E-2</v>
          </cell>
        </row>
        <row r="974">
          <cell r="A974" t="str">
            <v>53.1.76.0</v>
          </cell>
          <cell r="B974">
            <v>53</v>
          </cell>
          <cell r="C974">
            <v>1</v>
          </cell>
          <cell r="D974">
            <v>76</v>
          </cell>
          <cell r="E974">
            <v>0</v>
          </cell>
          <cell r="F974">
            <v>2.6499999999999999E-2</v>
          </cell>
        </row>
        <row r="975">
          <cell r="A975" t="str">
            <v>53.1.76.2</v>
          </cell>
          <cell r="B975">
            <v>53</v>
          </cell>
          <cell r="C975">
            <v>1</v>
          </cell>
          <cell r="D975">
            <v>76</v>
          </cell>
          <cell r="E975">
            <v>2</v>
          </cell>
          <cell r="F975">
            <v>2.6499999999999999E-2</v>
          </cell>
        </row>
        <row r="976">
          <cell r="A976" t="str">
            <v>53.1.76.A</v>
          </cell>
          <cell r="B976">
            <v>53</v>
          </cell>
          <cell r="C976">
            <v>1</v>
          </cell>
          <cell r="D976">
            <v>76</v>
          </cell>
          <cell r="E976" t="str">
            <v>A</v>
          </cell>
          <cell r="F976">
            <v>2.6499999999999999E-2</v>
          </cell>
        </row>
        <row r="977">
          <cell r="A977" t="str">
            <v>53.1.76.F</v>
          </cell>
          <cell r="B977">
            <v>53</v>
          </cell>
          <cell r="C977">
            <v>1</v>
          </cell>
          <cell r="D977">
            <v>76</v>
          </cell>
          <cell r="E977" t="str">
            <v>F</v>
          </cell>
          <cell r="F977">
            <v>2.6499999999999999E-2</v>
          </cell>
        </row>
        <row r="978">
          <cell r="A978" t="str">
            <v>53.1.76.N</v>
          </cell>
          <cell r="B978">
            <v>53</v>
          </cell>
          <cell r="C978">
            <v>1</v>
          </cell>
          <cell r="D978">
            <v>76</v>
          </cell>
          <cell r="E978" t="str">
            <v>N</v>
          </cell>
          <cell r="F978">
            <v>2.6499999999999999E-2</v>
          </cell>
        </row>
        <row r="979">
          <cell r="A979" t="str">
            <v>53.1.93.I</v>
          </cell>
          <cell r="B979">
            <v>53</v>
          </cell>
          <cell r="C979">
            <v>1</v>
          </cell>
          <cell r="D979">
            <v>93</v>
          </cell>
          <cell r="E979" t="str">
            <v>I</v>
          </cell>
          <cell r="F979">
            <v>0</v>
          </cell>
        </row>
        <row r="980">
          <cell r="A980" t="str">
            <v>53.1.94.I</v>
          </cell>
          <cell r="B980">
            <v>53</v>
          </cell>
          <cell r="C980">
            <v>1</v>
          </cell>
          <cell r="D980">
            <v>94</v>
          </cell>
          <cell r="E980" t="str">
            <v>I</v>
          </cell>
          <cell r="F980">
            <v>3.2599999999999997E-2</v>
          </cell>
        </row>
        <row r="981">
          <cell r="A981" t="str">
            <v>53.1.97.I</v>
          </cell>
          <cell r="B981">
            <v>53</v>
          </cell>
          <cell r="C981">
            <v>1</v>
          </cell>
          <cell r="D981">
            <v>97</v>
          </cell>
          <cell r="E981" t="str">
            <v>I</v>
          </cell>
          <cell r="F981">
            <v>4.1500000000000002E-2</v>
          </cell>
        </row>
        <row r="982">
          <cell r="A982" t="str">
            <v>53.1.98.0</v>
          </cell>
          <cell r="B982">
            <v>53</v>
          </cell>
          <cell r="C982">
            <v>1</v>
          </cell>
          <cell r="D982">
            <v>98</v>
          </cell>
          <cell r="E982">
            <v>0</v>
          </cell>
          <cell r="F982">
            <v>0</v>
          </cell>
        </row>
        <row r="983">
          <cell r="A983" t="str">
            <v>53.1.98.A</v>
          </cell>
          <cell r="B983">
            <v>53</v>
          </cell>
          <cell r="C983">
            <v>1</v>
          </cell>
          <cell r="D983">
            <v>98</v>
          </cell>
          <cell r="E983" t="str">
            <v>A</v>
          </cell>
          <cell r="F983">
            <v>0</v>
          </cell>
        </row>
        <row r="984">
          <cell r="A984" t="str">
            <v>55.1.16.E</v>
          </cell>
          <cell r="B984">
            <v>55</v>
          </cell>
          <cell r="C984">
            <v>1</v>
          </cell>
          <cell r="D984">
            <v>16</v>
          </cell>
          <cell r="E984" t="str">
            <v>E</v>
          </cell>
          <cell r="F984">
            <v>9.3299999999999994E-2</v>
          </cell>
        </row>
        <row r="985">
          <cell r="A985" t="str">
            <v>55.1.17.E</v>
          </cell>
          <cell r="B985">
            <v>55</v>
          </cell>
          <cell r="C985">
            <v>1</v>
          </cell>
          <cell r="D985">
            <v>17</v>
          </cell>
          <cell r="E985" t="str">
            <v>E</v>
          </cell>
          <cell r="F985">
            <v>9.3299999999999994E-2</v>
          </cell>
        </row>
        <row r="986">
          <cell r="A986" t="str">
            <v>55.1.17.N</v>
          </cell>
          <cell r="B986">
            <v>55</v>
          </cell>
          <cell r="C986">
            <v>1</v>
          </cell>
          <cell r="D986">
            <v>17</v>
          </cell>
          <cell r="E986" t="str">
            <v>N</v>
          </cell>
          <cell r="F986">
            <v>9.3299999999999994E-2</v>
          </cell>
        </row>
        <row r="987">
          <cell r="A987" t="str">
            <v>55.7P.17.N</v>
          </cell>
          <cell r="B987">
            <v>55</v>
          </cell>
          <cell r="C987" t="str">
            <v>7P</v>
          </cell>
          <cell r="D987">
            <v>17</v>
          </cell>
          <cell r="E987" t="str">
            <v>N</v>
          </cell>
          <cell r="F987">
            <v>9.3299999999999994E-2</v>
          </cell>
        </row>
        <row r="988">
          <cell r="A988" t="str">
            <v>55.1.18.E</v>
          </cell>
          <cell r="B988">
            <v>55</v>
          </cell>
          <cell r="C988">
            <v>1</v>
          </cell>
          <cell r="D988">
            <v>18</v>
          </cell>
          <cell r="E988" t="str">
            <v>E</v>
          </cell>
          <cell r="F988">
            <v>9.3299999999999994E-2</v>
          </cell>
        </row>
        <row r="989">
          <cell r="A989" t="str">
            <v>55.1.35.0</v>
          </cell>
          <cell r="B989">
            <v>55</v>
          </cell>
          <cell r="C989">
            <v>1</v>
          </cell>
          <cell r="D989">
            <v>35</v>
          </cell>
          <cell r="E989">
            <v>0</v>
          </cell>
          <cell r="F989">
            <v>9.3299999999999994E-2</v>
          </cell>
        </row>
        <row r="990">
          <cell r="A990" t="str">
            <v>55.1.35.A</v>
          </cell>
          <cell r="B990">
            <v>55</v>
          </cell>
          <cell r="C990">
            <v>1</v>
          </cell>
          <cell r="D990">
            <v>35</v>
          </cell>
          <cell r="E990" t="str">
            <v>A</v>
          </cell>
          <cell r="F990">
            <v>9.3299999999999994E-2</v>
          </cell>
        </row>
        <row r="991">
          <cell r="A991" t="str">
            <v>55.1.35.E</v>
          </cell>
          <cell r="B991">
            <v>55</v>
          </cell>
          <cell r="C991">
            <v>1</v>
          </cell>
          <cell r="D991">
            <v>35</v>
          </cell>
          <cell r="E991" t="str">
            <v>E</v>
          </cell>
          <cell r="F991">
            <v>9.3299999999999994E-2</v>
          </cell>
        </row>
        <row r="992">
          <cell r="A992" t="str">
            <v>55.1.35.N</v>
          </cell>
          <cell r="B992">
            <v>55</v>
          </cell>
          <cell r="C992">
            <v>1</v>
          </cell>
          <cell r="D992">
            <v>35</v>
          </cell>
          <cell r="E992" t="str">
            <v>N</v>
          </cell>
          <cell r="F992">
            <v>9.3299999999999994E-2</v>
          </cell>
        </row>
        <row r="993">
          <cell r="A993" t="str">
            <v>55.1.65.E</v>
          </cell>
          <cell r="B993">
            <v>55</v>
          </cell>
          <cell r="C993">
            <v>1</v>
          </cell>
          <cell r="D993">
            <v>65</v>
          </cell>
          <cell r="E993" t="str">
            <v>E</v>
          </cell>
          <cell r="F993">
            <v>9.3299999999999994E-2</v>
          </cell>
        </row>
        <row r="994">
          <cell r="A994" t="str">
            <v>55.1.65.N</v>
          </cell>
          <cell r="B994">
            <v>55</v>
          </cell>
          <cell r="C994">
            <v>1</v>
          </cell>
          <cell r="D994">
            <v>65</v>
          </cell>
          <cell r="E994" t="str">
            <v>N</v>
          </cell>
          <cell r="F994">
            <v>9.3299999999999994E-2</v>
          </cell>
        </row>
        <row r="995">
          <cell r="A995" t="str">
            <v>55.7P.65.N</v>
          </cell>
          <cell r="B995">
            <v>55</v>
          </cell>
          <cell r="C995" t="str">
            <v>7P</v>
          </cell>
          <cell r="D995">
            <v>65</v>
          </cell>
          <cell r="E995" t="str">
            <v>N</v>
          </cell>
          <cell r="F995">
            <v>9.3299999999999994E-2</v>
          </cell>
        </row>
        <row r="996">
          <cell r="A996" t="str">
            <v>57.1.0.0</v>
          </cell>
          <cell r="B996">
            <v>57</v>
          </cell>
          <cell r="C996">
            <v>1</v>
          </cell>
          <cell r="D996">
            <v>0</v>
          </cell>
          <cell r="E996">
            <v>0</v>
          </cell>
          <cell r="F996">
            <v>2.5100000000000001E-2</v>
          </cell>
        </row>
        <row r="997">
          <cell r="A997" t="str">
            <v>57.1.0.A</v>
          </cell>
          <cell r="B997">
            <v>57</v>
          </cell>
          <cell r="C997">
            <v>1</v>
          </cell>
          <cell r="D997">
            <v>0</v>
          </cell>
          <cell r="E997" t="str">
            <v>A</v>
          </cell>
          <cell r="F997">
            <v>2.5100000000000001E-2</v>
          </cell>
        </row>
        <row r="998">
          <cell r="A998" t="str">
            <v>57.1.0.C</v>
          </cell>
          <cell r="B998">
            <v>57</v>
          </cell>
          <cell r="C998">
            <v>1</v>
          </cell>
          <cell r="D998">
            <v>0</v>
          </cell>
          <cell r="E998" t="str">
            <v>C</v>
          </cell>
          <cell r="F998">
            <v>2.5100000000000001E-2</v>
          </cell>
        </row>
        <row r="999">
          <cell r="A999" t="str">
            <v>57.1.0.F</v>
          </cell>
          <cell r="B999">
            <v>57</v>
          </cell>
          <cell r="C999">
            <v>1</v>
          </cell>
          <cell r="D999">
            <v>0</v>
          </cell>
          <cell r="E999" t="str">
            <v>F</v>
          </cell>
          <cell r="F999">
            <v>2.5100000000000001E-2</v>
          </cell>
        </row>
        <row r="1000">
          <cell r="A1000" t="str">
            <v>57.1.0.N</v>
          </cell>
          <cell r="B1000">
            <v>57</v>
          </cell>
          <cell r="C1000">
            <v>1</v>
          </cell>
          <cell r="D1000">
            <v>0</v>
          </cell>
          <cell r="E1000" t="str">
            <v>N</v>
          </cell>
          <cell r="F1000">
            <v>2.5100000000000001E-2</v>
          </cell>
        </row>
        <row r="1001">
          <cell r="A1001" t="str">
            <v>57.1.1.0</v>
          </cell>
          <cell r="B1001">
            <v>57</v>
          </cell>
          <cell r="C1001">
            <v>1</v>
          </cell>
          <cell r="D1001">
            <v>1</v>
          </cell>
          <cell r="E1001">
            <v>0</v>
          </cell>
          <cell r="F1001">
            <v>2.5100000000000001E-2</v>
          </cell>
        </row>
        <row r="1002">
          <cell r="A1002" t="str">
            <v>57.1.1.A</v>
          </cell>
          <cell r="B1002">
            <v>57</v>
          </cell>
          <cell r="C1002">
            <v>1</v>
          </cell>
          <cell r="D1002">
            <v>1</v>
          </cell>
          <cell r="E1002" t="str">
            <v>A</v>
          </cell>
          <cell r="F1002">
            <v>2.5100000000000001E-2</v>
          </cell>
        </row>
        <row r="1003">
          <cell r="A1003" t="str">
            <v>57.1.5.0</v>
          </cell>
          <cell r="B1003">
            <v>57</v>
          </cell>
          <cell r="C1003">
            <v>1</v>
          </cell>
          <cell r="D1003">
            <v>5</v>
          </cell>
          <cell r="E1003">
            <v>0</v>
          </cell>
          <cell r="F1003">
            <v>2.5100000000000001E-2</v>
          </cell>
        </row>
        <row r="1004">
          <cell r="A1004" t="str">
            <v>57.1.5.2</v>
          </cell>
          <cell r="B1004">
            <v>57</v>
          </cell>
          <cell r="C1004">
            <v>1</v>
          </cell>
          <cell r="D1004">
            <v>5</v>
          </cell>
          <cell r="E1004">
            <v>2</v>
          </cell>
          <cell r="F1004">
            <v>2.5100000000000001E-2</v>
          </cell>
        </row>
        <row r="1005">
          <cell r="A1005" t="str">
            <v>57.1.5.A</v>
          </cell>
          <cell r="B1005">
            <v>57</v>
          </cell>
          <cell r="C1005">
            <v>1</v>
          </cell>
          <cell r="D1005">
            <v>5</v>
          </cell>
          <cell r="E1005" t="str">
            <v>A</v>
          </cell>
          <cell r="F1005">
            <v>2.5100000000000001E-2</v>
          </cell>
        </row>
        <row r="1006">
          <cell r="A1006" t="str">
            <v>57.1.5.E</v>
          </cell>
          <cell r="B1006">
            <v>57</v>
          </cell>
          <cell r="C1006">
            <v>1</v>
          </cell>
          <cell r="D1006">
            <v>5</v>
          </cell>
          <cell r="E1006" t="str">
            <v>E</v>
          </cell>
          <cell r="F1006">
            <v>2.5100000000000001E-2</v>
          </cell>
        </row>
        <row r="1007">
          <cell r="A1007" t="str">
            <v>57.1.5.F</v>
          </cell>
          <cell r="B1007">
            <v>57</v>
          </cell>
          <cell r="C1007">
            <v>1</v>
          </cell>
          <cell r="D1007">
            <v>5</v>
          </cell>
          <cell r="E1007" t="str">
            <v>F</v>
          </cell>
          <cell r="F1007">
            <v>2.5100000000000001E-2</v>
          </cell>
        </row>
        <row r="1008">
          <cell r="A1008" t="str">
            <v>57.1.5.I</v>
          </cell>
          <cell r="B1008">
            <v>57</v>
          </cell>
          <cell r="C1008">
            <v>1</v>
          </cell>
          <cell r="D1008">
            <v>5</v>
          </cell>
          <cell r="E1008" t="str">
            <v>I</v>
          </cell>
          <cell r="F1008">
            <v>2.5100000000000001E-2</v>
          </cell>
        </row>
        <row r="1009">
          <cell r="A1009" t="str">
            <v>57.1.5.N</v>
          </cell>
          <cell r="B1009">
            <v>57</v>
          </cell>
          <cell r="C1009">
            <v>1</v>
          </cell>
          <cell r="D1009">
            <v>5</v>
          </cell>
          <cell r="E1009" t="str">
            <v>N</v>
          </cell>
          <cell r="F1009">
            <v>2.5100000000000001E-2</v>
          </cell>
        </row>
        <row r="1010">
          <cell r="A1010" t="str">
            <v>57.7P.5.N</v>
          </cell>
          <cell r="B1010">
            <v>57</v>
          </cell>
          <cell r="C1010" t="str">
            <v>7P</v>
          </cell>
          <cell r="D1010">
            <v>5</v>
          </cell>
          <cell r="E1010" t="str">
            <v>N</v>
          </cell>
          <cell r="F1010">
            <v>2.5100000000000001E-2</v>
          </cell>
        </row>
        <row r="1011">
          <cell r="A1011" t="str">
            <v>57.1.6.0</v>
          </cell>
          <cell r="B1011">
            <v>57</v>
          </cell>
          <cell r="C1011">
            <v>1</v>
          </cell>
          <cell r="D1011">
            <v>6</v>
          </cell>
          <cell r="E1011">
            <v>0</v>
          </cell>
          <cell r="F1011">
            <v>2.5100000000000001E-2</v>
          </cell>
        </row>
        <row r="1012">
          <cell r="A1012" t="str">
            <v>57.1.6.A</v>
          </cell>
          <cell r="B1012">
            <v>57</v>
          </cell>
          <cell r="C1012">
            <v>1</v>
          </cell>
          <cell r="D1012">
            <v>6</v>
          </cell>
          <cell r="E1012" t="str">
            <v>A</v>
          </cell>
          <cell r="F1012">
            <v>2.5100000000000001E-2</v>
          </cell>
        </row>
        <row r="1013">
          <cell r="A1013" t="str">
            <v>57.1.10.0</v>
          </cell>
          <cell r="B1013">
            <v>57</v>
          </cell>
          <cell r="C1013">
            <v>1</v>
          </cell>
          <cell r="D1013">
            <v>10</v>
          </cell>
          <cell r="E1013">
            <v>0</v>
          </cell>
          <cell r="F1013">
            <v>2.5100000000000001E-2</v>
          </cell>
        </row>
        <row r="1014">
          <cell r="A1014" t="str">
            <v>57.1.10.A</v>
          </cell>
          <cell r="B1014">
            <v>57</v>
          </cell>
          <cell r="C1014">
            <v>1</v>
          </cell>
          <cell r="D1014">
            <v>10</v>
          </cell>
          <cell r="E1014" t="str">
            <v>A</v>
          </cell>
          <cell r="F1014">
            <v>2.5100000000000001E-2</v>
          </cell>
        </row>
        <row r="1015">
          <cell r="A1015" t="str">
            <v>57.1.10.F</v>
          </cell>
          <cell r="B1015">
            <v>57</v>
          </cell>
          <cell r="C1015">
            <v>1</v>
          </cell>
          <cell r="D1015">
            <v>10</v>
          </cell>
          <cell r="E1015" t="str">
            <v>F</v>
          </cell>
          <cell r="F1015">
            <v>2.5100000000000001E-2</v>
          </cell>
        </row>
        <row r="1016">
          <cell r="A1016" t="str">
            <v>57.1.10.N</v>
          </cell>
          <cell r="B1016">
            <v>57</v>
          </cell>
          <cell r="C1016">
            <v>1</v>
          </cell>
          <cell r="D1016">
            <v>10</v>
          </cell>
          <cell r="E1016" t="str">
            <v>N</v>
          </cell>
          <cell r="F1016">
            <v>2.5100000000000001E-2</v>
          </cell>
        </row>
        <row r="1017">
          <cell r="A1017" t="str">
            <v>57.1.15.0</v>
          </cell>
          <cell r="B1017">
            <v>57</v>
          </cell>
          <cell r="C1017">
            <v>1</v>
          </cell>
          <cell r="D1017">
            <v>15</v>
          </cell>
          <cell r="E1017">
            <v>0</v>
          </cell>
          <cell r="F1017">
            <v>2.5100000000000001E-2</v>
          </cell>
        </row>
        <row r="1018">
          <cell r="A1018" t="str">
            <v>57.1.15.A</v>
          </cell>
          <cell r="B1018">
            <v>57</v>
          </cell>
          <cell r="C1018">
            <v>1</v>
          </cell>
          <cell r="D1018">
            <v>15</v>
          </cell>
          <cell r="E1018" t="str">
            <v>A</v>
          </cell>
          <cell r="F1018">
            <v>2.5100000000000001E-2</v>
          </cell>
        </row>
        <row r="1019">
          <cell r="A1019" t="str">
            <v>57.1.15.F</v>
          </cell>
          <cell r="B1019">
            <v>57</v>
          </cell>
          <cell r="C1019">
            <v>1</v>
          </cell>
          <cell r="D1019">
            <v>15</v>
          </cell>
          <cell r="E1019" t="str">
            <v>F</v>
          </cell>
          <cell r="F1019">
            <v>2.5100000000000001E-2</v>
          </cell>
        </row>
        <row r="1020">
          <cell r="A1020" t="str">
            <v>57.1.15.N</v>
          </cell>
          <cell r="B1020">
            <v>57</v>
          </cell>
          <cell r="C1020">
            <v>1</v>
          </cell>
          <cell r="D1020">
            <v>15</v>
          </cell>
          <cell r="E1020" t="str">
            <v>N</v>
          </cell>
          <cell r="F1020">
            <v>2.5100000000000001E-2</v>
          </cell>
        </row>
        <row r="1021">
          <cell r="A1021" t="str">
            <v>57.1.20.0</v>
          </cell>
          <cell r="B1021">
            <v>57</v>
          </cell>
          <cell r="C1021">
            <v>1</v>
          </cell>
          <cell r="D1021">
            <v>20</v>
          </cell>
          <cell r="E1021">
            <v>0</v>
          </cell>
          <cell r="F1021">
            <v>0.08</v>
          </cell>
        </row>
        <row r="1022">
          <cell r="A1022" t="str">
            <v>57.1.20.A</v>
          </cell>
          <cell r="B1022">
            <v>57</v>
          </cell>
          <cell r="C1022">
            <v>1</v>
          </cell>
          <cell r="D1022">
            <v>20</v>
          </cell>
          <cell r="E1022" t="str">
            <v>A</v>
          </cell>
          <cell r="F1022">
            <v>0.08</v>
          </cell>
        </row>
        <row r="1023">
          <cell r="A1023" t="str">
            <v>57.1.20.F</v>
          </cell>
          <cell r="B1023">
            <v>57</v>
          </cell>
          <cell r="C1023">
            <v>1</v>
          </cell>
          <cell r="D1023">
            <v>20</v>
          </cell>
          <cell r="E1023" t="str">
            <v>F</v>
          </cell>
          <cell r="F1023">
            <v>0.08</v>
          </cell>
        </row>
        <row r="1024">
          <cell r="A1024" t="str">
            <v>57.1.20.N</v>
          </cell>
          <cell r="B1024">
            <v>57</v>
          </cell>
          <cell r="C1024">
            <v>1</v>
          </cell>
          <cell r="D1024">
            <v>20</v>
          </cell>
          <cell r="E1024" t="str">
            <v>N</v>
          </cell>
          <cell r="F1024">
            <v>0.08</v>
          </cell>
        </row>
        <row r="1025">
          <cell r="A1025" t="str">
            <v>57.1.21.0</v>
          </cell>
          <cell r="B1025">
            <v>57</v>
          </cell>
          <cell r="C1025">
            <v>1</v>
          </cell>
          <cell r="D1025">
            <v>21</v>
          </cell>
          <cell r="E1025">
            <v>0</v>
          </cell>
          <cell r="F1025">
            <v>2.5100000000000001E-2</v>
          </cell>
        </row>
        <row r="1026">
          <cell r="A1026" t="str">
            <v>57.1.21.A</v>
          </cell>
          <cell r="B1026">
            <v>57</v>
          </cell>
          <cell r="C1026">
            <v>1</v>
          </cell>
          <cell r="D1026">
            <v>21</v>
          </cell>
          <cell r="E1026" t="str">
            <v>A</v>
          </cell>
          <cell r="F1026">
            <v>2.5100000000000001E-2</v>
          </cell>
        </row>
        <row r="1027">
          <cell r="A1027" t="str">
            <v>57.1.25.0</v>
          </cell>
          <cell r="B1027">
            <v>57</v>
          </cell>
          <cell r="C1027">
            <v>1</v>
          </cell>
          <cell r="D1027">
            <v>25</v>
          </cell>
          <cell r="E1027">
            <v>0</v>
          </cell>
          <cell r="F1027">
            <v>2.5100000000000001E-2</v>
          </cell>
        </row>
        <row r="1028">
          <cell r="A1028" t="str">
            <v>57.1.25.A</v>
          </cell>
          <cell r="B1028">
            <v>57</v>
          </cell>
          <cell r="C1028">
            <v>1</v>
          </cell>
          <cell r="D1028">
            <v>25</v>
          </cell>
          <cell r="E1028" t="str">
            <v>A</v>
          </cell>
          <cell r="F1028">
            <v>2.5100000000000001E-2</v>
          </cell>
        </row>
        <row r="1029">
          <cell r="A1029" t="str">
            <v>57.1.25.F</v>
          </cell>
          <cell r="B1029">
            <v>57</v>
          </cell>
          <cell r="C1029">
            <v>1</v>
          </cell>
          <cell r="D1029">
            <v>25</v>
          </cell>
          <cell r="E1029" t="str">
            <v>F</v>
          </cell>
          <cell r="F1029">
            <v>2.5100000000000001E-2</v>
          </cell>
        </row>
        <row r="1030">
          <cell r="A1030" t="str">
            <v>57.1.25.N</v>
          </cell>
          <cell r="B1030">
            <v>57</v>
          </cell>
          <cell r="C1030">
            <v>1</v>
          </cell>
          <cell r="D1030">
            <v>25</v>
          </cell>
          <cell r="E1030" t="str">
            <v>N</v>
          </cell>
          <cell r="F1030">
            <v>2.5100000000000001E-2</v>
          </cell>
        </row>
        <row r="1031">
          <cell r="A1031" t="str">
            <v>57.1.30.0</v>
          </cell>
          <cell r="B1031">
            <v>57</v>
          </cell>
          <cell r="C1031">
            <v>1</v>
          </cell>
          <cell r="D1031">
            <v>30</v>
          </cell>
          <cell r="E1031">
            <v>0</v>
          </cell>
          <cell r="F1031">
            <v>2.5100000000000001E-2</v>
          </cell>
        </row>
        <row r="1032">
          <cell r="A1032" t="str">
            <v>57.1.30.A</v>
          </cell>
          <cell r="B1032">
            <v>57</v>
          </cell>
          <cell r="C1032">
            <v>1</v>
          </cell>
          <cell r="D1032">
            <v>30</v>
          </cell>
          <cell r="E1032" t="str">
            <v>A</v>
          </cell>
          <cell r="F1032">
            <v>2.5100000000000001E-2</v>
          </cell>
        </row>
        <row r="1033">
          <cell r="A1033" t="str">
            <v>57.1.30.N</v>
          </cell>
          <cell r="B1033">
            <v>57</v>
          </cell>
          <cell r="C1033">
            <v>1</v>
          </cell>
          <cell r="D1033">
            <v>30</v>
          </cell>
          <cell r="E1033" t="str">
            <v>N</v>
          </cell>
          <cell r="F1033">
            <v>2.5100000000000001E-2</v>
          </cell>
        </row>
        <row r="1034">
          <cell r="A1034" t="str">
            <v>57.1.40.0</v>
          </cell>
          <cell r="B1034">
            <v>57</v>
          </cell>
          <cell r="C1034">
            <v>1</v>
          </cell>
          <cell r="D1034">
            <v>40</v>
          </cell>
          <cell r="E1034">
            <v>0</v>
          </cell>
          <cell r="F1034">
            <v>2.5100000000000001E-2</v>
          </cell>
        </row>
        <row r="1035">
          <cell r="A1035" t="str">
            <v>57.1.40.A</v>
          </cell>
          <cell r="B1035">
            <v>57</v>
          </cell>
          <cell r="C1035">
            <v>1</v>
          </cell>
          <cell r="D1035">
            <v>40</v>
          </cell>
          <cell r="E1035" t="str">
            <v>A</v>
          </cell>
          <cell r="F1035">
            <v>2.5100000000000001E-2</v>
          </cell>
        </row>
        <row r="1036">
          <cell r="A1036" t="str">
            <v>57.1.40.N</v>
          </cell>
          <cell r="B1036">
            <v>57</v>
          </cell>
          <cell r="C1036">
            <v>1</v>
          </cell>
          <cell r="D1036">
            <v>40</v>
          </cell>
          <cell r="E1036" t="str">
            <v>N</v>
          </cell>
          <cell r="F1036">
            <v>2.5100000000000001E-2</v>
          </cell>
        </row>
        <row r="1037">
          <cell r="A1037" t="str">
            <v>57.1.45.0</v>
          </cell>
          <cell r="B1037">
            <v>57</v>
          </cell>
          <cell r="C1037">
            <v>1</v>
          </cell>
          <cell r="D1037">
            <v>45</v>
          </cell>
          <cell r="E1037">
            <v>0</v>
          </cell>
          <cell r="F1037">
            <v>2.5100000000000001E-2</v>
          </cell>
        </row>
        <row r="1038">
          <cell r="A1038" t="str">
            <v>57.1.45.A</v>
          </cell>
          <cell r="B1038">
            <v>57</v>
          </cell>
          <cell r="C1038">
            <v>1</v>
          </cell>
          <cell r="D1038">
            <v>45</v>
          </cell>
          <cell r="E1038" t="str">
            <v>A</v>
          </cell>
          <cell r="F1038">
            <v>2.5100000000000001E-2</v>
          </cell>
        </row>
        <row r="1039">
          <cell r="A1039" t="str">
            <v>57.1.50.0</v>
          </cell>
          <cell r="B1039">
            <v>57</v>
          </cell>
          <cell r="C1039">
            <v>1</v>
          </cell>
          <cell r="D1039">
            <v>50</v>
          </cell>
          <cell r="E1039">
            <v>0</v>
          </cell>
          <cell r="F1039">
            <v>2.5100000000000001E-2</v>
          </cell>
        </row>
        <row r="1040">
          <cell r="A1040" t="str">
            <v>57.1.50.A</v>
          </cell>
          <cell r="B1040">
            <v>57</v>
          </cell>
          <cell r="C1040">
            <v>1</v>
          </cell>
          <cell r="D1040">
            <v>50</v>
          </cell>
          <cell r="E1040" t="str">
            <v>A</v>
          </cell>
          <cell r="F1040">
            <v>2.5100000000000001E-2</v>
          </cell>
        </row>
        <row r="1041">
          <cell r="A1041" t="str">
            <v>57.1.50.F</v>
          </cell>
          <cell r="B1041">
            <v>57</v>
          </cell>
          <cell r="C1041">
            <v>1</v>
          </cell>
          <cell r="D1041">
            <v>50</v>
          </cell>
          <cell r="E1041" t="str">
            <v>F</v>
          </cell>
          <cell r="F1041">
            <v>2.5100000000000001E-2</v>
          </cell>
        </row>
        <row r="1042">
          <cell r="A1042" t="str">
            <v>57.1.50.N</v>
          </cell>
          <cell r="B1042">
            <v>57</v>
          </cell>
          <cell r="C1042">
            <v>1</v>
          </cell>
          <cell r="D1042">
            <v>50</v>
          </cell>
          <cell r="E1042" t="str">
            <v>N</v>
          </cell>
          <cell r="F1042">
            <v>2.5100000000000001E-2</v>
          </cell>
        </row>
        <row r="1043">
          <cell r="A1043" t="str">
            <v>57.1.55.0</v>
          </cell>
          <cell r="B1043">
            <v>57</v>
          </cell>
          <cell r="C1043">
            <v>1</v>
          </cell>
          <cell r="D1043">
            <v>55</v>
          </cell>
          <cell r="E1043">
            <v>0</v>
          </cell>
          <cell r="F1043">
            <v>2.5100000000000001E-2</v>
          </cell>
        </row>
        <row r="1044">
          <cell r="A1044" t="str">
            <v>57.1.55.A</v>
          </cell>
          <cell r="B1044">
            <v>57</v>
          </cell>
          <cell r="C1044">
            <v>1</v>
          </cell>
          <cell r="D1044">
            <v>55</v>
          </cell>
          <cell r="E1044" t="str">
            <v>A</v>
          </cell>
          <cell r="F1044">
            <v>2.5100000000000001E-2</v>
          </cell>
        </row>
        <row r="1045">
          <cell r="A1045" t="str">
            <v>57.1.55.F</v>
          </cell>
          <cell r="B1045">
            <v>57</v>
          </cell>
          <cell r="C1045">
            <v>1</v>
          </cell>
          <cell r="D1045">
            <v>55</v>
          </cell>
          <cell r="E1045" t="str">
            <v>F</v>
          </cell>
          <cell r="F1045">
            <v>2.5100000000000001E-2</v>
          </cell>
        </row>
        <row r="1046">
          <cell r="A1046" t="str">
            <v>57.1.55.N</v>
          </cell>
          <cell r="B1046">
            <v>57</v>
          </cell>
          <cell r="C1046">
            <v>1</v>
          </cell>
          <cell r="D1046">
            <v>55</v>
          </cell>
          <cell r="E1046" t="str">
            <v>N</v>
          </cell>
          <cell r="F1046">
            <v>2.5100000000000001E-2</v>
          </cell>
        </row>
        <row r="1047">
          <cell r="A1047" t="str">
            <v>57.1.57.I</v>
          </cell>
          <cell r="B1047">
            <v>57</v>
          </cell>
          <cell r="C1047">
            <v>1</v>
          </cell>
          <cell r="D1047">
            <v>57</v>
          </cell>
          <cell r="E1047" t="str">
            <v>I</v>
          </cell>
          <cell r="F1047">
            <v>2.5100000000000001E-2</v>
          </cell>
        </row>
        <row r="1048">
          <cell r="A1048" t="str">
            <v>57.1.57.N</v>
          </cell>
          <cell r="B1048">
            <v>57</v>
          </cell>
          <cell r="C1048">
            <v>1</v>
          </cell>
          <cell r="D1048">
            <v>57</v>
          </cell>
          <cell r="E1048" t="str">
            <v>N</v>
          </cell>
          <cell r="F1048">
            <v>2.5100000000000001E-2</v>
          </cell>
        </row>
        <row r="1049">
          <cell r="A1049" t="str">
            <v>57.1.60.0</v>
          </cell>
          <cell r="B1049">
            <v>57</v>
          </cell>
          <cell r="C1049">
            <v>1</v>
          </cell>
          <cell r="D1049">
            <v>60</v>
          </cell>
          <cell r="E1049">
            <v>0</v>
          </cell>
          <cell r="F1049">
            <v>2.5100000000000001E-2</v>
          </cell>
        </row>
        <row r="1050">
          <cell r="A1050" t="str">
            <v>57.1.60.A</v>
          </cell>
          <cell r="B1050">
            <v>57</v>
          </cell>
          <cell r="C1050">
            <v>1</v>
          </cell>
          <cell r="D1050">
            <v>60</v>
          </cell>
          <cell r="E1050" t="str">
            <v>A</v>
          </cell>
          <cell r="F1050">
            <v>2.5100000000000001E-2</v>
          </cell>
        </row>
        <row r="1051">
          <cell r="A1051" t="str">
            <v>57.1.61.0</v>
          </cell>
          <cell r="B1051">
            <v>57</v>
          </cell>
          <cell r="C1051">
            <v>1</v>
          </cell>
          <cell r="D1051">
            <v>61</v>
          </cell>
          <cell r="E1051">
            <v>0</v>
          </cell>
          <cell r="F1051">
            <v>2.5100000000000001E-2</v>
          </cell>
        </row>
        <row r="1052">
          <cell r="A1052" t="str">
            <v>57.1.61.A</v>
          </cell>
          <cell r="B1052">
            <v>57</v>
          </cell>
          <cell r="C1052">
            <v>1</v>
          </cell>
          <cell r="D1052">
            <v>61</v>
          </cell>
          <cell r="E1052" t="str">
            <v>A</v>
          </cell>
          <cell r="F1052">
            <v>2.5100000000000001E-2</v>
          </cell>
        </row>
        <row r="1053">
          <cell r="A1053" t="str">
            <v>57.1.61.F</v>
          </cell>
          <cell r="B1053">
            <v>57</v>
          </cell>
          <cell r="C1053">
            <v>1</v>
          </cell>
          <cell r="D1053">
            <v>61</v>
          </cell>
          <cell r="E1053" t="str">
            <v>F</v>
          </cell>
          <cell r="F1053">
            <v>2.5100000000000001E-2</v>
          </cell>
        </row>
        <row r="1054">
          <cell r="A1054" t="str">
            <v>57.1.61.N</v>
          </cell>
          <cell r="B1054">
            <v>57</v>
          </cell>
          <cell r="C1054">
            <v>1</v>
          </cell>
          <cell r="D1054">
            <v>61</v>
          </cell>
          <cell r="E1054" t="str">
            <v>N</v>
          </cell>
          <cell r="F1054">
            <v>2.5100000000000001E-2</v>
          </cell>
        </row>
        <row r="1055">
          <cell r="A1055" t="str">
            <v>57.1.62.0</v>
          </cell>
          <cell r="B1055">
            <v>57</v>
          </cell>
          <cell r="C1055">
            <v>1</v>
          </cell>
          <cell r="D1055">
            <v>62</v>
          </cell>
          <cell r="E1055">
            <v>0</v>
          </cell>
          <cell r="F1055">
            <v>2.5100000000000001E-2</v>
          </cell>
        </row>
        <row r="1056">
          <cell r="A1056" t="str">
            <v>57.1.62.A</v>
          </cell>
          <cell r="B1056">
            <v>57</v>
          </cell>
          <cell r="C1056">
            <v>1</v>
          </cell>
          <cell r="D1056">
            <v>62</v>
          </cell>
          <cell r="E1056" t="str">
            <v>A</v>
          </cell>
          <cell r="F1056">
            <v>2.5100000000000001E-2</v>
          </cell>
        </row>
        <row r="1057">
          <cell r="A1057" t="str">
            <v>57.1.65.0</v>
          </cell>
          <cell r="B1057">
            <v>57</v>
          </cell>
          <cell r="C1057">
            <v>1</v>
          </cell>
          <cell r="D1057">
            <v>65</v>
          </cell>
          <cell r="E1057">
            <v>0</v>
          </cell>
          <cell r="F1057">
            <v>2.5100000000000001E-2</v>
          </cell>
        </row>
        <row r="1058">
          <cell r="A1058" t="str">
            <v>57.1.65.A</v>
          </cell>
          <cell r="B1058">
            <v>57</v>
          </cell>
          <cell r="C1058">
            <v>1</v>
          </cell>
          <cell r="D1058">
            <v>65</v>
          </cell>
          <cell r="E1058" t="str">
            <v>A</v>
          </cell>
          <cell r="F1058">
            <v>2.5100000000000001E-2</v>
          </cell>
        </row>
        <row r="1059">
          <cell r="A1059" t="str">
            <v>57.1.68.0</v>
          </cell>
          <cell r="B1059">
            <v>57</v>
          </cell>
          <cell r="C1059">
            <v>1</v>
          </cell>
          <cell r="D1059">
            <v>68</v>
          </cell>
          <cell r="E1059">
            <v>0</v>
          </cell>
          <cell r="F1059">
            <v>2.5100000000000001E-2</v>
          </cell>
        </row>
        <row r="1060">
          <cell r="A1060" t="str">
            <v>57.1.68.A</v>
          </cell>
          <cell r="B1060">
            <v>57</v>
          </cell>
          <cell r="C1060">
            <v>1</v>
          </cell>
          <cell r="D1060">
            <v>68</v>
          </cell>
          <cell r="E1060" t="str">
            <v>A</v>
          </cell>
          <cell r="F1060">
            <v>2.5100000000000001E-2</v>
          </cell>
        </row>
        <row r="1061">
          <cell r="A1061" t="str">
            <v>57.1.68.N</v>
          </cell>
          <cell r="B1061">
            <v>57</v>
          </cell>
          <cell r="C1061">
            <v>1</v>
          </cell>
          <cell r="D1061">
            <v>68</v>
          </cell>
          <cell r="E1061" t="str">
            <v>N</v>
          </cell>
          <cell r="F1061">
            <v>2.5100000000000001E-2</v>
          </cell>
        </row>
        <row r="1062">
          <cell r="A1062" t="str">
            <v>57.1.73.0</v>
          </cell>
          <cell r="B1062">
            <v>57</v>
          </cell>
          <cell r="C1062">
            <v>1</v>
          </cell>
          <cell r="D1062">
            <v>73</v>
          </cell>
          <cell r="E1062">
            <v>0</v>
          </cell>
          <cell r="F1062">
            <v>2.5100000000000001E-2</v>
          </cell>
        </row>
        <row r="1063">
          <cell r="A1063" t="str">
            <v>57.1.73.A</v>
          </cell>
          <cell r="B1063">
            <v>57</v>
          </cell>
          <cell r="C1063">
            <v>1</v>
          </cell>
          <cell r="D1063">
            <v>73</v>
          </cell>
          <cell r="E1063" t="str">
            <v>A</v>
          </cell>
          <cell r="F1063">
            <v>2.5100000000000001E-2</v>
          </cell>
        </row>
        <row r="1064">
          <cell r="A1064" t="str">
            <v>57.1.75.0</v>
          </cell>
          <cell r="B1064">
            <v>57</v>
          </cell>
          <cell r="C1064">
            <v>1</v>
          </cell>
          <cell r="D1064">
            <v>75</v>
          </cell>
          <cell r="E1064">
            <v>0</v>
          </cell>
          <cell r="F1064">
            <v>2.5100000000000001E-2</v>
          </cell>
        </row>
        <row r="1065">
          <cell r="A1065" t="str">
            <v>57.1.75.A</v>
          </cell>
          <cell r="B1065">
            <v>57</v>
          </cell>
          <cell r="C1065">
            <v>1</v>
          </cell>
          <cell r="D1065">
            <v>75</v>
          </cell>
          <cell r="E1065" t="str">
            <v>A</v>
          </cell>
          <cell r="F1065">
            <v>2.5100000000000001E-2</v>
          </cell>
        </row>
        <row r="1066">
          <cell r="A1066" t="str">
            <v>57.1.81.0</v>
          </cell>
          <cell r="B1066">
            <v>57</v>
          </cell>
          <cell r="C1066">
            <v>1</v>
          </cell>
          <cell r="D1066">
            <v>81</v>
          </cell>
          <cell r="E1066">
            <v>0</v>
          </cell>
          <cell r="F1066">
            <v>2.5100000000000001E-2</v>
          </cell>
        </row>
        <row r="1067">
          <cell r="A1067" t="str">
            <v>57.1.81.A</v>
          </cell>
          <cell r="B1067">
            <v>57</v>
          </cell>
          <cell r="C1067">
            <v>1</v>
          </cell>
          <cell r="D1067">
            <v>81</v>
          </cell>
          <cell r="E1067" t="str">
            <v>A</v>
          </cell>
          <cell r="F1067">
            <v>2.5100000000000001E-2</v>
          </cell>
        </row>
        <row r="1068">
          <cell r="A1068" t="str">
            <v>57.1.84.0</v>
          </cell>
          <cell r="B1068">
            <v>57</v>
          </cell>
          <cell r="C1068">
            <v>1</v>
          </cell>
          <cell r="D1068">
            <v>84</v>
          </cell>
          <cell r="E1068">
            <v>0</v>
          </cell>
          <cell r="F1068">
            <v>2.5100000000000001E-2</v>
          </cell>
        </row>
        <row r="1069">
          <cell r="A1069" t="str">
            <v>57.1.84.A</v>
          </cell>
          <cell r="B1069">
            <v>57</v>
          </cell>
          <cell r="C1069">
            <v>1</v>
          </cell>
          <cell r="D1069">
            <v>84</v>
          </cell>
          <cell r="E1069" t="str">
            <v>A</v>
          </cell>
          <cell r="F1069">
            <v>2.5100000000000001E-2</v>
          </cell>
        </row>
        <row r="1070">
          <cell r="A1070" t="str">
            <v>57.1.85.0</v>
          </cell>
          <cell r="B1070">
            <v>57</v>
          </cell>
          <cell r="C1070">
            <v>1</v>
          </cell>
          <cell r="D1070">
            <v>85</v>
          </cell>
          <cell r="E1070">
            <v>0</v>
          </cell>
          <cell r="F1070">
            <v>2.5100000000000001E-2</v>
          </cell>
        </row>
        <row r="1071">
          <cell r="A1071" t="str">
            <v>57.1.85.A</v>
          </cell>
          <cell r="B1071">
            <v>57</v>
          </cell>
          <cell r="C1071">
            <v>1</v>
          </cell>
          <cell r="D1071">
            <v>85</v>
          </cell>
          <cell r="E1071" t="str">
            <v>A</v>
          </cell>
          <cell r="F1071">
            <v>2.5100000000000001E-2</v>
          </cell>
        </row>
        <row r="1072">
          <cell r="A1072" t="str">
            <v>57.1.85.N</v>
          </cell>
          <cell r="B1072">
            <v>57</v>
          </cell>
          <cell r="C1072">
            <v>1</v>
          </cell>
          <cell r="D1072">
            <v>85</v>
          </cell>
          <cell r="E1072" t="str">
            <v>N</v>
          </cell>
          <cell r="F1072">
            <v>2.5100000000000001E-2</v>
          </cell>
        </row>
        <row r="1073">
          <cell r="A1073" t="str">
            <v>57.1.88.0</v>
          </cell>
          <cell r="B1073">
            <v>57</v>
          </cell>
          <cell r="C1073">
            <v>1</v>
          </cell>
          <cell r="D1073">
            <v>88</v>
          </cell>
          <cell r="E1073">
            <v>0</v>
          </cell>
          <cell r="F1073">
            <v>2.5100000000000001E-2</v>
          </cell>
        </row>
        <row r="1074">
          <cell r="A1074" t="str">
            <v>57.1.88.A</v>
          </cell>
          <cell r="B1074">
            <v>57</v>
          </cell>
          <cell r="C1074">
            <v>1</v>
          </cell>
          <cell r="D1074">
            <v>88</v>
          </cell>
          <cell r="E1074" t="str">
            <v>A</v>
          </cell>
          <cell r="F1074">
            <v>2.5100000000000001E-2</v>
          </cell>
        </row>
        <row r="1075">
          <cell r="A1075" t="str">
            <v>57.1.89.0</v>
          </cell>
          <cell r="B1075">
            <v>57</v>
          </cell>
          <cell r="C1075">
            <v>1</v>
          </cell>
          <cell r="D1075">
            <v>89</v>
          </cell>
          <cell r="E1075">
            <v>0</v>
          </cell>
          <cell r="F1075">
            <v>2.5100000000000001E-2</v>
          </cell>
        </row>
        <row r="1076">
          <cell r="A1076" t="str">
            <v>57.1.89.A</v>
          </cell>
          <cell r="B1076">
            <v>57</v>
          </cell>
          <cell r="C1076">
            <v>1</v>
          </cell>
          <cell r="D1076">
            <v>89</v>
          </cell>
          <cell r="E1076" t="str">
            <v>A</v>
          </cell>
          <cell r="F1076">
            <v>2.5100000000000001E-2</v>
          </cell>
        </row>
        <row r="1077">
          <cell r="A1077" t="str">
            <v>57.1.90.0</v>
          </cell>
          <cell r="B1077">
            <v>57</v>
          </cell>
          <cell r="C1077">
            <v>1</v>
          </cell>
          <cell r="D1077">
            <v>90</v>
          </cell>
          <cell r="E1077">
            <v>0</v>
          </cell>
          <cell r="F1077">
            <v>2.5100000000000001E-2</v>
          </cell>
        </row>
        <row r="1078">
          <cell r="A1078" t="str">
            <v>57.1.90.A</v>
          </cell>
          <cell r="B1078">
            <v>57</v>
          </cell>
          <cell r="C1078">
            <v>1</v>
          </cell>
          <cell r="D1078">
            <v>90</v>
          </cell>
          <cell r="E1078" t="str">
            <v>A</v>
          </cell>
          <cell r="F1078">
            <v>2.5100000000000001E-2</v>
          </cell>
        </row>
        <row r="1079">
          <cell r="A1079" t="str">
            <v>57.1.91.0</v>
          </cell>
          <cell r="B1079">
            <v>57</v>
          </cell>
          <cell r="C1079">
            <v>1</v>
          </cell>
          <cell r="D1079">
            <v>91</v>
          </cell>
          <cell r="E1079">
            <v>0</v>
          </cell>
          <cell r="F1079">
            <v>2.5100000000000001E-2</v>
          </cell>
        </row>
        <row r="1080">
          <cell r="A1080" t="str">
            <v>57.1.91.A</v>
          </cell>
          <cell r="B1080">
            <v>57</v>
          </cell>
          <cell r="C1080">
            <v>1</v>
          </cell>
          <cell r="D1080">
            <v>91</v>
          </cell>
          <cell r="E1080" t="str">
            <v>A</v>
          </cell>
          <cell r="F1080">
            <v>2.5100000000000001E-2</v>
          </cell>
        </row>
        <row r="1081">
          <cell r="A1081" t="str">
            <v>57.1.92.0</v>
          </cell>
          <cell r="B1081">
            <v>57</v>
          </cell>
          <cell r="C1081">
            <v>1</v>
          </cell>
          <cell r="D1081">
            <v>92</v>
          </cell>
          <cell r="E1081">
            <v>0</v>
          </cell>
          <cell r="F1081">
            <v>2.5100000000000001E-2</v>
          </cell>
        </row>
        <row r="1082">
          <cell r="A1082" t="str">
            <v>57.1.92.A</v>
          </cell>
          <cell r="B1082">
            <v>57</v>
          </cell>
          <cell r="C1082">
            <v>1</v>
          </cell>
          <cell r="D1082">
            <v>92</v>
          </cell>
          <cell r="E1082" t="str">
            <v>A</v>
          </cell>
          <cell r="F1082">
            <v>2.5100000000000001E-2</v>
          </cell>
        </row>
        <row r="1083">
          <cell r="A1083" t="str">
            <v>57.1.92.N</v>
          </cell>
          <cell r="B1083">
            <v>57</v>
          </cell>
          <cell r="C1083">
            <v>1</v>
          </cell>
          <cell r="D1083">
            <v>92</v>
          </cell>
          <cell r="E1083" t="str">
            <v>N</v>
          </cell>
          <cell r="F1083">
            <v>2.5100000000000001E-2</v>
          </cell>
        </row>
        <row r="1084">
          <cell r="A1084" t="str">
            <v>57.1.93.0</v>
          </cell>
          <cell r="B1084">
            <v>57</v>
          </cell>
          <cell r="C1084">
            <v>1</v>
          </cell>
          <cell r="D1084">
            <v>93</v>
          </cell>
          <cell r="E1084">
            <v>0</v>
          </cell>
          <cell r="F1084">
            <v>2.5100000000000001E-2</v>
          </cell>
        </row>
        <row r="1085">
          <cell r="A1085" t="str">
            <v>57.1.93.A</v>
          </cell>
          <cell r="B1085">
            <v>57</v>
          </cell>
          <cell r="C1085">
            <v>1</v>
          </cell>
          <cell r="D1085">
            <v>93</v>
          </cell>
          <cell r="E1085" t="str">
            <v>A</v>
          </cell>
          <cell r="F1085">
            <v>2.5100000000000001E-2</v>
          </cell>
        </row>
        <row r="1086">
          <cell r="A1086" t="str">
            <v>57.1.93.N</v>
          </cell>
          <cell r="B1086">
            <v>57</v>
          </cell>
          <cell r="C1086">
            <v>1</v>
          </cell>
          <cell r="D1086">
            <v>93</v>
          </cell>
          <cell r="E1086" t="str">
            <v>N</v>
          </cell>
          <cell r="F1086">
            <v>2.5100000000000001E-2</v>
          </cell>
        </row>
        <row r="1087">
          <cell r="A1087" t="str">
            <v>57.1.94.0</v>
          </cell>
          <cell r="B1087">
            <v>57</v>
          </cell>
          <cell r="C1087">
            <v>1</v>
          </cell>
          <cell r="D1087">
            <v>94</v>
          </cell>
          <cell r="E1087">
            <v>0</v>
          </cell>
          <cell r="F1087">
            <v>2.5100000000000001E-2</v>
          </cell>
        </row>
        <row r="1088">
          <cell r="A1088" t="str">
            <v>57.1.94.A</v>
          </cell>
          <cell r="B1088">
            <v>57</v>
          </cell>
          <cell r="C1088">
            <v>1</v>
          </cell>
          <cell r="D1088">
            <v>94</v>
          </cell>
          <cell r="E1088" t="str">
            <v>A</v>
          </cell>
          <cell r="F1088">
            <v>2.5100000000000001E-2</v>
          </cell>
        </row>
        <row r="1089">
          <cell r="A1089" t="str">
            <v>57.1.94.F</v>
          </cell>
          <cell r="B1089">
            <v>57</v>
          </cell>
          <cell r="C1089">
            <v>1</v>
          </cell>
          <cell r="D1089">
            <v>94</v>
          </cell>
          <cell r="E1089" t="str">
            <v>F</v>
          </cell>
          <cell r="F1089">
            <v>2.5100000000000001E-2</v>
          </cell>
        </row>
        <row r="1090">
          <cell r="A1090" t="str">
            <v>57.1.94.N</v>
          </cell>
          <cell r="B1090">
            <v>57</v>
          </cell>
          <cell r="C1090">
            <v>1</v>
          </cell>
          <cell r="D1090">
            <v>94</v>
          </cell>
          <cell r="E1090" t="str">
            <v>N</v>
          </cell>
          <cell r="F1090">
            <v>2.5100000000000001E-2</v>
          </cell>
        </row>
        <row r="1091">
          <cell r="A1091" t="str">
            <v>57.1.95.0</v>
          </cell>
          <cell r="B1091">
            <v>57</v>
          </cell>
          <cell r="C1091">
            <v>1</v>
          </cell>
          <cell r="D1091">
            <v>95</v>
          </cell>
          <cell r="E1091">
            <v>0</v>
          </cell>
          <cell r="F1091">
            <v>2.5100000000000001E-2</v>
          </cell>
        </row>
        <row r="1092">
          <cell r="A1092" t="str">
            <v>57.1.95.A</v>
          </cell>
          <cell r="B1092">
            <v>57</v>
          </cell>
          <cell r="C1092">
            <v>1</v>
          </cell>
          <cell r="D1092">
            <v>95</v>
          </cell>
          <cell r="E1092" t="str">
            <v>A</v>
          </cell>
          <cell r="F1092">
            <v>2.5100000000000001E-2</v>
          </cell>
        </row>
        <row r="1093">
          <cell r="A1093" t="str">
            <v>57.1.98.0</v>
          </cell>
          <cell r="B1093">
            <v>57</v>
          </cell>
          <cell r="C1093">
            <v>1</v>
          </cell>
          <cell r="D1093">
            <v>98</v>
          </cell>
          <cell r="E1093">
            <v>0</v>
          </cell>
          <cell r="F1093">
            <v>0</v>
          </cell>
        </row>
        <row r="1094">
          <cell r="A1094" t="str">
            <v>57.1.98.A</v>
          </cell>
          <cell r="B1094">
            <v>57</v>
          </cell>
          <cell r="C1094">
            <v>1</v>
          </cell>
          <cell r="D1094">
            <v>98</v>
          </cell>
          <cell r="E1094" t="str">
            <v>A</v>
          </cell>
          <cell r="F1094">
            <v>0</v>
          </cell>
        </row>
        <row r="1095">
          <cell r="A1095" t="str">
            <v>57.1.98.C</v>
          </cell>
          <cell r="B1095">
            <v>57</v>
          </cell>
          <cell r="C1095">
            <v>1</v>
          </cell>
          <cell r="D1095">
            <v>98</v>
          </cell>
          <cell r="E1095" t="str">
            <v>C</v>
          </cell>
          <cell r="F1095">
            <v>0</v>
          </cell>
        </row>
        <row r="1096">
          <cell r="A1096" t="str">
            <v>58.1.0.0</v>
          </cell>
          <cell r="B1096">
            <v>58</v>
          </cell>
          <cell r="C1096">
            <v>1</v>
          </cell>
          <cell r="D1096">
            <v>0</v>
          </cell>
          <cell r="E1096">
            <v>0</v>
          </cell>
          <cell r="F1096">
            <v>0.12</v>
          </cell>
        </row>
        <row r="1097">
          <cell r="A1097" t="str">
            <v>58.14.0.0</v>
          </cell>
          <cell r="B1097">
            <v>58</v>
          </cell>
          <cell r="C1097">
            <v>14</v>
          </cell>
          <cell r="D1097">
            <v>0</v>
          </cell>
          <cell r="E1097">
            <v>0</v>
          </cell>
          <cell r="F1097">
            <v>0.12</v>
          </cell>
        </row>
        <row r="1098">
          <cell r="A1098" t="str">
            <v>58.1.0.A</v>
          </cell>
          <cell r="B1098">
            <v>58</v>
          </cell>
          <cell r="C1098">
            <v>1</v>
          </cell>
          <cell r="D1098">
            <v>0</v>
          </cell>
          <cell r="E1098" t="str">
            <v>A</v>
          </cell>
          <cell r="F1098">
            <v>0.12</v>
          </cell>
        </row>
        <row r="1099">
          <cell r="A1099" t="str">
            <v>58.14.0.A</v>
          </cell>
          <cell r="B1099">
            <v>58</v>
          </cell>
          <cell r="C1099">
            <v>14</v>
          </cell>
          <cell r="D1099">
            <v>0</v>
          </cell>
          <cell r="E1099" t="str">
            <v>A</v>
          </cell>
          <cell r="F1099">
            <v>0.12</v>
          </cell>
        </row>
        <row r="1100">
          <cell r="A1100" t="str">
            <v>58.1.0.E</v>
          </cell>
          <cell r="B1100">
            <v>58</v>
          </cell>
          <cell r="C1100">
            <v>1</v>
          </cell>
          <cell r="D1100">
            <v>0</v>
          </cell>
          <cell r="E1100" t="str">
            <v>E</v>
          </cell>
          <cell r="F1100">
            <v>0.12</v>
          </cell>
        </row>
        <row r="1101">
          <cell r="A1101" t="str">
            <v>58.0E.0.E</v>
          </cell>
          <cell r="B1101">
            <v>58</v>
          </cell>
          <cell r="C1101" t="str">
            <v>0E</v>
          </cell>
          <cell r="D1101">
            <v>0</v>
          </cell>
          <cell r="E1101" t="str">
            <v>E</v>
          </cell>
          <cell r="F1101">
            <v>0.12</v>
          </cell>
        </row>
        <row r="1102">
          <cell r="A1102" t="str">
            <v>58.1.0.N</v>
          </cell>
          <cell r="B1102">
            <v>58</v>
          </cell>
          <cell r="C1102">
            <v>1</v>
          </cell>
          <cell r="D1102">
            <v>0</v>
          </cell>
          <cell r="E1102" t="str">
            <v>N</v>
          </cell>
          <cell r="F1102">
            <v>0.12</v>
          </cell>
        </row>
        <row r="1103">
          <cell r="A1103" t="str">
            <v>58.0E.0.N</v>
          </cell>
          <cell r="B1103">
            <v>58</v>
          </cell>
          <cell r="C1103" t="str">
            <v>0E</v>
          </cell>
          <cell r="D1103">
            <v>0</v>
          </cell>
          <cell r="E1103" t="str">
            <v>N</v>
          </cell>
          <cell r="F1103">
            <v>0.12</v>
          </cell>
        </row>
        <row r="1104">
          <cell r="A1104" t="str">
            <v>58.0M.0.N</v>
          </cell>
          <cell r="B1104">
            <v>58</v>
          </cell>
          <cell r="C1104" t="str">
            <v>0M</v>
          </cell>
          <cell r="D1104">
            <v>0</v>
          </cell>
          <cell r="E1104" t="str">
            <v>N</v>
          </cell>
          <cell r="F1104">
            <v>0.12</v>
          </cell>
        </row>
        <row r="1105">
          <cell r="A1105" t="str">
            <v>58.0U.0.N</v>
          </cell>
          <cell r="B1105">
            <v>58</v>
          </cell>
          <cell r="C1105" t="str">
            <v>0U</v>
          </cell>
          <cell r="D1105">
            <v>0</v>
          </cell>
          <cell r="E1105" t="str">
            <v>N</v>
          </cell>
          <cell r="F1105">
            <v>0.12</v>
          </cell>
        </row>
        <row r="1106">
          <cell r="A1106" t="str">
            <v>58.27.0.N</v>
          </cell>
          <cell r="B1106">
            <v>58</v>
          </cell>
          <cell r="C1106">
            <v>27</v>
          </cell>
          <cell r="D1106">
            <v>0</v>
          </cell>
          <cell r="E1106" t="str">
            <v>N</v>
          </cell>
          <cell r="F1106">
            <v>0.12</v>
          </cell>
        </row>
        <row r="1107">
          <cell r="A1107" t="str">
            <v>58.7A.0.N</v>
          </cell>
          <cell r="B1107">
            <v>58</v>
          </cell>
          <cell r="C1107" t="str">
            <v>7A</v>
          </cell>
          <cell r="D1107">
            <v>0</v>
          </cell>
          <cell r="E1107" t="str">
            <v>N</v>
          </cell>
          <cell r="F1107">
            <v>0.12</v>
          </cell>
        </row>
        <row r="1108">
          <cell r="A1108" t="str">
            <v>58.1.1.0</v>
          </cell>
          <cell r="B1108">
            <v>58</v>
          </cell>
          <cell r="C1108">
            <v>1</v>
          </cell>
          <cell r="D1108">
            <v>1</v>
          </cell>
          <cell r="E1108">
            <v>0</v>
          </cell>
          <cell r="F1108">
            <v>0.12</v>
          </cell>
        </row>
        <row r="1109">
          <cell r="A1109" t="str">
            <v>58.1.1.A</v>
          </cell>
          <cell r="B1109">
            <v>58</v>
          </cell>
          <cell r="C1109">
            <v>1</v>
          </cell>
          <cell r="D1109">
            <v>1</v>
          </cell>
          <cell r="E1109" t="str">
            <v>A</v>
          </cell>
          <cell r="F1109">
            <v>0.12</v>
          </cell>
        </row>
        <row r="1110">
          <cell r="A1110" t="str">
            <v>58.1.5.0</v>
          </cell>
          <cell r="B1110">
            <v>58</v>
          </cell>
          <cell r="C1110">
            <v>1</v>
          </cell>
          <cell r="D1110">
            <v>5</v>
          </cell>
          <cell r="E1110">
            <v>0</v>
          </cell>
          <cell r="F1110">
            <v>0.12</v>
          </cell>
        </row>
        <row r="1111">
          <cell r="A1111" t="str">
            <v>58.1.5.A</v>
          </cell>
          <cell r="B1111">
            <v>58</v>
          </cell>
          <cell r="C1111">
            <v>1</v>
          </cell>
          <cell r="D1111">
            <v>5</v>
          </cell>
          <cell r="E1111" t="str">
            <v>A</v>
          </cell>
          <cell r="F1111">
            <v>0.12</v>
          </cell>
        </row>
        <row r="1112">
          <cell r="A1112" t="str">
            <v>58.1.5.E</v>
          </cell>
          <cell r="B1112">
            <v>58</v>
          </cell>
          <cell r="C1112">
            <v>1</v>
          </cell>
          <cell r="D1112">
            <v>5</v>
          </cell>
          <cell r="E1112" t="str">
            <v>E</v>
          </cell>
          <cell r="F1112">
            <v>0.12</v>
          </cell>
        </row>
        <row r="1113">
          <cell r="A1113" t="str">
            <v>58.1.5.N</v>
          </cell>
          <cell r="B1113">
            <v>58</v>
          </cell>
          <cell r="C1113">
            <v>1</v>
          </cell>
          <cell r="D1113">
            <v>5</v>
          </cell>
          <cell r="E1113" t="str">
            <v>N</v>
          </cell>
          <cell r="F1113">
            <v>0.12</v>
          </cell>
        </row>
        <row r="1114">
          <cell r="A1114" t="str">
            <v>58.1.6.0</v>
          </cell>
          <cell r="B1114">
            <v>58</v>
          </cell>
          <cell r="C1114">
            <v>1</v>
          </cell>
          <cell r="D1114">
            <v>6</v>
          </cell>
          <cell r="E1114">
            <v>0</v>
          </cell>
          <cell r="F1114">
            <v>0.12</v>
          </cell>
        </row>
        <row r="1115">
          <cell r="A1115" t="str">
            <v>58.14.6.0</v>
          </cell>
          <cell r="B1115">
            <v>58</v>
          </cell>
          <cell r="C1115">
            <v>14</v>
          </cell>
          <cell r="D1115">
            <v>6</v>
          </cell>
          <cell r="E1115">
            <v>0</v>
          </cell>
          <cell r="F1115">
            <v>0.12</v>
          </cell>
        </row>
        <row r="1116">
          <cell r="A1116" t="str">
            <v>58.14.6.A</v>
          </cell>
          <cell r="B1116">
            <v>58</v>
          </cell>
          <cell r="C1116">
            <v>14</v>
          </cell>
          <cell r="D1116">
            <v>6</v>
          </cell>
          <cell r="E1116" t="str">
            <v>A</v>
          </cell>
          <cell r="F1116">
            <v>0.12</v>
          </cell>
        </row>
        <row r="1117">
          <cell r="A1117" t="str">
            <v>58.1.6.E</v>
          </cell>
          <cell r="B1117">
            <v>58</v>
          </cell>
          <cell r="C1117">
            <v>1</v>
          </cell>
          <cell r="D1117">
            <v>6</v>
          </cell>
          <cell r="E1117" t="str">
            <v>E</v>
          </cell>
          <cell r="F1117">
            <v>0.12</v>
          </cell>
        </row>
        <row r="1118">
          <cell r="A1118" t="str">
            <v>58.1.6.N</v>
          </cell>
          <cell r="B1118">
            <v>58</v>
          </cell>
          <cell r="C1118">
            <v>1</v>
          </cell>
          <cell r="D1118">
            <v>6</v>
          </cell>
          <cell r="E1118" t="str">
            <v>N</v>
          </cell>
          <cell r="F1118">
            <v>0.12</v>
          </cell>
        </row>
        <row r="1119">
          <cell r="A1119" t="str">
            <v>58.1.7.N</v>
          </cell>
          <cell r="B1119">
            <v>58</v>
          </cell>
          <cell r="C1119">
            <v>1</v>
          </cell>
          <cell r="D1119">
            <v>7</v>
          </cell>
          <cell r="E1119" t="str">
            <v>N</v>
          </cell>
          <cell r="F1119">
            <v>9.0399999999999994E-2</v>
          </cell>
        </row>
        <row r="1120">
          <cell r="A1120" t="str">
            <v>58.1.8.0</v>
          </cell>
          <cell r="B1120">
            <v>58</v>
          </cell>
          <cell r="C1120">
            <v>1</v>
          </cell>
          <cell r="D1120">
            <v>8</v>
          </cell>
          <cell r="E1120">
            <v>0</v>
          </cell>
          <cell r="F1120">
            <v>8.8200000000000001E-2</v>
          </cell>
        </row>
        <row r="1121">
          <cell r="A1121" t="str">
            <v>58.1.8.A</v>
          </cell>
          <cell r="B1121">
            <v>58</v>
          </cell>
          <cell r="C1121">
            <v>1</v>
          </cell>
          <cell r="D1121">
            <v>8</v>
          </cell>
          <cell r="E1121" t="str">
            <v>A</v>
          </cell>
          <cell r="F1121">
            <v>8.8200000000000001E-2</v>
          </cell>
        </row>
        <row r="1122">
          <cell r="A1122" t="str">
            <v>58.1.9.0</v>
          </cell>
          <cell r="B1122">
            <v>58</v>
          </cell>
          <cell r="C1122">
            <v>1</v>
          </cell>
          <cell r="D1122">
            <v>9</v>
          </cell>
          <cell r="E1122">
            <v>0</v>
          </cell>
          <cell r="F1122">
            <v>8.8200000000000001E-2</v>
          </cell>
        </row>
        <row r="1123">
          <cell r="A1123" t="str">
            <v>58.14.9.0</v>
          </cell>
          <cell r="B1123">
            <v>58</v>
          </cell>
          <cell r="C1123">
            <v>14</v>
          </cell>
          <cell r="D1123">
            <v>9</v>
          </cell>
          <cell r="E1123">
            <v>0</v>
          </cell>
          <cell r="F1123">
            <v>8.8200000000000001E-2</v>
          </cell>
        </row>
        <row r="1124">
          <cell r="A1124" t="str">
            <v>58.1.9.A</v>
          </cell>
          <cell r="B1124">
            <v>58</v>
          </cell>
          <cell r="C1124">
            <v>1</v>
          </cell>
          <cell r="D1124">
            <v>9</v>
          </cell>
          <cell r="E1124" t="str">
            <v>A</v>
          </cell>
          <cell r="F1124">
            <v>8.8200000000000001E-2</v>
          </cell>
        </row>
        <row r="1125">
          <cell r="A1125" t="str">
            <v>58.14.9.A</v>
          </cell>
          <cell r="B1125">
            <v>58</v>
          </cell>
          <cell r="C1125">
            <v>14</v>
          </cell>
          <cell r="D1125">
            <v>9</v>
          </cell>
          <cell r="E1125" t="str">
            <v>A</v>
          </cell>
          <cell r="F1125">
            <v>8.8200000000000001E-2</v>
          </cell>
        </row>
        <row r="1126">
          <cell r="A1126" t="str">
            <v>58.1.9.E</v>
          </cell>
          <cell r="B1126">
            <v>58</v>
          </cell>
          <cell r="C1126">
            <v>1</v>
          </cell>
          <cell r="D1126">
            <v>9</v>
          </cell>
          <cell r="E1126" t="str">
            <v>E</v>
          </cell>
          <cell r="F1126">
            <v>8.8200000000000001E-2</v>
          </cell>
        </row>
        <row r="1127">
          <cell r="A1127" t="str">
            <v>58.1.9.N</v>
          </cell>
          <cell r="B1127">
            <v>58</v>
          </cell>
          <cell r="C1127">
            <v>1</v>
          </cell>
          <cell r="D1127">
            <v>9</v>
          </cell>
          <cell r="E1127" t="str">
            <v>N</v>
          </cell>
          <cell r="F1127">
            <v>8.8200000000000001E-2</v>
          </cell>
        </row>
        <row r="1128">
          <cell r="A1128" t="str">
            <v>58.14.9.N</v>
          </cell>
          <cell r="B1128">
            <v>58</v>
          </cell>
          <cell r="C1128">
            <v>14</v>
          </cell>
          <cell r="D1128">
            <v>9</v>
          </cell>
          <cell r="E1128" t="str">
            <v>N</v>
          </cell>
          <cell r="F1128">
            <v>8.8200000000000001E-2</v>
          </cell>
        </row>
        <row r="1129">
          <cell r="A1129" t="str">
            <v>58.1.10.0</v>
          </cell>
          <cell r="B1129">
            <v>58</v>
          </cell>
          <cell r="C1129">
            <v>1</v>
          </cell>
          <cell r="D1129">
            <v>10</v>
          </cell>
          <cell r="E1129">
            <v>0</v>
          </cell>
          <cell r="F1129">
            <v>8.8200000000000001E-2</v>
          </cell>
        </row>
        <row r="1130">
          <cell r="A1130" t="str">
            <v>58.14.10.0</v>
          </cell>
          <cell r="B1130">
            <v>58</v>
          </cell>
          <cell r="C1130">
            <v>14</v>
          </cell>
          <cell r="D1130">
            <v>10</v>
          </cell>
          <cell r="E1130">
            <v>0</v>
          </cell>
          <cell r="F1130">
            <v>8.8200000000000001E-2</v>
          </cell>
        </row>
        <row r="1131">
          <cell r="A1131" t="str">
            <v>58.1.10.A</v>
          </cell>
          <cell r="B1131">
            <v>58</v>
          </cell>
          <cell r="C1131">
            <v>1</v>
          </cell>
          <cell r="D1131">
            <v>10</v>
          </cell>
          <cell r="E1131" t="str">
            <v>A</v>
          </cell>
          <cell r="F1131">
            <v>8.8200000000000001E-2</v>
          </cell>
        </row>
        <row r="1132">
          <cell r="A1132" t="str">
            <v>58.14.10.A</v>
          </cell>
          <cell r="B1132">
            <v>58</v>
          </cell>
          <cell r="C1132">
            <v>14</v>
          </cell>
          <cell r="D1132">
            <v>10</v>
          </cell>
          <cell r="E1132" t="str">
            <v>A</v>
          </cell>
          <cell r="F1132">
            <v>8.8200000000000001E-2</v>
          </cell>
        </row>
        <row r="1133">
          <cell r="A1133" t="str">
            <v>58.1.10.E</v>
          </cell>
          <cell r="B1133">
            <v>58</v>
          </cell>
          <cell r="C1133">
            <v>1</v>
          </cell>
          <cell r="D1133">
            <v>10</v>
          </cell>
          <cell r="E1133" t="str">
            <v>E</v>
          </cell>
          <cell r="F1133">
            <v>8.8200000000000001E-2</v>
          </cell>
        </row>
        <row r="1134">
          <cell r="A1134" t="str">
            <v>58.1.10.F</v>
          </cell>
          <cell r="B1134">
            <v>58</v>
          </cell>
          <cell r="C1134">
            <v>1</v>
          </cell>
          <cell r="D1134">
            <v>10</v>
          </cell>
          <cell r="E1134" t="str">
            <v>F</v>
          </cell>
          <cell r="F1134">
            <v>8.8200000000000001E-2</v>
          </cell>
        </row>
        <row r="1135">
          <cell r="A1135" t="str">
            <v>58.1.10.N</v>
          </cell>
          <cell r="B1135">
            <v>58</v>
          </cell>
          <cell r="C1135">
            <v>1</v>
          </cell>
          <cell r="D1135">
            <v>10</v>
          </cell>
          <cell r="E1135" t="str">
            <v>N</v>
          </cell>
          <cell r="F1135">
            <v>8.8200000000000001E-2</v>
          </cell>
        </row>
        <row r="1136">
          <cell r="A1136" t="str">
            <v>58.0E.10.N</v>
          </cell>
          <cell r="B1136">
            <v>58</v>
          </cell>
          <cell r="C1136" t="str">
            <v>0E</v>
          </cell>
          <cell r="D1136">
            <v>10</v>
          </cell>
          <cell r="E1136" t="str">
            <v>N</v>
          </cell>
          <cell r="F1136">
            <v>8.8200000000000001E-2</v>
          </cell>
        </row>
        <row r="1137">
          <cell r="A1137" t="str">
            <v>58.0M.10.N</v>
          </cell>
          <cell r="B1137">
            <v>58</v>
          </cell>
          <cell r="C1137" t="str">
            <v>0M</v>
          </cell>
          <cell r="D1137">
            <v>10</v>
          </cell>
          <cell r="E1137" t="str">
            <v>N</v>
          </cell>
          <cell r="F1137">
            <v>8.8200000000000001E-2</v>
          </cell>
        </row>
        <row r="1138">
          <cell r="A1138" t="str">
            <v>58.0U.10.N</v>
          </cell>
          <cell r="B1138">
            <v>58</v>
          </cell>
          <cell r="C1138" t="str">
            <v>0U</v>
          </cell>
          <cell r="D1138">
            <v>10</v>
          </cell>
          <cell r="E1138" t="str">
            <v>N</v>
          </cell>
          <cell r="F1138">
            <v>8.8200000000000001E-2</v>
          </cell>
        </row>
        <row r="1139">
          <cell r="A1139" t="str">
            <v>58.12.10.N</v>
          </cell>
          <cell r="B1139">
            <v>58</v>
          </cell>
          <cell r="C1139">
            <v>12</v>
          </cell>
          <cell r="D1139">
            <v>10</v>
          </cell>
          <cell r="E1139" t="str">
            <v>N</v>
          </cell>
          <cell r="F1139">
            <v>8.8200000000000001E-2</v>
          </cell>
        </row>
        <row r="1140">
          <cell r="A1140" t="str">
            <v>58.1.11.0</v>
          </cell>
          <cell r="B1140">
            <v>58</v>
          </cell>
          <cell r="C1140">
            <v>1</v>
          </cell>
          <cell r="D1140">
            <v>11</v>
          </cell>
          <cell r="E1140">
            <v>0</v>
          </cell>
          <cell r="F1140">
            <v>8.8200000000000001E-2</v>
          </cell>
        </row>
        <row r="1141">
          <cell r="A1141" t="str">
            <v>58.1.11.N</v>
          </cell>
          <cell r="B1141">
            <v>58</v>
          </cell>
          <cell r="C1141">
            <v>1</v>
          </cell>
          <cell r="D1141">
            <v>11</v>
          </cell>
          <cell r="E1141" t="str">
            <v>N</v>
          </cell>
          <cell r="F1141">
            <v>8.8200000000000001E-2</v>
          </cell>
        </row>
        <row r="1142">
          <cell r="A1142" t="str">
            <v>58.1.15.0</v>
          </cell>
          <cell r="B1142">
            <v>58</v>
          </cell>
          <cell r="C1142">
            <v>1</v>
          </cell>
          <cell r="D1142">
            <v>15</v>
          </cell>
          <cell r="E1142">
            <v>0</v>
          </cell>
          <cell r="F1142">
            <v>9.0399999999999994E-2</v>
          </cell>
        </row>
        <row r="1143">
          <cell r="A1143" t="str">
            <v>58.1.15.A</v>
          </cell>
          <cell r="B1143">
            <v>58</v>
          </cell>
          <cell r="C1143">
            <v>1</v>
          </cell>
          <cell r="D1143">
            <v>15</v>
          </cell>
          <cell r="E1143" t="str">
            <v>A</v>
          </cell>
          <cell r="F1143">
            <v>9.0399999999999994E-2</v>
          </cell>
        </row>
        <row r="1144">
          <cell r="A1144" t="str">
            <v>58.1.15.E</v>
          </cell>
          <cell r="B1144">
            <v>58</v>
          </cell>
          <cell r="C1144">
            <v>1</v>
          </cell>
          <cell r="D1144">
            <v>15</v>
          </cell>
          <cell r="E1144" t="str">
            <v>E</v>
          </cell>
          <cell r="F1144">
            <v>9.0399999999999994E-2</v>
          </cell>
        </row>
        <row r="1145">
          <cell r="A1145" t="str">
            <v>58.1.15.N</v>
          </cell>
          <cell r="B1145">
            <v>58</v>
          </cell>
          <cell r="C1145">
            <v>1</v>
          </cell>
          <cell r="D1145">
            <v>15</v>
          </cell>
          <cell r="E1145" t="str">
            <v>N</v>
          </cell>
          <cell r="F1145">
            <v>9.0399999999999994E-2</v>
          </cell>
        </row>
        <row r="1146">
          <cell r="A1146" t="str">
            <v>58.1.35.0</v>
          </cell>
          <cell r="B1146">
            <v>58</v>
          </cell>
          <cell r="C1146">
            <v>1</v>
          </cell>
          <cell r="D1146">
            <v>35</v>
          </cell>
          <cell r="E1146">
            <v>0</v>
          </cell>
          <cell r="F1146">
            <v>9.0399999999999994E-2</v>
          </cell>
        </row>
        <row r="1147">
          <cell r="A1147" t="str">
            <v>58.1.35.A</v>
          </cell>
          <cell r="B1147">
            <v>58</v>
          </cell>
          <cell r="C1147">
            <v>1</v>
          </cell>
          <cell r="D1147">
            <v>35</v>
          </cell>
          <cell r="E1147" t="str">
            <v>A</v>
          </cell>
          <cell r="F1147">
            <v>9.0399999999999994E-2</v>
          </cell>
        </row>
        <row r="1148">
          <cell r="A1148" t="str">
            <v>58.1.35.N</v>
          </cell>
          <cell r="B1148">
            <v>58</v>
          </cell>
          <cell r="C1148">
            <v>1</v>
          </cell>
          <cell r="D1148">
            <v>35</v>
          </cell>
          <cell r="E1148" t="str">
            <v>N</v>
          </cell>
          <cell r="F1148">
            <v>9.0399999999999994E-2</v>
          </cell>
        </row>
        <row r="1149">
          <cell r="A1149" t="str">
            <v>58.1.40.0</v>
          </cell>
          <cell r="B1149">
            <v>58</v>
          </cell>
          <cell r="C1149">
            <v>1</v>
          </cell>
          <cell r="D1149">
            <v>40</v>
          </cell>
          <cell r="E1149">
            <v>0</v>
          </cell>
          <cell r="F1149">
            <v>8.8200000000000001E-2</v>
          </cell>
        </row>
        <row r="1150">
          <cell r="A1150" t="str">
            <v>58.1.40.A</v>
          </cell>
          <cell r="B1150">
            <v>58</v>
          </cell>
          <cell r="C1150">
            <v>1</v>
          </cell>
          <cell r="D1150">
            <v>40</v>
          </cell>
          <cell r="E1150" t="str">
            <v>A</v>
          </cell>
          <cell r="F1150">
            <v>8.8200000000000001E-2</v>
          </cell>
        </row>
        <row r="1151">
          <cell r="A1151" t="str">
            <v>58.1.40.E</v>
          </cell>
          <cell r="B1151">
            <v>58</v>
          </cell>
          <cell r="C1151">
            <v>1</v>
          </cell>
          <cell r="D1151">
            <v>40</v>
          </cell>
          <cell r="E1151" t="str">
            <v>E</v>
          </cell>
          <cell r="F1151">
            <v>8.8200000000000001E-2</v>
          </cell>
        </row>
        <row r="1152">
          <cell r="A1152" t="str">
            <v>58.1.40.N</v>
          </cell>
          <cell r="B1152">
            <v>58</v>
          </cell>
          <cell r="C1152">
            <v>1</v>
          </cell>
          <cell r="D1152">
            <v>40</v>
          </cell>
          <cell r="E1152" t="str">
            <v>N</v>
          </cell>
          <cell r="F1152">
            <v>8.8200000000000001E-2</v>
          </cell>
        </row>
        <row r="1153">
          <cell r="A1153" t="str">
            <v>58.0U.40.N</v>
          </cell>
          <cell r="B1153">
            <v>58</v>
          </cell>
          <cell r="C1153" t="str">
            <v>0U</v>
          </cell>
          <cell r="D1153">
            <v>40</v>
          </cell>
          <cell r="E1153" t="str">
            <v>N</v>
          </cell>
          <cell r="F1153">
            <v>8.8200000000000001E-2</v>
          </cell>
        </row>
        <row r="1154">
          <cell r="A1154" t="str">
            <v>58.1.45.0</v>
          </cell>
          <cell r="B1154">
            <v>58</v>
          </cell>
          <cell r="C1154">
            <v>1</v>
          </cell>
          <cell r="D1154">
            <v>45</v>
          </cell>
          <cell r="E1154">
            <v>0</v>
          </cell>
          <cell r="F1154">
            <v>9.0399999999999994E-2</v>
          </cell>
        </row>
        <row r="1155">
          <cell r="A1155" t="str">
            <v>58.1.45.A</v>
          </cell>
          <cell r="B1155">
            <v>58</v>
          </cell>
          <cell r="C1155">
            <v>1</v>
          </cell>
          <cell r="D1155">
            <v>45</v>
          </cell>
          <cell r="E1155" t="str">
            <v>A</v>
          </cell>
          <cell r="F1155">
            <v>9.0399999999999994E-2</v>
          </cell>
        </row>
        <row r="1156">
          <cell r="A1156" t="str">
            <v>58.1.45.F</v>
          </cell>
          <cell r="B1156">
            <v>58</v>
          </cell>
          <cell r="C1156">
            <v>1</v>
          </cell>
          <cell r="D1156">
            <v>45</v>
          </cell>
          <cell r="E1156" t="str">
            <v>F</v>
          </cell>
          <cell r="F1156">
            <v>9.0399999999999994E-2</v>
          </cell>
        </row>
        <row r="1157">
          <cell r="A1157" t="str">
            <v>58.1.45.N</v>
          </cell>
          <cell r="B1157">
            <v>58</v>
          </cell>
          <cell r="C1157">
            <v>1</v>
          </cell>
          <cell r="D1157">
            <v>45</v>
          </cell>
          <cell r="E1157" t="str">
            <v>N</v>
          </cell>
          <cell r="F1157">
            <v>9.0399999999999994E-2</v>
          </cell>
        </row>
        <row r="1158">
          <cell r="A1158" t="str">
            <v>58.1.50.0</v>
          </cell>
          <cell r="B1158">
            <v>58</v>
          </cell>
          <cell r="C1158">
            <v>1</v>
          </cell>
          <cell r="D1158">
            <v>50</v>
          </cell>
          <cell r="E1158">
            <v>0</v>
          </cell>
          <cell r="F1158">
            <v>9.0399999999999994E-2</v>
          </cell>
        </row>
        <row r="1159">
          <cell r="A1159" t="str">
            <v>58.1.50.A</v>
          </cell>
          <cell r="B1159">
            <v>58</v>
          </cell>
          <cell r="C1159">
            <v>1</v>
          </cell>
          <cell r="D1159">
            <v>50</v>
          </cell>
          <cell r="E1159" t="str">
            <v>A</v>
          </cell>
          <cell r="F1159">
            <v>9.0399999999999994E-2</v>
          </cell>
        </row>
        <row r="1160">
          <cell r="A1160" t="str">
            <v>58.1.50.N</v>
          </cell>
          <cell r="B1160">
            <v>58</v>
          </cell>
          <cell r="C1160">
            <v>1</v>
          </cell>
          <cell r="D1160">
            <v>50</v>
          </cell>
          <cell r="E1160" t="str">
            <v>N</v>
          </cell>
          <cell r="F1160">
            <v>9.0399999999999994E-2</v>
          </cell>
        </row>
        <row r="1161">
          <cell r="A1161" t="str">
            <v>58.1.55.0</v>
          </cell>
          <cell r="B1161">
            <v>58</v>
          </cell>
          <cell r="C1161">
            <v>1</v>
          </cell>
          <cell r="D1161">
            <v>55</v>
          </cell>
          <cell r="E1161">
            <v>0</v>
          </cell>
          <cell r="F1161">
            <v>0.125</v>
          </cell>
        </row>
        <row r="1162">
          <cell r="A1162" t="str">
            <v>58.1.55.A</v>
          </cell>
          <cell r="B1162">
            <v>58</v>
          </cell>
          <cell r="C1162">
            <v>1</v>
          </cell>
          <cell r="D1162">
            <v>55</v>
          </cell>
          <cell r="E1162" t="str">
            <v>A</v>
          </cell>
          <cell r="F1162">
            <v>0.125</v>
          </cell>
        </row>
        <row r="1163">
          <cell r="A1163" t="str">
            <v>58.1.60.0</v>
          </cell>
          <cell r="B1163">
            <v>58</v>
          </cell>
          <cell r="C1163">
            <v>1</v>
          </cell>
          <cell r="D1163">
            <v>60</v>
          </cell>
          <cell r="E1163">
            <v>0</v>
          </cell>
          <cell r="F1163">
            <v>0.125</v>
          </cell>
        </row>
        <row r="1164">
          <cell r="A1164" t="str">
            <v>58.1.60.A</v>
          </cell>
          <cell r="B1164">
            <v>58</v>
          </cell>
          <cell r="C1164">
            <v>1</v>
          </cell>
          <cell r="D1164">
            <v>60</v>
          </cell>
          <cell r="E1164" t="str">
            <v>A</v>
          </cell>
          <cell r="F1164">
            <v>0.125</v>
          </cell>
        </row>
        <row r="1165">
          <cell r="A1165" t="str">
            <v>58.1.60.I</v>
          </cell>
          <cell r="B1165">
            <v>58</v>
          </cell>
          <cell r="C1165">
            <v>1</v>
          </cell>
          <cell r="D1165">
            <v>60</v>
          </cell>
          <cell r="E1165" t="str">
            <v>I</v>
          </cell>
          <cell r="F1165">
            <v>0.125</v>
          </cell>
        </row>
        <row r="1166">
          <cell r="A1166" t="str">
            <v>58.1.60.N</v>
          </cell>
          <cell r="B1166">
            <v>58</v>
          </cell>
          <cell r="C1166">
            <v>1</v>
          </cell>
          <cell r="D1166">
            <v>60</v>
          </cell>
          <cell r="E1166" t="str">
            <v>N</v>
          </cell>
          <cell r="F1166">
            <v>0.125</v>
          </cell>
        </row>
        <row r="1167">
          <cell r="A1167" t="str">
            <v>58.1.65.0</v>
          </cell>
          <cell r="B1167">
            <v>58</v>
          </cell>
          <cell r="C1167">
            <v>1</v>
          </cell>
          <cell r="D1167">
            <v>65</v>
          </cell>
          <cell r="E1167">
            <v>0</v>
          </cell>
          <cell r="F1167">
            <v>0.125</v>
          </cell>
        </row>
        <row r="1168">
          <cell r="A1168" t="str">
            <v>58.1.65.A</v>
          </cell>
          <cell r="B1168">
            <v>58</v>
          </cell>
          <cell r="C1168">
            <v>1</v>
          </cell>
          <cell r="D1168">
            <v>65</v>
          </cell>
          <cell r="E1168" t="str">
            <v>A</v>
          </cell>
          <cell r="F1168">
            <v>0.125</v>
          </cell>
        </row>
        <row r="1169">
          <cell r="A1169" t="str">
            <v>58.1.98.0</v>
          </cell>
          <cell r="B1169">
            <v>58</v>
          </cell>
          <cell r="C1169">
            <v>1</v>
          </cell>
          <cell r="D1169">
            <v>98</v>
          </cell>
          <cell r="E1169">
            <v>0</v>
          </cell>
          <cell r="F1169">
            <v>0</v>
          </cell>
        </row>
        <row r="1170">
          <cell r="A1170" t="str">
            <v>58.1.98.A</v>
          </cell>
          <cell r="B1170">
            <v>58</v>
          </cell>
          <cell r="C1170">
            <v>1</v>
          </cell>
          <cell r="D1170">
            <v>98</v>
          </cell>
          <cell r="E1170" t="str">
            <v>A</v>
          </cell>
          <cell r="F1170">
            <v>0</v>
          </cell>
        </row>
        <row r="1171">
          <cell r="A1171" t="str">
            <v>59.1.0.0</v>
          </cell>
          <cell r="B1171">
            <v>59</v>
          </cell>
          <cell r="C1171">
            <v>1</v>
          </cell>
          <cell r="D1171">
            <v>0</v>
          </cell>
          <cell r="E1171">
            <v>0</v>
          </cell>
          <cell r="F1171">
            <v>0.16669999999999999</v>
          </cell>
        </row>
        <row r="1172">
          <cell r="A1172" t="str">
            <v>59.1.0.A</v>
          </cell>
          <cell r="B1172">
            <v>59</v>
          </cell>
          <cell r="C1172">
            <v>1</v>
          </cell>
          <cell r="D1172">
            <v>0</v>
          </cell>
          <cell r="E1172" t="str">
            <v>A</v>
          </cell>
          <cell r="F1172">
            <v>0.16669999999999999</v>
          </cell>
        </row>
        <row r="1173">
          <cell r="A1173" t="str">
            <v>59.1.0.C</v>
          </cell>
          <cell r="B1173">
            <v>59</v>
          </cell>
          <cell r="C1173">
            <v>1</v>
          </cell>
          <cell r="D1173">
            <v>0</v>
          </cell>
          <cell r="E1173" t="str">
            <v>C</v>
          </cell>
          <cell r="F1173">
            <v>0.16669999999999999</v>
          </cell>
        </row>
        <row r="1174">
          <cell r="A1174" t="str">
            <v>59.1.0.N</v>
          </cell>
          <cell r="B1174">
            <v>59</v>
          </cell>
          <cell r="C1174">
            <v>1</v>
          </cell>
          <cell r="D1174">
            <v>0</v>
          </cell>
          <cell r="E1174" t="str">
            <v>N</v>
          </cell>
          <cell r="F1174">
            <v>0.16669999999999999</v>
          </cell>
        </row>
        <row r="1175">
          <cell r="A1175" t="str">
            <v>59.0B.0.N</v>
          </cell>
          <cell r="B1175">
            <v>59</v>
          </cell>
          <cell r="C1175" t="str">
            <v>0B</v>
          </cell>
          <cell r="D1175">
            <v>0</v>
          </cell>
          <cell r="E1175" t="str">
            <v>N</v>
          </cell>
          <cell r="F1175">
            <v>0.16669999999999999</v>
          </cell>
        </row>
        <row r="1176">
          <cell r="A1176" t="str">
            <v>59.0E.0.N</v>
          </cell>
          <cell r="B1176">
            <v>59</v>
          </cell>
          <cell r="C1176" t="str">
            <v>0E</v>
          </cell>
          <cell r="D1176">
            <v>0</v>
          </cell>
          <cell r="E1176" t="str">
            <v>N</v>
          </cell>
          <cell r="F1176">
            <v>0.16669999999999999</v>
          </cell>
        </row>
        <row r="1177">
          <cell r="A1177" t="str">
            <v>59.0M.0.N</v>
          </cell>
          <cell r="B1177">
            <v>59</v>
          </cell>
          <cell r="C1177" t="str">
            <v>0M</v>
          </cell>
          <cell r="D1177">
            <v>0</v>
          </cell>
          <cell r="E1177" t="str">
            <v>N</v>
          </cell>
          <cell r="F1177">
            <v>0.16669999999999999</v>
          </cell>
        </row>
        <row r="1178">
          <cell r="A1178" t="str">
            <v>59.72.0.N</v>
          </cell>
          <cell r="B1178">
            <v>59</v>
          </cell>
          <cell r="C1178">
            <v>72</v>
          </cell>
          <cell r="D1178">
            <v>0</v>
          </cell>
          <cell r="E1178" t="str">
            <v>N</v>
          </cell>
          <cell r="F1178">
            <v>0.16669999999999999</v>
          </cell>
        </row>
        <row r="1179">
          <cell r="A1179" t="str">
            <v>59.7P.0.N</v>
          </cell>
          <cell r="B1179">
            <v>59</v>
          </cell>
          <cell r="C1179" t="str">
            <v>7P</v>
          </cell>
          <cell r="D1179">
            <v>0</v>
          </cell>
          <cell r="E1179" t="str">
            <v>N</v>
          </cell>
          <cell r="F1179">
            <v>0.16669999999999999</v>
          </cell>
        </row>
        <row r="1180">
          <cell r="A1180" t="str">
            <v>59.1.1.N</v>
          </cell>
          <cell r="B1180">
            <v>59</v>
          </cell>
          <cell r="C1180">
            <v>1</v>
          </cell>
          <cell r="D1180">
            <v>1</v>
          </cell>
          <cell r="E1180" t="str">
            <v>N</v>
          </cell>
          <cell r="F1180">
            <v>0.16669999999999999</v>
          </cell>
        </row>
        <row r="1181">
          <cell r="A1181" t="str">
            <v>59.72.1.N</v>
          </cell>
          <cell r="B1181">
            <v>59</v>
          </cell>
          <cell r="C1181">
            <v>72</v>
          </cell>
          <cell r="D1181">
            <v>1</v>
          </cell>
          <cell r="E1181" t="str">
            <v>N</v>
          </cell>
          <cell r="F1181">
            <v>0.16669999999999999</v>
          </cell>
        </row>
        <row r="1182">
          <cell r="A1182" t="str">
            <v>59.1.5.A</v>
          </cell>
          <cell r="B1182">
            <v>59</v>
          </cell>
          <cell r="C1182">
            <v>1</v>
          </cell>
          <cell r="D1182">
            <v>5</v>
          </cell>
          <cell r="E1182" t="str">
            <v>A</v>
          </cell>
          <cell r="F1182">
            <v>0.16669999999999999</v>
          </cell>
        </row>
        <row r="1183">
          <cell r="A1183" t="str">
            <v>59.1.5.N</v>
          </cell>
          <cell r="B1183">
            <v>59</v>
          </cell>
          <cell r="C1183">
            <v>1</v>
          </cell>
          <cell r="D1183">
            <v>5</v>
          </cell>
          <cell r="E1183" t="str">
            <v>N</v>
          </cell>
          <cell r="F1183">
            <v>0.16669999999999999</v>
          </cell>
        </row>
        <row r="1184">
          <cell r="A1184" t="str">
            <v>59.72.5.N</v>
          </cell>
          <cell r="B1184">
            <v>59</v>
          </cell>
          <cell r="C1184">
            <v>72</v>
          </cell>
          <cell r="D1184">
            <v>5</v>
          </cell>
          <cell r="E1184" t="str">
            <v>N</v>
          </cell>
          <cell r="F1184">
            <v>0.16669999999999999</v>
          </cell>
        </row>
        <row r="1185">
          <cell r="A1185" t="str">
            <v>59.1.7.A</v>
          </cell>
          <cell r="B1185">
            <v>59</v>
          </cell>
          <cell r="C1185">
            <v>1</v>
          </cell>
          <cell r="D1185">
            <v>7</v>
          </cell>
          <cell r="E1185" t="str">
            <v>A</v>
          </cell>
          <cell r="F1185">
            <v>0.1111</v>
          </cell>
        </row>
        <row r="1186">
          <cell r="A1186" t="str">
            <v>59.1.7.N</v>
          </cell>
          <cell r="B1186">
            <v>59</v>
          </cell>
          <cell r="C1186">
            <v>1</v>
          </cell>
          <cell r="D1186">
            <v>7</v>
          </cell>
          <cell r="E1186" t="str">
            <v>N</v>
          </cell>
          <cell r="F1186">
            <v>0.1111</v>
          </cell>
        </row>
        <row r="1187">
          <cell r="A1187" t="str">
            <v>59.72.7.N</v>
          </cell>
          <cell r="B1187">
            <v>59</v>
          </cell>
          <cell r="C1187">
            <v>72</v>
          </cell>
          <cell r="D1187">
            <v>7</v>
          </cell>
          <cell r="E1187" t="str">
            <v>N</v>
          </cell>
          <cell r="F1187">
            <v>0.1111</v>
          </cell>
        </row>
        <row r="1188">
          <cell r="A1188" t="str">
            <v>59.1.10.A</v>
          </cell>
          <cell r="B1188">
            <v>59</v>
          </cell>
          <cell r="C1188">
            <v>1</v>
          </cell>
          <cell r="D1188">
            <v>10</v>
          </cell>
          <cell r="E1188" t="str">
            <v>A</v>
          </cell>
          <cell r="F1188">
            <v>0.16669999999999999</v>
          </cell>
        </row>
        <row r="1189">
          <cell r="A1189" t="str">
            <v>59.1.11.A</v>
          </cell>
          <cell r="B1189">
            <v>59</v>
          </cell>
          <cell r="C1189">
            <v>1</v>
          </cell>
          <cell r="D1189">
            <v>11</v>
          </cell>
          <cell r="E1189" t="str">
            <v>A</v>
          </cell>
          <cell r="F1189">
            <v>0.16669999999999999</v>
          </cell>
        </row>
        <row r="1190">
          <cell r="A1190" t="str">
            <v>59.1.11.N</v>
          </cell>
          <cell r="B1190">
            <v>59</v>
          </cell>
          <cell r="C1190">
            <v>1</v>
          </cell>
          <cell r="D1190">
            <v>11</v>
          </cell>
          <cell r="E1190" t="str">
            <v>N</v>
          </cell>
          <cell r="F1190">
            <v>0.16669999999999999</v>
          </cell>
        </row>
        <row r="1191">
          <cell r="A1191" t="str">
            <v>59.72.11.N</v>
          </cell>
          <cell r="B1191">
            <v>59</v>
          </cell>
          <cell r="C1191">
            <v>72</v>
          </cell>
          <cell r="D1191">
            <v>11</v>
          </cell>
          <cell r="E1191" t="str">
            <v>N</v>
          </cell>
          <cell r="F1191">
            <v>0.16669999999999999</v>
          </cell>
        </row>
        <row r="1192">
          <cell r="A1192" t="str">
            <v>59.1.12.A</v>
          </cell>
          <cell r="B1192">
            <v>59</v>
          </cell>
          <cell r="C1192">
            <v>1</v>
          </cell>
          <cell r="D1192">
            <v>12</v>
          </cell>
          <cell r="E1192" t="str">
            <v>A</v>
          </cell>
          <cell r="F1192">
            <v>0.16669999999999999</v>
          </cell>
        </row>
        <row r="1193">
          <cell r="A1193" t="str">
            <v>59.1.13.A</v>
          </cell>
          <cell r="B1193">
            <v>59</v>
          </cell>
          <cell r="C1193">
            <v>1</v>
          </cell>
          <cell r="D1193">
            <v>13</v>
          </cell>
          <cell r="E1193" t="str">
            <v>A</v>
          </cell>
          <cell r="F1193">
            <v>0.16669999999999999</v>
          </cell>
        </row>
        <row r="1194">
          <cell r="A1194" t="str">
            <v>59.1.14.A</v>
          </cell>
          <cell r="B1194">
            <v>59</v>
          </cell>
          <cell r="C1194">
            <v>1</v>
          </cell>
          <cell r="D1194">
            <v>14</v>
          </cell>
          <cell r="E1194" t="str">
            <v>A</v>
          </cell>
          <cell r="F1194">
            <v>0.16669999999999999</v>
          </cell>
        </row>
        <row r="1195">
          <cell r="A1195" t="str">
            <v>59.1.15.A</v>
          </cell>
          <cell r="B1195">
            <v>59</v>
          </cell>
          <cell r="C1195">
            <v>1</v>
          </cell>
          <cell r="D1195">
            <v>15</v>
          </cell>
          <cell r="E1195" t="str">
            <v>A</v>
          </cell>
          <cell r="F1195">
            <v>0.16669999999999999</v>
          </cell>
        </row>
        <row r="1196">
          <cell r="A1196" t="str">
            <v>59.1.16.A</v>
          </cell>
          <cell r="B1196">
            <v>59</v>
          </cell>
          <cell r="C1196">
            <v>1</v>
          </cell>
          <cell r="D1196">
            <v>16</v>
          </cell>
          <cell r="E1196" t="str">
            <v>A</v>
          </cell>
          <cell r="F1196">
            <v>0.16669999999999999</v>
          </cell>
        </row>
        <row r="1197">
          <cell r="A1197" t="str">
            <v>59.1.98.0</v>
          </cell>
          <cell r="B1197">
            <v>59</v>
          </cell>
          <cell r="C1197">
            <v>1</v>
          </cell>
          <cell r="D1197">
            <v>98</v>
          </cell>
          <cell r="E1197">
            <v>0</v>
          </cell>
          <cell r="F1197">
            <v>0</v>
          </cell>
        </row>
        <row r="1198">
          <cell r="A1198" t="str">
            <v>59.1.98.A</v>
          </cell>
          <cell r="B1198">
            <v>59</v>
          </cell>
          <cell r="C1198">
            <v>1</v>
          </cell>
          <cell r="D1198">
            <v>98</v>
          </cell>
          <cell r="E1198" t="str">
            <v>A</v>
          </cell>
          <cell r="F1198">
            <v>0</v>
          </cell>
        </row>
        <row r="1199">
          <cell r="A1199" t="str">
            <v>76.1.99.0</v>
          </cell>
          <cell r="B1199">
            <v>76</v>
          </cell>
          <cell r="C1199">
            <v>1</v>
          </cell>
          <cell r="D1199">
            <v>99</v>
          </cell>
          <cell r="E1199">
            <v>0</v>
          </cell>
          <cell r="F1199">
            <v>0</v>
          </cell>
        </row>
        <row r="1200">
          <cell r="A1200" t="str">
            <v>76.3.99.0</v>
          </cell>
          <cell r="B1200">
            <v>76</v>
          </cell>
          <cell r="C1200">
            <v>3</v>
          </cell>
          <cell r="D1200">
            <v>99</v>
          </cell>
          <cell r="E1200">
            <v>0</v>
          </cell>
          <cell r="F1200">
            <v>0</v>
          </cell>
        </row>
        <row r="1201">
          <cell r="A1201" t="str">
            <v>76.15.99.0</v>
          </cell>
          <cell r="B1201">
            <v>76</v>
          </cell>
          <cell r="C1201">
            <v>15</v>
          </cell>
          <cell r="D1201">
            <v>99</v>
          </cell>
          <cell r="E1201">
            <v>0</v>
          </cell>
          <cell r="F1201">
            <v>0</v>
          </cell>
        </row>
        <row r="1202">
          <cell r="A1202" t="str">
            <v>76.1.99.1</v>
          </cell>
          <cell r="B1202">
            <v>76</v>
          </cell>
          <cell r="C1202">
            <v>1</v>
          </cell>
          <cell r="D1202">
            <v>99</v>
          </cell>
          <cell r="E1202">
            <v>1</v>
          </cell>
          <cell r="F1202">
            <v>0</v>
          </cell>
        </row>
        <row r="1203">
          <cell r="A1203" t="str">
            <v>76.1.99.A</v>
          </cell>
          <cell r="B1203">
            <v>76</v>
          </cell>
          <cell r="C1203">
            <v>1</v>
          </cell>
          <cell r="D1203">
            <v>99</v>
          </cell>
          <cell r="E1203" t="str">
            <v>A</v>
          </cell>
          <cell r="F1203">
            <v>0</v>
          </cell>
        </row>
        <row r="1204">
          <cell r="A1204" t="str">
            <v>76.3.99.A</v>
          </cell>
          <cell r="B1204">
            <v>76</v>
          </cell>
          <cell r="C1204">
            <v>3</v>
          </cell>
          <cell r="D1204">
            <v>99</v>
          </cell>
          <cell r="E1204" t="str">
            <v>A</v>
          </cell>
          <cell r="F1204">
            <v>0</v>
          </cell>
        </row>
        <row r="1205">
          <cell r="A1205" t="str">
            <v>76.15.99.A</v>
          </cell>
          <cell r="B1205">
            <v>76</v>
          </cell>
          <cell r="C1205">
            <v>15</v>
          </cell>
          <cell r="D1205">
            <v>99</v>
          </cell>
          <cell r="E1205" t="str">
            <v>A</v>
          </cell>
          <cell r="F1205">
            <v>0</v>
          </cell>
        </row>
        <row r="1206">
          <cell r="A1206" t="str">
            <v>Lines below added after file set up</v>
          </cell>
        </row>
        <row r="1207">
          <cell r="A1207" t="str">
            <v>52.1.10.N</v>
          </cell>
          <cell r="B1207">
            <v>52</v>
          </cell>
          <cell r="C1207">
            <v>1</v>
          </cell>
          <cell r="D1207">
            <v>10</v>
          </cell>
          <cell r="E1207" t="str">
            <v>N</v>
          </cell>
          <cell r="F1207">
            <v>0.1</v>
          </cell>
        </row>
        <row r="1208">
          <cell r="A1208" t="str">
            <v>53.1.14.N</v>
          </cell>
          <cell r="B1208">
            <v>53</v>
          </cell>
          <cell r="C1208">
            <v>1</v>
          </cell>
          <cell r="D1208">
            <v>14</v>
          </cell>
          <cell r="E1208" t="str">
            <v>N</v>
          </cell>
          <cell r="F1208">
            <v>7.1400000000000005E-2</v>
          </cell>
        </row>
        <row r="1209">
          <cell r="A1209" t="str">
            <v>57.1.23.N</v>
          </cell>
          <cell r="B1209">
            <v>57</v>
          </cell>
          <cell r="C1209">
            <v>1</v>
          </cell>
          <cell r="D1209">
            <v>23</v>
          </cell>
          <cell r="E1209" t="str">
            <v>N</v>
          </cell>
          <cell r="F1209">
            <v>4.3499999999999997E-2</v>
          </cell>
        </row>
        <row r="1210">
          <cell r="A1210" t="str">
            <v>59.27.0.N</v>
          </cell>
          <cell r="B1210">
            <v>59</v>
          </cell>
          <cell r="C1210">
            <v>27</v>
          </cell>
          <cell r="D1210">
            <v>0</v>
          </cell>
          <cell r="E1210" t="str">
            <v>N</v>
          </cell>
          <cell r="F1210">
            <v>0.16669999999999999</v>
          </cell>
        </row>
        <row r="1211">
          <cell r="A1211" t="str">
            <v>3.1.10.U</v>
          </cell>
          <cell r="B1211">
            <v>3</v>
          </cell>
          <cell r="C1211">
            <v>1</v>
          </cell>
          <cell r="D1211">
            <v>10</v>
          </cell>
          <cell r="E1211" t="e">
            <v>#N/A</v>
          </cell>
          <cell r="F1211">
            <v>1.0500000000000001E-2</v>
          </cell>
        </row>
        <row r="1212">
          <cell r="A1212" t="str">
            <v>3.1.20.U</v>
          </cell>
          <cell r="B1212">
            <v>3</v>
          </cell>
          <cell r="C1212">
            <v>1</v>
          </cell>
          <cell r="D1212">
            <v>20</v>
          </cell>
          <cell r="E1212" t="e">
            <v>#N/A</v>
          </cell>
          <cell r="F1212">
            <v>1.0500000000000001E-2</v>
          </cell>
        </row>
        <row r="1213">
          <cell r="A1213" t="str">
            <v>4.1.10.U</v>
          </cell>
          <cell r="B1213">
            <v>4</v>
          </cell>
          <cell r="C1213">
            <v>1</v>
          </cell>
          <cell r="D1213">
            <v>10</v>
          </cell>
          <cell r="E1213" t="e">
            <v>#N/A</v>
          </cell>
          <cell r="F1213">
            <v>0.02</v>
          </cell>
        </row>
        <row r="1214">
          <cell r="A1214" t="str">
            <v>5.1.10.U</v>
          </cell>
          <cell r="B1214">
            <v>5</v>
          </cell>
          <cell r="C1214">
            <v>1</v>
          </cell>
          <cell r="D1214">
            <v>10</v>
          </cell>
          <cell r="E1214" t="e">
            <v>#N/A</v>
          </cell>
          <cell r="F1214">
            <v>1.0500000000000001E-2</v>
          </cell>
        </row>
        <row r="1215">
          <cell r="A1215" t="str">
            <v>6.1.0.U</v>
          </cell>
          <cell r="B1215">
            <v>6</v>
          </cell>
          <cell r="C1215">
            <v>1</v>
          </cell>
          <cell r="D1215">
            <v>0</v>
          </cell>
          <cell r="E1215" t="e">
            <v>#N/A</v>
          </cell>
          <cell r="F1215">
            <v>1.2500000000000001E-2</v>
          </cell>
        </row>
        <row r="1216">
          <cell r="A1216" t="str">
            <v>8.1.10.U</v>
          </cell>
          <cell r="B1216">
            <v>8</v>
          </cell>
          <cell r="C1216">
            <v>1</v>
          </cell>
          <cell r="D1216">
            <v>10</v>
          </cell>
          <cell r="E1216" t="e">
            <v>#N/A</v>
          </cell>
          <cell r="F1216">
            <v>5.4899999999999997E-2</v>
          </cell>
        </row>
        <row r="1217">
          <cell r="A1217" t="str">
            <v>8.1.11.U</v>
          </cell>
          <cell r="B1217">
            <v>8</v>
          </cell>
          <cell r="C1217">
            <v>1</v>
          </cell>
          <cell r="D1217">
            <v>11</v>
          </cell>
          <cell r="E1217" t="e">
            <v>#N/A</v>
          </cell>
          <cell r="F1217">
            <v>3.7699999999999997E-2</v>
          </cell>
        </row>
        <row r="1218">
          <cell r="A1218" t="str">
            <v>8.1.20.U</v>
          </cell>
          <cell r="B1218">
            <v>8</v>
          </cell>
          <cell r="C1218">
            <v>1</v>
          </cell>
          <cell r="D1218">
            <v>20</v>
          </cell>
          <cell r="E1218" t="e">
            <v>#N/A</v>
          </cell>
          <cell r="F1218">
            <v>4.4699999999999997E-2</v>
          </cell>
        </row>
        <row r="1219">
          <cell r="A1219" t="str">
            <v>8.1.52.T</v>
          </cell>
          <cell r="B1219">
            <v>8</v>
          </cell>
          <cell r="C1219">
            <v>1</v>
          </cell>
          <cell r="D1219">
            <v>52</v>
          </cell>
          <cell r="E1219" t="str">
            <v>T</v>
          </cell>
          <cell r="F1219">
            <v>6.3500000000000001E-2</v>
          </cell>
        </row>
        <row r="1220">
          <cell r="A1220" t="str">
            <v>9.1.10.U</v>
          </cell>
          <cell r="B1220">
            <v>9</v>
          </cell>
          <cell r="C1220">
            <v>1</v>
          </cell>
          <cell r="D1220">
            <v>10</v>
          </cell>
          <cell r="E1220" t="e">
            <v>#N/A</v>
          </cell>
          <cell r="F1220">
            <v>3.3000000000000002E-2</v>
          </cell>
        </row>
        <row r="1221">
          <cell r="A1221" t="str">
            <v>9.1.20.U</v>
          </cell>
          <cell r="B1221">
            <v>9</v>
          </cell>
          <cell r="C1221">
            <v>1</v>
          </cell>
          <cell r="D1221">
            <v>20</v>
          </cell>
          <cell r="E1221" t="e">
            <v>#N/A</v>
          </cell>
          <cell r="F1221">
            <v>2.6700000000000002E-2</v>
          </cell>
        </row>
        <row r="1222">
          <cell r="A1222" t="str">
            <v>11.1.10.U</v>
          </cell>
          <cell r="B1222">
            <v>11</v>
          </cell>
          <cell r="C1222">
            <v>1</v>
          </cell>
          <cell r="D1222">
            <v>10</v>
          </cell>
          <cell r="E1222" t="e">
            <v>#N/A</v>
          </cell>
          <cell r="F1222">
            <v>0.04</v>
          </cell>
        </row>
        <row r="1223">
          <cell r="A1223" t="str">
            <v>11.1.20.U</v>
          </cell>
          <cell r="B1223">
            <v>11</v>
          </cell>
          <cell r="C1223">
            <v>1</v>
          </cell>
          <cell r="D1223">
            <v>20</v>
          </cell>
          <cell r="E1223" t="e">
            <v>#N/A</v>
          </cell>
          <cell r="F1223">
            <v>3.5700000000000003E-2</v>
          </cell>
        </row>
        <row r="1224">
          <cell r="A1224" t="str">
            <v>13.1.0.U</v>
          </cell>
          <cell r="B1224">
            <v>13</v>
          </cell>
          <cell r="C1224">
            <v>1</v>
          </cell>
          <cell r="D1224">
            <v>0</v>
          </cell>
          <cell r="E1224" t="e">
            <v>#N/A</v>
          </cell>
          <cell r="F1224">
            <v>1.3299999999999999E-2</v>
          </cell>
        </row>
        <row r="1225">
          <cell r="A1225" t="str">
            <v>16.1.1X.U</v>
          </cell>
          <cell r="B1225">
            <v>16</v>
          </cell>
          <cell r="C1225">
            <v>1</v>
          </cell>
          <cell r="D1225" t="str">
            <v>1X</v>
          </cell>
          <cell r="E1225" t="e">
            <v>#N/A</v>
          </cell>
          <cell r="F1225">
            <v>2.63E-2</v>
          </cell>
        </row>
        <row r="1226">
          <cell r="A1226" t="str">
            <v>16.1.5X.T</v>
          </cell>
          <cell r="B1226">
            <v>16</v>
          </cell>
          <cell r="C1226">
            <v>1</v>
          </cell>
          <cell r="D1226" t="str">
            <v>5X</v>
          </cell>
          <cell r="E1226" t="str">
            <v>T</v>
          </cell>
          <cell r="F1226">
            <v>6.3500000000000001E-2</v>
          </cell>
        </row>
        <row r="1227">
          <cell r="A1227" t="str">
            <v>17.1.1X.U</v>
          </cell>
          <cell r="B1227">
            <v>17</v>
          </cell>
          <cell r="C1227">
            <v>1</v>
          </cell>
          <cell r="D1227" t="str">
            <v>1X</v>
          </cell>
          <cell r="E1227" t="e">
            <v>#N/A</v>
          </cell>
          <cell r="F1227">
            <v>3.6999999999999998E-2</v>
          </cell>
        </row>
        <row r="1228">
          <cell r="A1228" t="str">
            <v>17.1.5X.T</v>
          </cell>
          <cell r="B1228">
            <v>17</v>
          </cell>
          <cell r="C1228">
            <v>1</v>
          </cell>
          <cell r="D1228" t="str">
            <v>5X</v>
          </cell>
          <cell r="E1228" t="str">
            <v>T</v>
          </cell>
          <cell r="F1228">
            <v>6.6400000000000001E-2</v>
          </cell>
        </row>
        <row r="1229">
          <cell r="A1229" t="str">
            <v>18.1.0.U</v>
          </cell>
          <cell r="B1229">
            <v>18</v>
          </cell>
          <cell r="C1229">
            <v>1</v>
          </cell>
          <cell r="D1229">
            <v>0</v>
          </cell>
          <cell r="E1229" t="e">
            <v>#N/A</v>
          </cell>
          <cell r="F1229">
            <v>2.5000000000000001E-2</v>
          </cell>
        </row>
        <row r="1230">
          <cell r="A1230" t="str">
            <v>19.1.0.U</v>
          </cell>
          <cell r="B1230">
            <v>19</v>
          </cell>
          <cell r="C1230">
            <v>1</v>
          </cell>
          <cell r="D1230">
            <v>0</v>
          </cell>
          <cell r="E1230" t="e">
            <v>#N/A</v>
          </cell>
          <cell r="F1230">
            <v>3.3300000000000003E-2</v>
          </cell>
        </row>
        <row r="1231">
          <cell r="A1231" t="str">
            <v>19.1.52.T</v>
          </cell>
          <cell r="B1231">
            <v>19</v>
          </cell>
          <cell r="C1231">
            <v>1</v>
          </cell>
          <cell r="D1231">
            <v>52</v>
          </cell>
          <cell r="E1231" t="str">
            <v>T</v>
          </cell>
          <cell r="F1231">
            <v>6.9000000000000006E-2</v>
          </cell>
        </row>
        <row r="1232">
          <cell r="A1232" t="str">
            <v>20.1.1X.U</v>
          </cell>
          <cell r="B1232">
            <v>20</v>
          </cell>
          <cell r="C1232">
            <v>1</v>
          </cell>
          <cell r="D1232" t="str">
            <v>1X</v>
          </cell>
          <cell r="E1232" t="e">
            <v>#N/A</v>
          </cell>
          <cell r="F1232">
            <v>2.0400000000000001E-2</v>
          </cell>
        </row>
        <row r="1233">
          <cell r="A1233" t="str">
            <v>25.1.1X.U</v>
          </cell>
          <cell r="B1233">
            <v>25</v>
          </cell>
          <cell r="C1233">
            <v>1</v>
          </cell>
          <cell r="D1233" t="str">
            <v>1X</v>
          </cell>
          <cell r="E1233" t="e">
            <v>#N/A</v>
          </cell>
          <cell r="F1233">
            <v>2.86E-2</v>
          </cell>
        </row>
        <row r="1234">
          <cell r="A1234" t="str">
            <v>26.1.1X.U</v>
          </cell>
          <cell r="B1234">
            <v>26</v>
          </cell>
          <cell r="C1234">
            <v>1</v>
          </cell>
          <cell r="D1234" t="str">
            <v>1X</v>
          </cell>
          <cell r="E1234" t="e">
            <v>#N/A</v>
          </cell>
          <cell r="F1234">
            <v>4.3499999999999997E-2</v>
          </cell>
        </row>
        <row r="1235">
          <cell r="A1235" t="str">
            <v>26.1.3X.U</v>
          </cell>
          <cell r="B1235">
            <v>26</v>
          </cell>
          <cell r="C1235">
            <v>1</v>
          </cell>
          <cell r="D1235" t="str">
            <v>3X</v>
          </cell>
          <cell r="E1235" t="e">
            <v>#N/A</v>
          </cell>
          <cell r="F1235">
            <v>7.6899999999999996E-2</v>
          </cell>
        </row>
        <row r="1236">
          <cell r="A1236" t="str">
            <v>27.1.1X.U</v>
          </cell>
          <cell r="B1236">
            <v>27</v>
          </cell>
          <cell r="C1236">
            <v>1</v>
          </cell>
          <cell r="D1236" t="str">
            <v>1X</v>
          </cell>
          <cell r="E1236" t="e">
            <v>#N/A</v>
          </cell>
          <cell r="F1236">
            <v>2.9399999999999999E-2</v>
          </cell>
        </row>
        <row r="1237">
          <cell r="A1237" t="str">
            <v>29.1.52.T</v>
          </cell>
          <cell r="B1237">
            <v>29</v>
          </cell>
          <cell r="C1237">
            <v>1</v>
          </cell>
          <cell r="D1237">
            <v>52</v>
          </cell>
          <cell r="E1237" t="str">
            <v>T</v>
          </cell>
          <cell r="F1237">
            <v>6.6799999999999998E-2</v>
          </cell>
        </row>
        <row r="1238">
          <cell r="A1238" t="str">
            <v>31.1.0.U</v>
          </cell>
          <cell r="B1238">
            <v>31</v>
          </cell>
          <cell r="C1238">
            <v>1</v>
          </cell>
          <cell r="D1238">
            <v>0</v>
          </cell>
          <cell r="E1238" t="e">
            <v>#N/A</v>
          </cell>
          <cell r="F1238">
            <v>2.3300000000000001E-2</v>
          </cell>
        </row>
        <row r="1239">
          <cell r="A1239" t="str">
            <v>35.1.0.U</v>
          </cell>
          <cell r="B1239">
            <v>35</v>
          </cell>
          <cell r="C1239">
            <v>1</v>
          </cell>
          <cell r="D1239">
            <v>0</v>
          </cell>
          <cell r="E1239" t="e">
            <v>#N/A</v>
          </cell>
          <cell r="F1239">
            <v>2.86E-2</v>
          </cell>
        </row>
        <row r="1240">
          <cell r="A1240" t="str">
            <v>37.1.0.U</v>
          </cell>
          <cell r="B1240">
            <v>37</v>
          </cell>
          <cell r="C1240">
            <v>1</v>
          </cell>
          <cell r="D1240">
            <v>0</v>
          </cell>
          <cell r="E1240" t="e">
            <v>#N/A</v>
          </cell>
          <cell r="F1240">
            <v>6.25E-2</v>
          </cell>
        </row>
        <row r="1241">
          <cell r="A1241" t="str">
            <v>39.1.10.U</v>
          </cell>
          <cell r="B1241">
            <v>39</v>
          </cell>
          <cell r="C1241">
            <v>1</v>
          </cell>
          <cell r="D1241">
            <v>10</v>
          </cell>
          <cell r="E1241" t="e">
            <v>#N/A</v>
          </cell>
          <cell r="F1241">
            <v>1.9599999999999999E-2</v>
          </cell>
        </row>
        <row r="1242">
          <cell r="A1242" t="str">
            <v>39.1.20.U</v>
          </cell>
          <cell r="B1242">
            <v>39</v>
          </cell>
          <cell r="C1242">
            <v>1</v>
          </cell>
          <cell r="D1242">
            <v>20</v>
          </cell>
          <cell r="E1242" t="e">
            <v>#N/A</v>
          </cell>
          <cell r="F1242">
            <v>1.9599999999999999E-2</v>
          </cell>
        </row>
        <row r="1243">
          <cell r="A1243" t="str">
            <v>52.1.40.N</v>
          </cell>
          <cell r="B1243">
            <v>52</v>
          </cell>
          <cell r="C1243">
            <v>1</v>
          </cell>
          <cell r="D1243">
            <v>40</v>
          </cell>
          <cell r="E1243" t="str">
            <v>N</v>
          </cell>
          <cell r="F1243">
            <v>0.2</v>
          </cell>
        </row>
        <row r="1244">
          <cell r="A1244" t="str">
            <v>57.1.52.T</v>
          </cell>
          <cell r="B1244">
            <v>57</v>
          </cell>
          <cell r="C1244">
            <v>1</v>
          </cell>
          <cell r="D1244">
            <v>52</v>
          </cell>
          <cell r="E1244" t="str">
            <v>T</v>
          </cell>
          <cell r="F1244">
            <v>0.12909999999999999</v>
          </cell>
        </row>
        <row r="1245">
          <cell r="A1245" t="str">
            <v>59.1.5.U</v>
          </cell>
          <cell r="B1245">
            <v>59</v>
          </cell>
          <cell r="C1245">
            <v>1</v>
          </cell>
          <cell r="D1245">
            <v>5</v>
          </cell>
          <cell r="E1245" t="e">
            <v>#N/A</v>
          </cell>
          <cell r="F1245">
            <v>0.16669999999999999</v>
          </cell>
        </row>
        <row r="1246">
          <cell r="A1246" t="str">
            <v>25.1.2X.Q</v>
          </cell>
          <cell r="B1246">
            <v>25</v>
          </cell>
          <cell r="C1246">
            <v>1</v>
          </cell>
          <cell r="D1246" t="str">
            <v>2X</v>
          </cell>
          <cell r="E1246" t="str">
            <v>Q</v>
          </cell>
          <cell r="F1246">
            <v>4.5499999999999999E-2</v>
          </cell>
        </row>
        <row r="1247">
          <cell r="A1247" t="str">
            <v>37.1.0.Q</v>
          </cell>
          <cell r="B1247">
            <v>37</v>
          </cell>
          <cell r="C1247">
            <v>1</v>
          </cell>
          <cell r="D1247">
            <v>0</v>
          </cell>
          <cell r="E1247" t="str">
            <v>Q</v>
          </cell>
          <cell r="F1247">
            <v>6.25E-2</v>
          </cell>
        </row>
        <row r="1248">
          <cell r="A1248" t="str">
            <v>57.7P.50.N</v>
          </cell>
          <cell r="B1248">
            <v>57</v>
          </cell>
          <cell r="C1248" t="str">
            <v>7P</v>
          </cell>
          <cell r="D1248">
            <v>50</v>
          </cell>
          <cell r="E1248" t="str">
            <v>N</v>
          </cell>
          <cell r="F1248">
            <v>2.5100000000000001E-2</v>
          </cell>
        </row>
        <row r="1249">
          <cell r="A1249" t="str">
            <v>...</v>
          </cell>
        </row>
        <row r="1250">
          <cell r="A1250" t="str">
            <v>...</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uary 08"/>
      <sheetName val="February 08"/>
      <sheetName val="March 08"/>
      <sheetName val="April 08"/>
      <sheetName val="May 08"/>
      <sheetName val="June 08"/>
      <sheetName val="July 08"/>
      <sheetName val="August 08"/>
      <sheetName val="September 08"/>
      <sheetName val="October 08"/>
      <sheetName val="November 08"/>
      <sheetName val="YTD08"/>
      <sheetName val="December 08"/>
      <sheetName val="Journal Entry"/>
      <sheetName val="Non-Cash Entry"/>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CBS"/>
      <sheetName val="Signature-not used"/>
      <sheetName val="Q4 09 BS Leads"/>
      <sheetName val="Current"/>
      <sheetName val="PPE-Other Current 10-Q Recon"/>
      <sheetName val="Current 10-K Recon"/>
      <sheetName val="12.31.08"/>
      <sheetName val="12.31.08 10-K Recon"/>
      <sheetName val="12.31.08 PPE 10-K Recon"/>
      <sheetName val="Q3 09 Rail BS Leads"/>
      <sheetName val="Q2 09 Rail BS Leads"/>
      <sheetName val="PriorQ4"/>
      <sheetName val="PriorQ3"/>
      <sheetName val="Prior Q2"/>
      <sheetName val="PriorQ1"/>
      <sheetName val="PPE-Other Q3-09 10-Q Recon"/>
      <sheetName val="PPE-Other Q2-09 10-Q Recon"/>
      <sheetName val="PPE-Other Sep08 10-Q Recon"/>
      <sheetName val="Prior 10-Q Recon"/>
      <sheetName val="R-1 220"/>
      <sheetName val="R-1 220 revised 021710"/>
      <sheetName val="R-1 220 revised 022610"/>
      <sheetName val="220 Support"/>
      <sheetName val="R-1 230"/>
      <sheetName val="R-1 460"/>
      <sheetName val="Variance Analysis Q409 vs Q408"/>
      <sheetName val="Variance Analysis-old"/>
      <sheetName val="Q3.09 vs Q3.08 &amp; Q4.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 Conversion"/>
      <sheetName val="Historical"/>
      <sheetName val="Current"/>
      <sheetName val="Sheet3"/>
    </sheetNames>
    <sheetDataSet>
      <sheetData sheetId="0">
        <row r="1">
          <cell r="A1">
            <v>100</v>
          </cell>
          <cell r="B1">
            <v>2</v>
          </cell>
        </row>
        <row r="2">
          <cell r="A2">
            <v>105</v>
          </cell>
          <cell r="B2">
            <v>3</v>
          </cell>
        </row>
        <row r="3">
          <cell r="A3">
            <v>106</v>
          </cell>
          <cell r="B3">
            <v>3</v>
          </cell>
        </row>
        <row r="4">
          <cell r="A4">
            <v>120</v>
          </cell>
          <cell r="B4">
            <v>4</v>
          </cell>
        </row>
        <row r="5">
          <cell r="A5">
            <v>121</v>
          </cell>
          <cell r="B5">
            <v>4</v>
          </cell>
        </row>
        <row r="6">
          <cell r="A6">
            <v>122</v>
          </cell>
          <cell r="B6">
            <v>4</v>
          </cell>
        </row>
        <row r="7">
          <cell r="A7">
            <v>123</v>
          </cell>
          <cell r="B7">
            <v>4</v>
          </cell>
        </row>
        <row r="8">
          <cell r="A8">
            <v>125</v>
          </cell>
          <cell r="B8">
            <v>5</v>
          </cell>
        </row>
        <row r="9">
          <cell r="A9">
            <v>126</v>
          </cell>
          <cell r="B9">
            <v>5</v>
          </cell>
        </row>
        <row r="10">
          <cell r="A10">
            <v>130</v>
          </cell>
          <cell r="B10">
            <v>6</v>
          </cell>
        </row>
        <row r="11">
          <cell r="A11">
            <v>150</v>
          </cell>
          <cell r="B11">
            <v>8</v>
          </cell>
        </row>
        <row r="12">
          <cell r="A12">
            <v>151</v>
          </cell>
          <cell r="B12">
            <v>8</v>
          </cell>
        </row>
        <row r="13">
          <cell r="A13">
            <v>152</v>
          </cell>
          <cell r="B13">
            <v>8</v>
          </cell>
        </row>
        <row r="14">
          <cell r="A14">
            <v>153</v>
          </cell>
          <cell r="B14">
            <v>8</v>
          </cell>
        </row>
        <row r="15">
          <cell r="A15">
            <v>154</v>
          </cell>
          <cell r="B15">
            <v>8</v>
          </cell>
        </row>
        <row r="16">
          <cell r="A16">
            <v>155</v>
          </cell>
          <cell r="B16">
            <v>8</v>
          </cell>
        </row>
        <row r="17">
          <cell r="A17">
            <v>156</v>
          </cell>
          <cell r="B17">
            <v>8</v>
          </cell>
        </row>
        <row r="18">
          <cell r="A18">
            <v>157</v>
          </cell>
          <cell r="B18">
            <v>8</v>
          </cell>
        </row>
        <row r="19">
          <cell r="A19">
            <v>158</v>
          </cell>
          <cell r="B19">
            <v>8</v>
          </cell>
        </row>
        <row r="20">
          <cell r="A20">
            <v>159</v>
          </cell>
          <cell r="B20">
            <v>8</v>
          </cell>
        </row>
        <row r="21">
          <cell r="A21">
            <v>160</v>
          </cell>
          <cell r="B21">
            <v>8</v>
          </cell>
        </row>
        <row r="22">
          <cell r="A22">
            <v>161</v>
          </cell>
          <cell r="B22">
            <v>8</v>
          </cell>
        </row>
        <row r="23">
          <cell r="A23">
            <v>162</v>
          </cell>
          <cell r="B23">
            <v>8</v>
          </cell>
        </row>
        <row r="24">
          <cell r="A24">
            <v>163</v>
          </cell>
          <cell r="B24">
            <v>8</v>
          </cell>
        </row>
        <row r="25">
          <cell r="A25">
            <v>164</v>
          </cell>
          <cell r="B25">
            <v>8</v>
          </cell>
        </row>
        <row r="26">
          <cell r="A26">
            <v>165</v>
          </cell>
          <cell r="B26">
            <v>8</v>
          </cell>
        </row>
        <row r="27">
          <cell r="A27">
            <v>166</v>
          </cell>
          <cell r="B27">
            <v>8</v>
          </cell>
        </row>
        <row r="28">
          <cell r="A28">
            <v>167</v>
          </cell>
          <cell r="B28">
            <v>8</v>
          </cell>
        </row>
        <row r="29">
          <cell r="A29">
            <v>168</v>
          </cell>
          <cell r="B29">
            <v>8</v>
          </cell>
        </row>
        <row r="30">
          <cell r="A30">
            <v>169</v>
          </cell>
          <cell r="B30">
            <v>8</v>
          </cell>
        </row>
        <row r="31">
          <cell r="A31">
            <v>170</v>
          </cell>
          <cell r="B31">
            <v>8</v>
          </cell>
        </row>
        <row r="32">
          <cell r="A32">
            <v>171</v>
          </cell>
          <cell r="B32">
            <v>8</v>
          </cell>
        </row>
        <row r="33">
          <cell r="A33">
            <v>172</v>
          </cell>
          <cell r="B33">
            <v>8</v>
          </cell>
        </row>
        <row r="34">
          <cell r="A34">
            <v>173</v>
          </cell>
          <cell r="B34">
            <v>8</v>
          </cell>
        </row>
        <row r="35">
          <cell r="A35">
            <v>174</v>
          </cell>
          <cell r="B35">
            <v>8</v>
          </cell>
        </row>
        <row r="36">
          <cell r="A36">
            <v>175</v>
          </cell>
          <cell r="B36">
            <v>8</v>
          </cell>
        </row>
        <row r="37">
          <cell r="A37">
            <v>176</v>
          </cell>
          <cell r="B37">
            <v>8</v>
          </cell>
        </row>
        <row r="38">
          <cell r="A38">
            <v>177</v>
          </cell>
          <cell r="B38">
            <v>8</v>
          </cell>
        </row>
        <row r="39">
          <cell r="A39">
            <v>178</v>
          </cell>
          <cell r="B39">
            <v>8</v>
          </cell>
        </row>
        <row r="40">
          <cell r="A40">
            <v>179</v>
          </cell>
          <cell r="B40">
            <v>8</v>
          </cell>
        </row>
        <row r="41">
          <cell r="A41">
            <v>180</v>
          </cell>
          <cell r="B41">
            <v>8</v>
          </cell>
        </row>
        <row r="42">
          <cell r="A42">
            <v>181</v>
          </cell>
          <cell r="B42">
            <v>8</v>
          </cell>
        </row>
        <row r="43">
          <cell r="A43">
            <v>182</v>
          </cell>
          <cell r="B43">
            <v>8</v>
          </cell>
        </row>
        <row r="44">
          <cell r="A44">
            <v>183</v>
          </cell>
          <cell r="B44">
            <v>8</v>
          </cell>
        </row>
        <row r="45">
          <cell r="A45">
            <v>184</v>
          </cell>
          <cell r="B45">
            <v>8</v>
          </cell>
        </row>
        <row r="46">
          <cell r="A46">
            <v>185</v>
          </cell>
          <cell r="B46">
            <v>8</v>
          </cell>
        </row>
        <row r="47">
          <cell r="A47">
            <v>186</v>
          </cell>
          <cell r="B47">
            <v>8</v>
          </cell>
        </row>
        <row r="48">
          <cell r="A48">
            <v>187</v>
          </cell>
          <cell r="B48">
            <v>8</v>
          </cell>
        </row>
        <row r="49">
          <cell r="A49">
            <v>188</v>
          </cell>
          <cell r="B49">
            <v>8</v>
          </cell>
        </row>
        <row r="50">
          <cell r="A50">
            <v>189</v>
          </cell>
          <cell r="B50">
            <v>8</v>
          </cell>
        </row>
        <row r="51">
          <cell r="A51">
            <v>190</v>
          </cell>
          <cell r="B51">
            <v>8</v>
          </cell>
        </row>
        <row r="52">
          <cell r="A52">
            <v>191</v>
          </cell>
          <cell r="B52">
            <v>8</v>
          </cell>
        </row>
        <row r="53">
          <cell r="A53">
            <v>192</v>
          </cell>
          <cell r="B53">
            <v>8</v>
          </cell>
        </row>
        <row r="54">
          <cell r="A54">
            <v>193</v>
          </cell>
          <cell r="B54">
            <v>8</v>
          </cell>
        </row>
        <row r="55">
          <cell r="A55">
            <v>194</v>
          </cell>
          <cell r="B55">
            <v>8</v>
          </cell>
        </row>
        <row r="56">
          <cell r="A56">
            <v>200</v>
          </cell>
          <cell r="B56">
            <v>9</v>
          </cell>
        </row>
        <row r="57">
          <cell r="A57">
            <v>201</v>
          </cell>
          <cell r="B57">
            <v>9</v>
          </cell>
        </row>
        <row r="58">
          <cell r="A58">
            <v>202</v>
          </cell>
          <cell r="B58">
            <v>9</v>
          </cell>
        </row>
        <row r="59">
          <cell r="A59">
            <v>203</v>
          </cell>
          <cell r="B59">
            <v>9</v>
          </cell>
        </row>
        <row r="60">
          <cell r="A60">
            <v>204</v>
          </cell>
          <cell r="B60">
            <v>9</v>
          </cell>
        </row>
        <row r="61">
          <cell r="A61">
            <v>205</v>
          </cell>
          <cell r="B61">
            <v>9</v>
          </cell>
        </row>
        <row r="62">
          <cell r="A62">
            <v>206</v>
          </cell>
          <cell r="B62">
            <v>9</v>
          </cell>
        </row>
        <row r="63">
          <cell r="A63">
            <v>207</v>
          </cell>
          <cell r="B63">
            <v>9</v>
          </cell>
        </row>
        <row r="64">
          <cell r="A64">
            <v>208</v>
          </cell>
          <cell r="B64">
            <v>9</v>
          </cell>
        </row>
        <row r="65">
          <cell r="A65">
            <v>209</v>
          </cell>
          <cell r="B65">
            <v>9</v>
          </cell>
        </row>
        <row r="66">
          <cell r="A66">
            <v>210</v>
          </cell>
          <cell r="B66">
            <v>9</v>
          </cell>
        </row>
        <row r="67">
          <cell r="A67">
            <v>211</v>
          </cell>
          <cell r="B67">
            <v>9</v>
          </cell>
        </row>
        <row r="68">
          <cell r="A68">
            <v>212</v>
          </cell>
          <cell r="B68">
            <v>9</v>
          </cell>
        </row>
        <row r="69">
          <cell r="A69">
            <v>213</v>
          </cell>
          <cell r="B69">
            <v>9</v>
          </cell>
        </row>
        <row r="70">
          <cell r="A70">
            <v>214</v>
          </cell>
          <cell r="B70">
            <v>9</v>
          </cell>
        </row>
        <row r="71">
          <cell r="A71">
            <v>215</v>
          </cell>
          <cell r="B71">
            <v>9</v>
          </cell>
        </row>
        <row r="72">
          <cell r="A72">
            <v>216</v>
          </cell>
          <cell r="B72">
            <v>9</v>
          </cell>
        </row>
        <row r="73">
          <cell r="A73">
            <v>217</v>
          </cell>
          <cell r="B73">
            <v>9</v>
          </cell>
        </row>
        <row r="74">
          <cell r="A74">
            <v>218</v>
          </cell>
          <cell r="B74">
            <v>9</v>
          </cell>
        </row>
        <row r="75">
          <cell r="A75">
            <v>219</v>
          </cell>
          <cell r="B75">
            <v>9</v>
          </cell>
        </row>
        <row r="76">
          <cell r="A76">
            <v>220</v>
          </cell>
          <cell r="B76">
            <v>9</v>
          </cell>
        </row>
        <row r="77">
          <cell r="A77">
            <v>221</v>
          </cell>
          <cell r="B77">
            <v>9</v>
          </cell>
        </row>
        <row r="78">
          <cell r="A78">
            <v>222</v>
          </cell>
          <cell r="B78">
            <v>9</v>
          </cell>
        </row>
        <row r="79">
          <cell r="A79">
            <v>223</v>
          </cell>
          <cell r="B79">
            <v>9</v>
          </cell>
        </row>
        <row r="80">
          <cell r="A80">
            <v>224</v>
          </cell>
          <cell r="B80">
            <v>9</v>
          </cell>
        </row>
        <row r="81">
          <cell r="A81">
            <v>225</v>
          </cell>
          <cell r="B81">
            <v>9</v>
          </cell>
        </row>
        <row r="82">
          <cell r="A82">
            <v>226</v>
          </cell>
          <cell r="B82">
            <v>9</v>
          </cell>
        </row>
        <row r="83">
          <cell r="A83">
            <v>227</v>
          </cell>
          <cell r="B83">
            <v>9</v>
          </cell>
        </row>
        <row r="84">
          <cell r="A84">
            <v>228</v>
          </cell>
          <cell r="B84">
            <v>9</v>
          </cell>
        </row>
        <row r="85">
          <cell r="A85">
            <v>229</v>
          </cell>
          <cell r="B85">
            <v>9</v>
          </cell>
        </row>
        <row r="86">
          <cell r="A86">
            <v>230</v>
          </cell>
          <cell r="B86">
            <v>9</v>
          </cell>
        </row>
        <row r="87">
          <cell r="A87">
            <v>231</v>
          </cell>
          <cell r="B87">
            <v>9</v>
          </cell>
        </row>
        <row r="88">
          <cell r="A88">
            <v>232</v>
          </cell>
          <cell r="B88">
            <v>9</v>
          </cell>
        </row>
        <row r="89">
          <cell r="A89">
            <v>233</v>
          </cell>
          <cell r="B89">
            <v>9</v>
          </cell>
        </row>
        <row r="90">
          <cell r="A90">
            <v>234</v>
          </cell>
          <cell r="B90">
            <v>9</v>
          </cell>
        </row>
        <row r="91">
          <cell r="A91">
            <v>235</v>
          </cell>
          <cell r="B91">
            <v>9</v>
          </cell>
        </row>
        <row r="92">
          <cell r="A92">
            <v>236</v>
          </cell>
          <cell r="B92">
            <v>9</v>
          </cell>
        </row>
        <row r="93">
          <cell r="A93">
            <v>237</v>
          </cell>
          <cell r="B93">
            <v>9</v>
          </cell>
        </row>
        <row r="94">
          <cell r="A94">
            <v>238</v>
          </cell>
          <cell r="B94">
            <v>9</v>
          </cell>
        </row>
        <row r="95">
          <cell r="A95">
            <v>239</v>
          </cell>
          <cell r="B95">
            <v>9</v>
          </cell>
        </row>
        <row r="96">
          <cell r="A96">
            <v>240</v>
          </cell>
          <cell r="B96">
            <v>9</v>
          </cell>
        </row>
        <row r="97">
          <cell r="A97">
            <v>241</v>
          </cell>
          <cell r="B97">
            <v>9</v>
          </cell>
        </row>
        <row r="98">
          <cell r="A98">
            <v>242</v>
          </cell>
          <cell r="B98">
            <v>9</v>
          </cell>
        </row>
        <row r="99">
          <cell r="A99">
            <v>243</v>
          </cell>
          <cell r="B99">
            <v>9</v>
          </cell>
        </row>
        <row r="100">
          <cell r="A100">
            <v>244</v>
          </cell>
          <cell r="B100">
            <v>9</v>
          </cell>
        </row>
        <row r="101">
          <cell r="A101">
            <v>245</v>
          </cell>
          <cell r="B101">
            <v>9</v>
          </cell>
        </row>
        <row r="102">
          <cell r="A102">
            <v>246</v>
          </cell>
          <cell r="B102">
            <v>9</v>
          </cell>
        </row>
        <row r="103">
          <cell r="A103">
            <v>247</v>
          </cell>
          <cell r="B103">
            <v>9</v>
          </cell>
        </row>
        <row r="104">
          <cell r="A104">
            <v>248</v>
          </cell>
          <cell r="B104">
            <v>9</v>
          </cell>
        </row>
        <row r="105">
          <cell r="A105">
            <v>249</v>
          </cell>
          <cell r="B105">
            <v>9</v>
          </cell>
        </row>
        <row r="106">
          <cell r="A106">
            <v>250</v>
          </cell>
          <cell r="B106">
            <v>9</v>
          </cell>
        </row>
        <row r="107">
          <cell r="A107">
            <v>251</v>
          </cell>
          <cell r="B107">
            <v>9</v>
          </cell>
        </row>
        <row r="108">
          <cell r="A108">
            <v>252</v>
          </cell>
          <cell r="B108">
            <v>9</v>
          </cell>
        </row>
        <row r="109">
          <cell r="A109">
            <v>253</v>
          </cell>
          <cell r="B109">
            <v>9</v>
          </cell>
        </row>
        <row r="110">
          <cell r="A110">
            <v>254</v>
          </cell>
          <cell r="B110">
            <v>9</v>
          </cell>
        </row>
        <row r="111">
          <cell r="A111">
            <v>255</v>
          </cell>
          <cell r="B111">
            <v>9</v>
          </cell>
        </row>
        <row r="112">
          <cell r="A112">
            <v>256</v>
          </cell>
          <cell r="B112">
            <v>9</v>
          </cell>
        </row>
        <row r="113">
          <cell r="A113">
            <v>257</v>
          </cell>
          <cell r="B113">
            <v>9</v>
          </cell>
        </row>
        <row r="114">
          <cell r="A114">
            <v>258</v>
          </cell>
          <cell r="B114">
            <v>9</v>
          </cell>
        </row>
        <row r="115">
          <cell r="A115">
            <v>259</v>
          </cell>
          <cell r="B115">
            <v>9</v>
          </cell>
        </row>
        <row r="116">
          <cell r="A116">
            <v>260</v>
          </cell>
          <cell r="B116">
            <v>9</v>
          </cell>
        </row>
        <row r="117">
          <cell r="A117">
            <v>261</v>
          </cell>
          <cell r="B117">
            <v>9</v>
          </cell>
        </row>
        <row r="118">
          <cell r="A118">
            <v>262</v>
          </cell>
          <cell r="B118">
            <v>9</v>
          </cell>
        </row>
        <row r="119">
          <cell r="A119">
            <v>263</v>
          </cell>
          <cell r="B119">
            <v>9</v>
          </cell>
        </row>
        <row r="120">
          <cell r="A120">
            <v>264</v>
          </cell>
          <cell r="B120">
            <v>9</v>
          </cell>
        </row>
        <row r="121">
          <cell r="A121">
            <v>265</v>
          </cell>
          <cell r="B121">
            <v>9</v>
          </cell>
        </row>
        <row r="122">
          <cell r="A122">
            <v>266</v>
          </cell>
          <cell r="B122">
            <v>9</v>
          </cell>
        </row>
        <row r="123">
          <cell r="A123">
            <v>267</v>
          </cell>
          <cell r="B123">
            <v>9</v>
          </cell>
        </row>
        <row r="124">
          <cell r="A124">
            <v>280</v>
          </cell>
          <cell r="B124">
            <v>11</v>
          </cell>
        </row>
        <row r="125">
          <cell r="A125">
            <v>281</v>
          </cell>
          <cell r="B125">
            <v>11</v>
          </cell>
        </row>
        <row r="126">
          <cell r="A126">
            <v>282</v>
          </cell>
          <cell r="B126">
            <v>11</v>
          </cell>
        </row>
        <row r="127">
          <cell r="A127">
            <v>283</v>
          </cell>
          <cell r="B127">
            <v>11</v>
          </cell>
        </row>
        <row r="128">
          <cell r="A128">
            <v>284</v>
          </cell>
          <cell r="B128">
            <v>11</v>
          </cell>
        </row>
        <row r="129">
          <cell r="A129">
            <v>285</v>
          </cell>
          <cell r="B129">
            <v>11</v>
          </cell>
        </row>
        <row r="130">
          <cell r="A130">
            <v>286</v>
          </cell>
          <cell r="B130">
            <v>11</v>
          </cell>
        </row>
        <row r="131">
          <cell r="A131">
            <v>287</v>
          </cell>
          <cell r="B131">
            <v>11</v>
          </cell>
        </row>
        <row r="132">
          <cell r="A132">
            <v>288</v>
          </cell>
          <cell r="B132">
            <v>11</v>
          </cell>
        </row>
        <row r="133">
          <cell r="A133">
            <v>289</v>
          </cell>
          <cell r="B133">
            <v>11</v>
          </cell>
        </row>
        <row r="134">
          <cell r="A134">
            <v>290</v>
          </cell>
          <cell r="B134">
            <v>11</v>
          </cell>
        </row>
        <row r="135">
          <cell r="A135">
            <v>291</v>
          </cell>
          <cell r="B135">
            <v>11</v>
          </cell>
        </row>
        <row r="136">
          <cell r="A136">
            <v>292</v>
          </cell>
          <cell r="B136">
            <v>11</v>
          </cell>
        </row>
        <row r="137">
          <cell r="A137">
            <v>293</v>
          </cell>
          <cell r="B137">
            <v>11</v>
          </cell>
        </row>
        <row r="138">
          <cell r="A138">
            <v>294</v>
          </cell>
          <cell r="B138">
            <v>11</v>
          </cell>
        </row>
        <row r="139">
          <cell r="A139">
            <v>295</v>
          </cell>
          <cell r="B139">
            <v>11</v>
          </cell>
        </row>
        <row r="140">
          <cell r="A140">
            <v>296</v>
          </cell>
          <cell r="B140">
            <v>11</v>
          </cell>
        </row>
        <row r="141">
          <cell r="A141">
            <v>297</v>
          </cell>
          <cell r="B141">
            <v>11</v>
          </cell>
        </row>
        <row r="142">
          <cell r="A142">
            <v>298</v>
          </cell>
          <cell r="B142">
            <v>11</v>
          </cell>
        </row>
        <row r="143">
          <cell r="A143">
            <v>299</v>
          </cell>
          <cell r="B143">
            <v>11</v>
          </cell>
        </row>
        <row r="144">
          <cell r="A144">
            <v>300</v>
          </cell>
          <cell r="B144">
            <v>11</v>
          </cell>
        </row>
        <row r="145">
          <cell r="A145">
            <v>301</v>
          </cell>
          <cell r="B145">
            <v>11</v>
          </cell>
        </row>
        <row r="146">
          <cell r="A146">
            <v>302</v>
          </cell>
          <cell r="B146">
            <v>11</v>
          </cell>
        </row>
        <row r="147">
          <cell r="A147">
            <v>303</v>
          </cell>
          <cell r="B147">
            <v>11</v>
          </cell>
        </row>
        <row r="148">
          <cell r="A148">
            <v>304</v>
          </cell>
          <cell r="B148">
            <v>11</v>
          </cell>
        </row>
        <row r="149">
          <cell r="A149">
            <v>305</v>
          </cell>
          <cell r="B149">
            <v>11</v>
          </cell>
        </row>
        <row r="150">
          <cell r="A150">
            <v>306</v>
          </cell>
          <cell r="B150">
            <v>11</v>
          </cell>
        </row>
        <row r="151">
          <cell r="A151">
            <v>307</v>
          </cell>
          <cell r="B151">
            <v>11</v>
          </cell>
        </row>
        <row r="152">
          <cell r="A152">
            <v>308</v>
          </cell>
          <cell r="B152">
            <v>11</v>
          </cell>
        </row>
        <row r="153">
          <cell r="A153">
            <v>309</v>
          </cell>
          <cell r="B153">
            <v>11</v>
          </cell>
        </row>
        <row r="154">
          <cell r="A154">
            <v>310</v>
          </cell>
          <cell r="B154">
            <v>11</v>
          </cell>
        </row>
        <row r="155">
          <cell r="A155">
            <v>311</v>
          </cell>
          <cell r="B155">
            <v>11</v>
          </cell>
        </row>
        <row r="156">
          <cell r="A156">
            <v>312</v>
          </cell>
          <cell r="B156">
            <v>11</v>
          </cell>
        </row>
        <row r="157">
          <cell r="A157">
            <v>313</v>
          </cell>
          <cell r="B157">
            <v>11</v>
          </cell>
        </row>
        <row r="158">
          <cell r="A158">
            <v>314</v>
          </cell>
          <cell r="B158">
            <v>11</v>
          </cell>
        </row>
        <row r="159">
          <cell r="A159">
            <v>320</v>
          </cell>
          <cell r="B159">
            <v>12</v>
          </cell>
        </row>
        <row r="160">
          <cell r="A160">
            <v>340</v>
          </cell>
          <cell r="B160">
            <v>16</v>
          </cell>
        </row>
        <row r="161">
          <cell r="A161">
            <v>341</v>
          </cell>
          <cell r="B161">
            <v>17</v>
          </cell>
        </row>
        <row r="162">
          <cell r="A162">
            <v>342</v>
          </cell>
          <cell r="B162">
            <v>35</v>
          </cell>
        </row>
        <row r="163">
          <cell r="A163">
            <v>343</v>
          </cell>
          <cell r="B163">
            <v>13</v>
          </cell>
        </row>
        <row r="164">
          <cell r="A164">
            <v>355</v>
          </cell>
          <cell r="B164">
            <v>18</v>
          </cell>
        </row>
        <row r="165">
          <cell r="A165">
            <v>356</v>
          </cell>
          <cell r="B165">
            <v>19</v>
          </cell>
        </row>
        <row r="166">
          <cell r="A166">
            <v>365</v>
          </cell>
          <cell r="B166">
            <v>20</v>
          </cell>
        </row>
        <row r="167">
          <cell r="A167">
            <v>370</v>
          </cell>
          <cell r="B167">
            <v>23</v>
          </cell>
        </row>
        <row r="168">
          <cell r="A168">
            <v>372</v>
          </cell>
          <cell r="B168">
            <v>24</v>
          </cell>
        </row>
        <row r="169">
          <cell r="A169">
            <v>375</v>
          </cell>
          <cell r="B169">
            <v>25</v>
          </cell>
        </row>
        <row r="170">
          <cell r="A170">
            <v>380</v>
          </cell>
          <cell r="B170">
            <v>26</v>
          </cell>
        </row>
        <row r="171">
          <cell r="A171">
            <v>389</v>
          </cell>
          <cell r="B171">
            <v>26</v>
          </cell>
        </row>
        <row r="172">
          <cell r="A172">
            <v>400</v>
          </cell>
          <cell r="B172">
            <v>27</v>
          </cell>
        </row>
        <row r="173">
          <cell r="A173">
            <v>410</v>
          </cell>
          <cell r="B173">
            <v>29</v>
          </cell>
        </row>
        <row r="174">
          <cell r="A174">
            <v>411</v>
          </cell>
          <cell r="B174">
            <v>31</v>
          </cell>
        </row>
        <row r="175">
          <cell r="A175">
            <v>419</v>
          </cell>
          <cell r="B175">
            <v>37</v>
          </cell>
        </row>
        <row r="176">
          <cell r="A176">
            <v>420</v>
          </cell>
          <cell r="B176">
            <v>37</v>
          </cell>
        </row>
        <row r="177">
          <cell r="A177">
            <v>430</v>
          </cell>
          <cell r="B177">
            <v>39</v>
          </cell>
        </row>
        <row r="178">
          <cell r="A178">
            <v>431</v>
          </cell>
          <cell r="B178">
            <v>39</v>
          </cell>
        </row>
        <row r="179">
          <cell r="A179">
            <v>432</v>
          </cell>
          <cell r="B179">
            <v>39</v>
          </cell>
        </row>
        <row r="180">
          <cell r="A180">
            <v>433</v>
          </cell>
          <cell r="B180">
            <v>39</v>
          </cell>
        </row>
        <row r="181">
          <cell r="A181">
            <v>434</v>
          </cell>
          <cell r="B181">
            <v>39</v>
          </cell>
        </row>
        <row r="182">
          <cell r="A182">
            <v>440</v>
          </cell>
          <cell r="B182">
            <v>44</v>
          </cell>
        </row>
        <row r="183">
          <cell r="A183">
            <v>445</v>
          </cell>
          <cell r="B183">
            <v>45</v>
          </cell>
        </row>
        <row r="184">
          <cell r="A184">
            <v>465</v>
          </cell>
          <cell r="B184">
            <v>76</v>
          </cell>
        </row>
        <row r="185">
          <cell r="A185">
            <v>536</v>
          </cell>
          <cell r="B185">
            <v>52</v>
          </cell>
        </row>
        <row r="186">
          <cell r="A186">
            <v>556</v>
          </cell>
          <cell r="B186">
            <v>53</v>
          </cell>
        </row>
        <row r="187">
          <cell r="A187">
            <v>613</v>
          </cell>
          <cell r="B187">
            <v>55</v>
          </cell>
        </row>
        <row r="188">
          <cell r="A188">
            <v>635</v>
          </cell>
          <cell r="B188">
            <v>57</v>
          </cell>
        </row>
        <row r="189">
          <cell r="A189">
            <v>656</v>
          </cell>
          <cell r="B189">
            <v>58</v>
          </cell>
        </row>
        <row r="190">
          <cell r="A190">
            <v>690</v>
          </cell>
          <cell r="B190">
            <v>59</v>
          </cell>
        </row>
        <row r="191">
          <cell r="A191">
            <v>468</v>
          </cell>
          <cell r="B191">
            <v>76</v>
          </cell>
        </row>
      </sheetData>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 Conversion"/>
      <sheetName val="Historical"/>
      <sheetName val="Current"/>
      <sheetName val="Sheet3"/>
    </sheetNames>
    <sheetDataSet>
      <sheetData sheetId="0">
        <row r="1">
          <cell r="A1">
            <v>100</v>
          </cell>
          <cell r="B1">
            <v>2</v>
          </cell>
        </row>
        <row r="2">
          <cell r="A2">
            <v>105</v>
          </cell>
          <cell r="B2">
            <v>3</v>
          </cell>
        </row>
        <row r="3">
          <cell r="A3">
            <v>106</v>
          </cell>
          <cell r="B3">
            <v>3</v>
          </cell>
        </row>
        <row r="4">
          <cell r="A4">
            <v>120</v>
          </cell>
          <cell r="B4">
            <v>4</v>
          </cell>
        </row>
        <row r="5">
          <cell r="A5">
            <v>121</v>
          </cell>
          <cell r="B5">
            <v>4</v>
          </cell>
        </row>
        <row r="6">
          <cell r="A6">
            <v>122</v>
          </cell>
          <cell r="B6">
            <v>4</v>
          </cell>
        </row>
        <row r="7">
          <cell r="A7">
            <v>123</v>
          </cell>
          <cell r="B7">
            <v>4</v>
          </cell>
        </row>
        <row r="8">
          <cell r="A8">
            <v>125</v>
          </cell>
          <cell r="B8">
            <v>5</v>
          </cell>
        </row>
        <row r="9">
          <cell r="A9">
            <v>126</v>
          </cell>
          <cell r="B9">
            <v>5</v>
          </cell>
        </row>
        <row r="10">
          <cell r="A10">
            <v>130</v>
          </cell>
          <cell r="B10">
            <v>6</v>
          </cell>
        </row>
        <row r="11">
          <cell r="A11">
            <v>150</v>
          </cell>
          <cell r="B11">
            <v>8</v>
          </cell>
        </row>
        <row r="12">
          <cell r="A12">
            <v>151</v>
          </cell>
          <cell r="B12">
            <v>8</v>
          </cell>
        </row>
        <row r="13">
          <cell r="A13">
            <v>152</v>
          </cell>
          <cell r="B13">
            <v>8</v>
          </cell>
        </row>
        <row r="14">
          <cell r="A14">
            <v>153</v>
          </cell>
          <cell r="B14">
            <v>8</v>
          </cell>
        </row>
        <row r="15">
          <cell r="A15">
            <v>154</v>
          </cell>
          <cell r="B15">
            <v>8</v>
          </cell>
        </row>
        <row r="16">
          <cell r="A16">
            <v>155</v>
          </cell>
          <cell r="B16">
            <v>8</v>
          </cell>
        </row>
        <row r="17">
          <cell r="A17">
            <v>156</v>
          </cell>
          <cell r="B17">
            <v>8</v>
          </cell>
        </row>
        <row r="18">
          <cell r="A18">
            <v>157</v>
          </cell>
          <cell r="B18">
            <v>8</v>
          </cell>
        </row>
        <row r="19">
          <cell r="A19">
            <v>158</v>
          </cell>
          <cell r="B19">
            <v>8</v>
          </cell>
        </row>
        <row r="20">
          <cell r="A20">
            <v>159</v>
          </cell>
          <cell r="B20">
            <v>8</v>
          </cell>
        </row>
        <row r="21">
          <cell r="A21">
            <v>160</v>
          </cell>
          <cell r="B21">
            <v>8</v>
          </cell>
        </row>
        <row r="22">
          <cell r="A22">
            <v>161</v>
          </cell>
          <cell r="B22">
            <v>8</v>
          </cell>
        </row>
        <row r="23">
          <cell r="A23">
            <v>162</v>
          </cell>
          <cell r="B23">
            <v>8</v>
          </cell>
        </row>
        <row r="24">
          <cell r="A24">
            <v>163</v>
          </cell>
          <cell r="B24">
            <v>8</v>
          </cell>
        </row>
        <row r="25">
          <cell r="A25">
            <v>164</v>
          </cell>
          <cell r="B25">
            <v>8</v>
          </cell>
        </row>
        <row r="26">
          <cell r="A26">
            <v>165</v>
          </cell>
          <cell r="B26">
            <v>8</v>
          </cell>
        </row>
        <row r="27">
          <cell r="A27">
            <v>166</v>
          </cell>
          <cell r="B27">
            <v>8</v>
          </cell>
        </row>
        <row r="28">
          <cell r="A28">
            <v>167</v>
          </cell>
          <cell r="B28">
            <v>8</v>
          </cell>
        </row>
        <row r="29">
          <cell r="A29">
            <v>168</v>
          </cell>
          <cell r="B29">
            <v>8</v>
          </cell>
        </row>
        <row r="30">
          <cell r="A30">
            <v>169</v>
          </cell>
          <cell r="B30">
            <v>8</v>
          </cell>
        </row>
        <row r="31">
          <cell r="A31">
            <v>170</v>
          </cell>
          <cell r="B31">
            <v>8</v>
          </cell>
        </row>
        <row r="32">
          <cell r="A32">
            <v>171</v>
          </cell>
          <cell r="B32">
            <v>8</v>
          </cell>
        </row>
        <row r="33">
          <cell r="A33">
            <v>172</v>
          </cell>
          <cell r="B33">
            <v>8</v>
          </cell>
        </row>
        <row r="34">
          <cell r="A34">
            <v>173</v>
          </cell>
          <cell r="B34">
            <v>8</v>
          </cell>
        </row>
        <row r="35">
          <cell r="A35">
            <v>174</v>
          </cell>
          <cell r="B35">
            <v>8</v>
          </cell>
        </row>
        <row r="36">
          <cell r="A36">
            <v>175</v>
          </cell>
          <cell r="B36">
            <v>8</v>
          </cell>
        </row>
        <row r="37">
          <cell r="A37">
            <v>176</v>
          </cell>
          <cell r="B37">
            <v>8</v>
          </cell>
        </row>
        <row r="38">
          <cell r="A38">
            <v>177</v>
          </cell>
          <cell r="B38">
            <v>8</v>
          </cell>
        </row>
        <row r="39">
          <cell r="A39">
            <v>178</v>
          </cell>
          <cell r="B39">
            <v>8</v>
          </cell>
        </row>
        <row r="40">
          <cell r="A40">
            <v>179</v>
          </cell>
          <cell r="B40">
            <v>8</v>
          </cell>
        </row>
        <row r="41">
          <cell r="A41">
            <v>180</v>
          </cell>
          <cell r="B41">
            <v>8</v>
          </cell>
        </row>
        <row r="42">
          <cell r="A42">
            <v>181</v>
          </cell>
          <cell r="B42">
            <v>8</v>
          </cell>
        </row>
        <row r="43">
          <cell r="A43">
            <v>182</v>
          </cell>
          <cell r="B43">
            <v>8</v>
          </cell>
        </row>
        <row r="44">
          <cell r="A44">
            <v>183</v>
          </cell>
          <cell r="B44">
            <v>8</v>
          </cell>
        </row>
        <row r="45">
          <cell r="A45">
            <v>184</v>
          </cell>
          <cell r="B45">
            <v>8</v>
          </cell>
        </row>
        <row r="46">
          <cell r="A46">
            <v>185</v>
          </cell>
          <cell r="B46">
            <v>8</v>
          </cell>
        </row>
        <row r="47">
          <cell r="A47">
            <v>186</v>
          </cell>
          <cell r="B47">
            <v>8</v>
          </cell>
        </row>
        <row r="48">
          <cell r="A48">
            <v>187</v>
          </cell>
          <cell r="B48">
            <v>8</v>
          </cell>
        </row>
        <row r="49">
          <cell r="A49">
            <v>188</v>
          </cell>
          <cell r="B49">
            <v>8</v>
          </cell>
        </row>
        <row r="50">
          <cell r="A50">
            <v>189</v>
          </cell>
          <cell r="B50">
            <v>8</v>
          </cell>
        </row>
        <row r="51">
          <cell r="A51">
            <v>190</v>
          </cell>
          <cell r="B51">
            <v>8</v>
          </cell>
        </row>
        <row r="52">
          <cell r="A52">
            <v>191</v>
          </cell>
          <cell r="B52">
            <v>8</v>
          </cell>
        </row>
        <row r="53">
          <cell r="A53">
            <v>192</v>
          </cell>
          <cell r="B53">
            <v>8</v>
          </cell>
        </row>
        <row r="54">
          <cell r="A54">
            <v>193</v>
          </cell>
          <cell r="B54">
            <v>8</v>
          </cell>
        </row>
        <row r="55">
          <cell r="A55">
            <v>194</v>
          </cell>
          <cell r="B55">
            <v>8</v>
          </cell>
        </row>
        <row r="56">
          <cell r="A56">
            <v>200</v>
          </cell>
          <cell r="B56">
            <v>9</v>
          </cell>
        </row>
        <row r="57">
          <cell r="A57">
            <v>201</v>
          </cell>
          <cell r="B57">
            <v>9</v>
          </cell>
        </row>
        <row r="58">
          <cell r="A58">
            <v>202</v>
          </cell>
          <cell r="B58">
            <v>9</v>
          </cell>
        </row>
        <row r="59">
          <cell r="A59">
            <v>203</v>
          </cell>
          <cell r="B59">
            <v>9</v>
          </cell>
        </row>
        <row r="60">
          <cell r="A60">
            <v>204</v>
          </cell>
          <cell r="B60">
            <v>9</v>
          </cell>
        </row>
        <row r="61">
          <cell r="A61">
            <v>205</v>
          </cell>
          <cell r="B61">
            <v>9</v>
          </cell>
        </row>
        <row r="62">
          <cell r="A62">
            <v>206</v>
          </cell>
          <cell r="B62">
            <v>9</v>
          </cell>
        </row>
        <row r="63">
          <cell r="A63">
            <v>207</v>
          </cell>
          <cell r="B63">
            <v>9</v>
          </cell>
        </row>
        <row r="64">
          <cell r="A64">
            <v>208</v>
          </cell>
          <cell r="B64">
            <v>9</v>
          </cell>
        </row>
        <row r="65">
          <cell r="A65">
            <v>209</v>
          </cell>
          <cell r="B65">
            <v>9</v>
          </cell>
        </row>
        <row r="66">
          <cell r="A66">
            <v>210</v>
          </cell>
          <cell r="B66">
            <v>9</v>
          </cell>
        </row>
        <row r="67">
          <cell r="A67">
            <v>211</v>
          </cell>
          <cell r="B67">
            <v>9</v>
          </cell>
        </row>
        <row r="68">
          <cell r="A68">
            <v>212</v>
          </cell>
          <cell r="B68">
            <v>9</v>
          </cell>
        </row>
        <row r="69">
          <cell r="A69">
            <v>213</v>
          </cell>
          <cell r="B69">
            <v>9</v>
          </cell>
        </row>
        <row r="70">
          <cell r="A70">
            <v>214</v>
          </cell>
          <cell r="B70">
            <v>9</v>
          </cell>
        </row>
        <row r="71">
          <cell r="A71">
            <v>215</v>
          </cell>
          <cell r="B71">
            <v>9</v>
          </cell>
        </row>
        <row r="72">
          <cell r="A72">
            <v>216</v>
          </cell>
          <cell r="B72">
            <v>9</v>
          </cell>
        </row>
        <row r="73">
          <cell r="A73">
            <v>217</v>
          </cell>
          <cell r="B73">
            <v>9</v>
          </cell>
        </row>
        <row r="74">
          <cell r="A74">
            <v>218</v>
          </cell>
          <cell r="B74">
            <v>9</v>
          </cell>
        </row>
        <row r="75">
          <cell r="A75">
            <v>219</v>
          </cell>
          <cell r="B75">
            <v>9</v>
          </cell>
        </row>
        <row r="76">
          <cell r="A76">
            <v>220</v>
          </cell>
          <cell r="B76">
            <v>9</v>
          </cell>
        </row>
        <row r="77">
          <cell r="A77">
            <v>221</v>
          </cell>
          <cell r="B77">
            <v>9</v>
          </cell>
        </row>
        <row r="78">
          <cell r="A78">
            <v>222</v>
          </cell>
          <cell r="B78">
            <v>9</v>
          </cell>
        </row>
        <row r="79">
          <cell r="A79">
            <v>223</v>
          </cell>
          <cell r="B79">
            <v>9</v>
          </cell>
        </row>
        <row r="80">
          <cell r="A80">
            <v>224</v>
          </cell>
          <cell r="B80">
            <v>9</v>
          </cell>
        </row>
        <row r="81">
          <cell r="A81">
            <v>225</v>
          </cell>
          <cell r="B81">
            <v>9</v>
          </cell>
        </row>
        <row r="82">
          <cell r="A82">
            <v>226</v>
          </cell>
          <cell r="B82">
            <v>9</v>
          </cell>
        </row>
        <row r="83">
          <cell r="A83">
            <v>227</v>
          </cell>
          <cell r="B83">
            <v>9</v>
          </cell>
        </row>
        <row r="84">
          <cell r="A84">
            <v>228</v>
          </cell>
          <cell r="B84">
            <v>9</v>
          </cell>
        </row>
        <row r="85">
          <cell r="A85">
            <v>229</v>
          </cell>
          <cell r="B85">
            <v>9</v>
          </cell>
        </row>
        <row r="86">
          <cell r="A86">
            <v>230</v>
          </cell>
          <cell r="B86">
            <v>9</v>
          </cell>
        </row>
        <row r="87">
          <cell r="A87">
            <v>231</v>
          </cell>
          <cell r="B87">
            <v>9</v>
          </cell>
        </row>
        <row r="88">
          <cell r="A88">
            <v>232</v>
          </cell>
          <cell r="B88">
            <v>9</v>
          </cell>
        </row>
        <row r="89">
          <cell r="A89">
            <v>233</v>
          </cell>
          <cell r="B89">
            <v>9</v>
          </cell>
        </row>
        <row r="90">
          <cell r="A90">
            <v>234</v>
          </cell>
          <cell r="B90">
            <v>9</v>
          </cell>
        </row>
        <row r="91">
          <cell r="A91">
            <v>235</v>
          </cell>
          <cell r="B91">
            <v>9</v>
          </cell>
        </row>
        <row r="92">
          <cell r="A92">
            <v>236</v>
          </cell>
          <cell r="B92">
            <v>9</v>
          </cell>
        </row>
        <row r="93">
          <cell r="A93">
            <v>237</v>
          </cell>
          <cell r="B93">
            <v>9</v>
          </cell>
        </row>
        <row r="94">
          <cell r="A94">
            <v>238</v>
          </cell>
          <cell r="B94">
            <v>9</v>
          </cell>
        </row>
        <row r="95">
          <cell r="A95">
            <v>239</v>
          </cell>
          <cell r="B95">
            <v>9</v>
          </cell>
        </row>
        <row r="96">
          <cell r="A96">
            <v>240</v>
          </cell>
          <cell r="B96">
            <v>9</v>
          </cell>
        </row>
        <row r="97">
          <cell r="A97">
            <v>241</v>
          </cell>
          <cell r="B97">
            <v>9</v>
          </cell>
        </row>
        <row r="98">
          <cell r="A98">
            <v>242</v>
          </cell>
          <cell r="B98">
            <v>9</v>
          </cell>
        </row>
        <row r="99">
          <cell r="A99">
            <v>243</v>
          </cell>
          <cell r="B99">
            <v>9</v>
          </cell>
        </row>
        <row r="100">
          <cell r="A100">
            <v>244</v>
          </cell>
          <cell r="B100">
            <v>9</v>
          </cell>
        </row>
        <row r="101">
          <cell r="A101">
            <v>245</v>
          </cell>
          <cell r="B101">
            <v>9</v>
          </cell>
        </row>
        <row r="102">
          <cell r="A102">
            <v>246</v>
          </cell>
          <cell r="B102">
            <v>9</v>
          </cell>
        </row>
        <row r="103">
          <cell r="A103">
            <v>247</v>
          </cell>
          <cell r="B103">
            <v>9</v>
          </cell>
        </row>
        <row r="104">
          <cell r="A104">
            <v>248</v>
          </cell>
          <cell r="B104">
            <v>9</v>
          </cell>
        </row>
        <row r="105">
          <cell r="A105">
            <v>249</v>
          </cell>
          <cell r="B105">
            <v>9</v>
          </cell>
        </row>
        <row r="106">
          <cell r="A106">
            <v>250</v>
          </cell>
          <cell r="B106">
            <v>9</v>
          </cell>
        </row>
        <row r="107">
          <cell r="A107">
            <v>251</v>
          </cell>
          <cell r="B107">
            <v>9</v>
          </cell>
        </row>
        <row r="108">
          <cell r="A108">
            <v>252</v>
          </cell>
          <cell r="B108">
            <v>9</v>
          </cell>
        </row>
        <row r="109">
          <cell r="A109">
            <v>253</v>
          </cell>
          <cell r="B109">
            <v>9</v>
          </cell>
        </row>
        <row r="110">
          <cell r="A110">
            <v>254</v>
          </cell>
          <cell r="B110">
            <v>9</v>
          </cell>
        </row>
        <row r="111">
          <cell r="A111">
            <v>255</v>
          </cell>
          <cell r="B111">
            <v>9</v>
          </cell>
        </row>
        <row r="112">
          <cell r="A112">
            <v>256</v>
          </cell>
          <cell r="B112">
            <v>9</v>
          </cell>
        </row>
        <row r="113">
          <cell r="A113">
            <v>257</v>
          </cell>
          <cell r="B113">
            <v>9</v>
          </cell>
        </row>
        <row r="114">
          <cell r="A114">
            <v>258</v>
          </cell>
          <cell r="B114">
            <v>9</v>
          </cell>
        </row>
        <row r="115">
          <cell r="A115">
            <v>259</v>
          </cell>
          <cell r="B115">
            <v>9</v>
          </cell>
        </row>
        <row r="116">
          <cell r="A116">
            <v>260</v>
          </cell>
          <cell r="B116">
            <v>9</v>
          </cell>
        </row>
        <row r="117">
          <cell r="A117">
            <v>261</v>
          </cell>
          <cell r="B117">
            <v>9</v>
          </cell>
        </row>
        <row r="118">
          <cell r="A118">
            <v>262</v>
          </cell>
          <cell r="B118">
            <v>9</v>
          </cell>
        </row>
        <row r="119">
          <cell r="A119">
            <v>263</v>
          </cell>
          <cell r="B119">
            <v>9</v>
          </cell>
        </row>
        <row r="120">
          <cell r="A120">
            <v>264</v>
          </cell>
          <cell r="B120">
            <v>9</v>
          </cell>
        </row>
        <row r="121">
          <cell r="A121">
            <v>265</v>
          </cell>
          <cell r="B121">
            <v>9</v>
          </cell>
        </row>
        <row r="122">
          <cell r="A122">
            <v>266</v>
          </cell>
          <cell r="B122">
            <v>9</v>
          </cell>
        </row>
        <row r="123">
          <cell r="A123">
            <v>267</v>
          </cell>
          <cell r="B123">
            <v>9</v>
          </cell>
        </row>
        <row r="124">
          <cell r="A124">
            <v>280</v>
          </cell>
          <cell r="B124">
            <v>11</v>
          </cell>
        </row>
        <row r="125">
          <cell r="A125">
            <v>281</v>
          </cell>
          <cell r="B125">
            <v>11</v>
          </cell>
        </row>
        <row r="126">
          <cell r="A126">
            <v>282</v>
          </cell>
          <cell r="B126">
            <v>11</v>
          </cell>
        </row>
        <row r="127">
          <cell r="A127">
            <v>283</v>
          </cell>
          <cell r="B127">
            <v>11</v>
          </cell>
        </row>
        <row r="128">
          <cell r="A128">
            <v>284</v>
          </cell>
          <cell r="B128">
            <v>11</v>
          </cell>
        </row>
        <row r="129">
          <cell r="A129">
            <v>285</v>
          </cell>
          <cell r="B129">
            <v>11</v>
          </cell>
        </row>
        <row r="130">
          <cell r="A130">
            <v>286</v>
          </cell>
          <cell r="B130">
            <v>11</v>
          </cell>
        </row>
        <row r="131">
          <cell r="A131">
            <v>287</v>
          </cell>
          <cell r="B131">
            <v>11</v>
          </cell>
        </row>
        <row r="132">
          <cell r="A132">
            <v>288</v>
          </cell>
          <cell r="B132">
            <v>11</v>
          </cell>
        </row>
        <row r="133">
          <cell r="A133">
            <v>289</v>
          </cell>
          <cell r="B133">
            <v>11</v>
          </cell>
        </row>
        <row r="134">
          <cell r="A134">
            <v>290</v>
          </cell>
          <cell r="B134">
            <v>11</v>
          </cell>
        </row>
        <row r="135">
          <cell r="A135">
            <v>291</v>
          </cell>
          <cell r="B135">
            <v>11</v>
          </cell>
        </row>
        <row r="136">
          <cell r="A136">
            <v>292</v>
          </cell>
          <cell r="B136">
            <v>11</v>
          </cell>
        </row>
        <row r="137">
          <cell r="A137">
            <v>293</v>
          </cell>
          <cell r="B137">
            <v>11</v>
          </cell>
        </row>
        <row r="138">
          <cell r="A138">
            <v>294</v>
          </cell>
          <cell r="B138">
            <v>11</v>
          </cell>
        </row>
        <row r="139">
          <cell r="A139">
            <v>295</v>
          </cell>
          <cell r="B139">
            <v>11</v>
          </cell>
        </row>
        <row r="140">
          <cell r="A140">
            <v>296</v>
          </cell>
          <cell r="B140">
            <v>11</v>
          </cell>
        </row>
        <row r="141">
          <cell r="A141">
            <v>297</v>
          </cell>
          <cell r="B141">
            <v>11</v>
          </cell>
        </row>
        <row r="142">
          <cell r="A142">
            <v>298</v>
          </cell>
          <cell r="B142">
            <v>11</v>
          </cell>
        </row>
        <row r="143">
          <cell r="A143">
            <v>299</v>
          </cell>
          <cell r="B143">
            <v>11</v>
          </cell>
        </row>
        <row r="144">
          <cell r="A144">
            <v>300</v>
          </cell>
          <cell r="B144">
            <v>11</v>
          </cell>
        </row>
        <row r="145">
          <cell r="A145">
            <v>301</v>
          </cell>
          <cell r="B145">
            <v>11</v>
          </cell>
        </row>
        <row r="146">
          <cell r="A146">
            <v>302</v>
          </cell>
          <cell r="B146">
            <v>11</v>
          </cell>
        </row>
        <row r="147">
          <cell r="A147">
            <v>303</v>
          </cell>
          <cell r="B147">
            <v>11</v>
          </cell>
        </row>
        <row r="148">
          <cell r="A148">
            <v>304</v>
          </cell>
          <cell r="B148">
            <v>11</v>
          </cell>
        </row>
        <row r="149">
          <cell r="A149">
            <v>305</v>
          </cell>
          <cell r="B149">
            <v>11</v>
          </cell>
        </row>
        <row r="150">
          <cell r="A150">
            <v>306</v>
          </cell>
          <cell r="B150">
            <v>11</v>
          </cell>
        </row>
        <row r="151">
          <cell r="A151">
            <v>307</v>
          </cell>
          <cell r="B151">
            <v>11</v>
          </cell>
        </row>
        <row r="152">
          <cell r="A152">
            <v>308</v>
          </cell>
          <cell r="B152">
            <v>11</v>
          </cell>
        </row>
        <row r="153">
          <cell r="A153">
            <v>309</v>
          </cell>
          <cell r="B153">
            <v>11</v>
          </cell>
        </row>
        <row r="154">
          <cell r="A154">
            <v>310</v>
          </cell>
          <cell r="B154">
            <v>11</v>
          </cell>
        </row>
        <row r="155">
          <cell r="A155">
            <v>311</v>
          </cell>
          <cell r="B155">
            <v>11</v>
          </cell>
        </row>
        <row r="156">
          <cell r="A156">
            <v>312</v>
          </cell>
          <cell r="B156">
            <v>11</v>
          </cell>
        </row>
        <row r="157">
          <cell r="A157">
            <v>313</v>
          </cell>
          <cell r="B157">
            <v>11</v>
          </cell>
        </row>
        <row r="158">
          <cell r="A158">
            <v>314</v>
          </cell>
          <cell r="B158">
            <v>11</v>
          </cell>
        </row>
        <row r="159">
          <cell r="A159">
            <v>320</v>
          </cell>
          <cell r="B159">
            <v>12</v>
          </cell>
        </row>
        <row r="160">
          <cell r="A160">
            <v>340</v>
          </cell>
          <cell r="B160">
            <v>16</v>
          </cell>
        </row>
        <row r="161">
          <cell r="A161">
            <v>341</v>
          </cell>
          <cell r="B161">
            <v>17</v>
          </cell>
        </row>
        <row r="162">
          <cell r="A162">
            <v>342</v>
          </cell>
          <cell r="B162">
            <v>35</v>
          </cell>
        </row>
        <row r="163">
          <cell r="A163">
            <v>343</v>
          </cell>
          <cell r="B163">
            <v>13</v>
          </cell>
        </row>
        <row r="164">
          <cell r="A164">
            <v>355</v>
          </cell>
          <cell r="B164">
            <v>18</v>
          </cell>
        </row>
        <row r="165">
          <cell r="A165">
            <v>356</v>
          </cell>
          <cell r="B165">
            <v>19</v>
          </cell>
        </row>
        <row r="166">
          <cell r="A166">
            <v>365</v>
          </cell>
          <cell r="B166">
            <v>20</v>
          </cell>
        </row>
        <row r="167">
          <cell r="A167">
            <v>370</v>
          </cell>
          <cell r="B167">
            <v>23</v>
          </cell>
        </row>
        <row r="168">
          <cell r="A168">
            <v>372</v>
          </cell>
          <cell r="B168">
            <v>24</v>
          </cell>
        </row>
        <row r="169">
          <cell r="A169">
            <v>375</v>
          </cell>
          <cell r="B169">
            <v>25</v>
          </cell>
        </row>
        <row r="170">
          <cell r="A170">
            <v>380</v>
          </cell>
          <cell r="B170">
            <v>26</v>
          </cell>
        </row>
        <row r="171">
          <cell r="A171">
            <v>389</v>
          </cell>
          <cell r="B171">
            <v>26</v>
          </cell>
        </row>
        <row r="172">
          <cell r="A172">
            <v>400</v>
          </cell>
          <cell r="B172">
            <v>27</v>
          </cell>
        </row>
        <row r="173">
          <cell r="A173">
            <v>410</v>
          </cell>
          <cell r="B173">
            <v>29</v>
          </cell>
        </row>
        <row r="174">
          <cell r="A174">
            <v>411</v>
          </cell>
          <cell r="B174">
            <v>31</v>
          </cell>
        </row>
        <row r="175">
          <cell r="A175">
            <v>419</v>
          </cell>
          <cell r="B175">
            <v>37</v>
          </cell>
        </row>
        <row r="176">
          <cell r="A176">
            <v>420</v>
          </cell>
          <cell r="B176">
            <v>37</v>
          </cell>
        </row>
        <row r="177">
          <cell r="A177">
            <v>430</v>
          </cell>
          <cell r="B177">
            <v>39</v>
          </cell>
        </row>
        <row r="178">
          <cell r="A178">
            <v>431</v>
          </cell>
          <cell r="B178">
            <v>39</v>
          </cell>
        </row>
        <row r="179">
          <cell r="A179">
            <v>432</v>
          </cell>
          <cell r="B179">
            <v>39</v>
          </cell>
        </row>
        <row r="180">
          <cell r="A180">
            <v>433</v>
          </cell>
          <cell r="B180">
            <v>39</v>
          </cell>
        </row>
        <row r="181">
          <cell r="A181">
            <v>434</v>
          </cell>
          <cell r="B181">
            <v>39</v>
          </cell>
        </row>
        <row r="182">
          <cell r="A182">
            <v>440</v>
          </cell>
          <cell r="B182">
            <v>44</v>
          </cell>
        </row>
        <row r="183">
          <cell r="A183">
            <v>445</v>
          </cell>
          <cell r="B183">
            <v>45</v>
          </cell>
        </row>
        <row r="184">
          <cell r="A184">
            <v>465</v>
          </cell>
          <cell r="B184">
            <v>76</v>
          </cell>
        </row>
        <row r="185">
          <cell r="A185">
            <v>536</v>
          </cell>
          <cell r="B185">
            <v>52</v>
          </cell>
        </row>
        <row r="186">
          <cell r="A186">
            <v>556</v>
          </cell>
          <cell r="B186">
            <v>53</v>
          </cell>
        </row>
        <row r="187">
          <cell r="A187">
            <v>613</v>
          </cell>
          <cell r="B187">
            <v>55</v>
          </cell>
        </row>
        <row r="188">
          <cell r="A188">
            <v>635</v>
          </cell>
          <cell r="B188">
            <v>57</v>
          </cell>
        </row>
        <row r="189">
          <cell r="A189">
            <v>656</v>
          </cell>
          <cell r="B189">
            <v>58</v>
          </cell>
        </row>
        <row r="190">
          <cell r="A190">
            <v>690</v>
          </cell>
          <cell r="B190">
            <v>59</v>
          </cell>
        </row>
        <row r="191">
          <cell r="A191">
            <v>468</v>
          </cell>
          <cell r="B191">
            <v>76</v>
          </cell>
        </row>
      </sheetData>
      <sheetData sheetId="1"/>
      <sheetData sheetId="2">
        <row r="38">
          <cell r="M38">
            <v>2.1100277081131935E-10</v>
          </cell>
        </row>
      </sheetData>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6" Type="http://schemas.openxmlformats.org/officeDocument/2006/relationships/hyperlink" Target="javascript:__doPostBack('ctl00$cphContent$GridView1','Select$8')" TargetMode="External"/><Relationship Id="rId117" Type="http://schemas.openxmlformats.org/officeDocument/2006/relationships/hyperlink" Target="javascript:__doPostBack('ctl00$cphContent$GridView1','Select$2')" TargetMode="External"/><Relationship Id="rId21" Type="http://schemas.openxmlformats.org/officeDocument/2006/relationships/hyperlink" Target="javascript:__doPostBack('ctl00$cphContent$GridView1','Select$3')" TargetMode="External"/><Relationship Id="rId42" Type="http://schemas.openxmlformats.org/officeDocument/2006/relationships/hyperlink" Target="javascript:__doPostBack('ctl00$cphContent$GridView1','Select$27')" TargetMode="External"/><Relationship Id="rId47" Type="http://schemas.openxmlformats.org/officeDocument/2006/relationships/hyperlink" Target="javascript:__doPostBack('ctl00$cphContent$GridView1','Select$29')" TargetMode="External"/><Relationship Id="rId63" Type="http://schemas.openxmlformats.org/officeDocument/2006/relationships/hyperlink" Target="javascript:__doPostBack('ctl00$cphContent$GridView1','Select$5')" TargetMode="External"/><Relationship Id="rId68" Type="http://schemas.openxmlformats.org/officeDocument/2006/relationships/hyperlink" Target="javascript:__doPostBack('ctl00$cphContent$GridView1','Select$23')" TargetMode="External"/><Relationship Id="rId84" Type="http://schemas.openxmlformats.org/officeDocument/2006/relationships/hyperlink" Target="javascript:__doPostBack('ctl00$cphContent$GridView1','Select$8')" TargetMode="External"/><Relationship Id="rId89" Type="http://schemas.openxmlformats.org/officeDocument/2006/relationships/hyperlink" Target="javascript:__doPostBack('ctl00$cphContent$GridView1','Select$13')" TargetMode="External"/><Relationship Id="rId112" Type="http://schemas.openxmlformats.org/officeDocument/2006/relationships/hyperlink" Target="javascript:__doPostBack('ctl00$cphContent$GridView1','Select$2')" TargetMode="External"/><Relationship Id="rId133" Type="http://schemas.openxmlformats.org/officeDocument/2006/relationships/hyperlink" Target="javascript:__doPostBack('ctl00$cphContent$GridView1','Select$18')" TargetMode="External"/><Relationship Id="rId138" Type="http://schemas.openxmlformats.org/officeDocument/2006/relationships/hyperlink" Target="javascript:__doPostBack('ctl00$cphContent$GridView1','Select$23')" TargetMode="External"/><Relationship Id="rId16" Type="http://schemas.openxmlformats.org/officeDocument/2006/relationships/hyperlink" Target="javascript:__doPostBack('ctl00$cphContent$GridView1','Select$15')" TargetMode="External"/><Relationship Id="rId107" Type="http://schemas.openxmlformats.org/officeDocument/2006/relationships/hyperlink" Target="javascript:__doPostBack('ctl00$cphContent$GridView1','Select$27')" TargetMode="External"/><Relationship Id="rId11" Type="http://schemas.openxmlformats.org/officeDocument/2006/relationships/hyperlink" Target="javascript:__doPostBack('ctl00$cphContent$GridView1','Select$10')" TargetMode="External"/><Relationship Id="rId32" Type="http://schemas.openxmlformats.org/officeDocument/2006/relationships/hyperlink" Target="javascript:__doPostBack('ctl00$cphContent$GridView1','Select$17')" TargetMode="External"/><Relationship Id="rId37" Type="http://schemas.openxmlformats.org/officeDocument/2006/relationships/hyperlink" Target="javascript:__doPostBack('ctl00$cphContent$GridView1','Select$22')" TargetMode="External"/><Relationship Id="rId53" Type="http://schemas.openxmlformats.org/officeDocument/2006/relationships/hyperlink" Target="javascript:__doPostBack('ctl00$cphContent$GridView1','Select$35')" TargetMode="External"/><Relationship Id="rId58" Type="http://schemas.openxmlformats.org/officeDocument/2006/relationships/hyperlink" Target="javascript:__doPostBack('ctl00$cphContent$GridView1','Select$0')" TargetMode="External"/><Relationship Id="rId74" Type="http://schemas.openxmlformats.org/officeDocument/2006/relationships/hyperlink" Target="javascript:__doPostBack('ctl00$cphContent$GridView1','Select$29')" TargetMode="External"/><Relationship Id="rId79" Type="http://schemas.openxmlformats.org/officeDocument/2006/relationships/hyperlink" Target="javascript:__doPostBack('ctl00$cphContent$GridView1','Select$0')" TargetMode="External"/><Relationship Id="rId102" Type="http://schemas.openxmlformats.org/officeDocument/2006/relationships/hyperlink" Target="javascript:__doPostBack('ctl00$cphContent$GridView1','Select$22')" TargetMode="External"/><Relationship Id="rId123" Type="http://schemas.openxmlformats.org/officeDocument/2006/relationships/hyperlink" Target="javascript:__doPostBack('ctl00$cphContent$GridView1','Select$8')" TargetMode="External"/><Relationship Id="rId128" Type="http://schemas.openxmlformats.org/officeDocument/2006/relationships/hyperlink" Target="javascript:__doPostBack('ctl00$cphContent$GridView1','Select$13')" TargetMode="External"/><Relationship Id="rId144" Type="http://schemas.openxmlformats.org/officeDocument/2006/relationships/hyperlink" Target="javascript:__doPostBack('ctl00$cphContent$GridView1','Select$29')" TargetMode="External"/><Relationship Id="rId5" Type="http://schemas.openxmlformats.org/officeDocument/2006/relationships/hyperlink" Target="javascript:__doPostBack('ctl00$cphContent$GridView1','Select$4')" TargetMode="External"/><Relationship Id="rId90" Type="http://schemas.openxmlformats.org/officeDocument/2006/relationships/hyperlink" Target="javascript:__doPostBack('ctl00$cphContent$GridView1','Select$14')" TargetMode="External"/><Relationship Id="rId95" Type="http://schemas.openxmlformats.org/officeDocument/2006/relationships/hyperlink" Target="javascript:__doPostBack('ctl00$cphContent$GridView1','Select$19')" TargetMode="External"/><Relationship Id="rId22" Type="http://schemas.openxmlformats.org/officeDocument/2006/relationships/hyperlink" Target="javascript:__doPostBack('ctl00$cphContent$GridView1','Select$4')" TargetMode="External"/><Relationship Id="rId27" Type="http://schemas.openxmlformats.org/officeDocument/2006/relationships/hyperlink" Target="javascript:__doPostBack('ctl00$cphContent$GridView1','Select$9')" TargetMode="External"/><Relationship Id="rId43" Type="http://schemas.openxmlformats.org/officeDocument/2006/relationships/hyperlink" Target="javascript:__doPostBack('ctl00$cphContent$GridView1','Select$28')" TargetMode="External"/><Relationship Id="rId48" Type="http://schemas.openxmlformats.org/officeDocument/2006/relationships/hyperlink" Target="javascript:__doPostBack('ctl00$cphContent$GridView1','Select$30')" TargetMode="External"/><Relationship Id="rId64" Type="http://schemas.openxmlformats.org/officeDocument/2006/relationships/hyperlink" Target="javascript:__doPostBack('ctl00$cphContent$GridView1','Select$6')" TargetMode="External"/><Relationship Id="rId69" Type="http://schemas.openxmlformats.org/officeDocument/2006/relationships/hyperlink" Target="javascript:__doPostBack('ctl00$cphContent$GridView1','Select$24')" TargetMode="External"/><Relationship Id="rId113" Type="http://schemas.openxmlformats.org/officeDocument/2006/relationships/hyperlink" Target="javascript:__doPostBack('ctl00$cphContent$GridView1','Select$3')" TargetMode="External"/><Relationship Id="rId118" Type="http://schemas.openxmlformats.org/officeDocument/2006/relationships/hyperlink" Target="javascript:__doPostBack('ctl00$cphContent$GridView1','Select$3')" TargetMode="External"/><Relationship Id="rId134" Type="http://schemas.openxmlformats.org/officeDocument/2006/relationships/hyperlink" Target="javascript:__doPostBack('ctl00$cphContent$GridView1','Select$19')" TargetMode="External"/><Relationship Id="rId139" Type="http://schemas.openxmlformats.org/officeDocument/2006/relationships/hyperlink" Target="javascript:__doPostBack('ctl00$cphContent$GridView1','Select$24')" TargetMode="External"/><Relationship Id="rId80" Type="http://schemas.openxmlformats.org/officeDocument/2006/relationships/hyperlink" Target="javascript:__doPostBack('ctl00$cphContent$GridView1','Select$0')" TargetMode="External"/><Relationship Id="rId85" Type="http://schemas.openxmlformats.org/officeDocument/2006/relationships/hyperlink" Target="javascript:__doPostBack('ctl00$cphContent$GridView1','Select$9')" TargetMode="External"/><Relationship Id="rId3" Type="http://schemas.openxmlformats.org/officeDocument/2006/relationships/hyperlink" Target="javascript:__doPostBack('ctl00$cphContent$GridView1','Select$2')" TargetMode="External"/><Relationship Id="rId12" Type="http://schemas.openxmlformats.org/officeDocument/2006/relationships/hyperlink" Target="javascript:__doPostBack('ctl00$cphContent$GridView1','Select$11')" TargetMode="External"/><Relationship Id="rId17" Type="http://schemas.openxmlformats.org/officeDocument/2006/relationships/hyperlink" Target="javascript:__doPostBack('ctl00$cphContent$GridView1','Select$16')" TargetMode="External"/><Relationship Id="rId25" Type="http://schemas.openxmlformats.org/officeDocument/2006/relationships/hyperlink" Target="javascript:__doPostBack('ctl00$cphContent$GridView1','Select$7')" TargetMode="External"/><Relationship Id="rId33" Type="http://schemas.openxmlformats.org/officeDocument/2006/relationships/hyperlink" Target="javascript:__doPostBack('ctl00$cphContent$GridView1','Select$18')" TargetMode="External"/><Relationship Id="rId38" Type="http://schemas.openxmlformats.org/officeDocument/2006/relationships/hyperlink" Target="javascript:__doPostBack('ctl00$cphContent$GridView1','Select$23')" TargetMode="External"/><Relationship Id="rId46" Type="http://schemas.openxmlformats.org/officeDocument/2006/relationships/hyperlink" Target="javascript:__doPostBack('ctl00$cphContent$GridView1','Select$28')" TargetMode="External"/><Relationship Id="rId59" Type="http://schemas.openxmlformats.org/officeDocument/2006/relationships/hyperlink" Target="javascript:__doPostBack('ctl00$cphContent$GridView1','Select$1')" TargetMode="External"/><Relationship Id="rId67" Type="http://schemas.openxmlformats.org/officeDocument/2006/relationships/hyperlink" Target="javascript:__doPostBack('ctl00$cphContent$GridView1','Select$9')" TargetMode="External"/><Relationship Id="rId103" Type="http://schemas.openxmlformats.org/officeDocument/2006/relationships/hyperlink" Target="javascript:__doPostBack('ctl00$cphContent$GridView1','Select$24')" TargetMode="External"/><Relationship Id="rId108" Type="http://schemas.openxmlformats.org/officeDocument/2006/relationships/hyperlink" Target="javascript:__doPostBack('ctl00$cphContent$GridView1','Select$29')" TargetMode="External"/><Relationship Id="rId116" Type="http://schemas.openxmlformats.org/officeDocument/2006/relationships/hyperlink" Target="javascript:__doPostBack('ctl00$cphContent$GridView1','Select$1')" TargetMode="External"/><Relationship Id="rId124" Type="http://schemas.openxmlformats.org/officeDocument/2006/relationships/hyperlink" Target="javascript:__doPostBack('ctl00$cphContent$GridView1','Select$9')" TargetMode="External"/><Relationship Id="rId129" Type="http://schemas.openxmlformats.org/officeDocument/2006/relationships/hyperlink" Target="javascript:__doPostBack('ctl00$cphContent$GridView1','Select$14')" TargetMode="External"/><Relationship Id="rId137" Type="http://schemas.openxmlformats.org/officeDocument/2006/relationships/hyperlink" Target="javascript:__doPostBack('ctl00$cphContent$GridView1','Select$22')" TargetMode="External"/><Relationship Id="rId20" Type="http://schemas.openxmlformats.org/officeDocument/2006/relationships/hyperlink" Target="javascript:__doPostBack('ctl00$cphContent$GridView1','Select$19')" TargetMode="External"/><Relationship Id="rId41" Type="http://schemas.openxmlformats.org/officeDocument/2006/relationships/hyperlink" Target="javascript:__doPostBack('ctl00$cphContent$GridView1','Select$26')" TargetMode="External"/><Relationship Id="rId54" Type="http://schemas.openxmlformats.org/officeDocument/2006/relationships/hyperlink" Target="javascript:__doPostBack('ctl00$cphContent$GridView1','Select$36')" TargetMode="External"/><Relationship Id="rId62" Type="http://schemas.openxmlformats.org/officeDocument/2006/relationships/hyperlink" Target="javascript:__doPostBack('ctl00$cphContent$GridView1','Select$4')" TargetMode="External"/><Relationship Id="rId70" Type="http://schemas.openxmlformats.org/officeDocument/2006/relationships/hyperlink" Target="javascript:__doPostBack('ctl00$cphContent$GridView1','Select$25')" TargetMode="External"/><Relationship Id="rId75" Type="http://schemas.openxmlformats.org/officeDocument/2006/relationships/hyperlink" Target="javascript:__doPostBack('ctl00$cphContent$GridView1','Select$30')" TargetMode="External"/><Relationship Id="rId83" Type="http://schemas.openxmlformats.org/officeDocument/2006/relationships/hyperlink" Target="javascript:__doPostBack('ctl00$cphContent$GridView1','Select$7')" TargetMode="External"/><Relationship Id="rId88" Type="http://schemas.openxmlformats.org/officeDocument/2006/relationships/hyperlink" Target="javascript:__doPostBack('ctl00$cphContent$GridView1','Select$12')" TargetMode="External"/><Relationship Id="rId91" Type="http://schemas.openxmlformats.org/officeDocument/2006/relationships/hyperlink" Target="javascript:__doPostBack('ctl00$cphContent$GridView1','Select$15')" TargetMode="External"/><Relationship Id="rId96" Type="http://schemas.openxmlformats.org/officeDocument/2006/relationships/hyperlink" Target="javascript:__doPostBack('ctl00$cphContent$GridView1','Select$20')" TargetMode="External"/><Relationship Id="rId111" Type="http://schemas.openxmlformats.org/officeDocument/2006/relationships/hyperlink" Target="javascript:__doPostBack('ctl00$cphContent$GridView1','Select$1')" TargetMode="External"/><Relationship Id="rId132" Type="http://schemas.openxmlformats.org/officeDocument/2006/relationships/hyperlink" Target="javascript:__doPostBack('ctl00$cphContent$GridView1','Select$17')" TargetMode="External"/><Relationship Id="rId140" Type="http://schemas.openxmlformats.org/officeDocument/2006/relationships/hyperlink" Target="javascript:__doPostBack('ctl00$cphContent$GridView1','Select$25')" TargetMode="External"/><Relationship Id="rId145" Type="http://schemas.openxmlformats.org/officeDocument/2006/relationships/hyperlink" Target="javascript:__doPostBack('ctl00$cphContent$GridView1','Select$30')" TargetMode="External"/><Relationship Id="rId1" Type="http://schemas.openxmlformats.org/officeDocument/2006/relationships/hyperlink" Target="javascript:__doPostBack('ctl00$cphContent$GridView1','Select$0')" TargetMode="External"/><Relationship Id="rId6" Type="http://schemas.openxmlformats.org/officeDocument/2006/relationships/hyperlink" Target="javascript:__doPostBack('ctl00$cphContent$GridView1','Select$5')" TargetMode="External"/><Relationship Id="rId15" Type="http://schemas.openxmlformats.org/officeDocument/2006/relationships/hyperlink" Target="javascript:__doPostBack('ctl00$cphContent$GridView1','Select$14')" TargetMode="External"/><Relationship Id="rId23" Type="http://schemas.openxmlformats.org/officeDocument/2006/relationships/hyperlink" Target="javascript:__doPostBack('ctl00$cphContent$GridView1','Select$5')" TargetMode="External"/><Relationship Id="rId28" Type="http://schemas.openxmlformats.org/officeDocument/2006/relationships/hyperlink" Target="javascript:__doPostBack('ctl00$cphContent$GridView1','Select$10')" TargetMode="External"/><Relationship Id="rId36" Type="http://schemas.openxmlformats.org/officeDocument/2006/relationships/hyperlink" Target="javascript:__doPostBack('ctl00$cphContent$GridView1','Select$21')" TargetMode="External"/><Relationship Id="rId49" Type="http://schemas.openxmlformats.org/officeDocument/2006/relationships/hyperlink" Target="javascript:__doPostBack('ctl00$cphContent$GridView1','Select$31')" TargetMode="External"/><Relationship Id="rId57" Type="http://schemas.openxmlformats.org/officeDocument/2006/relationships/hyperlink" Target="javascript:__doPostBack('ctl00$cphContent$GridView1','Select$39')" TargetMode="External"/><Relationship Id="rId106" Type="http://schemas.openxmlformats.org/officeDocument/2006/relationships/hyperlink" Target="javascript:__doPostBack('ctl00$cphContent$GridView1','Select$26')" TargetMode="External"/><Relationship Id="rId114" Type="http://schemas.openxmlformats.org/officeDocument/2006/relationships/hyperlink" Target="javascript:__doPostBack('ctl00$cphContent$GridView1','Select$4')" TargetMode="External"/><Relationship Id="rId119" Type="http://schemas.openxmlformats.org/officeDocument/2006/relationships/hyperlink" Target="javascript:__doPostBack('ctl00$cphContent$GridView1','Select$4')" TargetMode="External"/><Relationship Id="rId127" Type="http://schemas.openxmlformats.org/officeDocument/2006/relationships/hyperlink" Target="javascript:__doPostBack('ctl00$cphContent$GridView1','Select$12')" TargetMode="External"/><Relationship Id="rId10" Type="http://schemas.openxmlformats.org/officeDocument/2006/relationships/hyperlink" Target="javascript:__doPostBack('ctl00$cphContent$GridView1','Select$9')" TargetMode="External"/><Relationship Id="rId31" Type="http://schemas.openxmlformats.org/officeDocument/2006/relationships/hyperlink" Target="javascript:__doPostBack('ctl00$cphContent$GridView1','Select$16')" TargetMode="External"/><Relationship Id="rId44" Type="http://schemas.openxmlformats.org/officeDocument/2006/relationships/hyperlink" Target="javascript:__doPostBack('ctl00$cphContent$GridView1','Select$29')" TargetMode="External"/><Relationship Id="rId52" Type="http://schemas.openxmlformats.org/officeDocument/2006/relationships/hyperlink" Target="javascript:__doPostBack('ctl00$cphContent$GridView1','Select$34')" TargetMode="External"/><Relationship Id="rId60" Type="http://schemas.openxmlformats.org/officeDocument/2006/relationships/hyperlink" Target="javascript:__doPostBack('ctl00$cphContent$GridView1','Select$2')" TargetMode="External"/><Relationship Id="rId65" Type="http://schemas.openxmlformats.org/officeDocument/2006/relationships/hyperlink" Target="javascript:__doPostBack('ctl00$cphContent$GridView1','Select$7')" TargetMode="External"/><Relationship Id="rId73" Type="http://schemas.openxmlformats.org/officeDocument/2006/relationships/hyperlink" Target="javascript:__doPostBack('ctl00$cphContent$GridView1','Select$28')" TargetMode="External"/><Relationship Id="rId78" Type="http://schemas.openxmlformats.org/officeDocument/2006/relationships/hyperlink" Target="javascript:__doPostBack('ctl00$cphContent$GridView1','Select$1')" TargetMode="External"/><Relationship Id="rId81" Type="http://schemas.openxmlformats.org/officeDocument/2006/relationships/hyperlink" Target="javascript:__doPostBack('ctl00$cphContent$GridView1','Select$1')" TargetMode="External"/><Relationship Id="rId86" Type="http://schemas.openxmlformats.org/officeDocument/2006/relationships/hyperlink" Target="javascript:__doPostBack('ctl00$cphContent$GridView1','Select$10')" TargetMode="External"/><Relationship Id="rId94" Type="http://schemas.openxmlformats.org/officeDocument/2006/relationships/hyperlink" Target="javascript:__doPostBack('ctl00$cphContent$GridView1','Select$18')" TargetMode="External"/><Relationship Id="rId99" Type="http://schemas.openxmlformats.org/officeDocument/2006/relationships/hyperlink" Target="javascript:__doPostBack('ctl00$cphContent$GridView1','Select$19')" TargetMode="External"/><Relationship Id="rId101" Type="http://schemas.openxmlformats.org/officeDocument/2006/relationships/hyperlink" Target="javascript:__doPostBack('ctl00$cphContent$GridView1','Select$21')" TargetMode="External"/><Relationship Id="rId122" Type="http://schemas.openxmlformats.org/officeDocument/2006/relationships/hyperlink" Target="javascript:__doPostBack('ctl00$cphContent$GridView1','Select$7')" TargetMode="External"/><Relationship Id="rId130" Type="http://schemas.openxmlformats.org/officeDocument/2006/relationships/hyperlink" Target="javascript:__doPostBack('ctl00$cphContent$GridView1','Select$15')" TargetMode="External"/><Relationship Id="rId135" Type="http://schemas.openxmlformats.org/officeDocument/2006/relationships/hyperlink" Target="javascript:__doPostBack('ctl00$cphContent$GridView1','Select$20')" TargetMode="External"/><Relationship Id="rId143" Type="http://schemas.openxmlformats.org/officeDocument/2006/relationships/hyperlink" Target="javascript:__doPostBack('ctl00$cphContent$GridView1','Select$28')" TargetMode="External"/><Relationship Id="rId4" Type="http://schemas.openxmlformats.org/officeDocument/2006/relationships/hyperlink" Target="javascript:__doPostBack('ctl00$cphContent$GridView1','Select$3')" TargetMode="External"/><Relationship Id="rId9" Type="http://schemas.openxmlformats.org/officeDocument/2006/relationships/hyperlink" Target="javascript:__doPostBack('ctl00$cphContent$GridView1','Select$8')" TargetMode="External"/><Relationship Id="rId13" Type="http://schemas.openxmlformats.org/officeDocument/2006/relationships/hyperlink" Target="javascript:__doPostBack('ctl00$cphContent$GridView1','Select$12')" TargetMode="External"/><Relationship Id="rId18" Type="http://schemas.openxmlformats.org/officeDocument/2006/relationships/hyperlink" Target="javascript:__doPostBack('ctl00$cphContent$GridView1','Select$17')" TargetMode="External"/><Relationship Id="rId39" Type="http://schemas.openxmlformats.org/officeDocument/2006/relationships/hyperlink" Target="javascript:__doPostBack('ctl00$cphContent$GridView1','Select$24')" TargetMode="External"/><Relationship Id="rId109" Type="http://schemas.openxmlformats.org/officeDocument/2006/relationships/hyperlink" Target="javascript:__doPostBack('ctl00$cphContent$GridView1','Select$30')" TargetMode="External"/><Relationship Id="rId34" Type="http://schemas.openxmlformats.org/officeDocument/2006/relationships/hyperlink" Target="javascript:__doPostBack('ctl00$cphContent$GridView1','Select$19')" TargetMode="External"/><Relationship Id="rId50" Type="http://schemas.openxmlformats.org/officeDocument/2006/relationships/hyperlink" Target="javascript:__doPostBack('ctl00$cphContent$GridView1','Select$32')" TargetMode="External"/><Relationship Id="rId55" Type="http://schemas.openxmlformats.org/officeDocument/2006/relationships/hyperlink" Target="javascript:__doPostBack('ctl00$cphContent$GridView1','Select$37')" TargetMode="External"/><Relationship Id="rId76" Type="http://schemas.openxmlformats.org/officeDocument/2006/relationships/hyperlink" Target="javascript:__doPostBack('ctl00$cphContent$GridView1','Select$0')" TargetMode="External"/><Relationship Id="rId97" Type="http://schemas.openxmlformats.org/officeDocument/2006/relationships/hyperlink" Target="javascript:__doPostBack('ctl00$cphContent$GridView1','Select$21')" TargetMode="External"/><Relationship Id="rId104" Type="http://schemas.openxmlformats.org/officeDocument/2006/relationships/hyperlink" Target="javascript:__doPostBack('ctl00$cphContent$GridView1','Select$25')" TargetMode="External"/><Relationship Id="rId120" Type="http://schemas.openxmlformats.org/officeDocument/2006/relationships/hyperlink" Target="javascript:__doPostBack('ctl00$cphContent$GridView1','Select$5')" TargetMode="External"/><Relationship Id="rId125" Type="http://schemas.openxmlformats.org/officeDocument/2006/relationships/hyperlink" Target="javascript:__doPostBack('ctl00$cphContent$GridView1','Select$10')" TargetMode="External"/><Relationship Id="rId141" Type="http://schemas.openxmlformats.org/officeDocument/2006/relationships/hyperlink" Target="javascript:__doPostBack('ctl00$cphContent$GridView1','Select$26')" TargetMode="External"/><Relationship Id="rId146" Type="http://schemas.openxmlformats.org/officeDocument/2006/relationships/printerSettings" Target="../printerSettings/printerSettings67.bin"/><Relationship Id="rId7" Type="http://schemas.openxmlformats.org/officeDocument/2006/relationships/hyperlink" Target="javascript:__doPostBack('ctl00$cphContent$GridView1','Select$6')" TargetMode="External"/><Relationship Id="rId71" Type="http://schemas.openxmlformats.org/officeDocument/2006/relationships/hyperlink" Target="javascript:__doPostBack('ctl00$cphContent$GridView1','Select$26')" TargetMode="External"/><Relationship Id="rId92" Type="http://schemas.openxmlformats.org/officeDocument/2006/relationships/hyperlink" Target="javascript:__doPostBack('ctl00$cphContent$GridView1','Select$16')" TargetMode="External"/><Relationship Id="rId2" Type="http://schemas.openxmlformats.org/officeDocument/2006/relationships/hyperlink" Target="javascript:__doPostBack('ctl00$cphContent$GridView1','Select$1')" TargetMode="External"/><Relationship Id="rId29" Type="http://schemas.openxmlformats.org/officeDocument/2006/relationships/hyperlink" Target="javascript:__doPostBack('ctl00$cphContent$GridView1','Select$11')" TargetMode="External"/><Relationship Id="rId24" Type="http://schemas.openxmlformats.org/officeDocument/2006/relationships/hyperlink" Target="javascript:__doPostBack('ctl00$cphContent$GridView1','Select$6')" TargetMode="External"/><Relationship Id="rId40" Type="http://schemas.openxmlformats.org/officeDocument/2006/relationships/hyperlink" Target="javascript:__doPostBack('ctl00$cphContent$GridView1','Select$25')" TargetMode="External"/><Relationship Id="rId45" Type="http://schemas.openxmlformats.org/officeDocument/2006/relationships/hyperlink" Target="javascript:__doPostBack('ctl00$cphContent$GridView1','Select$27')" TargetMode="External"/><Relationship Id="rId66" Type="http://schemas.openxmlformats.org/officeDocument/2006/relationships/hyperlink" Target="javascript:__doPostBack('ctl00$cphContent$GridView1','Select$8')" TargetMode="External"/><Relationship Id="rId87" Type="http://schemas.openxmlformats.org/officeDocument/2006/relationships/hyperlink" Target="javascript:__doPostBack('ctl00$cphContent$GridView1','Select$11')" TargetMode="External"/><Relationship Id="rId110" Type="http://schemas.openxmlformats.org/officeDocument/2006/relationships/hyperlink" Target="javascript:__doPostBack('ctl00$cphContent$GridView1','Select$0')" TargetMode="External"/><Relationship Id="rId115" Type="http://schemas.openxmlformats.org/officeDocument/2006/relationships/hyperlink" Target="javascript:__doPostBack('ctl00$cphContent$GridView1','Select$0')" TargetMode="External"/><Relationship Id="rId131" Type="http://schemas.openxmlformats.org/officeDocument/2006/relationships/hyperlink" Target="javascript:__doPostBack('ctl00$cphContent$GridView1','Select$16')" TargetMode="External"/><Relationship Id="rId136" Type="http://schemas.openxmlformats.org/officeDocument/2006/relationships/hyperlink" Target="javascript:__doPostBack('ctl00$cphContent$GridView1','Select$21')" TargetMode="External"/><Relationship Id="rId61" Type="http://schemas.openxmlformats.org/officeDocument/2006/relationships/hyperlink" Target="javascript:__doPostBack('ctl00$cphContent$GridView1','Select$3')" TargetMode="External"/><Relationship Id="rId82" Type="http://schemas.openxmlformats.org/officeDocument/2006/relationships/hyperlink" Target="javascript:__doPostBack('ctl00$cphContent$GridView1','Select$2')" TargetMode="External"/><Relationship Id="rId19" Type="http://schemas.openxmlformats.org/officeDocument/2006/relationships/hyperlink" Target="javascript:__doPostBack('ctl00$cphContent$GridView1','Select$18')" TargetMode="External"/><Relationship Id="rId14" Type="http://schemas.openxmlformats.org/officeDocument/2006/relationships/hyperlink" Target="javascript:__doPostBack('ctl00$cphContent$GridView1','Select$13')" TargetMode="External"/><Relationship Id="rId30" Type="http://schemas.openxmlformats.org/officeDocument/2006/relationships/hyperlink" Target="javascript:__doPostBack('ctl00$cphContent$GridView1','Select$12')" TargetMode="External"/><Relationship Id="rId35" Type="http://schemas.openxmlformats.org/officeDocument/2006/relationships/hyperlink" Target="javascript:__doPostBack('ctl00$cphContent$GridView1','Select$20')" TargetMode="External"/><Relationship Id="rId56" Type="http://schemas.openxmlformats.org/officeDocument/2006/relationships/hyperlink" Target="javascript:__doPostBack('ctl00$cphContent$GridView1','Select$38')" TargetMode="External"/><Relationship Id="rId77" Type="http://schemas.openxmlformats.org/officeDocument/2006/relationships/hyperlink" Target="javascript:__doPostBack('ctl00$cphContent$GridView1','Select$0')" TargetMode="External"/><Relationship Id="rId100" Type="http://schemas.openxmlformats.org/officeDocument/2006/relationships/hyperlink" Target="javascript:__doPostBack('ctl00$cphContent$GridView1','Select$20')" TargetMode="External"/><Relationship Id="rId105" Type="http://schemas.openxmlformats.org/officeDocument/2006/relationships/hyperlink" Target="javascript:__doPostBack('ctl00$cphContent$GridView1','Select$25')" TargetMode="External"/><Relationship Id="rId126" Type="http://schemas.openxmlformats.org/officeDocument/2006/relationships/hyperlink" Target="javascript:__doPostBack('ctl00$cphContent$GridView1','Select$11')" TargetMode="External"/><Relationship Id="rId8" Type="http://schemas.openxmlformats.org/officeDocument/2006/relationships/hyperlink" Target="javascript:__doPostBack('ctl00$cphContent$GridView1','Select$7')" TargetMode="External"/><Relationship Id="rId51" Type="http://schemas.openxmlformats.org/officeDocument/2006/relationships/hyperlink" Target="javascript:__doPostBack('ctl00$cphContent$GridView1','Select$33')" TargetMode="External"/><Relationship Id="rId72" Type="http://schemas.openxmlformats.org/officeDocument/2006/relationships/hyperlink" Target="javascript:__doPostBack('ctl00$cphContent$GridView1','Select$27')" TargetMode="External"/><Relationship Id="rId93" Type="http://schemas.openxmlformats.org/officeDocument/2006/relationships/hyperlink" Target="javascript:__doPostBack('ctl00$cphContent$GridView1','Select$17')" TargetMode="External"/><Relationship Id="rId98" Type="http://schemas.openxmlformats.org/officeDocument/2006/relationships/hyperlink" Target="javascript:__doPostBack('ctl00$cphContent$GridView1','Select$18')" TargetMode="External"/><Relationship Id="rId121" Type="http://schemas.openxmlformats.org/officeDocument/2006/relationships/hyperlink" Target="javascript:__doPostBack('ctl00$cphContent$GridView1','Select$6')" TargetMode="External"/><Relationship Id="rId142" Type="http://schemas.openxmlformats.org/officeDocument/2006/relationships/hyperlink" Target="javascript:__doPostBack('ctl00$cphContent$GridView1','Select$27')" TargetMode="External"/></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
  <dimension ref="A1:G81"/>
  <sheetViews>
    <sheetView view="pageBreakPreview" zoomScale="60" zoomScaleNormal="100" workbookViewId="0"/>
  </sheetViews>
  <sheetFormatPr defaultColWidth="0" defaultRowHeight="11.25" zeroHeight="1"/>
  <cols>
    <col min="1" max="1" width="10.6640625" style="1" customWidth="1"/>
    <col min="2" max="2" width="13.5" style="1" customWidth="1"/>
    <col min="3" max="3" width="24.6640625" style="1" customWidth="1"/>
    <col min="4" max="4" width="8" style="1" customWidth="1"/>
    <col min="5" max="5" width="29.1640625" style="1" customWidth="1"/>
    <col min="6" max="6" width="13.83203125" style="1" customWidth="1"/>
    <col min="7" max="7" width="21" style="1" customWidth="1"/>
    <col min="8" max="8" width="9.33203125" style="1" customWidth="1"/>
    <col min="9" max="16384" width="0" style="1" hidden="1"/>
  </cols>
  <sheetData>
    <row r="1" spans="1:7">
      <c r="A1" s="25" t="s">
        <v>559</v>
      </c>
      <c r="B1" s="2"/>
    </row>
    <row r="2" spans="1:7">
      <c r="A2" s="3"/>
      <c r="B2" s="4"/>
      <c r="C2" s="4"/>
      <c r="D2" s="4"/>
      <c r="E2" s="4"/>
      <c r="F2" s="4"/>
      <c r="G2" s="5"/>
    </row>
    <row r="3" spans="1:7">
      <c r="A3" s="6"/>
      <c r="B3" s="7"/>
      <c r="C3" s="7"/>
      <c r="D3" s="7"/>
      <c r="E3" s="7"/>
      <c r="F3" s="7"/>
      <c r="G3" s="8"/>
    </row>
    <row r="4" spans="1:7">
      <c r="A4" s="6"/>
      <c r="B4" s="7"/>
      <c r="C4" s="7"/>
      <c r="D4" s="7"/>
      <c r="E4" s="7"/>
      <c r="F4" s="7"/>
      <c r="G4" s="8"/>
    </row>
    <row r="5" spans="1:7">
      <c r="A5" s="6"/>
      <c r="B5" s="7"/>
      <c r="C5" s="7"/>
      <c r="D5" s="7"/>
      <c r="E5" s="7"/>
      <c r="F5" s="7"/>
      <c r="G5" s="8"/>
    </row>
    <row r="6" spans="1:7">
      <c r="A6" s="6"/>
      <c r="B6" s="7"/>
      <c r="C6" s="7"/>
      <c r="D6" s="7"/>
      <c r="E6" s="7"/>
      <c r="F6" s="7"/>
      <c r="G6" s="8"/>
    </row>
    <row r="7" spans="1:7">
      <c r="A7" s="6"/>
      <c r="B7" s="7"/>
      <c r="C7" s="7"/>
      <c r="D7" s="7"/>
      <c r="E7" s="7"/>
      <c r="F7" s="7"/>
      <c r="G7" s="8"/>
    </row>
    <row r="8" spans="1:7">
      <c r="A8" s="6"/>
      <c r="B8" s="7"/>
      <c r="C8" s="7"/>
      <c r="D8" s="7"/>
      <c r="E8" s="7"/>
      <c r="F8" s="7"/>
      <c r="G8" s="8"/>
    </row>
    <row r="9" spans="1:7">
      <c r="A9" s="6"/>
      <c r="B9" s="7"/>
      <c r="C9" s="7"/>
      <c r="D9" s="7"/>
      <c r="E9" s="7"/>
      <c r="F9" s="7"/>
      <c r="G9" s="8"/>
    </row>
    <row r="10" spans="1:7">
      <c r="A10" s="6"/>
      <c r="B10" s="7"/>
      <c r="C10" s="7"/>
      <c r="D10" s="7"/>
      <c r="E10" s="7"/>
      <c r="F10" s="7"/>
      <c r="G10" s="8"/>
    </row>
    <row r="11" spans="1:7">
      <c r="A11" s="6"/>
      <c r="B11" s="7"/>
      <c r="C11" s="7"/>
      <c r="D11" s="7"/>
      <c r="E11" s="7"/>
      <c r="F11" s="7"/>
      <c r="G11" s="8"/>
    </row>
    <row r="12" spans="1:7" ht="30">
      <c r="A12" s="4043" t="s">
        <v>0</v>
      </c>
      <c r="B12" s="4044"/>
      <c r="C12" s="4044"/>
      <c r="D12" s="4044"/>
      <c r="E12" s="4044"/>
      <c r="F12" s="4044"/>
      <c r="G12" s="4045"/>
    </row>
    <row r="13" spans="1:7" ht="30">
      <c r="A13" s="9"/>
      <c r="B13" s="17"/>
      <c r="C13" s="144"/>
      <c r="D13" s="144"/>
      <c r="E13" s="7"/>
      <c r="F13" s="7"/>
      <c r="G13" s="8"/>
    </row>
    <row r="14" spans="1:7" ht="20.25">
      <c r="A14" s="4046" t="s">
        <v>1</v>
      </c>
      <c r="B14" s="4047"/>
      <c r="C14" s="4047"/>
      <c r="D14" s="4047"/>
      <c r="E14" s="4047"/>
      <c r="F14" s="4047"/>
      <c r="G14" s="4048"/>
    </row>
    <row r="15" spans="1:7">
      <c r="A15" s="6" t="s">
        <v>2</v>
      </c>
      <c r="B15" s="7"/>
      <c r="C15" s="7"/>
      <c r="D15" s="7"/>
      <c r="E15" s="7"/>
      <c r="F15" s="7"/>
      <c r="G15" s="8"/>
    </row>
    <row r="16" spans="1:7">
      <c r="A16" s="6" t="s">
        <v>2</v>
      </c>
      <c r="B16" s="7"/>
      <c r="C16" s="7"/>
      <c r="D16" s="7"/>
      <c r="E16" s="7"/>
      <c r="F16" s="7"/>
      <c r="G16" s="8"/>
    </row>
    <row r="17" spans="1:7">
      <c r="A17" s="6" t="s">
        <v>2</v>
      </c>
      <c r="B17" s="7"/>
      <c r="C17" s="7"/>
      <c r="D17" s="7"/>
      <c r="E17" s="7"/>
      <c r="F17" s="7"/>
      <c r="G17" s="8"/>
    </row>
    <row r="18" spans="1:7" ht="20.25">
      <c r="A18" s="4052" t="s">
        <v>14</v>
      </c>
      <c r="B18" s="4053"/>
      <c r="C18" s="4053"/>
      <c r="D18" s="4053"/>
      <c r="E18" s="4053"/>
      <c r="F18" s="4053"/>
      <c r="G18" s="4054"/>
    </row>
    <row r="19" spans="1:7">
      <c r="A19" s="6" t="s">
        <v>2</v>
      </c>
      <c r="B19" s="7"/>
      <c r="C19" s="7"/>
      <c r="D19" s="7"/>
      <c r="E19" s="7"/>
      <c r="F19" s="7"/>
      <c r="G19" s="8"/>
    </row>
    <row r="20" spans="1:7">
      <c r="A20" s="6" t="s">
        <v>2</v>
      </c>
      <c r="B20" s="7"/>
      <c r="C20" s="7"/>
      <c r="D20" s="7"/>
      <c r="E20" s="7"/>
      <c r="F20" s="7"/>
      <c r="G20" s="8"/>
    </row>
    <row r="21" spans="1:7">
      <c r="A21" s="6" t="s">
        <v>2</v>
      </c>
      <c r="B21" s="7"/>
      <c r="C21" s="7"/>
      <c r="D21" s="7"/>
      <c r="E21" s="7"/>
      <c r="F21" s="7"/>
      <c r="G21" s="8"/>
    </row>
    <row r="22" spans="1:7">
      <c r="A22" s="6"/>
      <c r="B22" s="7"/>
      <c r="C22" s="7"/>
      <c r="D22" s="7"/>
      <c r="E22" s="7"/>
      <c r="F22" s="7"/>
      <c r="G22" s="8"/>
    </row>
    <row r="23" spans="1:7">
      <c r="A23" s="14" t="s">
        <v>2</v>
      </c>
      <c r="B23" s="15"/>
      <c r="C23" s="15"/>
      <c r="D23" s="15"/>
      <c r="E23" s="15"/>
      <c r="F23" s="15"/>
      <c r="G23" s="13"/>
    </row>
    <row r="24" spans="1:7">
      <c r="A24" s="6" t="s">
        <v>2</v>
      </c>
      <c r="B24" s="7"/>
      <c r="C24" s="7"/>
      <c r="D24" s="7"/>
      <c r="E24" s="7"/>
      <c r="F24" s="7"/>
      <c r="G24" s="8"/>
    </row>
    <row r="25" spans="1:7">
      <c r="A25" s="6" t="s">
        <v>2</v>
      </c>
      <c r="B25" s="7"/>
      <c r="C25" s="7"/>
      <c r="D25" s="7"/>
      <c r="E25" s="7"/>
      <c r="F25" s="7"/>
      <c r="G25" s="8"/>
    </row>
    <row r="26" spans="1:7">
      <c r="A26" s="6" t="s">
        <v>2</v>
      </c>
      <c r="B26" s="7"/>
      <c r="C26" s="7"/>
      <c r="D26" s="7"/>
      <c r="E26" s="7"/>
      <c r="F26" s="7"/>
      <c r="G26" s="8"/>
    </row>
    <row r="27" spans="1:7" ht="20.25">
      <c r="A27" s="4046" t="s">
        <v>3</v>
      </c>
      <c r="B27" s="4047"/>
      <c r="C27" s="4047"/>
      <c r="D27" s="4047"/>
      <c r="E27" s="4047"/>
      <c r="F27" s="4047"/>
      <c r="G27" s="4048"/>
    </row>
    <row r="28" spans="1:7" ht="20.25">
      <c r="A28" s="146"/>
      <c r="B28" s="147"/>
      <c r="C28" s="147"/>
      <c r="D28" s="147"/>
      <c r="E28" s="147"/>
      <c r="F28" s="147"/>
      <c r="G28" s="148"/>
    </row>
    <row r="29" spans="1:7">
      <c r="A29" s="6"/>
      <c r="B29" s="7"/>
      <c r="C29" s="12" t="s">
        <v>2</v>
      </c>
      <c r="D29" s="12"/>
      <c r="E29" s="7"/>
      <c r="F29" s="7"/>
      <c r="G29" s="8"/>
    </row>
    <row r="30" spans="1:7" ht="30">
      <c r="A30" s="4043" t="s">
        <v>4</v>
      </c>
      <c r="B30" s="4044"/>
      <c r="C30" s="4044"/>
      <c r="D30" s="4044"/>
      <c r="E30" s="4044"/>
      <c r="F30" s="4044"/>
      <c r="G30" s="4045"/>
    </row>
    <row r="31" spans="1:7" ht="30">
      <c r="A31" s="143"/>
      <c r="B31" s="144"/>
      <c r="C31" s="144"/>
      <c r="D31" s="144"/>
      <c r="E31" s="144"/>
      <c r="F31" s="144"/>
      <c r="G31" s="145"/>
    </row>
    <row r="32" spans="1:7">
      <c r="A32" s="6"/>
      <c r="B32" s="7"/>
      <c r="C32" s="12" t="s">
        <v>2</v>
      </c>
      <c r="D32" s="12"/>
      <c r="E32" s="7"/>
      <c r="F32" s="7"/>
      <c r="G32" s="8"/>
    </row>
    <row r="33" spans="1:7" ht="20.25">
      <c r="A33" s="4046" t="s">
        <v>5</v>
      </c>
      <c r="B33" s="4047"/>
      <c r="C33" s="4047"/>
      <c r="D33" s="4047"/>
      <c r="E33" s="4047"/>
      <c r="F33" s="4047"/>
      <c r="G33" s="4048"/>
    </row>
    <row r="34" spans="1:7" ht="18">
      <c r="A34" s="10"/>
      <c r="B34" s="18"/>
      <c r="C34" s="11" t="s">
        <v>2</v>
      </c>
      <c r="D34" s="11"/>
      <c r="E34" s="7"/>
      <c r="F34" s="7"/>
      <c r="G34" s="8"/>
    </row>
    <row r="35" spans="1:7" ht="20.25">
      <c r="A35" s="4049" t="s">
        <v>565</v>
      </c>
      <c r="B35" s="4050"/>
      <c r="C35" s="4050"/>
      <c r="D35" s="4050"/>
      <c r="E35" s="4050"/>
      <c r="F35" s="4050"/>
      <c r="G35" s="4051"/>
    </row>
    <row r="36" spans="1:7">
      <c r="A36" s="6" t="s">
        <v>2</v>
      </c>
      <c r="B36" s="7"/>
      <c r="C36" s="7"/>
      <c r="D36" s="7"/>
      <c r="E36" s="7"/>
      <c r="F36" s="7"/>
      <c r="G36" s="8"/>
    </row>
    <row r="37" spans="1:7">
      <c r="A37" s="6" t="s">
        <v>2</v>
      </c>
      <c r="B37" s="7"/>
      <c r="C37" s="7"/>
      <c r="D37" s="7"/>
      <c r="E37" s="7"/>
      <c r="F37" s="7"/>
      <c r="G37" s="8"/>
    </row>
    <row r="38" spans="1:7">
      <c r="A38" s="6"/>
      <c r="B38" s="7"/>
      <c r="C38" s="15"/>
      <c r="D38" s="15"/>
      <c r="E38" s="15"/>
      <c r="F38" s="15"/>
      <c r="G38" s="8"/>
    </row>
    <row r="39" spans="1:7">
      <c r="A39" s="6"/>
      <c r="B39" s="7"/>
      <c r="C39" s="7"/>
      <c r="D39" s="7"/>
      <c r="E39" s="7"/>
      <c r="F39" s="7"/>
      <c r="G39" s="8"/>
    </row>
    <row r="40" spans="1:7">
      <c r="A40" s="6" t="s">
        <v>2</v>
      </c>
      <c r="B40" s="7"/>
      <c r="C40" s="7"/>
      <c r="D40" s="7"/>
      <c r="E40" s="7"/>
      <c r="F40" s="7"/>
      <c r="G40" s="8"/>
    </row>
    <row r="41" spans="1:7">
      <c r="A41" s="6" t="s">
        <v>2</v>
      </c>
      <c r="B41" s="7"/>
      <c r="C41" s="7"/>
      <c r="D41" s="7"/>
      <c r="E41" s="7"/>
      <c r="F41" s="7"/>
      <c r="G41" s="8"/>
    </row>
    <row r="42" spans="1:7" ht="14.25">
      <c r="A42" s="16" t="s">
        <v>6</v>
      </c>
      <c r="B42" s="19"/>
      <c r="C42" s="152"/>
      <c r="D42" s="152"/>
      <c r="E42" s="152"/>
      <c r="F42" s="152"/>
      <c r="G42" s="8"/>
    </row>
    <row r="43" spans="1:7" ht="14.25">
      <c r="A43" s="16" t="s">
        <v>7</v>
      </c>
      <c r="B43" s="19"/>
      <c r="C43" s="152"/>
      <c r="D43" s="152"/>
      <c r="E43" s="152"/>
      <c r="F43" s="152"/>
      <c r="G43" s="8"/>
    </row>
    <row r="44" spans="1:7" ht="12.75">
      <c r="A44" s="153"/>
      <c r="B44" s="152"/>
      <c r="C44" s="152"/>
      <c r="D44" s="152"/>
      <c r="E44" s="152"/>
      <c r="F44" s="152"/>
      <c r="G44" s="8"/>
    </row>
    <row r="45" spans="1:7" ht="12.75">
      <c r="A45" s="153"/>
      <c r="B45" s="152"/>
      <c r="C45" s="152"/>
      <c r="D45" s="152"/>
      <c r="E45" s="152"/>
      <c r="F45" s="152"/>
      <c r="G45" s="8"/>
    </row>
    <row r="46" spans="1:7" ht="12.75">
      <c r="A46" s="153"/>
      <c r="B46" s="152"/>
      <c r="C46" s="152"/>
      <c r="D46" s="152"/>
      <c r="E46" s="152"/>
      <c r="F46" s="152"/>
      <c r="G46" s="8"/>
    </row>
    <row r="47" spans="1:7" ht="14.25">
      <c r="A47" s="20" t="s">
        <v>11</v>
      </c>
      <c r="B47" s="21" t="s">
        <v>16</v>
      </c>
      <c r="C47" s="22"/>
      <c r="D47" s="19" t="s">
        <v>12</v>
      </c>
      <c r="E47" s="22" t="s">
        <v>521</v>
      </c>
      <c r="F47" s="22"/>
      <c r="G47" s="13"/>
    </row>
    <row r="48" spans="1:7" ht="14.25">
      <c r="A48" s="16"/>
      <c r="B48" s="19"/>
      <c r="C48" s="19"/>
      <c r="D48" s="19"/>
      <c r="E48" s="19"/>
      <c r="F48" s="19"/>
      <c r="G48" s="8"/>
    </row>
    <row r="49" spans="1:7" ht="14.25">
      <c r="A49" s="16"/>
      <c r="B49" s="19"/>
      <c r="C49" s="19"/>
      <c r="D49" s="19"/>
      <c r="E49" s="19"/>
      <c r="F49" s="19"/>
      <c r="G49" s="8"/>
    </row>
    <row r="50" spans="1:7" ht="14.25">
      <c r="A50" s="16"/>
      <c r="B50" s="19"/>
      <c r="C50" s="19"/>
      <c r="D50" s="19"/>
      <c r="E50" s="19"/>
      <c r="F50" s="19"/>
      <c r="G50" s="8"/>
    </row>
    <row r="51" spans="1:7" ht="14.25">
      <c r="A51" s="20" t="s">
        <v>9</v>
      </c>
      <c r="B51" s="23"/>
      <c r="C51" s="24" t="s">
        <v>17</v>
      </c>
      <c r="D51" s="22"/>
      <c r="E51" s="22"/>
      <c r="F51" s="19"/>
      <c r="G51" s="8"/>
    </row>
    <row r="52" spans="1:7" ht="14.25">
      <c r="A52" s="20" t="s">
        <v>13</v>
      </c>
      <c r="B52" s="23"/>
      <c r="C52" s="19"/>
      <c r="D52" s="19"/>
      <c r="E52" s="19"/>
      <c r="F52" s="19"/>
      <c r="G52" s="8"/>
    </row>
    <row r="53" spans="1:7" ht="14.25">
      <c r="A53" s="20"/>
      <c r="B53" s="23"/>
      <c r="C53" s="19"/>
      <c r="D53" s="19"/>
      <c r="E53" s="19"/>
      <c r="F53" s="19"/>
      <c r="G53" s="8"/>
    </row>
    <row r="54" spans="1:7" ht="14.25">
      <c r="A54" s="16"/>
      <c r="B54" s="19"/>
      <c r="C54" s="19"/>
      <c r="D54" s="19"/>
      <c r="E54" s="19"/>
      <c r="F54" s="19"/>
      <c r="G54" s="8"/>
    </row>
    <row r="55" spans="1:7" ht="14.25">
      <c r="A55" s="16"/>
      <c r="B55" s="19"/>
      <c r="C55" s="19"/>
      <c r="D55" s="19"/>
      <c r="E55" s="19"/>
      <c r="F55" s="19"/>
      <c r="G55" s="8"/>
    </row>
    <row r="56" spans="1:7" ht="14.25">
      <c r="A56" s="20" t="s">
        <v>8</v>
      </c>
      <c r="B56" s="23"/>
      <c r="C56" s="22" t="s">
        <v>15</v>
      </c>
      <c r="D56" s="22"/>
      <c r="E56" s="22"/>
      <c r="F56" s="19"/>
      <c r="G56" s="8"/>
    </row>
    <row r="57" spans="1:7" ht="14.25">
      <c r="A57" s="20" t="s">
        <v>10</v>
      </c>
      <c r="B57" s="23"/>
      <c r="C57" s="19"/>
      <c r="D57" s="19"/>
      <c r="E57" s="19"/>
      <c r="F57" s="19"/>
      <c r="G57" s="8"/>
    </row>
    <row r="58" spans="1:7" ht="14.25">
      <c r="A58" s="16"/>
      <c r="B58" s="19"/>
      <c r="C58" s="19"/>
      <c r="D58" s="19"/>
      <c r="E58" s="19"/>
      <c r="F58" s="19"/>
      <c r="G58" s="8"/>
    </row>
    <row r="59" spans="1:7" ht="14.25">
      <c r="A59" s="16"/>
      <c r="B59" s="19"/>
      <c r="C59" s="19"/>
      <c r="D59" s="19"/>
      <c r="E59" s="19"/>
      <c r="F59" s="19"/>
      <c r="G59" s="8"/>
    </row>
    <row r="60" spans="1:7" ht="14.25">
      <c r="A60" s="16"/>
      <c r="B60" s="19"/>
      <c r="C60" s="19"/>
      <c r="D60" s="19"/>
      <c r="E60" s="19"/>
      <c r="F60" s="19"/>
      <c r="G60" s="8"/>
    </row>
    <row r="61" spans="1:7" ht="12.75">
      <c r="A61" s="153"/>
      <c r="B61" s="152"/>
      <c r="C61" s="152"/>
      <c r="D61" s="152"/>
      <c r="E61" s="152"/>
      <c r="F61" s="152"/>
      <c r="G61" s="8"/>
    </row>
    <row r="62" spans="1:7" ht="12.75">
      <c r="A62" s="151"/>
      <c r="B62" s="150"/>
      <c r="C62" s="150"/>
      <c r="D62" s="150"/>
      <c r="E62" s="150"/>
      <c r="F62" s="150"/>
      <c r="G62" s="13"/>
    </row>
    <row r="63" spans="1:7" ht="12.75">
      <c r="A63" s="149"/>
      <c r="B63" s="149"/>
      <c r="C63" s="149"/>
      <c r="D63" s="149"/>
      <c r="E63" s="149"/>
      <c r="F63" s="149"/>
    </row>
    <row r="64" spans="1:7" ht="12.75">
      <c r="A64" s="149"/>
      <c r="B64" s="149"/>
      <c r="C64" s="149"/>
      <c r="D64" s="149"/>
      <c r="E64" s="149"/>
      <c r="F64" s="149"/>
    </row>
    <row r="65"/>
    <row r="66"/>
    <row r="67"/>
    <row r="68"/>
    <row r="69"/>
    <row r="70"/>
    <row r="71"/>
    <row r="72"/>
    <row r="73"/>
    <row r="74"/>
    <row r="75"/>
    <row r="76"/>
    <row r="77"/>
    <row r="78"/>
    <row r="79"/>
    <row r="80"/>
    <row r="81"/>
  </sheetData>
  <mergeCells count="7">
    <mergeCell ref="A30:G30"/>
    <mergeCell ref="A33:G33"/>
    <mergeCell ref="A35:G35"/>
    <mergeCell ref="A12:G12"/>
    <mergeCell ref="A14:G14"/>
    <mergeCell ref="A18:G18"/>
    <mergeCell ref="A27:G27"/>
  </mergeCells>
  <printOptions horizontalCentered="1" verticalCentered="1"/>
  <pageMargins left="1" right="1" top="0.5" bottom="0.5" header="0" footer="0"/>
  <pageSetup scale="86" orientation="portrait" r:id="rId1"/>
  <headerFooter alignWithMargins="0"/>
  <colBreaks count="1" manualBreakCount="1">
    <brk id="8"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2"/>
  <dimension ref="A1:K246"/>
  <sheetViews>
    <sheetView showZeros="0" view="pageBreakPreview" zoomScale="110" zoomScaleNormal="110" zoomScaleSheetLayoutView="110" workbookViewId="0"/>
  </sheetViews>
  <sheetFormatPr defaultColWidth="0" defaultRowHeight="11.25" zeroHeight="1"/>
  <cols>
    <col min="1" max="1" width="4.5" style="527" customWidth="1"/>
    <col min="2" max="2" width="6.1640625" style="527" customWidth="1"/>
    <col min="3" max="3" width="44.83203125" style="527" customWidth="1"/>
    <col min="4" max="5" width="11.83203125" style="527" customWidth="1"/>
    <col min="6" max="6" width="12.83203125" style="527" customWidth="1"/>
    <col min="7" max="7" width="14" style="527" bestFit="1" customWidth="1"/>
    <col min="8" max="8" width="4.33203125" style="527" customWidth="1"/>
    <col min="9" max="9" width="9.33203125" style="527" customWidth="1"/>
    <col min="10" max="10" width="9.83203125" style="527" bestFit="1" customWidth="1"/>
    <col min="11" max="11" width="9.33203125" style="527" customWidth="1"/>
    <col min="12" max="256" width="0" style="527" hidden="1"/>
    <col min="257" max="257" width="4.5" style="527" customWidth="1"/>
    <col min="258" max="258" width="6.1640625" style="527" customWidth="1"/>
    <col min="259" max="259" width="44.83203125" style="527" customWidth="1"/>
    <col min="260" max="261" width="11.83203125" style="527" customWidth="1"/>
    <col min="262" max="262" width="12.83203125" style="527" customWidth="1"/>
    <col min="263" max="263" width="14" style="527" bestFit="1" customWidth="1"/>
    <col min="264" max="264" width="4.33203125" style="527" customWidth="1"/>
    <col min="265" max="265" width="9.33203125" style="527" customWidth="1"/>
    <col min="266" max="266" width="9.83203125" style="527" bestFit="1" customWidth="1"/>
    <col min="267" max="267" width="9.33203125" style="527" customWidth="1"/>
    <col min="268" max="512" width="0" style="527" hidden="1"/>
    <col min="513" max="513" width="4.5" style="527" customWidth="1"/>
    <col min="514" max="514" width="6.1640625" style="527" customWidth="1"/>
    <col min="515" max="515" width="44.83203125" style="527" customWidth="1"/>
    <col min="516" max="517" width="11.83203125" style="527" customWidth="1"/>
    <col min="518" max="518" width="12.83203125" style="527" customWidth="1"/>
    <col min="519" max="519" width="14" style="527" bestFit="1" customWidth="1"/>
    <col min="520" max="520" width="4.33203125" style="527" customWidth="1"/>
    <col min="521" max="521" width="9.33203125" style="527" customWidth="1"/>
    <col min="522" max="522" width="9.83203125" style="527" bestFit="1" customWidth="1"/>
    <col min="523" max="523" width="9.33203125" style="527" customWidth="1"/>
    <col min="524" max="768" width="0" style="527" hidden="1"/>
    <col min="769" max="769" width="4.5" style="527" customWidth="1"/>
    <col min="770" max="770" width="6.1640625" style="527" customWidth="1"/>
    <col min="771" max="771" width="44.83203125" style="527" customWidth="1"/>
    <col min="772" max="773" width="11.83203125" style="527" customWidth="1"/>
    <col min="774" max="774" width="12.83203125" style="527" customWidth="1"/>
    <col min="775" max="775" width="14" style="527" bestFit="1" customWidth="1"/>
    <col min="776" max="776" width="4.33203125" style="527" customWidth="1"/>
    <col min="777" max="777" width="9.33203125" style="527" customWidth="1"/>
    <col min="778" max="778" width="9.83203125" style="527" bestFit="1" customWidth="1"/>
    <col min="779" max="779" width="9.33203125" style="527" customWidth="1"/>
    <col min="780" max="1024" width="0" style="527" hidden="1"/>
    <col min="1025" max="1025" width="4.5" style="527" customWidth="1"/>
    <col min="1026" max="1026" width="6.1640625" style="527" customWidth="1"/>
    <col min="1027" max="1027" width="44.83203125" style="527" customWidth="1"/>
    <col min="1028" max="1029" width="11.83203125" style="527" customWidth="1"/>
    <col min="1030" max="1030" width="12.83203125" style="527" customWidth="1"/>
    <col min="1031" max="1031" width="14" style="527" bestFit="1" customWidth="1"/>
    <col min="1032" max="1032" width="4.33203125" style="527" customWidth="1"/>
    <col min="1033" max="1033" width="9.33203125" style="527" customWidth="1"/>
    <col min="1034" max="1034" width="9.83203125" style="527" bestFit="1" customWidth="1"/>
    <col min="1035" max="1035" width="9.33203125" style="527" customWidth="1"/>
    <col min="1036" max="1280" width="0" style="527" hidden="1"/>
    <col min="1281" max="1281" width="4.5" style="527" customWidth="1"/>
    <col min="1282" max="1282" width="6.1640625" style="527" customWidth="1"/>
    <col min="1283" max="1283" width="44.83203125" style="527" customWidth="1"/>
    <col min="1284" max="1285" width="11.83203125" style="527" customWidth="1"/>
    <col min="1286" max="1286" width="12.83203125" style="527" customWidth="1"/>
    <col min="1287" max="1287" width="14" style="527" bestFit="1" customWidth="1"/>
    <col min="1288" max="1288" width="4.33203125" style="527" customWidth="1"/>
    <col min="1289" max="1289" width="9.33203125" style="527" customWidth="1"/>
    <col min="1290" max="1290" width="9.83203125" style="527" bestFit="1" customWidth="1"/>
    <col min="1291" max="1291" width="9.33203125" style="527" customWidth="1"/>
    <col min="1292" max="1536" width="0" style="527" hidden="1"/>
    <col min="1537" max="1537" width="4.5" style="527" customWidth="1"/>
    <col min="1538" max="1538" width="6.1640625" style="527" customWidth="1"/>
    <col min="1539" max="1539" width="44.83203125" style="527" customWidth="1"/>
    <col min="1540" max="1541" width="11.83203125" style="527" customWidth="1"/>
    <col min="1542" max="1542" width="12.83203125" style="527" customWidth="1"/>
    <col min="1543" max="1543" width="14" style="527" bestFit="1" customWidth="1"/>
    <col min="1544" max="1544" width="4.33203125" style="527" customWidth="1"/>
    <col min="1545" max="1545" width="9.33203125" style="527" customWidth="1"/>
    <col min="1546" max="1546" width="9.83203125" style="527" bestFit="1" customWidth="1"/>
    <col min="1547" max="1547" width="9.33203125" style="527" customWidth="1"/>
    <col min="1548" max="1792" width="0" style="527" hidden="1"/>
    <col min="1793" max="1793" width="4.5" style="527" customWidth="1"/>
    <col min="1794" max="1794" width="6.1640625" style="527" customWidth="1"/>
    <col min="1795" max="1795" width="44.83203125" style="527" customWidth="1"/>
    <col min="1796" max="1797" width="11.83203125" style="527" customWidth="1"/>
    <col min="1798" max="1798" width="12.83203125" style="527" customWidth="1"/>
    <col min="1799" max="1799" width="14" style="527" bestFit="1" customWidth="1"/>
    <col min="1800" max="1800" width="4.33203125" style="527" customWidth="1"/>
    <col min="1801" max="1801" width="9.33203125" style="527" customWidth="1"/>
    <col min="1802" max="1802" width="9.83203125" style="527" bestFit="1" customWidth="1"/>
    <col min="1803" max="1803" width="9.33203125" style="527" customWidth="1"/>
    <col min="1804" max="2048" width="0" style="527" hidden="1"/>
    <col min="2049" max="2049" width="4.5" style="527" customWidth="1"/>
    <col min="2050" max="2050" width="6.1640625" style="527" customWidth="1"/>
    <col min="2051" max="2051" width="44.83203125" style="527" customWidth="1"/>
    <col min="2052" max="2053" width="11.83203125" style="527" customWidth="1"/>
    <col min="2054" max="2054" width="12.83203125" style="527" customWidth="1"/>
    <col min="2055" max="2055" width="14" style="527" bestFit="1" customWidth="1"/>
    <col min="2056" max="2056" width="4.33203125" style="527" customWidth="1"/>
    <col min="2057" max="2057" width="9.33203125" style="527" customWidth="1"/>
    <col min="2058" max="2058" width="9.83203125" style="527" bestFit="1" customWidth="1"/>
    <col min="2059" max="2059" width="9.33203125" style="527" customWidth="1"/>
    <col min="2060" max="2304" width="0" style="527" hidden="1"/>
    <col min="2305" max="2305" width="4.5" style="527" customWidth="1"/>
    <col min="2306" max="2306" width="6.1640625" style="527" customWidth="1"/>
    <col min="2307" max="2307" width="44.83203125" style="527" customWidth="1"/>
    <col min="2308" max="2309" width="11.83203125" style="527" customWidth="1"/>
    <col min="2310" max="2310" width="12.83203125" style="527" customWidth="1"/>
    <col min="2311" max="2311" width="14" style="527" bestFit="1" customWidth="1"/>
    <col min="2312" max="2312" width="4.33203125" style="527" customWidth="1"/>
    <col min="2313" max="2313" width="9.33203125" style="527" customWidth="1"/>
    <col min="2314" max="2314" width="9.83203125" style="527" bestFit="1" customWidth="1"/>
    <col min="2315" max="2315" width="9.33203125" style="527" customWidth="1"/>
    <col min="2316" max="2560" width="0" style="527" hidden="1"/>
    <col min="2561" max="2561" width="4.5" style="527" customWidth="1"/>
    <col min="2562" max="2562" width="6.1640625" style="527" customWidth="1"/>
    <col min="2563" max="2563" width="44.83203125" style="527" customWidth="1"/>
    <col min="2564" max="2565" width="11.83203125" style="527" customWidth="1"/>
    <col min="2566" max="2566" width="12.83203125" style="527" customWidth="1"/>
    <col min="2567" max="2567" width="14" style="527" bestFit="1" customWidth="1"/>
    <col min="2568" max="2568" width="4.33203125" style="527" customWidth="1"/>
    <col min="2569" max="2569" width="9.33203125" style="527" customWidth="1"/>
    <col min="2570" max="2570" width="9.83203125" style="527" bestFit="1" customWidth="1"/>
    <col min="2571" max="2571" width="9.33203125" style="527" customWidth="1"/>
    <col min="2572" max="2816" width="0" style="527" hidden="1"/>
    <col min="2817" max="2817" width="4.5" style="527" customWidth="1"/>
    <col min="2818" max="2818" width="6.1640625" style="527" customWidth="1"/>
    <col min="2819" max="2819" width="44.83203125" style="527" customWidth="1"/>
    <col min="2820" max="2821" width="11.83203125" style="527" customWidth="1"/>
    <col min="2822" max="2822" width="12.83203125" style="527" customWidth="1"/>
    <col min="2823" max="2823" width="14" style="527" bestFit="1" customWidth="1"/>
    <col min="2824" max="2824" width="4.33203125" style="527" customWidth="1"/>
    <col min="2825" max="2825" width="9.33203125" style="527" customWidth="1"/>
    <col min="2826" max="2826" width="9.83203125" style="527" bestFit="1" customWidth="1"/>
    <col min="2827" max="2827" width="9.33203125" style="527" customWidth="1"/>
    <col min="2828" max="3072" width="0" style="527" hidden="1"/>
    <col min="3073" max="3073" width="4.5" style="527" customWidth="1"/>
    <col min="3074" max="3074" width="6.1640625" style="527" customWidth="1"/>
    <col min="3075" max="3075" width="44.83203125" style="527" customWidth="1"/>
    <col min="3076" max="3077" width="11.83203125" style="527" customWidth="1"/>
    <col min="3078" max="3078" width="12.83203125" style="527" customWidth="1"/>
    <col min="3079" max="3079" width="14" style="527" bestFit="1" customWidth="1"/>
    <col min="3080" max="3080" width="4.33203125" style="527" customWidth="1"/>
    <col min="3081" max="3081" width="9.33203125" style="527" customWidth="1"/>
    <col min="3082" max="3082" width="9.83203125" style="527" bestFit="1" customWidth="1"/>
    <col min="3083" max="3083" width="9.33203125" style="527" customWidth="1"/>
    <col min="3084" max="3328" width="0" style="527" hidden="1"/>
    <col min="3329" max="3329" width="4.5" style="527" customWidth="1"/>
    <col min="3330" max="3330" width="6.1640625" style="527" customWidth="1"/>
    <col min="3331" max="3331" width="44.83203125" style="527" customWidth="1"/>
    <col min="3332" max="3333" width="11.83203125" style="527" customWidth="1"/>
    <col min="3334" max="3334" width="12.83203125" style="527" customWidth="1"/>
    <col min="3335" max="3335" width="14" style="527" bestFit="1" customWidth="1"/>
    <col min="3336" max="3336" width="4.33203125" style="527" customWidth="1"/>
    <col min="3337" max="3337" width="9.33203125" style="527" customWidth="1"/>
    <col min="3338" max="3338" width="9.83203125" style="527" bestFit="1" customWidth="1"/>
    <col min="3339" max="3339" width="9.33203125" style="527" customWidth="1"/>
    <col min="3340" max="3584" width="0" style="527" hidden="1"/>
    <col min="3585" max="3585" width="4.5" style="527" customWidth="1"/>
    <col min="3586" max="3586" width="6.1640625" style="527" customWidth="1"/>
    <col min="3587" max="3587" width="44.83203125" style="527" customWidth="1"/>
    <col min="3588" max="3589" width="11.83203125" style="527" customWidth="1"/>
    <col min="3590" max="3590" width="12.83203125" style="527" customWidth="1"/>
    <col min="3591" max="3591" width="14" style="527" bestFit="1" customWidth="1"/>
    <col min="3592" max="3592" width="4.33203125" style="527" customWidth="1"/>
    <col min="3593" max="3593" width="9.33203125" style="527" customWidth="1"/>
    <col min="3594" max="3594" width="9.83203125" style="527" bestFit="1" customWidth="1"/>
    <col min="3595" max="3595" width="9.33203125" style="527" customWidth="1"/>
    <col min="3596" max="3840" width="0" style="527" hidden="1"/>
    <col min="3841" max="3841" width="4.5" style="527" customWidth="1"/>
    <col min="3842" max="3842" width="6.1640625" style="527" customWidth="1"/>
    <col min="3843" max="3843" width="44.83203125" style="527" customWidth="1"/>
    <col min="3844" max="3845" width="11.83203125" style="527" customWidth="1"/>
    <col min="3846" max="3846" width="12.83203125" style="527" customWidth="1"/>
    <col min="3847" max="3847" width="14" style="527" bestFit="1" customWidth="1"/>
    <col min="3848" max="3848" width="4.33203125" style="527" customWidth="1"/>
    <col min="3849" max="3849" width="9.33203125" style="527" customWidth="1"/>
    <col min="3850" max="3850" width="9.83203125" style="527" bestFit="1" customWidth="1"/>
    <col min="3851" max="3851" width="9.33203125" style="527" customWidth="1"/>
    <col min="3852" max="4096" width="0" style="527" hidden="1"/>
    <col min="4097" max="4097" width="4.5" style="527" customWidth="1"/>
    <col min="4098" max="4098" width="6.1640625" style="527" customWidth="1"/>
    <col min="4099" max="4099" width="44.83203125" style="527" customWidth="1"/>
    <col min="4100" max="4101" width="11.83203125" style="527" customWidth="1"/>
    <col min="4102" max="4102" width="12.83203125" style="527" customWidth="1"/>
    <col min="4103" max="4103" width="14" style="527" bestFit="1" customWidth="1"/>
    <col min="4104" max="4104" width="4.33203125" style="527" customWidth="1"/>
    <col min="4105" max="4105" width="9.33203125" style="527" customWidth="1"/>
    <col min="4106" max="4106" width="9.83203125" style="527" bestFit="1" customWidth="1"/>
    <col min="4107" max="4107" width="9.33203125" style="527" customWidth="1"/>
    <col min="4108" max="4352" width="0" style="527" hidden="1"/>
    <col min="4353" max="4353" width="4.5" style="527" customWidth="1"/>
    <col min="4354" max="4354" width="6.1640625" style="527" customWidth="1"/>
    <col min="4355" max="4355" width="44.83203125" style="527" customWidth="1"/>
    <col min="4356" max="4357" width="11.83203125" style="527" customWidth="1"/>
    <col min="4358" max="4358" width="12.83203125" style="527" customWidth="1"/>
    <col min="4359" max="4359" width="14" style="527" bestFit="1" customWidth="1"/>
    <col min="4360" max="4360" width="4.33203125" style="527" customWidth="1"/>
    <col min="4361" max="4361" width="9.33203125" style="527" customWidth="1"/>
    <col min="4362" max="4362" width="9.83203125" style="527" bestFit="1" customWidth="1"/>
    <col min="4363" max="4363" width="9.33203125" style="527" customWidth="1"/>
    <col min="4364" max="4608" width="0" style="527" hidden="1"/>
    <col min="4609" max="4609" width="4.5" style="527" customWidth="1"/>
    <col min="4610" max="4610" width="6.1640625" style="527" customWidth="1"/>
    <col min="4611" max="4611" width="44.83203125" style="527" customWidth="1"/>
    <col min="4612" max="4613" width="11.83203125" style="527" customWidth="1"/>
    <col min="4614" max="4614" width="12.83203125" style="527" customWidth="1"/>
    <col min="4615" max="4615" width="14" style="527" bestFit="1" customWidth="1"/>
    <col min="4616" max="4616" width="4.33203125" style="527" customWidth="1"/>
    <col min="4617" max="4617" width="9.33203125" style="527" customWidth="1"/>
    <col min="4618" max="4618" width="9.83203125" style="527" bestFit="1" customWidth="1"/>
    <col min="4619" max="4619" width="9.33203125" style="527" customWidth="1"/>
    <col min="4620" max="4864" width="0" style="527" hidden="1"/>
    <col min="4865" max="4865" width="4.5" style="527" customWidth="1"/>
    <col min="4866" max="4866" width="6.1640625" style="527" customWidth="1"/>
    <col min="4867" max="4867" width="44.83203125" style="527" customWidth="1"/>
    <col min="4868" max="4869" width="11.83203125" style="527" customWidth="1"/>
    <col min="4870" max="4870" width="12.83203125" style="527" customWidth="1"/>
    <col min="4871" max="4871" width="14" style="527" bestFit="1" customWidth="1"/>
    <col min="4872" max="4872" width="4.33203125" style="527" customWidth="1"/>
    <col min="4873" max="4873" width="9.33203125" style="527" customWidth="1"/>
    <col min="4874" max="4874" width="9.83203125" style="527" bestFit="1" customWidth="1"/>
    <col min="4875" max="4875" width="9.33203125" style="527" customWidth="1"/>
    <col min="4876" max="5120" width="0" style="527" hidden="1"/>
    <col min="5121" max="5121" width="4.5" style="527" customWidth="1"/>
    <col min="5122" max="5122" width="6.1640625" style="527" customWidth="1"/>
    <col min="5123" max="5123" width="44.83203125" style="527" customWidth="1"/>
    <col min="5124" max="5125" width="11.83203125" style="527" customWidth="1"/>
    <col min="5126" max="5126" width="12.83203125" style="527" customWidth="1"/>
    <col min="5127" max="5127" width="14" style="527" bestFit="1" customWidth="1"/>
    <col min="5128" max="5128" width="4.33203125" style="527" customWidth="1"/>
    <col min="5129" max="5129" width="9.33203125" style="527" customWidth="1"/>
    <col min="5130" max="5130" width="9.83203125" style="527" bestFit="1" customWidth="1"/>
    <col min="5131" max="5131" width="9.33203125" style="527" customWidth="1"/>
    <col min="5132" max="5376" width="0" style="527" hidden="1"/>
    <col min="5377" max="5377" width="4.5" style="527" customWidth="1"/>
    <col min="5378" max="5378" width="6.1640625" style="527" customWidth="1"/>
    <col min="5379" max="5379" width="44.83203125" style="527" customWidth="1"/>
    <col min="5380" max="5381" width="11.83203125" style="527" customWidth="1"/>
    <col min="5382" max="5382" width="12.83203125" style="527" customWidth="1"/>
    <col min="5383" max="5383" width="14" style="527" bestFit="1" customWidth="1"/>
    <col min="5384" max="5384" width="4.33203125" style="527" customWidth="1"/>
    <col min="5385" max="5385" width="9.33203125" style="527" customWidth="1"/>
    <col min="5386" max="5386" width="9.83203125" style="527" bestFit="1" customWidth="1"/>
    <col min="5387" max="5387" width="9.33203125" style="527" customWidth="1"/>
    <col min="5388" max="5632" width="0" style="527" hidden="1"/>
    <col min="5633" max="5633" width="4.5" style="527" customWidth="1"/>
    <col min="5634" max="5634" width="6.1640625" style="527" customWidth="1"/>
    <col min="5635" max="5635" width="44.83203125" style="527" customWidth="1"/>
    <col min="5636" max="5637" width="11.83203125" style="527" customWidth="1"/>
    <col min="5638" max="5638" width="12.83203125" style="527" customWidth="1"/>
    <col min="5639" max="5639" width="14" style="527" bestFit="1" customWidth="1"/>
    <col min="5640" max="5640" width="4.33203125" style="527" customWidth="1"/>
    <col min="5641" max="5641" width="9.33203125" style="527" customWidth="1"/>
    <col min="5642" max="5642" width="9.83203125" style="527" bestFit="1" customWidth="1"/>
    <col min="5643" max="5643" width="9.33203125" style="527" customWidth="1"/>
    <col min="5644" max="5888" width="0" style="527" hidden="1"/>
    <col min="5889" max="5889" width="4.5" style="527" customWidth="1"/>
    <col min="5890" max="5890" width="6.1640625" style="527" customWidth="1"/>
    <col min="5891" max="5891" width="44.83203125" style="527" customWidth="1"/>
    <col min="5892" max="5893" width="11.83203125" style="527" customWidth="1"/>
    <col min="5894" max="5894" width="12.83203125" style="527" customWidth="1"/>
    <col min="5895" max="5895" width="14" style="527" bestFit="1" customWidth="1"/>
    <col min="5896" max="5896" width="4.33203125" style="527" customWidth="1"/>
    <col min="5897" max="5897" width="9.33203125" style="527" customWidth="1"/>
    <col min="5898" max="5898" width="9.83203125" style="527" bestFit="1" customWidth="1"/>
    <col min="5899" max="5899" width="9.33203125" style="527" customWidth="1"/>
    <col min="5900" max="6144" width="0" style="527" hidden="1"/>
    <col min="6145" max="6145" width="4.5" style="527" customWidth="1"/>
    <col min="6146" max="6146" width="6.1640625" style="527" customWidth="1"/>
    <col min="6147" max="6147" width="44.83203125" style="527" customWidth="1"/>
    <col min="6148" max="6149" width="11.83203125" style="527" customWidth="1"/>
    <col min="6150" max="6150" width="12.83203125" style="527" customWidth="1"/>
    <col min="6151" max="6151" width="14" style="527" bestFit="1" customWidth="1"/>
    <col min="6152" max="6152" width="4.33203125" style="527" customWidth="1"/>
    <col min="6153" max="6153" width="9.33203125" style="527" customWidth="1"/>
    <col min="6154" max="6154" width="9.83203125" style="527" bestFit="1" customWidth="1"/>
    <col min="6155" max="6155" width="9.33203125" style="527" customWidth="1"/>
    <col min="6156" max="6400" width="0" style="527" hidden="1"/>
    <col min="6401" max="6401" width="4.5" style="527" customWidth="1"/>
    <col min="6402" max="6402" width="6.1640625" style="527" customWidth="1"/>
    <col min="6403" max="6403" width="44.83203125" style="527" customWidth="1"/>
    <col min="6404" max="6405" width="11.83203125" style="527" customWidth="1"/>
    <col min="6406" max="6406" width="12.83203125" style="527" customWidth="1"/>
    <col min="6407" max="6407" width="14" style="527" bestFit="1" customWidth="1"/>
    <col min="6408" max="6408" width="4.33203125" style="527" customWidth="1"/>
    <col min="6409" max="6409" width="9.33203125" style="527" customWidth="1"/>
    <col min="6410" max="6410" width="9.83203125" style="527" bestFit="1" customWidth="1"/>
    <col min="6411" max="6411" width="9.33203125" style="527" customWidth="1"/>
    <col min="6412" max="6656" width="0" style="527" hidden="1"/>
    <col min="6657" max="6657" width="4.5" style="527" customWidth="1"/>
    <col min="6658" max="6658" width="6.1640625" style="527" customWidth="1"/>
    <col min="6659" max="6659" width="44.83203125" style="527" customWidth="1"/>
    <col min="6660" max="6661" width="11.83203125" style="527" customWidth="1"/>
    <col min="6662" max="6662" width="12.83203125" style="527" customWidth="1"/>
    <col min="6663" max="6663" width="14" style="527" bestFit="1" customWidth="1"/>
    <col min="6664" max="6664" width="4.33203125" style="527" customWidth="1"/>
    <col min="6665" max="6665" width="9.33203125" style="527" customWidth="1"/>
    <col min="6666" max="6666" width="9.83203125" style="527" bestFit="1" customWidth="1"/>
    <col min="6667" max="6667" width="9.33203125" style="527" customWidth="1"/>
    <col min="6668" max="6912" width="0" style="527" hidden="1"/>
    <col min="6913" max="6913" width="4.5" style="527" customWidth="1"/>
    <col min="6914" max="6914" width="6.1640625" style="527" customWidth="1"/>
    <col min="6915" max="6915" width="44.83203125" style="527" customWidth="1"/>
    <col min="6916" max="6917" width="11.83203125" style="527" customWidth="1"/>
    <col min="6918" max="6918" width="12.83203125" style="527" customWidth="1"/>
    <col min="6919" max="6919" width="14" style="527" bestFit="1" customWidth="1"/>
    <col min="6920" max="6920" width="4.33203125" style="527" customWidth="1"/>
    <col min="6921" max="6921" width="9.33203125" style="527" customWidth="1"/>
    <col min="6922" max="6922" width="9.83203125" style="527" bestFit="1" customWidth="1"/>
    <col min="6923" max="6923" width="9.33203125" style="527" customWidth="1"/>
    <col min="6924" max="7168" width="0" style="527" hidden="1"/>
    <col min="7169" max="7169" width="4.5" style="527" customWidth="1"/>
    <col min="7170" max="7170" width="6.1640625" style="527" customWidth="1"/>
    <col min="7171" max="7171" width="44.83203125" style="527" customWidth="1"/>
    <col min="7172" max="7173" width="11.83203125" style="527" customWidth="1"/>
    <col min="7174" max="7174" width="12.83203125" style="527" customWidth="1"/>
    <col min="7175" max="7175" width="14" style="527" bestFit="1" customWidth="1"/>
    <col min="7176" max="7176" width="4.33203125" style="527" customWidth="1"/>
    <col min="7177" max="7177" width="9.33203125" style="527" customWidth="1"/>
    <col min="7178" max="7178" width="9.83203125" style="527" bestFit="1" customWidth="1"/>
    <col min="7179" max="7179" width="9.33203125" style="527" customWidth="1"/>
    <col min="7180" max="7424" width="0" style="527" hidden="1"/>
    <col min="7425" max="7425" width="4.5" style="527" customWidth="1"/>
    <col min="7426" max="7426" width="6.1640625" style="527" customWidth="1"/>
    <col min="7427" max="7427" width="44.83203125" style="527" customWidth="1"/>
    <col min="7428" max="7429" width="11.83203125" style="527" customWidth="1"/>
    <col min="7430" max="7430" width="12.83203125" style="527" customWidth="1"/>
    <col min="7431" max="7431" width="14" style="527" bestFit="1" customWidth="1"/>
    <col min="7432" max="7432" width="4.33203125" style="527" customWidth="1"/>
    <col min="7433" max="7433" width="9.33203125" style="527" customWidth="1"/>
    <col min="7434" max="7434" width="9.83203125" style="527" bestFit="1" customWidth="1"/>
    <col min="7435" max="7435" width="9.33203125" style="527" customWidth="1"/>
    <col min="7436" max="7680" width="0" style="527" hidden="1"/>
    <col min="7681" max="7681" width="4.5" style="527" customWidth="1"/>
    <col min="7682" max="7682" width="6.1640625" style="527" customWidth="1"/>
    <col min="7683" max="7683" width="44.83203125" style="527" customWidth="1"/>
    <col min="7684" max="7685" width="11.83203125" style="527" customWidth="1"/>
    <col min="7686" max="7686" width="12.83203125" style="527" customWidth="1"/>
    <col min="7687" max="7687" width="14" style="527" bestFit="1" customWidth="1"/>
    <col min="7688" max="7688" width="4.33203125" style="527" customWidth="1"/>
    <col min="7689" max="7689" width="9.33203125" style="527" customWidth="1"/>
    <col min="7690" max="7690" width="9.83203125" style="527" bestFit="1" customWidth="1"/>
    <col min="7691" max="7691" width="9.33203125" style="527" customWidth="1"/>
    <col min="7692" max="7936" width="0" style="527" hidden="1"/>
    <col min="7937" max="7937" width="4.5" style="527" customWidth="1"/>
    <col min="7938" max="7938" width="6.1640625" style="527" customWidth="1"/>
    <col min="7939" max="7939" width="44.83203125" style="527" customWidth="1"/>
    <col min="7940" max="7941" width="11.83203125" style="527" customWidth="1"/>
    <col min="7942" max="7942" width="12.83203125" style="527" customWidth="1"/>
    <col min="7943" max="7943" width="14" style="527" bestFit="1" customWidth="1"/>
    <col min="7944" max="7944" width="4.33203125" style="527" customWidth="1"/>
    <col min="7945" max="7945" width="9.33203125" style="527" customWidth="1"/>
    <col min="7946" max="7946" width="9.83203125" style="527" bestFit="1" customWidth="1"/>
    <col min="7947" max="7947" width="9.33203125" style="527" customWidth="1"/>
    <col min="7948" max="8192" width="0" style="527" hidden="1"/>
    <col min="8193" max="8193" width="4.5" style="527" customWidth="1"/>
    <col min="8194" max="8194" width="6.1640625" style="527" customWidth="1"/>
    <col min="8195" max="8195" width="44.83203125" style="527" customWidth="1"/>
    <col min="8196" max="8197" width="11.83203125" style="527" customWidth="1"/>
    <col min="8198" max="8198" width="12.83203125" style="527" customWidth="1"/>
    <col min="8199" max="8199" width="14" style="527" bestFit="1" customWidth="1"/>
    <col min="8200" max="8200" width="4.33203125" style="527" customWidth="1"/>
    <col min="8201" max="8201" width="9.33203125" style="527" customWidth="1"/>
    <col min="8202" max="8202" width="9.83203125" style="527" bestFit="1" customWidth="1"/>
    <col min="8203" max="8203" width="9.33203125" style="527" customWidth="1"/>
    <col min="8204" max="8448" width="0" style="527" hidden="1"/>
    <col min="8449" max="8449" width="4.5" style="527" customWidth="1"/>
    <col min="8450" max="8450" width="6.1640625" style="527" customWidth="1"/>
    <col min="8451" max="8451" width="44.83203125" style="527" customWidth="1"/>
    <col min="8452" max="8453" width="11.83203125" style="527" customWidth="1"/>
    <col min="8454" max="8454" width="12.83203125" style="527" customWidth="1"/>
    <col min="8455" max="8455" width="14" style="527" bestFit="1" customWidth="1"/>
    <col min="8456" max="8456" width="4.33203125" style="527" customWidth="1"/>
    <col min="8457" max="8457" width="9.33203125" style="527" customWidth="1"/>
    <col min="8458" max="8458" width="9.83203125" style="527" bestFit="1" customWidth="1"/>
    <col min="8459" max="8459" width="9.33203125" style="527" customWidth="1"/>
    <col min="8460" max="8704" width="0" style="527" hidden="1"/>
    <col min="8705" max="8705" width="4.5" style="527" customWidth="1"/>
    <col min="8706" max="8706" width="6.1640625" style="527" customWidth="1"/>
    <col min="8707" max="8707" width="44.83203125" style="527" customWidth="1"/>
    <col min="8708" max="8709" width="11.83203125" style="527" customWidth="1"/>
    <col min="8710" max="8710" width="12.83203125" style="527" customWidth="1"/>
    <col min="8711" max="8711" width="14" style="527" bestFit="1" customWidth="1"/>
    <col min="8712" max="8712" width="4.33203125" style="527" customWidth="1"/>
    <col min="8713" max="8713" width="9.33203125" style="527" customWidth="1"/>
    <col min="8714" max="8714" width="9.83203125" style="527" bestFit="1" customWidth="1"/>
    <col min="8715" max="8715" width="9.33203125" style="527" customWidth="1"/>
    <col min="8716" max="8960" width="0" style="527" hidden="1"/>
    <col min="8961" max="8961" width="4.5" style="527" customWidth="1"/>
    <col min="8962" max="8962" width="6.1640625" style="527" customWidth="1"/>
    <col min="8963" max="8963" width="44.83203125" style="527" customWidth="1"/>
    <col min="8964" max="8965" width="11.83203125" style="527" customWidth="1"/>
    <col min="8966" max="8966" width="12.83203125" style="527" customWidth="1"/>
    <col min="8967" max="8967" width="14" style="527" bestFit="1" customWidth="1"/>
    <col min="8968" max="8968" width="4.33203125" style="527" customWidth="1"/>
    <col min="8969" max="8969" width="9.33203125" style="527" customWidth="1"/>
    <col min="8970" max="8970" width="9.83203125" style="527" bestFit="1" customWidth="1"/>
    <col min="8971" max="8971" width="9.33203125" style="527" customWidth="1"/>
    <col min="8972" max="9216" width="0" style="527" hidden="1"/>
    <col min="9217" max="9217" width="4.5" style="527" customWidth="1"/>
    <col min="9218" max="9218" width="6.1640625" style="527" customWidth="1"/>
    <col min="9219" max="9219" width="44.83203125" style="527" customWidth="1"/>
    <col min="9220" max="9221" width="11.83203125" style="527" customWidth="1"/>
    <col min="9222" max="9222" width="12.83203125" style="527" customWidth="1"/>
    <col min="9223" max="9223" width="14" style="527" bestFit="1" customWidth="1"/>
    <col min="9224" max="9224" width="4.33203125" style="527" customWidth="1"/>
    <col min="9225" max="9225" width="9.33203125" style="527" customWidth="1"/>
    <col min="9226" max="9226" width="9.83203125" style="527" bestFit="1" customWidth="1"/>
    <col min="9227" max="9227" width="9.33203125" style="527" customWidth="1"/>
    <col min="9228" max="9472" width="0" style="527" hidden="1"/>
    <col min="9473" max="9473" width="4.5" style="527" customWidth="1"/>
    <col min="9474" max="9474" width="6.1640625" style="527" customWidth="1"/>
    <col min="9475" max="9475" width="44.83203125" style="527" customWidth="1"/>
    <col min="9476" max="9477" width="11.83203125" style="527" customWidth="1"/>
    <col min="9478" max="9478" width="12.83203125" style="527" customWidth="1"/>
    <col min="9479" max="9479" width="14" style="527" bestFit="1" customWidth="1"/>
    <col min="9480" max="9480" width="4.33203125" style="527" customWidth="1"/>
    <col min="9481" max="9481" width="9.33203125" style="527" customWidth="1"/>
    <col min="9482" max="9482" width="9.83203125" style="527" bestFit="1" customWidth="1"/>
    <col min="9483" max="9483" width="9.33203125" style="527" customWidth="1"/>
    <col min="9484" max="9728" width="0" style="527" hidden="1"/>
    <col min="9729" max="9729" width="4.5" style="527" customWidth="1"/>
    <col min="9730" max="9730" width="6.1640625" style="527" customWidth="1"/>
    <col min="9731" max="9731" width="44.83203125" style="527" customWidth="1"/>
    <col min="9732" max="9733" width="11.83203125" style="527" customWidth="1"/>
    <col min="9734" max="9734" width="12.83203125" style="527" customWidth="1"/>
    <col min="9735" max="9735" width="14" style="527" bestFit="1" customWidth="1"/>
    <col min="9736" max="9736" width="4.33203125" style="527" customWidth="1"/>
    <col min="9737" max="9737" width="9.33203125" style="527" customWidth="1"/>
    <col min="9738" max="9738" width="9.83203125" style="527" bestFit="1" customWidth="1"/>
    <col min="9739" max="9739" width="9.33203125" style="527" customWidth="1"/>
    <col min="9740" max="9984" width="0" style="527" hidden="1"/>
    <col min="9985" max="9985" width="4.5" style="527" customWidth="1"/>
    <col min="9986" max="9986" width="6.1640625" style="527" customWidth="1"/>
    <col min="9987" max="9987" width="44.83203125" style="527" customWidth="1"/>
    <col min="9988" max="9989" width="11.83203125" style="527" customWidth="1"/>
    <col min="9990" max="9990" width="12.83203125" style="527" customWidth="1"/>
    <col min="9991" max="9991" width="14" style="527" bestFit="1" customWidth="1"/>
    <col min="9992" max="9992" width="4.33203125" style="527" customWidth="1"/>
    <col min="9993" max="9993" width="9.33203125" style="527" customWidth="1"/>
    <col min="9994" max="9994" width="9.83203125" style="527" bestFit="1" customWidth="1"/>
    <col min="9995" max="9995" width="9.33203125" style="527" customWidth="1"/>
    <col min="9996" max="10240" width="0" style="527" hidden="1"/>
    <col min="10241" max="10241" width="4.5" style="527" customWidth="1"/>
    <col min="10242" max="10242" width="6.1640625" style="527" customWidth="1"/>
    <col min="10243" max="10243" width="44.83203125" style="527" customWidth="1"/>
    <col min="10244" max="10245" width="11.83203125" style="527" customWidth="1"/>
    <col min="10246" max="10246" width="12.83203125" style="527" customWidth="1"/>
    <col min="10247" max="10247" width="14" style="527" bestFit="1" customWidth="1"/>
    <col min="10248" max="10248" width="4.33203125" style="527" customWidth="1"/>
    <col min="10249" max="10249" width="9.33203125" style="527" customWidth="1"/>
    <col min="10250" max="10250" width="9.83203125" style="527" bestFit="1" customWidth="1"/>
    <col min="10251" max="10251" width="9.33203125" style="527" customWidth="1"/>
    <col min="10252" max="10496" width="0" style="527" hidden="1"/>
    <col min="10497" max="10497" width="4.5" style="527" customWidth="1"/>
    <col min="10498" max="10498" width="6.1640625" style="527" customWidth="1"/>
    <col min="10499" max="10499" width="44.83203125" style="527" customWidth="1"/>
    <col min="10500" max="10501" width="11.83203125" style="527" customWidth="1"/>
    <col min="10502" max="10502" width="12.83203125" style="527" customWidth="1"/>
    <col min="10503" max="10503" width="14" style="527" bestFit="1" customWidth="1"/>
    <col min="10504" max="10504" width="4.33203125" style="527" customWidth="1"/>
    <col min="10505" max="10505" width="9.33203125" style="527" customWidth="1"/>
    <col min="10506" max="10506" width="9.83203125" style="527" bestFit="1" customWidth="1"/>
    <col min="10507" max="10507" width="9.33203125" style="527" customWidth="1"/>
    <col min="10508" max="10752" width="0" style="527" hidden="1"/>
    <col min="10753" max="10753" width="4.5" style="527" customWidth="1"/>
    <col min="10754" max="10754" width="6.1640625" style="527" customWidth="1"/>
    <col min="10755" max="10755" width="44.83203125" style="527" customWidth="1"/>
    <col min="10756" max="10757" width="11.83203125" style="527" customWidth="1"/>
    <col min="10758" max="10758" width="12.83203125" style="527" customWidth="1"/>
    <col min="10759" max="10759" width="14" style="527" bestFit="1" customWidth="1"/>
    <col min="10760" max="10760" width="4.33203125" style="527" customWidth="1"/>
    <col min="10761" max="10761" width="9.33203125" style="527" customWidth="1"/>
    <col min="10762" max="10762" width="9.83203125" style="527" bestFit="1" customWidth="1"/>
    <col min="10763" max="10763" width="9.33203125" style="527" customWidth="1"/>
    <col min="10764" max="11008" width="0" style="527" hidden="1"/>
    <col min="11009" max="11009" width="4.5" style="527" customWidth="1"/>
    <col min="11010" max="11010" width="6.1640625" style="527" customWidth="1"/>
    <col min="11011" max="11011" width="44.83203125" style="527" customWidth="1"/>
    <col min="11012" max="11013" width="11.83203125" style="527" customWidth="1"/>
    <col min="11014" max="11014" width="12.83203125" style="527" customWidth="1"/>
    <col min="11015" max="11015" width="14" style="527" bestFit="1" customWidth="1"/>
    <col min="11016" max="11016" width="4.33203125" style="527" customWidth="1"/>
    <col min="11017" max="11017" width="9.33203125" style="527" customWidth="1"/>
    <col min="11018" max="11018" width="9.83203125" style="527" bestFit="1" customWidth="1"/>
    <col min="11019" max="11019" width="9.33203125" style="527" customWidth="1"/>
    <col min="11020" max="11264" width="0" style="527" hidden="1"/>
    <col min="11265" max="11265" width="4.5" style="527" customWidth="1"/>
    <col min="11266" max="11266" width="6.1640625" style="527" customWidth="1"/>
    <col min="11267" max="11267" width="44.83203125" style="527" customWidth="1"/>
    <col min="11268" max="11269" width="11.83203125" style="527" customWidth="1"/>
    <col min="11270" max="11270" width="12.83203125" style="527" customWidth="1"/>
    <col min="11271" max="11271" width="14" style="527" bestFit="1" customWidth="1"/>
    <col min="11272" max="11272" width="4.33203125" style="527" customWidth="1"/>
    <col min="11273" max="11273" width="9.33203125" style="527" customWidth="1"/>
    <col min="11274" max="11274" width="9.83203125" style="527" bestFit="1" customWidth="1"/>
    <col min="11275" max="11275" width="9.33203125" style="527" customWidth="1"/>
    <col min="11276" max="11520" width="0" style="527" hidden="1"/>
    <col min="11521" max="11521" width="4.5" style="527" customWidth="1"/>
    <col min="11522" max="11522" width="6.1640625" style="527" customWidth="1"/>
    <col min="11523" max="11523" width="44.83203125" style="527" customWidth="1"/>
    <col min="11524" max="11525" width="11.83203125" style="527" customWidth="1"/>
    <col min="11526" max="11526" width="12.83203125" style="527" customWidth="1"/>
    <col min="11527" max="11527" width="14" style="527" bestFit="1" customWidth="1"/>
    <col min="11528" max="11528" width="4.33203125" style="527" customWidth="1"/>
    <col min="11529" max="11529" width="9.33203125" style="527" customWidth="1"/>
    <col min="11530" max="11530" width="9.83203125" style="527" bestFit="1" customWidth="1"/>
    <col min="11531" max="11531" width="9.33203125" style="527" customWidth="1"/>
    <col min="11532" max="11776" width="0" style="527" hidden="1"/>
    <col min="11777" max="11777" width="4.5" style="527" customWidth="1"/>
    <col min="11778" max="11778" width="6.1640625" style="527" customWidth="1"/>
    <col min="11779" max="11779" width="44.83203125" style="527" customWidth="1"/>
    <col min="11780" max="11781" width="11.83203125" style="527" customWidth="1"/>
    <col min="11782" max="11782" width="12.83203125" style="527" customWidth="1"/>
    <col min="11783" max="11783" width="14" style="527" bestFit="1" customWidth="1"/>
    <col min="11784" max="11784" width="4.33203125" style="527" customWidth="1"/>
    <col min="11785" max="11785" width="9.33203125" style="527" customWidth="1"/>
    <col min="11786" max="11786" width="9.83203125" style="527" bestFit="1" customWidth="1"/>
    <col min="11787" max="11787" width="9.33203125" style="527" customWidth="1"/>
    <col min="11788" max="12032" width="0" style="527" hidden="1"/>
    <col min="12033" max="12033" width="4.5" style="527" customWidth="1"/>
    <col min="12034" max="12034" width="6.1640625" style="527" customWidth="1"/>
    <col min="12035" max="12035" width="44.83203125" style="527" customWidth="1"/>
    <col min="12036" max="12037" width="11.83203125" style="527" customWidth="1"/>
    <col min="12038" max="12038" width="12.83203125" style="527" customWidth="1"/>
    <col min="12039" max="12039" width="14" style="527" bestFit="1" customWidth="1"/>
    <col min="12040" max="12040" width="4.33203125" style="527" customWidth="1"/>
    <col min="12041" max="12041" width="9.33203125" style="527" customWidth="1"/>
    <col min="12042" max="12042" width="9.83203125" style="527" bestFit="1" customWidth="1"/>
    <col min="12043" max="12043" width="9.33203125" style="527" customWidth="1"/>
    <col min="12044" max="12288" width="0" style="527" hidden="1"/>
    <col min="12289" max="12289" width="4.5" style="527" customWidth="1"/>
    <col min="12290" max="12290" width="6.1640625" style="527" customWidth="1"/>
    <col min="12291" max="12291" width="44.83203125" style="527" customWidth="1"/>
    <col min="12292" max="12293" width="11.83203125" style="527" customWidth="1"/>
    <col min="12294" max="12294" width="12.83203125" style="527" customWidth="1"/>
    <col min="12295" max="12295" width="14" style="527" bestFit="1" customWidth="1"/>
    <col min="12296" max="12296" width="4.33203125" style="527" customWidth="1"/>
    <col min="12297" max="12297" width="9.33203125" style="527" customWidth="1"/>
    <col min="12298" max="12298" width="9.83203125" style="527" bestFit="1" customWidth="1"/>
    <col min="12299" max="12299" width="9.33203125" style="527" customWidth="1"/>
    <col min="12300" max="12544" width="0" style="527" hidden="1"/>
    <col min="12545" max="12545" width="4.5" style="527" customWidth="1"/>
    <col min="12546" max="12546" width="6.1640625" style="527" customWidth="1"/>
    <col min="12547" max="12547" width="44.83203125" style="527" customWidth="1"/>
    <col min="12548" max="12549" width="11.83203125" style="527" customWidth="1"/>
    <col min="12550" max="12550" width="12.83203125" style="527" customWidth="1"/>
    <col min="12551" max="12551" width="14" style="527" bestFit="1" customWidth="1"/>
    <col min="12552" max="12552" width="4.33203125" style="527" customWidth="1"/>
    <col min="12553" max="12553" width="9.33203125" style="527" customWidth="1"/>
    <col min="12554" max="12554" width="9.83203125" style="527" bestFit="1" customWidth="1"/>
    <col min="12555" max="12555" width="9.33203125" style="527" customWidth="1"/>
    <col min="12556" max="12800" width="0" style="527" hidden="1"/>
    <col min="12801" max="12801" width="4.5" style="527" customWidth="1"/>
    <col min="12802" max="12802" width="6.1640625" style="527" customWidth="1"/>
    <col min="12803" max="12803" width="44.83203125" style="527" customWidth="1"/>
    <col min="12804" max="12805" width="11.83203125" style="527" customWidth="1"/>
    <col min="12806" max="12806" width="12.83203125" style="527" customWidth="1"/>
    <col min="12807" max="12807" width="14" style="527" bestFit="1" customWidth="1"/>
    <col min="12808" max="12808" width="4.33203125" style="527" customWidth="1"/>
    <col min="12809" max="12809" width="9.33203125" style="527" customWidth="1"/>
    <col min="12810" max="12810" width="9.83203125" style="527" bestFit="1" customWidth="1"/>
    <col min="12811" max="12811" width="9.33203125" style="527" customWidth="1"/>
    <col min="12812" max="13056" width="0" style="527" hidden="1"/>
    <col min="13057" max="13057" width="4.5" style="527" customWidth="1"/>
    <col min="13058" max="13058" width="6.1640625" style="527" customWidth="1"/>
    <col min="13059" max="13059" width="44.83203125" style="527" customWidth="1"/>
    <col min="13060" max="13061" width="11.83203125" style="527" customWidth="1"/>
    <col min="13062" max="13062" width="12.83203125" style="527" customWidth="1"/>
    <col min="13063" max="13063" width="14" style="527" bestFit="1" customWidth="1"/>
    <col min="13064" max="13064" width="4.33203125" style="527" customWidth="1"/>
    <col min="13065" max="13065" width="9.33203125" style="527" customWidth="1"/>
    <col min="13066" max="13066" width="9.83203125" style="527" bestFit="1" customWidth="1"/>
    <col min="13067" max="13067" width="9.33203125" style="527" customWidth="1"/>
    <col min="13068" max="13312" width="0" style="527" hidden="1"/>
    <col min="13313" max="13313" width="4.5" style="527" customWidth="1"/>
    <col min="13314" max="13314" width="6.1640625" style="527" customWidth="1"/>
    <col min="13315" max="13315" width="44.83203125" style="527" customWidth="1"/>
    <col min="13316" max="13317" width="11.83203125" style="527" customWidth="1"/>
    <col min="13318" max="13318" width="12.83203125" style="527" customWidth="1"/>
    <col min="13319" max="13319" width="14" style="527" bestFit="1" customWidth="1"/>
    <col min="13320" max="13320" width="4.33203125" style="527" customWidth="1"/>
    <col min="13321" max="13321" width="9.33203125" style="527" customWidth="1"/>
    <col min="13322" max="13322" width="9.83203125" style="527" bestFit="1" customWidth="1"/>
    <col min="13323" max="13323" width="9.33203125" style="527" customWidth="1"/>
    <col min="13324" max="13568" width="0" style="527" hidden="1"/>
    <col min="13569" max="13569" width="4.5" style="527" customWidth="1"/>
    <col min="13570" max="13570" width="6.1640625" style="527" customWidth="1"/>
    <col min="13571" max="13571" width="44.83203125" style="527" customWidth="1"/>
    <col min="13572" max="13573" width="11.83203125" style="527" customWidth="1"/>
    <col min="13574" max="13574" width="12.83203125" style="527" customWidth="1"/>
    <col min="13575" max="13575" width="14" style="527" bestFit="1" customWidth="1"/>
    <col min="13576" max="13576" width="4.33203125" style="527" customWidth="1"/>
    <col min="13577" max="13577" width="9.33203125" style="527" customWidth="1"/>
    <col min="13578" max="13578" width="9.83203125" style="527" bestFit="1" customWidth="1"/>
    <col min="13579" max="13579" width="9.33203125" style="527" customWidth="1"/>
    <col min="13580" max="13824" width="0" style="527" hidden="1"/>
    <col min="13825" max="13825" width="4.5" style="527" customWidth="1"/>
    <col min="13826" max="13826" width="6.1640625" style="527" customWidth="1"/>
    <col min="13827" max="13827" width="44.83203125" style="527" customWidth="1"/>
    <col min="13828" max="13829" width="11.83203125" style="527" customWidth="1"/>
    <col min="13830" max="13830" width="12.83203125" style="527" customWidth="1"/>
    <col min="13831" max="13831" width="14" style="527" bestFit="1" customWidth="1"/>
    <col min="13832" max="13832" width="4.33203125" style="527" customWidth="1"/>
    <col min="13833" max="13833" width="9.33203125" style="527" customWidth="1"/>
    <col min="13834" max="13834" width="9.83203125" style="527" bestFit="1" customWidth="1"/>
    <col min="13835" max="13835" width="9.33203125" style="527" customWidth="1"/>
    <col min="13836" max="14080" width="0" style="527" hidden="1"/>
    <col min="14081" max="14081" width="4.5" style="527" customWidth="1"/>
    <col min="14082" max="14082" width="6.1640625" style="527" customWidth="1"/>
    <col min="14083" max="14083" width="44.83203125" style="527" customWidth="1"/>
    <col min="14084" max="14085" width="11.83203125" style="527" customWidth="1"/>
    <col min="14086" max="14086" width="12.83203125" style="527" customWidth="1"/>
    <col min="14087" max="14087" width="14" style="527" bestFit="1" customWidth="1"/>
    <col min="14088" max="14088" width="4.33203125" style="527" customWidth="1"/>
    <col min="14089" max="14089" width="9.33203125" style="527" customWidth="1"/>
    <col min="14090" max="14090" width="9.83203125" style="527" bestFit="1" customWidth="1"/>
    <col min="14091" max="14091" width="9.33203125" style="527" customWidth="1"/>
    <col min="14092" max="14336" width="0" style="527" hidden="1"/>
    <col min="14337" max="14337" width="4.5" style="527" customWidth="1"/>
    <col min="14338" max="14338" width="6.1640625" style="527" customWidth="1"/>
    <col min="14339" max="14339" width="44.83203125" style="527" customWidth="1"/>
    <col min="14340" max="14341" width="11.83203125" style="527" customWidth="1"/>
    <col min="14342" max="14342" width="12.83203125" style="527" customWidth="1"/>
    <col min="14343" max="14343" width="14" style="527" bestFit="1" customWidth="1"/>
    <col min="14344" max="14344" width="4.33203125" style="527" customWidth="1"/>
    <col min="14345" max="14345" width="9.33203125" style="527" customWidth="1"/>
    <col min="14346" max="14346" width="9.83203125" style="527" bestFit="1" customWidth="1"/>
    <col min="14347" max="14347" width="9.33203125" style="527" customWidth="1"/>
    <col min="14348" max="14592" width="0" style="527" hidden="1"/>
    <col min="14593" max="14593" width="4.5" style="527" customWidth="1"/>
    <col min="14594" max="14594" width="6.1640625" style="527" customWidth="1"/>
    <col min="14595" max="14595" width="44.83203125" style="527" customWidth="1"/>
    <col min="14596" max="14597" width="11.83203125" style="527" customWidth="1"/>
    <col min="14598" max="14598" width="12.83203125" style="527" customWidth="1"/>
    <col min="14599" max="14599" width="14" style="527" bestFit="1" customWidth="1"/>
    <col min="14600" max="14600" width="4.33203125" style="527" customWidth="1"/>
    <col min="14601" max="14601" width="9.33203125" style="527" customWidth="1"/>
    <col min="14602" max="14602" width="9.83203125" style="527" bestFit="1" customWidth="1"/>
    <col min="14603" max="14603" width="9.33203125" style="527" customWidth="1"/>
    <col min="14604" max="14848" width="0" style="527" hidden="1"/>
    <col min="14849" max="14849" width="4.5" style="527" customWidth="1"/>
    <col min="14850" max="14850" width="6.1640625" style="527" customWidth="1"/>
    <col min="14851" max="14851" width="44.83203125" style="527" customWidth="1"/>
    <col min="14852" max="14853" width="11.83203125" style="527" customWidth="1"/>
    <col min="14854" max="14854" width="12.83203125" style="527" customWidth="1"/>
    <col min="14855" max="14855" width="14" style="527" bestFit="1" customWidth="1"/>
    <col min="14856" max="14856" width="4.33203125" style="527" customWidth="1"/>
    <col min="14857" max="14857" width="9.33203125" style="527" customWidth="1"/>
    <col min="14858" max="14858" width="9.83203125" style="527" bestFit="1" customWidth="1"/>
    <col min="14859" max="14859" width="9.33203125" style="527" customWidth="1"/>
    <col min="14860" max="15104" width="0" style="527" hidden="1"/>
    <col min="15105" max="15105" width="4.5" style="527" customWidth="1"/>
    <col min="15106" max="15106" width="6.1640625" style="527" customWidth="1"/>
    <col min="15107" max="15107" width="44.83203125" style="527" customWidth="1"/>
    <col min="15108" max="15109" width="11.83203125" style="527" customWidth="1"/>
    <col min="15110" max="15110" width="12.83203125" style="527" customWidth="1"/>
    <col min="15111" max="15111" width="14" style="527" bestFit="1" customWidth="1"/>
    <col min="15112" max="15112" width="4.33203125" style="527" customWidth="1"/>
    <col min="15113" max="15113" width="9.33203125" style="527" customWidth="1"/>
    <col min="15114" max="15114" width="9.83203125" style="527" bestFit="1" customWidth="1"/>
    <col min="15115" max="15115" width="9.33203125" style="527" customWidth="1"/>
    <col min="15116" max="15360" width="0" style="527" hidden="1"/>
    <col min="15361" max="15361" width="4.5" style="527" customWidth="1"/>
    <col min="15362" max="15362" width="6.1640625" style="527" customWidth="1"/>
    <col min="15363" max="15363" width="44.83203125" style="527" customWidth="1"/>
    <col min="15364" max="15365" width="11.83203125" style="527" customWidth="1"/>
    <col min="15366" max="15366" width="12.83203125" style="527" customWidth="1"/>
    <col min="15367" max="15367" width="14" style="527" bestFit="1" customWidth="1"/>
    <col min="15368" max="15368" width="4.33203125" style="527" customWidth="1"/>
    <col min="15369" max="15369" width="9.33203125" style="527" customWidth="1"/>
    <col min="15370" max="15370" width="9.83203125" style="527" bestFit="1" customWidth="1"/>
    <col min="15371" max="15371" width="9.33203125" style="527" customWidth="1"/>
    <col min="15372" max="15616" width="0" style="527" hidden="1"/>
    <col min="15617" max="15617" width="4.5" style="527" customWidth="1"/>
    <col min="15618" max="15618" width="6.1640625" style="527" customWidth="1"/>
    <col min="15619" max="15619" width="44.83203125" style="527" customWidth="1"/>
    <col min="15620" max="15621" width="11.83203125" style="527" customWidth="1"/>
    <col min="15622" max="15622" width="12.83203125" style="527" customWidth="1"/>
    <col min="15623" max="15623" width="14" style="527" bestFit="1" customWidth="1"/>
    <col min="15624" max="15624" width="4.33203125" style="527" customWidth="1"/>
    <col min="15625" max="15625" width="9.33203125" style="527" customWidth="1"/>
    <col min="15626" max="15626" width="9.83203125" style="527" bestFit="1" customWidth="1"/>
    <col min="15627" max="15627" width="9.33203125" style="527" customWidth="1"/>
    <col min="15628" max="15872" width="0" style="527" hidden="1"/>
    <col min="15873" max="15873" width="4.5" style="527" customWidth="1"/>
    <col min="15874" max="15874" width="6.1640625" style="527" customWidth="1"/>
    <col min="15875" max="15875" width="44.83203125" style="527" customWidth="1"/>
    <col min="15876" max="15877" width="11.83203125" style="527" customWidth="1"/>
    <col min="15878" max="15878" width="12.83203125" style="527" customWidth="1"/>
    <col min="15879" max="15879" width="14" style="527" bestFit="1" customWidth="1"/>
    <col min="15880" max="15880" width="4.33203125" style="527" customWidth="1"/>
    <col min="15881" max="15881" width="9.33203125" style="527" customWidth="1"/>
    <col min="15882" max="15882" width="9.83203125" style="527" bestFit="1" customWidth="1"/>
    <col min="15883" max="15883" width="9.33203125" style="527" customWidth="1"/>
    <col min="15884" max="16128" width="0" style="527" hidden="1"/>
    <col min="16129" max="16129" width="4.5" style="527" customWidth="1"/>
    <col min="16130" max="16130" width="6.1640625" style="527" customWidth="1"/>
    <col min="16131" max="16131" width="44.83203125" style="527" customWidth="1"/>
    <col min="16132" max="16133" width="11.83203125" style="527" customWidth="1"/>
    <col min="16134" max="16134" width="12.83203125" style="527" customWidth="1"/>
    <col min="16135" max="16135" width="14" style="527" bestFit="1" customWidth="1"/>
    <col min="16136" max="16136" width="4.33203125" style="527" customWidth="1"/>
    <col min="16137" max="16137" width="9.33203125" style="527" customWidth="1"/>
    <col min="16138" max="16138" width="9.83203125" style="527" bestFit="1" customWidth="1"/>
    <col min="16139" max="16139" width="9.33203125" style="527" customWidth="1"/>
    <col min="16140" max="16384" width="0" style="527" hidden="1"/>
  </cols>
  <sheetData>
    <row r="1" spans="1:11" ht="11.45" customHeight="1">
      <c r="A1" s="524">
        <v>16</v>
      </c>
      <c r="B1" s="524"/>
      <c r="C1" s="525"/>
      <c r="D1" s="525"/>
      <c r="E1" s="526"/>
      <c r="F1" s="526" t="s">
        <v>889</v>
      </c>
      <c r="G1" s="234"/>
      <c r="H1" s="234" t="s">
        <v>840</v>
      </c>
    </row>
    <row r="2" spans="1:11" ht="11.45" customHeight="1">
      <c r="A2" s="528" t="s">
        <v>890</v>
      </c>
      <c r="B2" s="529"/>
      <c r="C2" s="529"/>
      <c r="D2" s="529"/>
      <c r="E2" s="529"/>
      <c r="F2" s="530"/>
      <c r="G2" s="530"/>
      <c r="H2" s="531"/>
    </row>
    <row r="3" spans="1:11" ht="16.5" customHeight="1">
      <c r="A3" s="532" t="s">
        <v>710</v>
      </c>
      <c r="B3" s="533"/>
      <c r="C3" s="533"/>
      <c r="D3" s="533"/>
      <c r="E3" s="533"/>
      <c r="F3" s="534"/>
      <c r="G3" s="534"/>
      <c r="H3" s="535"/>
      <c r="I3" s="536"/>
      <c r="J3" s="536"/>
      <c r="K3" s="536"/>
    </row>
    <row r="4" spans="1:11" ht="11.45" customHeight="1">
      <c r="A4" s="537" t="s">
        <v>891</v>
      </c>
      <c r="B4" s="538"/>
      <c r="C4" s="539"/>
      <c r="D4" s="539"/>
      <c r="E4" s="539"/>
      <c r="F4" s="538" t="s">
        <v>892</v>
      </c>
      <c r="G4" s="540"/>
      <c r="H4" s="541"/>
    </row>
    <row r="5" spans="1:11" ht="11.45" customHeight="1">
      <c r="A5" s="537" t="s">
        <v>893</v>
      </c>
      <c r="B5" s="538"/>
      <c r="C5" s="539"/>
      <c r="D5" s="539"/>
      <c r="E5" s="538" t="s">
        <v>384</v>
      </c>
      <c r="F5" s="539"/>
      <c r="G5" s="538" t="s">
        <v>384</v>
      </c>
      <c r="H5" s="541"/>
    </row>
    <row r="6" spans="1:11" ht="11.45" customHeight="1">
      <c r="A6" s="542"/>
      <c r="B6" s="538"/>
      <c r="C6" s="539"/>
      <c r="D6" s="539"/>
      <c r="E6" s="539" t="s">
        <v>894</v>
      </c>
      <c r="F6" s="539"/>
      <c r="G6" s="543" t="s">
        <v>895</v>
      </c>
      <c r="H6" s="541"/>
    </row>
    <row r="7" spans="1:11" ht="11.45" customHeight="1">
      <c r="A7" s="537" t="s">
        <v>896</v>
      </c>
      <c r="B7" s="538"/>
      <c r="C7" s="539"/>
      <c r="D7" s="539"/>
      <c r="E7" s="539" t="s">
        <v>897</v>
      </c>
      <c r="F7" s="539"/>
      <c r="G7" s="543" t="s">
        <v>898</v>
      </c>
      <c r="H7" s="541"/>
    </row>
    <row r="8" spans="1:11" ht="11.45" customHeight="1">
      <c r="A8" s="537" t="s">
        <v>899</v>
      </c>
      <c r="B8" s="538"/>
      <c r="C8" s="539"/>
      <c r="D8" s="539"/>
      <c r="E8" s="539" t="s">
        <v>900</v>
      </c>
      <c r="F8" s="539"/>
      <c r="G8" s="543" t="s">
        <v>901</v>
      </c>
      <c r="H8" s="541"/>
    </row>
    <row r="9" spans="1:11" ht="11.45" customHeight="1">
      <c r="A9" s="542"/>
      <c r="B9" s="538"/>
      <c r="C9" s="539"/>
      <c r="D9" s="539"/>
      <c r="E9" s="539"/>
      <c r="F9" s="539"/>
      <c r="G9" s="543"/>
      <c r="H9" s="541"/>
    </row>
    <row r="10" spans="1:11" ht="11.45" customHeight="1">
      <c r="A10" s="537" t="s">
        <v>902</v>
      </c>
      <c r="B10" s="538"/>
      <c r="C10" s="539"/>
      <c r="D10" s="539"/>
      <c r="E10" s="539"/>
      <c r="F10" s="539"/>
      <c r="G10" s="543"/>
      <c r="H10" s="541"/>
    </row>
    <row r="11" spans="1:11" ht="11.45" customHeight="1">
      <c r="A11" s="537" t="s">
        <v>903</v>
      </c>
      <c r="B11" s="538"/>
      <c r="C11" s="539"/>
      <c r="D11" s="539"/>
      <c r="E11" s="539"/>
      <c r="F11" s="539"/>
      <c r="G11" s="538" t="s">
        <v>385</v>
      </c>
      <c r="H11" s="541"/>
    </row>
    <row r="12" spans="1:11" ht="11.45" customHeight="1">
      <c r="A12" s="537" t="s">
        <v>904</v>
      </c>
      <c r="B12" s="538"/>
      <c r="C12" s="539"/>
      <c r="D12" s="539"/>
      <c r="E12" s="539" t="s">
        <v>905</v>
      </c>
      <c r="F12" s="539"/>
      <c r="G12" s="543" t="s">
        <v>906</v>
      </c>
      <c r="H12" s="541"/>
    </row>
    <row r="13" spans="1:11" ht="11.45" customHeight="1">
      <c r="A13" s="544"/>
      <c r="B13" s="538"/>
      <c r="C13" s="539"/>
      <c r="D13" s="539"/>
      <c r="E13" s="539" t="s">
        <v>907</v>
      </c>
      <c r="F13" s="539"/>
      <c r="G13" s="543" t="s">
        <v>908</v>
      </c>
      <c r="H13" s="541"/>
    </row>
    <row r="14" spans="1:11" ht="11.45" customHeight="1">
      <c r="A14" s="537" t="s">
        <v>909</v>
      </c>
      <c r="B14" s="538"/>
      <c r="C14" s="539"/>
      <c r="D14" s="539"/>
      <c r="E14" s="539" t="s">
        <v>910</v>
      </c>
      <c r="F14" s="539"/>
      <c r="G14" s="543" t="s">
        <v>911</v>
      </c>
      <c r="H14" s="541"/>
    </row>
    <row r="15" spans="1:11" ht="15" customHeight="1">
      <c r="A15" s="537"/>
      <c r="B15" s="538"/>
      <c r="C15" s="539"/>
      <c r="D15" s="539"/>
      <c r="E15" s="539"/>
      <c r="F15" s="539"/>
      <c r="G15" s="543"/>
      <c r="H15" s="541"/>
    </row>
    <row r="16" spans="1:11" ht="18" customHeight="1">
      <c r="A16" s="537"/>
      <c r="B16" s="538"/>
      <c r="C16" s="539"/>
      <c r="D16" s="539"/>
      <c r="E16" s="539"/>
      <c r="F16" s="539"/>
      <c r="G16" s="543"/>
      <c r="H16" s="541"/>
    </row>
    <row r="17" spans="1:8" ht="11.45" customHeight="1">
      <c r="A17" s="545"/>
      <c r="B17" s="546"/>
      <c r="C17" s="547"/>
      <c r="D17" s="547"/>
      <c r="E17" s="547"/>
      <c r="F17" s="547"/>
      <c r="G17" s="547"/>
      <c r="H17" s="548"/>
    </row>
    <row r="18" spans="1:8" ht="11.45" customHeight="1">
      <c r="A18" s="549" t="s">
        <v>639</v>
      </c>
      <c r="B18" s="549" t="s">
        <v>784</v>
      </c>
      <c r="C18" s="549" t="s">
        <v>912</v>
      </c>
      <c r="D18" s="549" t="s">
        <v>913</v>
      </c>
      <c r="E18" s="549" t="s">
        <v>913</v>
      </c>
      <c r="F18" s="549" t="s">
        <v>914</v>
      </c>
      <c r="G18" s="549" t="s">
        <v>915</v>
      </c>
      <c r="H18" s="549" t="s">
        <v>639</v>
      </c>
    </row>
    <row r="19" spans="1:8" ht="11.45" customHeight="1">
      <c r="A19" s="550" t="s">
        <v>642</v>
      </c>
      <c r="B19" s="550" t="s">
        <v>788</v>
      </c>
      <c r="C19" s="551"/>
      <c r="D19" s="550" t="s">
        <v>916</v>
      </c>
      <c r="E19" s="550" t="s">
        <v>917</v>
      </c>
      <c r="F19" s="550" t="s">
        <v>918</v>
      </c>
      <c r="G19" s="550" t="s">
        <v>918</v>
      </c>
      <c r="H19" s="550" t="s">
        <v>642</v>
      </c>
    </row>
    <row r="20" spans="1:8" ht="11.45" customHeight="1">
      <c r="A20" s="551"/>
      <c r="B20" s="551"/>
      <c r="C20" s="551"/>
      <c r="D20" s="550"/>
      <c r="E20" s="550"/>
      <c r="F20" s="550" t="s">
        <v>919</v>
      </c>
      <c r="G20" s="550" t="s">
        <v>919</v>
      </c>
      <c r="H20" s="550"/>
    </row>
    <row r="21" spans="1:8" ht="11.45" customHeight="1" thickBot="1">
      <c r="A21" s="552"/>
      <c r="B21" s="552"/>
      <c r="C21" s="552" t="s">
        <v>651</v>
      </c>
      <c r="D21" s="552" t="s">
        <v>652</v>
      </c>
      <c r="E21" s="550" t="s">
        <v>653</v>
      </c>
      <c r="F21" s="550" t="s">
        <v>654</v>
      </c>
      <c r="G21" s="550" t="s">
        <v>655</v>
      </c>
      <c r="H21" s="552"/>
    </row>
    <row r="22" spans="1:8" ht="11.45" customHeight="1">
      <c r="A22" s="550"/>
      <c r="B22" s="550"/>
      <c r="C22" s="550" t="s">
        <v>920</v>
      </c>
      <c r="D22" s="553"/>
      <c r="E22" s="554"/>
      <c r="F22" s="555"/>
      <c r="G22" s="556"/>
      <c r="H22" s="541"/>
    </row>
    <row r="23" spans="1:8" ht="11.45" customHeight="1">
      <c r="A23" s="550"/>
      <c r="B23" s="550"/>
      <c r="C23" s="550" t="s">
        <v>921</v>
      </c>
      <c r="D23" s="557"/>
      <c r="E23" s="558"/>
      <c r="F23" s="541"/>
      <c r="G23" s="559"/>
      <c r="H23" s="541"/>
    </row>
    <row r="24" spans="1:8" ht="11.45" customHeight="1">
      <c r="A24" s="550"/>
      <c r="B24" s="550"/>
      <c r="C24" s="550" t="s">
        <v>922</v>
      </c>
      <c r="D24" s="557"/>
      <c r="E24" s="558"/>
      <c r="F24" s="560"/>
      <c r="G24" s="559"/>
      <c r="H24" s="541"/>
    </row>
    <row r="25" spans="1:8" ht="11.45" customHeight="1">
      <c r="A25" s="561">
        <v>1</v>
      </c>
      <c r="B25" s="561"/>
      <c r="C25" s="562" t="s">
        <v>923</v>
      </c>
      <c r="D25" s="563">
        <v>22723319</v>
      </c>
      <c r="E25" s="564">
        <v>21488596</v>
      </c>
      <c r="F25" s="2639">
        <v>22723319</v>
      </c>
      <c r="G25" s="565"/>
      <c r="H25" s="566">
        <v>1</v>
      </c>
    </row>
    <row r="26" spans="1:8" ht="11.45" customHeight="1">
      <c r="A26" s="561">
        <f t="shared" ref="A26:A34" si="0">A25+1</f>
        <v>2</v>
      </c>
      <c r="B26" s="561"/>
      <c r="C26" s="562" t="s">
        <v>924</v>
      </c>
      <c r="D26" s="563"/>
      <c r="E26" s="564"/>
      <c r="F26" s="2639">
        <v>0</v>
      </c>
      <c r="G26" s="565"/>
      <c r="H26" s="566">
        <f t="shared" ref="H26:H34" si="1">H25+1</f>
        <v>2</v>
      </c>
    </row>
    <row r="27" spans="1:8" ht="11.45" customHeight="1">
      <c r="A27" s="561">
        <f t="shared" si="0"/>
        <v>3</v>
      </c>
      <c r="B27" s="561"/>
      <c r="C27" s="562" t="s">
        <v>925</v>
      </c>
      <c r="D27" s="563"/>
      <c r="E27" s="564"/>
      <c r="F27" s="2639">
        <v>0</v>
      </c>
      <c r="G27" s="565"/>
      <c r="H27" s="566">
        <f t="shared" si="1"/>
        <v>3</v>
      </c>
    </row>
    <row r="28" spans="1:8" ht="11.45" customHeight="1">
      <c r="A28" s="561">
        <f t="shared" si="0"/>
        <v>4</v>
      </c>
      <c r="B28" s="561"/>
      <c r="C28" s="562" t="s">
        <v>926</v>
      </c>
      <c r="D28" s="567">
        <v>53404</v>
      </c>
      <c r="E28" s="568">
        <v>41452</v>
      </c>
      <c r="F28" s="2639">
        <v>53404</v>
      </c>
      <c r="G28" s="565"/>
      <c r="H28" s="566">
        <f t="shared" si="1"/>
        <v>4</v>
      </c>
    </row>
    <row r="29" spans="1:8" ht="11.45" customHeight="1">
      <c r="A29" s="561">
        <f t="shared" si="0"/>
        <v>5</v>
      </c>
      <c r="B29" s="561"/>
      <c r="C29" s="562" t="s">
        <v>927</v>
      </c>
      <c r="D29" s="567"/>
      <c r="E29" s="568"/>
      <c r="F29" s="2639">
        <v>0</v>
      </c>
      <c r="G29" s="565"/>
      <c r="H29" s="566">
        <f t="shared" si="1"/>
        <v>5</v>
      </c>
    </row>
    <row r="30" spans="1:8" ht="11.45" customHeight="1">
      <c r="A30" s="561">
        <f t="shared" si="0"/>
        <v>6</v>
      </c>
      <c r="B30" s="561"/>
      <c r="C30" s="562" t="s">
        <v>928</v>
      </c>
      <c r="D30" s="567">
        <v>134435</v>
      </c>
      <c r="E30" s="568">
        <v>141084</v>
      </c>
      <c r="F30" s="2639">
        <v>134435</v>
      </c>
      <c r="G30" s="565"/>
      <c r="H30" s="566">
        <f t="shared" si="1"/>
        <v>6</v>
      </c>
    </row>
    <row r="31" spans="1:8" ht="11.45" customHeight="1">
      <c r="A31" s="561">
        <f t="shared" si="0"/>
        <v>7</v>
      </c>
      <c r="B31" s="561"/>
      <c r="C31" s="562" t="s">
        <v>929</v>
      </c>
      <c r="D31" s="567">
        <v>117368</v>
      </c>
      <c r="E31" s="568">
        <v>94191</v>
      </c>
      <c r="F31" s="2639">
        <v>117368</v>
      </c>
      <c r="G31" s="565"/>
      <c r="H31" s="566">
        <f t="shared" si="1"/>
        <v>7</v>
      </c>
    </row>
    <row r="32" spans="1:8" ht="11.45" customHeight="1">
      <c r="A32" s="561">
        <f t="shared" si="0"/>
        <v>8</v>
      </c>
      <c r="B32" s="561"/>
      <c r="C32" s="562" t="s">
        <v>930</v>
      </c>
      <c r="D32" s="567">
        <v>7472</v>
      </c>
      <c r="E32" s="568">
        <v>8480</v>
      </c>
      <c r="F32" s="2639">
        <v>7472</v>
      </c>
      <c r="G32" s="565"/>
      <c r="H32" s="566">
        <f t="shared" si="1"/>
        <v>8</v>
      </c>
    </row>
    <row r="33" spans="1:8" ht="11.45" customHeight="1">
      <c r="A33" s="561">
        <f t="shared" si="0"/>
        <v>9</v>
      </c>
      <c r="B33" s="561"/>
      <c r="C33" s="562" t="s">
        <v>931</v>
      </c>
      <c r="D33" s="563">
        <v>0</v>
      </c>
      <c r="E33" s="564">
        <v>0</v>
      </c>
      <c r="F33" s="2640">
        <v>0</v>
      </c>
      <c r="G33" s="565"/>
      <c r="H33" s="566">
        <f t="shared" si="1"/>
        <v>9</v>
      </c>
    </row>
    <row r="34" spans="1:8" ht="11.45" customHeight="1">
      <c r="A34" s="550">
        <f t="shared" si="0"/>
        <v>10</v>
      </c>
      <c r="B34" s="550"/>
      <c r="C34" s="551" t="s">
        <v>932</v>
      </c>
      <c r="D34" s="569"/>
      <c r="E34" s="570"/>
      <c r="F34" s="2641">
        <v>0</v>
      </c>
      <c r="G34" s="571"/>
      <c r="H34" s="572">
        <f t="shared" si="1"/>
        <v>10</v>
      </c>
    </row>
    <row r="35" spans="1:8" ht="11.45" customHeight="1">
      <c r="A35" s="561"/>
      <c r="B35" s="561"/>
      <c r="C35" s="562" t="s">
        <v>933</v>
      </c>
      <c r="D35" s="563">
        <v>23035998</v>
      </c>
      <c r="E35" s="564">
        <v>21773803</v>
      </c>
      <c r="F35" s="2642">
        <v>23035998</v>
      </c>
      <c r="G35" s="573"/>
      <c r="H35" s="566"/>
    </row>
    <row r="36" spans="1:8" ht="11.45" customHeight="1">
      <c r="A36" s="550">
        <v>11</v>
      </c>
      <c r="B36" s="550"/>
      <c r="C36" s="551" t="s">
        <v>934</v>
      </c>
      <c r="D36" s="569"/>
      <c r="E36" s="570"/>
      <c r="F36" s="2641">
        <v>0</v>
      </c>
      <c r="G36" s="574"/>
      <c r="H36" s="572">
        <v>11</v>
      </c>
    </row>
    <row r="37" spans="1:8" ht="11.45" customHeight="1">
      <c r="A37" s="561"/>
      <c r="B37" s="561"/>
      <c r="C37" s="562" t="s">
        <v>935</v>
      </c>
      <c r="D37" s="563">
        <v>0</v>
      </c>
      <c r="E37" s="564">
        <v>0</v>
      </c>
      <c r="F37" s="2642">
        <v>0</v>
      </c>
      <c r="G37" s="565"/>
      <c r="H37" s="566"/>
    </row>
    <row r="38" spans="1:8" ht="11.45" customHeight="1">
      <c r="A38" s="550">
        <v>12</v>
      </c>
      <c r="B38" s="550"/>
      <c r="C38" s="551" t="s">
        <v>936</v>
      </c>
      <c r="D38" s="569"/>
      <c r="E38" s="570"/>
      <c r="F38" s="2641">
        <v>0</v>
      </c>
      <c r="G38" s="574"/>
      <c r="H38" s="572">
        <v>12</v>
      </c>
    </row>
    <row r="39" spans="1:8" ht="11.45" customHeight="1">
      <c r="A39" s="561"/>
      <c r="B39" s="561"/>
      <c r="C39" s="562" t="s">
        <v>937</v>
      </c>
      <c r="D39" s="563"/>
      <c r="E39" s="564"/>
      <c r="F39" s="2642">
        <v>0</v>
      </c>
      <c r="G39" s="565"/>
      <c r="H39" s="566"/>
    </row>
    <row r="40" spans="1:8" ht="11.45" customHeight="1">
      <c r="A40" s="561">
        <v>13</v>
      </c>
      <c r="B40" s="561"/>
      <c r="C40" s="562" t="s">
        <v>938</v>
      </c>
      <c r="D40" s="563">
        <v>23035998</v>
      </c>
      <c r="E40" s="564">
        <v>21773803</v>
      </c>
      <c r="F40" s="2639">
        <v>23035998</v>
      </c>
      <c r="G40" s="565"/>
      <c r="H40" s="566">
        <v>13</v>
      </c>
    </row>
    <row r="41" spans="1:8" ht="11.45" customHeight="1">
      <c r="A41" s="561">
        <f>A40+1</f>
        <v>14</v>
      </c>
      <c r="B41" s="561" t="s">
        <v>939</v>
      </c>
      <c r="C41" s="562" t="s">
        <v>940</v>
      </c>
      <c r="D41" s="563">
        <v>16146571</v>
      </c>
      <c r="E41" s="564">
        <v>15304368</v>
      </c>
      <c r="F41" s="2639">
        <v>16146571</v>
      </c>
      <c r="G41" s="565"/>
      <c r="H41" s="566">
        <f>H40+1</f>
        <v>14</v>
      </c>
    </row>
    <row r="42" spans="1:8" ht="11.45" customHeight="1" thickBot="1">
      <c r="A42" s="561">
        <f>A41+1</f>
        <v>15</v>
      </c>
      <c r="B42" s="561" t="s">
        <v>939</v>
      </c>
      <c r="C42" s="562" t="s">
        <v>941</v>
      </c>
      <c r="D42" s="563">
        <v>6889427</v>
      </c>
      <c r="E42" s="568">
        <v>6469435</v>
      </c>
      <c r="F42" s="2643">
        <v>6889427</v>
      </c>
      <c r="G42" s="575"/>
      <c r="H42" s="566">
        <f>H41+1</f>
        <v>15</v>
      </c>
    </row>
    <row r="43" spans="1:8" ht="11.45" customHeight="1">
      <c r="A43" s="576"/>
      <c r="B43" s="576"/>
      <c r="C43" s="577" t="s">
        <v>942</v>
      </c>
      <c r="D43" s="569"/>
      <c r="E43" s="578"/>
      <c r="F43" s="579"/>
      <c r="G43" s="579"/>
      <c r="H43" s="576"/>
    </row>
    <row r="44" spans="1:8" ht="11.45" customHeight="1">
      <c r="A44" s="550">
        <v>16</v>
      </c>
      <c r="B44" s="550"/>
      <c r="C44" s="551" t="s">
        <v>943</v>
      </c>
      <c r="D44" s="569"/>
      <c r="E44" s="578"/>
      <c r="F44" s="579"/>
      <c r="G44" s="580"/>
      <c r="H44" s="550">
        <v>16</v>
      </c>
    </row>
    <row r="45" spans="1:8" ht="11.45" customHeight="1">
      <c r="A45" s="561"/>
      <c r="B45" s="561"/>
      <c r="C45" s="562" t="s">
        <v>944</v>
      </c>
      <c r="D45" s="563"/>
      <c r="E45" s="568"/>
      <c r="F45" s="581" t="s">
        <v>598</v>
      </c>
      <c r="G45" s="582"/>
      <c r="H45" s="561"/>
    </row>
    <row r="46" spans="1:8" ht="11.45" customHeight="1">
      <c r="A46" s="561">
        <f>A44+1</f>
        <v>17</v>
      </c>
      <c r="B46" s="561"/>
      <c r="C46" s="562" t="s">
        <v>945</v>
      </c>
      <c r="D46" s="563"/>
      <c r="E46" s="568"/>
      <c r="F46" s="581"/>
      <c r="G46" s="582"/>
      <c r="H46" s="561">
        <f>H44+1</f>
        <v>17</v>
      </c>
    </row>
    <row r="47" spans="1:8" ht="11.45" customHeight="1">
      <c r="A47" s="561">
        <f t="shared" ref="A47:A52" si="2">A46+1</f>
        <v>18</v>
      </c>
      <c r="B47" s="561"/>
      <c r="C47" s="562" t="s">
        <v>946</v>
      </c>
      <c r="D47" s="563"/>
      <c r="E47" s="568"/>
      <c r="F47" s="581"/>
      <c r="G47" s="582"/>
      <c r="H47" s="561">
        <f t="shared" ref="H47:H52" si="3">H46+1</f>
        <v>18</v>
      </c>
    </row>
    <row r="48" spans="1:8" ht="11.45" customHeight="1">
      <c r="A48" s="561">
        <f t="shared" si="2"/>
        <v>19</v>
      </c>
      <c r="B48" s="561"/>
      <c r="C48" s="562" t="s">
        <v>947</v>
      </c>
      <c r="D48" s="563">
        <v>400</v>
      </c>
      <c r="E48" s="564">
        <v>400</v>
      </c>
      <c r="F48" s="583"/>
      <c r="G48" s="582"/>
      <c r="H48" s="561">
        <f t="shared" si="3"/>
        <v>19</v>
      </c>
    </row>
    <row r="49" spans="1:10" ht="11.45" customHeight="1">
      <c r="A49" s="561">
        <f t="shared" si="2"/>
        <v>20</v>
      </c>
      <c r="B49" s="561"/>
      <c r="C49" s="562" t="s">
        <v>948</v>
      </c>
      <c r="D49" s="567">
        <v>108699</v>
      </c>
      <c r="E49" s="568">
        <v>88461</v>
      </c>
      <c r="F49" s="581"/>
      <c r="G49" s="582"/>
      <c r="H49" s="561">
        <f t="shared" si="3"/>
        <v>20</v>
      </c>
    </row>
    <row r="50" spans="1:10" ht="11.45" customHeight="1">
      <c r="A50" s="561">
        <f t="shared" si="2"/>
        <v>21</v>
      </c>
      <c r="B50" s="561"/>
      <c r="C50" s="562" t="s">
        <v>949</v>
      </c>
      <c r="D50" s="563">
        <v>0</v>
      </c>
      <c r="E50" s="564">
        <v>0</v>
      </c>
      <c r="F50" s="581"/>
      <c r="G50" s="582"/>
      <c r="H50" s="561">
        <f t="shared" si="3"/>
        <v>21</v>
      </c>
    </row>
    <row r="51" spans="1:10" ht="11.45" customHeight="1">
      <c r="A51" s="561">
        <f t="shared" si="2"/>
        <v>22</v>
      </c>
      <c r="B51" s="561"/>
      <c r="C51" s="562" t="s">
        <v>950</v>
      </c>
      <c r="D51" s="563"/>
      <c r="E51" s="564"/>
      <c r="F51" s="581"/>
      <c r="G51" s="582"/>
      <c r="H51" s="561">
        <f t="shared" si="3"/>
        <v>22</v>
      </c>
    </row>
    <row r="52" spans="1:10" ht="11.45" customHeight="1">
      <c r="A52" s="550">
        <f t="shared" si="2"/>
        <v>23</v>
      </c>
      <c r="B52" s="550"/>
      <c r="C52" s="551" t="s">
        <v>951</v>
      </c>
      <c r="D52" s="569"/>
      <c r="E52" s="570"/>
      <c r="F52" s="579"/>
      <c r="G52" s="580"/>
      <c r="H52" s="550">
        <f t="shared" si="3"/>
        <v>23</v>
      </c>
    </row>
    <row r="53" spans="1:10" ht="11.45" customHeight="1">
      <c r="A53" s="561"/>
      <c r="B53" s="561"/>
      <c r="C53" s="562" t="s">
        <v>952</v>
      </c>
      <c r="D53" s="563"/>
      <c r="E53" s="564"/>
      <c r="F53" s="581"/>
      <c r="G53" s="582"/>
      <c r="H53" s="561"/>
    </row>
    <row r="54" spans="1:10" ht="11.45" customHeight="1">
      <c r="A54" s="561">
        <f>A52+1</f>
        <v>24</v>
      </c>
      <c r="B54" s="561"/>
      <c r="C54" s="562" t="s">
        <v>953</v>
      </c>
      <c r="D54" s="563">
        <v>29717</v>
      </c>
      <c r="E54" s="564">
        <v>43403</v>
      </c>
      <c r="F54" s="583"/>
      <c r="G54" s="582"/>
      <c r="H54" s="561">
        <f>H52+1</f>
        <v>24</v>
      </c>
    </row>
    <row r="55" spans="1:10" ht="11.45" customHeight="1">
      <c r="A55" s="550"/>
      <c r="B55" s="550"/>
      <c r="C55" s="551" t="s">
        <v>954</v>
      </c>
      <c r="D55" s="569"/>
      <c r="E55" s="570"/>
      <c r="F55" s="579"/>
      <c r="G55" s="580"/>
      <c r="H55" s="550"/>
    </row>
    <row r="56" spans="1:10" ht="11.45" customHeight="1">
      <c r="A56" s="561">
        <v>25</v>
      </c>
      <c r="B56" s="561"/>
      <c r="C56" s="562" t="s">
        <v>955</v>
      </c>
      <c r="D56" s="563">
        <v>7215</v>
      </c>
      <c r="E56" s="564">
        <v>6667</v>
      </c>
      <c r="F56" s="581"/>
      <c r="G56" s="582"/>
      <c r="H56" s="561">
        <v>25</v>
      </c>
    </row>
    <row r="57" spans="1:10" ht="11.45" customHeight="1">
      <c r="A57" s="561">
        <f>A56+1</f>
        <v>26</v>
      </c>
      <c r="B57" s="561"/>
      <c r="C57" s="562" t="s">
        <v>956</v>
      </c>
      <c r="D57" s="563">
        <v>8355</v>
      </c>
      <c r="E57" s="564">
        <v>6380</v>
      </c>
      <c r="F57" s="579"/>
      <c r="G57" s="582"/>
      <c r="H57" s="561">
        <f>H56+1</f>
        <v>26</v>
      </c>
    </row>
    <row r="58" spans="1:10" ht="11.45" customHeight="1">
      <c r="A58" s="561">
        <f>A57+1</f>
        <v>27</v>
      </c>
      <c r="B58" s="561"/>
      <c r="C58" s="562" t="s">
        <v>957</v>
      </c>
      <c r="D58" s="563">
        <v>154386</v>
      </c>
      <c r="E58" s="564">
        <v>145311</v>
      </c>
      <c r="F58" s="584"/>
      <c r="G58" s="581"/>
      <c r="H58" s="561">
        <f>H57+1</f>
        <v>27</v>
      </c>
    </row>
    <row r="59" spans="1:10" ht="11.45" customHeight="1">
      <c r="A59" s="561">
        <f>A58+1</f>
        <v>28</v>
      </c>
      <c r="B59" s="561"/>
      <c r="C59" s="562" t="s">
        <v>958</v>
      </c>
      <c r="D59" s="563">
        <v>7043813</v>
      </c>
      <c r="E59" s="564">
        <v>6614746</v>
      </c>
      <c r="F59" s="584"/>
      <c r="G59" s="581"/>
      <c r="H59" s="561">
        <f>H58+1</f>
        <v>28</v>
      </c>
      <c r="J59" s="585"/>
    </row>
    <row r="60" spans="1:10" ht="11.45" customHeight="1">
      <c r="A60" s="576"/>
      <c r="B60" s="576"/>
      <c r="C60" s="577" t="s">
        <v>959</v>
      </c>
      <c r="D60" s="569"/>
      <c r="E60" s="570"/>
      <c r="F60" s="586"/>
      <c r="G60" s="579"/>
      <c r="H60" s="576"/>
    </row>
    <row r="61" spans="1:10" ht="11.45" customHeight="1">
      <c r="A61" s="576">
        <v>29</v>
      </c>
      <c r="B61" s="576"/>
      <c r="C61" s="587" t="s">
        <v>960</v>
      </c>
      <c r="D61" s="569"/>
      <c r="E61" s="570"/>
      <c r="F61" s="588"/>
      <c r="G61" s="579"/>
      <c r="H61" s="576">
        <v>29</v>
      </c>
    </row>
    <row r="62" spans="1:10" ht="11.45" customHeight="1">
      <c r="A62" s="561"/>
      <c r="B62" s="561"/>
      <c r="C62" s="562" t="s">
        <v>944</v>
      </c>
      <c r="D62" s="563"/>
      <c r="E62" s="564"/>
      <c r="F62" s="589"/>
      <c r="G62" s="581"/>
      <c r="H62" s="561"/>
    </row>
    <row r="63" spans="1:10" ht="11.45" customHeight="1">
      <c r="A63" s="561">
        <v>30</v>
      </c>
      <c r="B63" s="561"/>
      <c r="C63" s="562" t="s">
        <v>961</v>
      </c>
      <c r="D63" s="563"/>
      <c r="E63" s="564"/>
      <c r="F63" s="584"/>
      <c r="G63" s="581"/>
      <c r="H63" s="561">
        <v>30</v>
      </c>
    </row>
    <row r="64" spans="1:10" ht="11.45" customHeight="1">
      <c r="A64" s="561">
        <f t="shared" ref="A64:A70" si="4">A63+1</f>
        <v>31</v>
      </c>
      <c r="B64" s="561"/>
      <c r="C64" s="562" t="s">
        <v>962</v>
      </c>
      <c r="D64" s="563"/>
      <c r="E64" s="564"/>
      <c r="F64" s="584"/>
      <c r="G64" s="581"/>
      <c r="H64" s="561">
        <f t="shared" ref="H64:H70" si="5">H63+1</f>
        <v>31</v>
      </c>
    </row>
    <row r="65" spans="1:8" ht="11.45" customHeight="1">
      <c r="A65" s="561">
        <f t="shared" si="4"/>
        <v>32</v>
      </c>
      <c r="B65" s="561"/>
      <c r="C65" s="562" t="s">
        <v>963</v>
      </c>
      <c r="D65" s="563"/>
      <c r="E65" s="564"/>
      <c r="F65" s="584"/>
      <c r="G65" s="581"/>
      <c r="H65" s="561">
        <f t="shared" si="5"/>
        <v>32</v>
      </c>
    </row>
    <row r="66" spans="1:8" ht="11.45" customHeight="1">
      <c r="A66" s="561">
        <f t="shared" si="4"/>
        <v>33</v>
      </c>
      <c r="B66" s="561"/>
      <c r="C66" s="562" t="s">
        <v>964</v>
      </c>
      <c r="D66" s="563"/>
      <c r="E66" s="564"/>
      <c r="F66" s="584"/>
      <c r="G66" s="581"/>
      <c r="H66" s="561">
        <f t="shared" si="5"/>
        <v>33</v>
      </c>
    </row>
    <row r="67" spans="1:8" ht="11.45" customHeight="1">
      <c r="A67" s="561">
        <f t="shared" si="4"/>
        <v>34</v>
      </c>
      <c r="B67" s="561"/>
      <c r="C67" s="562" t="s">
        <v>965</v>
      </c>
      <c r="D67" s="563">
        <v>20934</v>
      </c>
      <c r="E67" s="564">
        <v>21393</v>
      </c>
      <c r="F67" s="584"/>
      <c r="G67" s="581"/>
      <c r="H67" s="561">
        <f t="shared" si="5"/>
        <v>34</v>
      </c>
    </row>
    <row r="68" spans="1:8" ht="11.45" customHeight="1">
      <c r="A68" s="561">
        <f t="shared" si="4"/>
        <v>35</v>
      </c>
      <c r="B68" s="561"/>
      <c r="C68" s="562" t="s">
        <v>966</v>
      </c>
      <c r="D68" s="563"/>
      <c r="E68" s="564"/>
      <c r="F68" s="584"/>
      <c r="G68" s="581"/>
      <c r="H68" s="561">
        <f t="shared" si="5"/>
        <v>35</v>
      </c>
    </row>
    <row r="69" spans="1:8" ht="11.45" customHeight="1">
      <c r="A69" s="561">
        <f t="shared" si="4"/>
        <v>36</v>
      </c>
      <c r="B69" s="561"/>
      <c r="C69" s="562" t="s">
        <v>967</v>
      </c>
      <c r="D69" s="563">
        <v>20934</v>
      </c>
      <c r="E69" s="564">
        <v>21393</v>
      </c>
      <c r="F69" s="584"/>
      <c r="G69" s="581"/>
      <c r="H69" s="561">
        <f t="shared" si="5"/>
        <v>36</v>
      </c>
    </row>
    <row r="70" spans="1:8" ht="11.45" customHeight="1" thickBot="1">
      <c r="A70" s="561">
        <f t="shared" si="4"/>
        <v>37</v>
      </c>
      <c r="B70" s="561"/>
      <c r="C70" s="562" t="s">
        <v>968</v>
      </c>
      <c r="D70" s="2644">
        <v>7022879</v>
      </c>
      <c r="E70" s="2645">
        <v>6593353</v>
      </c>
      <c r="F70" s="584"/>
      <c r="G70" s="581"/>
      <c r="H70" s="561">
        <f t="shared" si="5"/>
        <v>37</v>
      </c>
    </row>
    <row r="71" spans="1:8" ht="11.45" customHeight="1">
      <c r="A71" s="525"/>
      <c r="B71" s="590"/>
      <c r="C71" s="591"/>
      <c r="D71" s="539"/>
      <c r="E71" s="539"/>
      <c r="F71" s="539"/>
      <c r="G71" s="539"/>
      <c r="H71" s="233" t="s">
        <v>166</v>
      </c>
    </row>
    <row r="72" spans="1:8" ht="11.45" customHeight="1">
      <c r="A72" s="526" t="s">
        <v>969</v>
      </c>
      <c r="B72" s="524"/>
      <c r="C72" s="592"/>
      <c r="D72" s="525"/>
      <c r="E72" s="525"/>
      <c r="F72" s="525"/>
      <c r="G72" s="524"/>
      <c r="H72" s="593">
        <v>17</v>
      </c>
    </row>
    <row r="73" spans="1:8" ht="11.45" customHeight="1">
      <c r="A73" s="594" t="s">
        <v>970</v>
      </c>
      <c r="B73" s="595"/>
      <c r="C73" s="595"/>
      <c r="D73" s="595"/>
      <c r="E73" s="595"/>
      <c r="F73" s="596"/>
      <c r="G73" s="596"/>
      <c r="H73" s="597"/>
    </row>
    <row r="74" spans="1:8" ht="11.45" customHeight="1">
      <c r="A74" s="598" t="s">
        <v>710</v>
      </c>
      <c r="B74" s="599"/>
      <c r="C74" s="599"/>
      <c r="D74" s="599"/>
      <c r="E74" s="599"/>
      <c r="F74" s="600"/>
      <c r="G74" s="600"/>
      <c r="H74" s="601"/>
    </row>
    <row r="75" spans="1:8" ht="11.45" customHeight="1">
      <c r="A75" s="602"/>
      <c r="B75" s="603"/>
      <c r="C75" s="604"/>
      <c r="D75" s="547"/>
      <c r="E75" s="547"/>
      <c r="F75" s="547"/>
      <c r="G75" s="547"/>
      <c r="H75" s="605"/>
    </row>
    <row r="76" spans="1:8" ht="11.45" customHeight="1">
      <c r="A76" s="606" t="s">
        <v>639</v>
      </c>
      <c r="B76" s="549" t="s">
        <v>784</v>
      </c>
      <c r="C76" s="607" t="s">
        <v>912</v>
      </c>
      <c r="D76" s="608"/>
      <c r="E76" s="608"/>
      <c r="F76" s="549" t="s">
        <v>913</v>
      </c>
      <c r="G76" s="549" t="s">
        <v>913</v>
      </c>
      <c r="H76" s="609" t="s">
        <v>639</v>
      </c>
    </row>
    <row r="77" spans="1:8" ht="11.45" customHeight="1">
      <c r="A77" s="610" t="s">
        <v>642</v>
      </c>
      <c r="B77" s="550" t="s">
        <v>788</v>
      </c>
      <c r="C77" s="607" t="s">
        <v>651</v>
      </c>
      <c r="D77" s="608"/>
      <c r="E77" s="608"/>
      <c r="F77" s="550" t="s">
        <v>916</v>
      </c>
      <c r="G77" s="550" t="s">
        <v>917</v>
      </c>
      <c r="H77" s="611" t="s">
        <v>642</v>
      </c>
    </row>
    <row r="78" spans="1:8" ht="11.45" customHeight="1" thickBot="1">
      <c r="A78" s="612"/>
      <c r="B78" s="561"/>
      <c r="C78" s="604"/>
      <c r="D78" s="547"/>
      <c r="E78" s="547"/>
      <c r="F78" s="552" t="s">
        <v>652</v>
      </c>
      <c r="G78" s="550" t="s">
        <v>653</v>
      </c>
      <c r="H78" s="605"/>
    </row>
    <row r="79" spans="1:8" ht="11.45" customHeight="1">
      <c r="A79" s="613"/>
      <c r="B79" s="576"/>
      <c r="C79" s="607" t="s">
        <v>971</v>
      </c>
      <c r="D79" s="608"/>
      <c r="E79" s="608"/>
      <c r="F79" s="614"/>
      <c r="G79" s="615"/>
      <c r="H79" s="616"/>
    </row>
    <row r="80" spans="1:8" ht="11.45" customHeight="1">
      <c r="A80" s="613"/>
      <c r="B80" s="576"/>
      <c r="C80" s="617" t="s">
        <v>972</v>
      </c>
      <c r="D80" s="618"/>
      <c r="E80" s="618"/>
      <c r="F80" s="619"/>
      <c r="G80" s="620"/>
      <c r="H80" s="616"/>
    </row>
    <row r="81" spans="1:8" ht="11.45" customHeight="1">
      <c r="A81" s="612">
        <v>38</v>
      </c>
      <c r="B81" s="561"/>
      <c r="C81" s="604" t="s">
        <v>973</v>
      </c>
      <c r="D81" s="547"/>
      <c r="E81" s="547"/>
      <c r="F81" s="621">
        <v>46978</v>
      </c>
      <c r="G81" s="622">
        <v>74265</v>
      </c>
      <c r="H81" s="605">
        <v>38</v>
      </c>
    </row>
    <row r="82" spans="1:8" ht="11.45" customHeight="1">
      <c r="A82" s="612">
        <f>A81+1</f>
        <v>39</v>
      </c>
      <c r="B82" s="561"/>
      <c r="C82" s="604" t="s">
        <v>974</v>
      </c>
      <c r="D82" s="547"/>
      <c r="E82" s="547"/>
      <c r="F82" s="621"/>
      <c r="G82" s="622"/>
      <c r="H82" s="605">
        <f>H81+1</f>
        <v>39</v>
      </c>
    </row>
    <row r="83" spans="1:8" ht="11.45" customHeight="1">
      <c r="A83" s="612">
        <f>A82+1</f>
        <v>40</v>
      </c>
      <c r="B83" s="561"/>
      <c r="C83" s="604" t="s">
        <v>975</v>
      </c>
      <c r="D83" s="547"/>
      <c r="E83" s="547"/>
      <c r="F83" s="621">
        <v>8258</v>
      </c>
      <c r="G83" s="622">
        <v>2363</v>
      </c>
      <c r="H83" s="605">
        <f>H82+1</f>
        <v>40</v>
      </c>
    </row>
    <row r="84" spans="1:8" ht="11.45" customHeight="1">
      <c r="A84" s="612">
        <f>A83+1</f>
        <v>41</v>
      </c>
      <c r="B84" s="561"/>
      <c r="C84" s="604" t="s">
        <v>976</v>
      </c>
      <c r="D84" s="547"/>
      <c r="E84" s="547"/>
      <c r="F84" s="621">
        <v>2070</v>
      </c>
      <c r="G84" s="622">
        <v>2219</v>
      </c>
      <c r="H84" s="605">
        <f>H83+1</f>
        <v>41</v>
      </c>
    </row>
    <row r="85" spans="1:8" ht="11.45" customHeight="1">
      <c r="A85" s="612">
        <f>A84+1</f>
        <v>42</v>
      </c>
      <c r="B85" s="561"/>
      <c r="C85" s="604" t="s">
        <v>977</v>
      </c>
      <c r="D85" s="547"/>
      <c r="E85" s="547"/>
      <c r="F85" s="621">
        <v>57306</v>
      </c>
      <c r="G85" s="622">
        <v>78847</v>
      </c>
      <c r="H85" s="623">
        <f>H84+1</f>
        <v>42</v>
      </c>
    </row>
    <row r="86" spans="1:8" ht="11.45" customHeight="1">
      <c r="A86" s="612">
        <f>A85+1</f>
        <v>43</v>
      </c>
      <c r="B86" s="561"/>
      <c r="C86" s="604" t="s">
        <v>978</v>
      </c>
      <c r="D86" s="547"/>
      <c r="E86" s="547"/>
      <c r="F86" s="621">
        <v>6965573</v>
      </c>
      <c r="G86" s="622">
        <v>6514506</v>
      </c>
      <c r="H86" s="605">
        <f>H85+1</f>
        <v>43</v>
      </c>
    </row>
    <row r="87" spans="1:8" ht="11.45" customHeight="1">
      <c r="A87" s="613"/>
      <c r="B87" s="576"/>
      <c r="C87" s="607" t="s">
        <v>979</v>
      </c>
      <c r="D87" s="608"/>
      <c r="E87" s="608"/>
      <c r="F87" s="619"/>
      <c r="G87" s="620"/>
      <c r="H87" s="616"/>
    </row>
    <row r="88" spans="1:8" ht="11.45" customHeight="1">
      <c r="A88" s="613"/>
      <c r="B88" s="576"/>
      <c r="C88" s="617" t="s">
        <v>972</v>
      </c>
      <c r="D88" s="618"/>
      <c r="E88" s="618"/>
      <c r="F88" s="619"/>
      <c r="G88" s="620"/>
      <c r="H88" s="616"/>
    </row>
    <row r="89" spans="1:8" ht="11.45" customHeight="1">
      <c r="A89" s="612">
        <v>44</v>
      </c>
      <c r="B89" s="561"/>
      <c r="C89" s="604" t="s">
        <v>980</v>
      </c>
      <c r="D89" s="547"/>
      <c r="E89" s="547"/>
      <c r="F89" s="621"/>
      <c r="G89" s="622"/>
      <c r="H89" s="605">
        <v>44</v>
      </c>
    </row>
    <row r="90" spans="1:8" ht="11.45" customHeight="1">
      <c r="A90" s="613"/>
      <c r="B90" s="576"/>
      <c r="C90" s="607" t="s">
        <v>981</v>
      </c>
      <c r="D90" s="608"/>
      <c r="E90" s="608"/>
      <c r="F90" s="619"/>
      <c r="G90" s="620"/>
      <c r="H90" s="616"/>
    </row>
    <row r="91" spans="1:8" ht="11.45" customHeight="1">
      <c r="A91" s="612">
        <v>45</v>
      </c>
      <c r="B91" s="561"/>
      <c r="C91" s="604" t="s">
        <v>982</v>
      </c>
      <c r="D91" s="547"/>
      <c r="E91" s="547"/>
      <c r="F91" s="621"/>
      <c r="G91" s="622"/>
      <c r="H91" s="605">
        <v>45</v>
      </c>
    </row>
    <row r="92" spans="1:8" ht="11.45" customHeight="1">
      <c r="A92" s="612">
        <f>A91+1</f>
        <v>46</v>
      </c>
      <c r="B92" s="561"/>
      <c r="C92" s="604" t="s">
        <v>983</v>
      </c>
      <c r="D92" s="547"/>
      <c r="E92" s="547"/>
      <c r="F92" s="621">
        <v>6965573</v>
      </c>
      <c r="G92" s="622">
        <v>6514506</v>
      </c>
      <c r="H92" s="605">
        <f>H91+1</f>
        <v>46</v>
      </c>
    </row>
    <row r="93" spans="1:8" ht="11.45" customHeight="1">
      <c r="A93" s="613"/>
      <c r="B93" s="576"/>
      <c r="C93" s="607" t="s">
        <v>984</v>
      </c>
      <c r="D93" s="608"/>
      <c r="E93" s="608"/>
      <c r="F93" s="619"/>
      <c r="G93" s="620"/>
      <c r="H93" s="616"/>
    </row>
    <row r="94" spans="1:8" ht="11.45" customHeight="1">
      <c r="A94" s="613"/>
      <c r="B94" s="576"/>
      <c r="C94" s="617" t="s">
        <v>985</v>
      </c>
      <c r="D94" s="618"/>
      <c r="E94" s="618"/>
      <c r="F94" s="619"/>
      <c r="G94" s="620"/>
      <c r="H94" s="616"/>
    </row>
    <row r="95" spans="1:8" ht="11.45" customHeight="1">
      <c r="A95" s="612">
        <v>47</v>
      </c>
      <c r="B95" s="561" t="s">
        <v>939</v>
      </c>
      <c r="C95" s="604" t="s">
        <v>986</v>
      </c>
      <c r="D95" s="547"/>
      <c r="E95" s="547"/>
      <c r="F95" s="624">
        <v>1488737</v>
      </c>
      <c r="G95" s="625">
        <v>1616731</v>
      </c>
      <c r="H95" s="605">
        <v>47</v>
      </c>
    </row>
    <row r="96" spans="1:8" ht="11.45" customHeight="1">
      <c r="A96" s="612">
        <f>A95+1</f>
        <v>48</v>
      </c>
      <c r="B96" s="561" t="s">
        <v>939</v>
      </c>
      <c r="C96" s="604" t="s">
        <v>987</v>
      </c>
      <c r="D96" s="547"/>
      <c r="E96" s="547"/>
      <c r="F96" s="621">
        <v>218836</v>
      </c>
      <c r="G96" s="622">
        <v>242254</v>
      </c>
      <c r="H96" s="605">
        <f>H95+1</f>
        <v>48</v>
      </c>
    </row>
    <row r="97" spans="1:8" ht="11.45" customHeight="1">
      <c r="A97" s="612">
        <f>A96+1</f>
        <v>49</v>
      </c>
      <c r="B97" s="561" t="s">
        <v>939</v>
      </c>
      <c r="C97" s="604" t="s">
        <v>988</v>
      </c>
      <c r="D97" s="547"/>
      <c r="E97" s="547"/>
      <c r="F97" s="621"/>
      <c r="G97" s="622"/>
      <c r="H97" s="605">
        <f>H96+1</f>
        <v>49</v>
      </c>
    </row>
    <row r="98" spans="1:8" ht="11.45" customHeight="1">
      <c r="A98" s="612">
        <f>A97+1</f>
        <v>50</v>
      </c>
      <c r="B98" s="561" t="s">
        <v>939</v>
      </c>
      <c r="C98" s="604" t="s">
        <v>989</v>
      </c>
      <c r="D98" s="547"/>
      <c r="E98" s="547"/>
      <c r="F98" s="621">
        <v>907551</v>
      </c>
      <c r="G98" s="622">
        <v>488194</v>
      </c>
      <c r="H98" s="605">
        <f>H97+1</f>
        <v>50</v>
      </c>
    </row>
    <row r="99" spans="1:8" ht="11.45" customHeight="1">
      <c r="A99" s="612">
        <f>A98+1</f>
        <v>51</v>
      </c>
      <c r="B99" s="561"/>
      <c r="C99" s="604" t="s">
        <v>990</v>
      </c>
      <c r="D99" s="547"/>
      <c r="E99" s="547"/>
      <c r="F99" s="621">
        <v>2615124</v>
      </c>
      <c r="G99" s="622">
        <v>2347179</v>
      </c>
      <c r="H99" s="605">
        <f>H98+1</f>
        <v>51</v>
      </c>
    </row>
    <row r="100" spans="1:8" ht="11.45" customHeight="1">
      <c r="A100" s="612">
        <f>A99+1</f>
        <v>52</v>
      </c>
      <c r="B100" s="561"/>
      <c r="C100" s="604" t="s">
        <v>991</v>
      </c>
      <c r="D100" s="547"/>
      <c r="E100" s="547"/>
      <c r="F100" s="621">
        <v>4350449</v>
      </c>
      <c r="G100" s="622">
        <v>4167327</v>
      </c>
      <c r="H100" s="605">
        <f>H99+1</f>
        <v>52</v>
      </c>
    </row>
    <row r="101" spans="1:8" ht="11.45" customHeight="1">
      <c r="A101" s="613"/>
      <c r="B101" s="576"/>
      <c r="C101" s="607" t="s">
        <v>992</v>
      </c>
      <c r="D101" s="608"/>
      <c r="E101" s="608"/>
      <c r="F101" s="619"/>
      <c r="G101" s="620"/>
      <c r="H101" s="616"/>
    </row>
    <row r="102" spans="1:8" ht="11.45" customHeight="1">
      <c r="A102" s="613">
        <v>53</v>
      </c>
      <c r="B102" s="576"/>
      <c r="C102" s="617" t="s">
        <v>993</v>
      </c>
      <c r="D102" s="618"/>
      <c r="E102" s="618"/>
      <c r="F102" s="619"/>
      <c r="G102" s="620"/>
      <c r="H102" s="616">
        <v>53</v>
      </c>
    </row>
    <row r="103" spans="1:8" ht="11.45" customHeight="1">
      <c r="A103" s="612"/>
      <c r="B103" s="561"/>
      <c r="C103" s="604" t="s">
        <v>994</v>
      </c>
      <c r="D103" s="547"/>
      <c r="E103" s="547"/>
      <c r="F103" s="621"/>
      <c r="G103" s="622"/>
      <c r="H103" s="605"/>
    </row>
    <row r="104" spans="1:8" ht="11.45" customHeight="1">
      <c r="A104" s="613">
        <f>A102+1</f>
        <v>54</v>
      </c>
      <c r="B104" s="576"/>
      <c r="C104" s="617" t="s">
        <v>995</v>
      </c>
      <c r="D104" s="618"/>
      <c r="E104" s="618"/>
      <c r="F104" s="619"/>
      <c r="G104" s="620"/>
      <c r="H104" s="616">
        <f>H102+1</f>
        <v>54</v>
      </c>
    </row>
    <row r="105" spans="1:8" ht="11.45" customHeight="1">
      <c r="A105" s="612"/>
      <c r="B105" s="561"/>
      <c r="C105" s="604" t="s">
        <v>996</v>
      </c>
      <c r="D105" s="547"/>
      <c r="E105" s="547"/>
      <c r="F105" s="621"/>
      <c r="G105" s="622"/>
      <c r="H105" s="605"/>
    </row>
    <row r="106" spans="1:8" ht="11.45" customHeight="1">
      <c r="A106" s="612">
        <f>A104+1</f>
        <v>55</v>
      </c>
      <c r="B106" s="561"/>
      <c r="C106" s="604" t="s">
        <v>997</v>
      </c>
      <c r="D106" s="547"/>
      <c r="E106" s="547"/>
      <c r="F106" s="621">
        <v>4350449</v>
      </c>
      <c r="G106" s="622">
        <v>4167327</v>
      </c>
      <c r="H106" s="605">
        <f>H104+1</f>
        <v>55</v>
      </c>
    </row>
    <row r="107" spans="1:8" ht="11.45" customHeight="1">
      <c r="A107" s="613"/>
      <c r="B107" s="576"/>
      <c r="C107" s="607" t="s">
        <v>998</v>
      </c>
      <c r="D107" s="608"/>
      <c r="E107" s="608"/>
      <c r="F107" s="619"/>
      <c r="G107" s="620"/>
      <c r="H107" s="616"/>
    </row>
    <row r="108" spans="1:8" ht="11.45" customHeight="1">
      <c r="A108" s="612">
        <v>56</v>
      </c>
      <c r="B108" s="561"/>
      <c r="C108" s="604" t="s">
        <v>999</v>
      </c>
      <c r="D108" s="547"/>
      <c r="E108" s="547"/>
      <c r="F108" s="621"/>
      <c r="G108" s="622"/>
      <c r="H108" s="605">
        <v>56</v>
      </c>
    </row>
    <row r="109" spans="1:8" ht="11.45" customHeight="1">
      <c r="A109" s="612">
        <f>A108+1</f>
        <v>57</v>
      </c>
      <c r="B109" s="561"/>
      <c r="C109" s="604" t="s">
        <v>1000</v>
      </c>
      <c r="D109" s="547"/>
      <c r="E109" s="547"/>
      <c r="F109" s="621"/>
      <c r="G109" s="622"/>
      <c r="H109" s="605">
        <f>H108+1</f>
        <v>57</v>
      </c>
    </row>
    <row r="110" spans="1:8" ht="11.45" customHeight="1">
      <c r="A110" s="612">
        <f>A109+1</f>
        <v>58</v>
      </c>
      <c r="B110" s="561"/>
      <c r="C110" s="604" t="s">
        <v>1001</v>
      </c>
      <c r="D110" s="547"/>
      <c r="E110" s="547"/>
      <c r="F110" s="621"/>
      <c r="G110" s="622"/>
      <c r="H110" s="605">
        <f>H109+1</f>
        <v>58</v>
      </c>
    </row>
    <row r="111" spans="1:8" ht="11.45" customHeight="1">
      <c r="A111" s="626">
        <f>A110+1</f>
        <v>59</v>
      </c>
      <c r="B111" s="627"/>
      <c r="C111" s="628" t="s">
        <v>1002</v>
      </c>
      <c r="D111" s="629"/>
      <c r="E111" s="629"/>
      <c r="F111" s="630">
        <v>0</v>
      </c>
      <c r="G111" s="631">
        <v>0</v>
      </c>
      <c r="H111" s="632">
        <f>H110+1</f>
        <v>59</v>
      </c>
    </row>
    <row r="112" spans="1:8" ht="11.45" customHeight="1">
      <c r="A112" s="613">
        <f>A111+1</f>
        <v>60</v>
      </c>
      <c r="B112" s="576"/>
      <c r="C112" s="617" t="s">
        <v>1003</v>
      </c>
      <c r="D112" s="618"/>
      <c r="E112" s="618"/>
      <c r="F112" s="619"/>
      <c r="G112" s="620"/>
      <c r="H112" s="616">
        <f>H111+1</f>
        <v>60</v>
      </c>
    </row>
    <row r="113" spans="1:8" ht="11.45" customHeight="1">
      <c r="A113" s="612"/>
      <c r="B113" s="561"/>
      <c r="C113" s="604" t="s">
        <v>1004</v>
      </c>
      <c r="D113" s="547"/>
      <c r="E113" s="547"/>
      <c r="F113" s="621"/>
      <c r="G113" s="622"/>
      <c r="H113" s="605"/>
    </row>
    <row r="114" spans="1:8" ht="11.45" customHeight="1">
      <c r="A114" s="612">
        <f>A112+1</f>
        <v>61</v>
      </c>
      <c r="B114" s="561" t="s">
        <v>939</v>
      </c>
      <c r="C114" s="604" t="s">
        <v>1005</v>
      </c>
      <c r="D114" s="547"/>
      <c r="E114" s="547"/>
      <c r="F114" s="621">
        <v>4350449</v>
      </c>
      <c r="G114" s="622">
        <v>4167327</v>
      </c>
      <c r="H114" s="605">
        <f>H112+1</f>
        <v>61</v>
      </c>
    </row>
    <row r="115" spans="1:8" ht="11.45" customHeight="1">
      <c r="A115" s="633"/>
      <c r="B115" s="576"/>
      <c r="C115" s="634" t="s">
        <v>1006</v>
      </c>
      <c r="D115" s="608"/>
      <c r="E115" s="608"/>
      <c r="F115" s="619"/>
      <c r="G115" s="620"/>
      <c r="H115" s="635"/>
    </row>
    <row r="116" spans="1:8" ht="11.45" customHeight="1">
      <c r="A116" s="612">
        <v>62</v>
      </c>
      <c r="B116" s="561" t="s">
        <v>939</v>
      </c>
      <c r="C116" s="604" t="s">
        <v>1007</v>
      </c>
      <c r="D116" s="547"/>
      <c r="E116" s="547"/>
      <c r="F116" s="621">
        <v>6889427</v>
      </c>
      <c r="G116" s="622">
        <v>6469435</v>
      </c>
      <c r="H116" s="605">
        <v>62</v>
      </c>
    </row>
    <row r="117" spans="1:8" ht="11.45" customHeight="1">
      <c r="A117" s="612">
        <f>A116+1</f>
        <v>63</v>
      </c>
      <c r="B117" s="561" t="s">
        <v>939</v>
      </c>
      <c r="C117" s="604" t="s">
        <v>1008</v>
      </c>
      <c r="D117" s="547"/>
      <c r="E117" s="547"/>
      <c r="F117" s="621">
        <v>1707573</v>
      </c>
      <c r="G117" s="622">
        <v>1858985</v>
      </c>
      <c r="H117" s="605">
        <f>H116+1</f>
        <v>63</v>
      </c>
    </row>
    <row r="118" spans="1:8" ht="11.45" customHeight="1">
      <c r="A118" s="612">
        <f>A117+1</f>
        <v>64</v>
      </c>
      <c r="B118" s="561" t="s">
        <v>939</v>
      </c>
      <c r="C118" s="604" t="s">
        <v>1009</v>
      </c>
      <c r="D118" s="547"/>
      <c r="E118" s="547"/>
      <c r="F118" s="621">
        <v>907551</v>
      </c>
      <c r="G118" s="622">
        <v>488194</v>
      </c>
      <c r="H118" s="605">
        <f>H117+1</f>
        <v>64</v>
      </c>
    </row>
    <row r="119" spans="1:8" ht="11.45" customHeight="1">
      <c r="A119" s="612">
        <f>A118+1</f>
        <v>65</v>
      </c>
      <c r="B119" s="561"/>
      <c r="C119" s="604" t="s">
        <v>1010</v>
      </c>
      <c r="D119" s="547"/>
      <c r="E119" s="547"/>
      <c r="F119" s="621">
        <v>12848</v>
      </c>
      <c r="G119" s="622">
        <v>12848</v>
      </c>
      <c r="H119" s="623">
        <f>H118+1</f>
        <v>65</v>
      </c>
    </row>
    <row r="120" spans="1:8" ht="11.45" customHeight="1">
      <c r="A120" s="612">
        <f>A119+1</f>
        <v>66</v>
      </c>
      <c r="B120" s="561"/>
      <c r="C120" s="604" t="s">
        <v>1011</v>
      </c>
      <c r="D120" s="547"/>
      <c r="E120" s="547"/>
      <c r="F120" s="621"/>
      <c r="G120" s="622"/>
      <c r="H120" s="605">
        <f>H119+1</f>
        <v>66</v>
      </c>
    </row>
    <row r="121" spans="1:8" ht="11.45" customHeight="1" thickBot="1">
      <c r="A121" s="612">
        <f>A120+1</f>
        <v>67</v>
      </c>
      <c r="B121" s="561"/>
      <c r="C121" s="604" t="s">
        <v>1012</v>
      </c>
      <c r="D121" s="547"/>
      <c r="E121" s="547"/>
      <c r="F121" s="2646">
        <v>4261455</v>
      </c>
      <c r="G121" s="2647">
        <v>4109408</v>
      </c>
      <c r="H121" s="605">
        <f>H120+1</f>
        <v>67</v>
      </c>
    </row>
    <row r="122" spans="1:8" s="638" customFormat="1" ht="11.45" customHeight="1">
      <c r="A122" s="636"/>
      <c r="B122" s="637"/>
      <c r="C122" s="617"/>
      <c r="D122" s="618"/>
      <c r="E122" s="618"/>
      <c r="F122" s="618"/>
      <c r="G122" s="617"/>
      <c r="H122" s="616"/>
    </row>
    <row r="123" spans="1:8" s="638" customFormat="1" ht="11.45" customHeight="1">
      <c r="A123" s="636"/>
      <c r="B123" s="637"/>
      <c r="C123" s="617"/>
      <c r="D123" s="618"/>
      <c r="E123" s="618"/>
      <c r="F123" s="617"/>
      <c r="G123" s="618"/>
      <c r="H123" s="616"/>
    </row>
    <row r="124" spans="1:8" s="638" customFormat="1" ht="11.45" customHeight="1">
      <c r="A124" s="636"/>
      <c r="B124" s="637"/>
      <c r="C124" s="617"/>
      <c r="D124" s="618"/>
      <c r="E124" s="618"/>
      <c r="F124" s="618"/>
      <c r="G124" s="618"/>
      <c r="H124" s="616"/>
    </row>
    <row r="125" spans="1:8" s="638" customFormat="1" ht="11.45" customHeight="1">
      <c r="A125" s="636"/>
      <c r="B125" s="637"/>
      <c r="C125" s="617"/>
      <c r="D125" s="618"/>
      <c r="E125" s="618"/>
      <c r="F125" s="618"/>
      <c r="G125" s="618"/>
      <c r="H125" s="616"/>
    </row>
    <row r="126" spans="1:8" s="638" customFormat="1" ht="11.45" customHeight="1">
      <c r="A126" s="636"/>
      <c r="B126" s="637"/>
      <c r="C126" s="617"/>
      <c r="D126" s="618"/>
      <c r="E126" s="618"/>
      <c r="F126" s="618"/>
      <c r="G126" s="618"/>
      <c r="H126" s="616"/>
    </row>
    <row r="127" spans="1:8" s="638" customFormat="1" ht="11.45" customHeight="1">
      <c r="A127" s="636"/>
      <c r="B127" s="637"/>
      <c r="C127" s="617"/>
      <c r="D127" s="618"/>
      <c r="E127" s="618"/>
      <c r="F127" s="618"/>
      <c r="G127" s="618"/>
      <c r="H127" s="616"/>
    </row>
    <row r="128" spans="1:8" s="638" customFormat="1" ht="11.45" customHeight="1">
      <c r="A128" s="636"/>
      <c r="B128" s="637"/>
      <c r="C128" s="617"/>
      <c r="D128" s="618"/>
      <c r="E128" s="618"/>
      <c r="F128" s="618"/>
      <c r="G128" s="618"/>
      <c r="H128" s="616"/>
    </row>
    <row r="129" spans="1:8" s="638" customFormat="1" ht="11.45" customHeight="1">
      <c r="A129" s="636"/>
      <c r="B129" s="637"/>
      <c r="C129" s="617"/>
      <c r="D129" s="618"/>
      <c r="E129" s="618"/>
      <c r="F129" s="618"/>
      <c r="G129" s="618"/>
      <c r="H129" s="616"/>
    </row>
    <row r="130" spans="1:8" s="638" customFormat="1" ht="11.45" customHeight="1">
      <c r="A130" s="636"/>
      <c r="B130" s="637"/>
      <c r="C130" s="617"/>
      <c r="D130" s="618"/>
      <c r="E130" s="618"/>
      <c r="F130" s="618"/>
      <c r="G130" s="618"/>
      <c r="H130" s="616"/>
    </row>
    <row r="131" spans="1:8" s="638" customFormat="1" ht="11.45" customHeight="1">
      <c r="A131" s="636"/>
      <c r="B131" s="637"/>
      <c r="C131" s="617"/>
      <c r="D131" s="618"/>
      <c r="E131" s="618"/>
      <c r="F131" s="618"/>
      <c r="G131" s="618"/>
      <c r="H131" s="616"/>
    </row>
    <row r="132" spans="1:8" s="638" customFormat="1" ht="13.5" customHeight="1">
      <c r="A132" s="636"/>
      <c r="B132" s="637"/>
      <c r="C132" s="617"/>
      <c r="D132" s="618"/>
      <c r="E132" s="618"/>
      <c r="F132" s="618"/>
      <c r="G132" s="618"/>
      <c r="H132" s="616"/>
    </row>
    <row r="133" spans="1:8" s="638" customFormat="1" ht="11.25" customHeight="1">
      <c r="A133" s="636"/>
      <c r="B133" s="637"/>
      <c r="C133" s="617"/>
      <c r="D133" s="618"/>
      <c r="E133" s="618"/>
      <c r="F133" s="618"/>
      <c r="G133" s="618"/>
      <c r="H133" s="616"/>
    </row>
    <row r="134" spans="1:8" s="638" customFormat="1" ht="15" customHeight="1">
      <c r="A134" s="636"/>
      <c r="B134" s="637"/>
      <c r="C134" s="617"/>
      <c r="D134" s="618"/>
      <c r="E134" s="618"/>
      <c r="F134" s="618"/>
      <c r="G134" s="618"/>
      <c r="H134" s="616"/>
    </row>
    <row r="135" spans="1:8" s="638" customFormat="1" ht="11.45" customHeight="1">
      <c r="A135" s="636"/>
      <c r="B135" s="637"/>
      <c r="C135" s="617"/>
      <c r="D135" s="618"/>
      <c r="E135" s="618"/>
      <c r="F135" s="618"/>
      <c r="G135" s="618"/>
      <c r="H135" s="616"/>
    </row>
    <row r="136" spans="1:8" s="638" customFormat="1" ht="11.45" customHeight="1">
      <c r="A136" s="636"/>
      <c r="B136" s="637"/>
      <c r="C136" s="617"/>
      <c r="D136" s="618"/>
      <c r="E136" s="618"/>
      <c r="F136" s="618"/>
      <c r="G136" s="618"/>
      <c r="H136" s="616"/>
    </row>
    <row r="137" spans="1:8" s="638" customFormat="1" ht="11.45" customHeight="1">
      <c r="A137" s="636"/>
      <c r="B137" s="637"/>
      <c r="C137" s="617"/>
      <c r="D137" s="618"/>
      <c r="E137" s="618"/>
      <c r="F137" s="618"/>
      <c r="G137" s="618"/>
      <c r="H137" s="616"/>
    </row>
    <row r="138" spans="1:8" s="638" customFormat="1" ht="11.45" customHeight="1">
      <c r="A138" s="636"/>
      <c r="B138" s="637"/>
      <c r="C138" s="617"/>
      <c r="D138" s="618"/>
      <c r="E138" s="618"/>
      <c r="F138" s="618"/>
      <c r="G138" s="618"/>
      <c r="H138" s="616"/>
    </row>
    <row r="139" spans="1:8" s="638" customFormat="1" ht="11.45" customHeight="1">
      <c r="A139" s="636"/>
      <c r="B139" s="637"/>
      <c r="C139" s="617"/>
      <c r="D139" s="618"/>
      <c r="E139" s="618"/>
      <c r="F139" s="618"/>
      <c r="G139" s="618"/>
      <c r="H139" s="616"/>
    </row>
    <row r="140" spans="1:8" s="638" customFormat="1" ht="11.45" customHeight="1">
      <c r="A140" s="636"/>
      <c r="B140" s="637"/>
      <c r="C140" s="617"/>
      <c r="D140" s="618"/>
      <c r="E140" s="618"/>
      <c r="F140" s="618"/>
      <c r="G140" s="618"/>
      <c r="H140" s="616"/>
    </row>
    <row r="141" spans="1:8" s="638" customFormat="1" ht="11.45" customHeight="1">
      <c r="A141" s="639"/>
      <c r="B141" s="640"/>
      <c r="C141" s="641"/>
      <c r="D141" s="641"/>
      <c r="E141" s="641"/>
      <c r="F141" s="641"/>
      <c r="G141" s="642"/>
      <c r="H141" s="643"/>
    </row>
    <row r="142" spans="1:8" ht="11.45" customHeight="1">
      <c r="A142" s="644" t="s">
        <v>166</v>
      </c>
      <c r="B142" s="645"/>
      <c r="C142" s="646"/>
      <c r="D142" s="646"/>
      <c r="E142" s="646"/>
      <c r="F142" s="646"/>
      <c r="G142" s="618"/>
      <c r="H142" s="618"/>
    </row>
    <row r="143" spans="1:8" ht="11.45" customHeight="1">
      <c r="A143" s="524">
        <v>18</v>
      </c>
      <c r="B143" s="524"/>
      <c r="C143" s="525"/>
      <c r="D143" s="525"/>
      <c r="E143" s="525"/>
      <c r="F143" s="526"/>
      <c r="G143" s="233"/>
      <c r="H143" s="234" t="s">
        <v>559</v>
      </c>
    </row>
    <row r="144" spans="1:8" ht="11.45" customHeight="1">
      <c r="A144" s="647"/>
      <c r="B144" s="595"/>
      <c r="C144" s="595"/>
      <c r="D144" s="595"/>
      <c r="E144" s="595"/>
      <c r="F144" s="595"/>
      <c r="G144" s="648"/>
      <c r="H144" s="649"/>
    </row>
    <row r="145" spans="1:8" ht="11.45" customHeight="1">
      <c r="A145" s="4093" t="s">
        <v>1013</v>
      </c>
      <c r="B145" s="4094"/>
      <c r="C145" s="4094"/>
      <c r="D145" s="4094"/>
      <c r="E145" s="4094"/>
      <c r="F145" s="4094"/>
      <c r="G145" s="4094"/>
      <c r="H145" s="4095"/>
    </row>
    <row r="146" spans="1:8" ht="11.45" customHeight="1">
      <c r="A146" s="4096"/>
      <c r="B146" s="4094"/>
      <c r="C146" s="4094"/>
      <c r="D146" s="4094"/>
      <c r="E146" s="4094"/>
      <c r="F146" s="4094"/>
      <c r="G146" s="4094"/>
      <c r="H146" s="4095"/>
    </row>
    <row r="147" spans="1:8" ht="11.45" customHeight="1">
      <c r="A147" s="650"/>
      <c r="B147" s="599"/>
      <c r="C147" s="599"/>
      <c r="D147" s="599"/>
      <c r="E147" s="599"/>
      <c r="F147" s="599"/>
      <c r="G147" s="608"/>
      <c r="H147" s="651"/>
    </row>
    <row r="148" spans="1:8" ht="11.45" customHeight="1">
      <c r="A148" s="650"/>
      <c r="B148" s="599"/>
      <c r="C148" s="599"/>
      <c r="D148" s="599"/>
      <c r="E148" s="599"/>
      <c r="F148" s="599"/>
      <c r="G148" s="608"/>
      <c r="H148" s="651"/>
    </row>
    <row r="149" spans="1:8" ht="11.45" customHeight="1">
      <c r="A149" s="650"/>
      <c r="B149" s="599"/>
      <c r="C149" s="599"/>
      <c r="D149" s="599"/>
      <c r="E149" s="599"/>
      <c r="F149" s="599"/>
      <c r="G149" s="608"/>
      <c r="H149" s="651"/>
    </row>
    <row r="150" spans="1:8" ht="11.45" customHeight="1">
      <c r="A150" s="650"/>
      <c r="B150" s="599"/>
      <c r="C150" s="599"/>
      <c r="D150" s="599"/>
      <c r="E150" s="599"/>
      <c r="F150" s="599"/>
      <c r="G150" s="608"/>
      <c r="H150" s="651"/>
    </row>
    <row r="151" spans="1:8" ht="11.45" customHeight="1">
      <c r="A151" s="650"/>
      <c r="B151" s="599"/>
      <c r="C151" s="599"/>
      <c r="D151" s="599"/>
      <c r="E151" s="599"/>
      <c r="F151" s="599"/>
      <c r="G151" s="608"/>
      <c r="H151" s="651"/>
    </row>
    <row r="152" spans="1:8" ht="11.45" customHeight="1">
      <c r="A152" s="650"/>
      <c r="B152" s="599"/>
      <c r="C152" s="599"/>
      <c r="D152" s="599"/>
      <c r="E152" s="599"/>
      <c r="F152" s="599"/>
      <c r="G152" s="608"/>
      <c r="H152" s="651"/>
    </row>
    <row r="153" spans="1:8" ht="11.45" customHeight="1">
      <c r="A153" s="4097"/>
      <c r="B153" s="4098"/>
      <c r="C153" s="4098"/>
      <c r="D153" s="4098"/>
      <c r="E153" s="4098"/>
      <c r="F153" s="4098"/>
      <c r="G153" s="4098"/>
      <c r="H153" s="4099"/>
    </row>
    <row r="154" spans="1:8" ht="11.45" customHeight="1">
      <c r="A154" s="4097" t="s">
        <v>383</v>
      </c>
      <c r="B154" s="4098"/>
      <c r="C154" s="4098"/>
      <c r="D154" s="4098"/>
      <c r="E154" s="4098"/>
      <c r="F154" s="4098"/>
      <c r="G154" s="4098"/>
      <c r="H154" s="4099"/>
    </row>
    <row r="155" spans="1:8" ht="11.45" customHeight="1">
      <c r="A155" s="650"/>
      <c r="B155" s="599"/>
      <c r="C155" s="599"/>
      <c r="D155" s="599"/>
      <c r="E155" s="599"/>
      <c r="F155" s="599"/>
      <c r="G155" s="608"/>
      <c r="H155" s="651"/>
    </row>
    <row r="156" spans="1:8" ht="11.45" customHeight="1">
      <c r="A156" s="650"/>
      <c r="B156" s="599"/>
      <c r="C156" s="599"/>
      <c r="D156" s="599"/>
      <c r="E156" s="599"/>
      <c r="F156" s="599"/>
      <c r="G156" s="608"/>
      <c r="H156" s="651"/>
    </row>
    <row r="157" spans="1:8" ht="11.45" customHeight="1">
      <c r="A157" s="650"/>
      <c r="B157" s="599"/>
      <c r="C157" s="599"/>
      <c r="D157" s="599"/>
      <c r="E157" s="599"/>
      <c r="F157" s="599"/>
      <c r="G157" s="608"/>
      <c r="H157" s="651"/>
    </row>
    <row r="158" spans="1:8" ht="11.45" customHeight="1">
      <c r="A158" s="650"/>
      <c r="B158" s="599"/>
      <c r="C158" s="599"/>
      <c r="D158" s="599"/>
      <c r="E158" s="599"/>
      <c r="F158" s="599"/>
      <c r="G158" s="608"/>
      <c r="H158" s="651"/>
    </row>
    <row r="159" spans="1:8" ht="11.45" customHeight="1">
      <c r="A159" s="653"/>
      <c r="B159" s="638"/>
      <c r="C159" s="638"/>
      <c r="D159" s="638"/>
      <c r="E159" s="638"/>
      <c r="F159" s="638"/>
      <c r="G159" s="638"/>
      <c r="H159" s="654"/>
    </row>
    <row r="160" spans="1:8" ht="11.45" customHeight="1">
      <c r="A160" s="650"/>
      <c r="B160" s="599"/>
      <c r="C160" s="599"/>
      <c r="D160" s="599"/>
      <c r="E160" s="599"/>
      <c r="F160" s="599"/>
      <c r="G160" s="608"/>
      <c r="H160" s="651"/>
    </row>
    <row r="161" spans="1:8" ht="11.45" customHeight="1">
      <c r="A161" s="650"/>
      <c r="B161" s="599"/>
      <c r="C161" s="599"/>
      <c r="D161" s="599"/>
      <c r="E161" s="599"/>
      <c r="F161" s="599"/>
      <c r="G161" s="608"/>
      <c r="H161" s="651"/>
    </row>
    <row r="162" spans="1:8" ht="11.45" customHeight="1">
      <c r="A162" s="650"/>
      <c r="B162" s="599"/>
      <c r="C162" s="599"/>
      <c r="D162" s="599"/>
      <c r="E162" s="599"/>
      <c r="F162" s="599"/>
      <c r="G162" s="608"/>
      <c r="H162" s="651"/>
    </row>
    <row r="163" spans="1:8" ht="11.45" customHeight="1">
      <c r="A163" s="650"/>
      <c r="B163" s="599"/>
      <c r="C163" s="599"/>
      <c r="D163" s="599"/>
      <c r="E163" s="599"/>
      <c r="F163" s="599"/>
      <c r="G163" s="608"/>
      <c r="H163" s="651"/>
    </row>
    <row r="164" spans="1:8" ht="11.45" customHeight="1">
      <c r="A164" s="650"/>
      <c r="B164" s="599"/>
      <c r="C164" s="599"/>
      <c r="D164" s="599"/>
      <c r="E164" s="599"/>
      <c r="F164" s="599"/>
      <c r="G164" s="608"/>
      <c r="H164" s="651"/>
    </row>
    <row r="165" spans="1:8" ht="11.45" customHeight="1">
      <c r="A165" s="650"/>
      <c r="B165" s="599"/>
      <c r="C165" s="599"/>
      <c r="D165" s="599"/>
      <c r="E165" s="599"/>
      <c r="F165" s="599"/>
      <c r="G165" s="608"/>
      <c r="H165" s="651"/>
    </row>
    <row r="166" spans="1:8" ht="11.45" customHeight="1">
      <c r="A166" s="650"/>
      <c r="B166" s="599"/>
      <c r="C166" s="599"/>
      <c r="D166" s="599"/>
      <c r="E166" s="599"/>
      <c r="F166" s="599"/>
      <c r="G166" s="608"/>
      <c r="H166" s="651"/>
    </row>
    <row r="167" spans="1:8" ht="11.45" customHeight="1">
      <c r="A167" s="650"/>
      <c r="B167" s="599"/>
      <c r="C167" s="599"/>
      <c r="D167" s="599"/>
      <c r="E167" s="599"/>
      <c r="F167" s="599"/>
      <c r="G167" s="608"/>
      <c r="H167" s="651"/>
    </row>
    <row r="168" spans="1:8" ht="11.45" customHeight="1">
      <c r="A168" s="650"/>
      <c r="B168" s="599"/>
      <c r="C168" s="599"/>
      <c r="D168" s="599"/>
      <c r="E168" s="599"/>
      <c r="F168" s="599"/>
      <c r="G168" s="608"/>
      <c r="H168" s="651"/>
    </row>
    <row r="169" spans="1:8" ht="11.45" customHeight="1">
      <c r="A169" s="650"/>
      <c r="B169" s="599"/>
      <c r="C169" s="599"/>
      <c r="D169" s="599"/>
      <c r="E169" s="599"/>
      <c r="F169" s="599"/>
      <c r="G169" s="608"/>
      <c r="H169" s="651"/>
    </row>
    <row r="170" spans="1:8" ht="11.45" customHeight="1">
      <c r="A170" s="650"/>
      <c r="B170" s="599"/>
      <c r="C170" s="599"/>
      <c r="D170" s="599"/>
      <c r="E170" s="599"/>
      <c r="F170" s="599"/>
      <c r="G170" s="608"/>
      <c r="H170" s="651"/>
    </row>
    <row r="171" spans="1:8" ht="11.45" customHeight="1">
      <c r="A171" s="650"/>
      <c r="B171" s="599"/>
      <c r="C171" s="599"/>
      <c r="D171" s="599"/>
      <c r="E171" s="599"/>
      <c r="F171" s="599"/>
      <c r="G171" s="608"/>
      <c r="H171" s="651"/>
    </row>
    <row r="172" spans="1:8" ht="11.45" customHeight="1">
      <c r="A172" s="650"/>
      <c r="B172" s="599"/>
      <c r="C172" s="599"/>
      <c r="D172" s="599"/>
      <c r="E172" s="599"/>
      <c r="F172" s="599"/>
      <c r="G172" s="608"/>
      <c r="H172" s="651"/>
    </row>
    <row r="173" spans="1:8" ht="11.45" customHeight="1">
      <c r="A173" s="598"/>
      <c r="B173" s="599"/>
      <c r="C173" s="599"/>
      <c r="D173" s="599"/>
      <c r="E173" s="599"/>
      <c r="F173" s="599"/>
      <c r="G173" s="608"/>
      <c r="H173" s="651"/>
    </row>
    <row r="174" spans="1:8" ht="11.45" customHeight="1">
      <c r="A174" s="650"/>
      <c r="B174" s="599"/>
      <c r="C174" s="599"/>
      <c r="D174" s="599"/>
      <c r="E174" s="599"/>
      <c r="F174" s="599"/>
      <c r="G174" s="608"/>
      <c r="H174" s="651"/>
    </row>
    <row r="175" spans="1:8" ht="11.45" customHeight="1">
      <c r="A175" s="650"/>
      <c r="B175" s="599"/>
      <c r="C175" s="599"/>
      <c r="D175" s="599"/>
      <c r="E175" s="599"/>
      <c r="F175" s="599"/>
      <c r="G175" s="608"/>
      <c r="H175" s="651"/>
    </row>
    <row r="176" spans="1:8" ht="11.45" customHeight="1">
      <c r="A176" s="650"/>
      <c r="B176" s="599"/>
      <c r="C176" s="599"/>
      <c r="D176" s="599"/>
      <c r="E176" s="599"/>
      <c r="F176" s="599"/>
      <c r="G176" s="608"/>
      <c r="H176" s="651"/>
    </row>
    <row r="177" spans="1:8" ht="11.45" customHeight="1">
      <c r="A177" s="650"/>
      <c r="B177" s="599"/>
      <c r="C177" s="599"/>
      <c r="D177" s="599"/>
      <c r="E177" s="599"/>
      <c r="F177" s="599"/>
      <c r="G177" s="608"/>
      <c r="H177" s="651"/>
    </row>
    <row r="178" spans="1:8" ht="11.45" customHeight="1">
      <c r="A178" s="650"/>
      <c r="B178" s="599"/>
      <c r="C178" s="599"/>
      <c r="D178" s="599"/>
      <c r="E178" s="599"/>
      <c r="F178" s="599"/>
      <c r="G178" s="608"/>
      <c r="H178" s="651"/>
    </row>
    <row r="179" spans="1:8" ht="11.45" customHeight="1">
      <c r="A179" s="650"/>
      <c r="B179" s="599"/>
      <c r="C179" s="599"/>
      <c r="D179" s="599"/>
      <c r="E179" s="599"/>
      <c r="F179" s="599"/>
      <c r="G179" s="608"/>
      <c r="H179" s="651"/>
    </row>
    <row r="180" spans="1:8" ht="11.45" customHeight="1">
      <c r="A180" s="650"/>
      <c r="B180" s="599"/>
      <c r="C180" s="599"/>
      <c r="D180" s="599"/>
      <c r="E180" s="599"/>
      <c r="F180" s="599"/>
      <c r="G180" s="608"/>
      <c r="H180" s="651"/>
    </row>
    <row r="181" spans="1:8" ht="11.45" customHeight="1">
      <c r="A181" s="650"/>
      <c r="B181" s="599"/>
      <c r="C181" s="599"/>
      <c r="D181" s="599"/>
      <c r="E181" s="599"/>
      <c r="F181" s="599"/>
      <c r="G181" s="608"/>
      <c r="H181" s="651"/>
    </row>
    <row r="182" spans="1:8" ht="11.45" customHeight="1">
      <c r="A182" s="650"/>
      <c r="B182" s="599"/>
      <c r="C182" s="599"/>
      <c r="D182" s="599"/>
      <c r="E182" s="599"/>
      <c r="F182" s="599"/>
      <c r="G182" s="608"/>
      <c r="H182" s="651"/>
    </row>
    <row r="183" spans="1:8" ht="11.45" customHeight="1">
      <c r="A183" s="650"/>
      <c r="B183" s="599"/>
      <c r="C183" s="599"/>
      <c r="D183" s="599"/>
      <c r="E183" s="599"/>
      <c r="F183" s="599"/>
      <c r="G183" s="608"/>
      <c r="H183" s="651"/>
    </row>
    <row r="184" spans="1:8" ht="11.45" customHeight="1">
      <c r="A184" s="650"/>
      <c r="B184" s="599"/>
      <c r="C184" s="599"/>
      <c r="D184" s="599"/>
      <c r="E184" s="599"/>
      <c r="F184" s="599"/>
      <c r="G184" s="608"/>
      <c r="H184" s="651"/>
    </row>
    <row r="185" spans="1:8" ht="11.45" customHeight="1">
      <c r="A185" s="650"/>
      <c r="B185" s="599"/>
      <c r="C185" s="599"/>
      <c r="D185" s="599"/>
      <c r="E185" s="599"/>
      <c r="F185" s="599"/>
      <c r="G185" s="608"/>
      <c r="H185" s="651"/>
    </row>
    <row r="186" spans="1:8" ht="11.45" customHeight="1">
      <c r="A186" s="650"/>
      <c r="B186" s="599"/>
      <c r="C186" s="599"/>
      <c r="D186" s="599"/>
      <c r="E186" s="599"/>
      <c r="F186" s="599"/>
      <c r="G186" s="608"/>
      <c r="H186" s="651"/>
    </row>
    <row r="187" spans="1:8" ht="11.45" customHeight="1">
      <c r="A187" s="650"/>
      <c r="B187" s="599"/>
      <c r="C187" s="599"/>
      <c r="D187" s="599"/>
      <c r="E187" s="599"/>
      <c r="F187" s="599"/>
      <c r="G187" s="608"/>
      <c r="H187" s="651"/>
    </row>
    <row r="188" spans="1:8" ht="11.45" customHeight="1">
      <c r="A188" s="650"/>
      <c r="B188" s="599"/>
      <c r="C188" s="599"/>
      <c r="D188" s="599"/>
      <c r="E188" s="599"/>
      <c r="F188" s="599"/>
      <c r="G188" s="608"/>
      <c r="H188" s="651"/>
    </row>
    <row r="189" spans="1:8" ht="11.45" customHeight="1">
      <c r="A189" s="650"/>
      <c r="B189" s="599"/>
      <c r="C189" s="599"/>
      <c r="D189" s="599"/>
      <c r="E189" s="599"/>
      <c r="F189" s="599"/>
      <c r="G189" s="608"/>
      <c r="H189" s="651"/>
    </row>
    <row r="190" spans="1:8" ht="11.45" customHeight="1">
      <c r="A190" s="650"/>
      <c r="B190" s="599"/>
      <c r="C190" s="599"/>
      <c r="D190" s="599"/>
      <c r="E190" s="599"/>
      <c r="F190" s="599"/>
      <c r="G190" s="608"/>
      <c r="H190" s="651"/>
    </row>
    <row r="191" spans="1:8" ht="11.45" customHeight="1">
      <c r="A191" s="650"/>
      <c r="B191" s="599"/>
      <c r="C191" s="599"/>
      <c r="D191" s="599"/>
      <c r="E191" s="599"/>
      <c r="F191" s="599"/>
      <c r="G191" s="608"/>
      <c r="H191" s="651"/>
    </row>
    <row r="192" spans="1:8" ht="11.45" customHeight="1">
      <c r="A192" s="650"/>
      <c r="B192" s="599"/>
      <c r="C192" s="599"/>
      <c r="D192" s="599"/>
      <c r="E192" s="599"/>
      <c r="F192" s="599"/>
      <c r="G192" s="608"/>
      <c r="H192" s="651"/>
    </row>
    <row r="193" spans="1:8" ht="11.45" customHeight="1">
      <c r="A193" s="650"/>
      <c r="B193" s="599"/>
      <c r="C193" s="599"/>
      <c r="D193" s="599"/>
      <c r="E193" s="599"/>
      <c r="F193" s="599"/>
      <c r="G193" s="608"/>
      <c r="H193" s="651"/>
    </row>
    <row r="194" spans="1:8" ht="11.45" customHeight="1">
      <c r="A194" s="650"/>
      <c r="B194" s="599"/>
      <c r="C194" s="599"/>
      <c r="D194" s="599"/>
      <c r="E194" s="599"/>
      <c r="F194" s="599"/>
      <c r="G194" s="608"/>
      <c r="H194" s="651"/>
    </row>
    <row r="195" spans="1:8" ht="11.45" customHeight="1">
      <c r="A195" s="650"/>
      <c r="B195" s="599"/>
      <c r="C195" s="599"/>
      <c r="D195" s="599"/>
      <c r="E195" s="599"/>
      <c r="F195" s="599"/>
      <c r="G195" s="608"/>
      <c r="H195" s="651"/>
    </row>
    <row r="196" spans="1:8" ht="11.45" customHeight="1">
      <c r="A196" s="650"/>
      <c r="B196" s="599"/>
      <c r="C196" s="599"/>
      <c r="D196" s="599"/>
      <c r="E196" s="599"/>
      <c r="F196" s="599"/>
      <c r="G196" s="608"/>
      <c r="H196" s="651"/>
    </row>
    <row r="197" spans="1:8" ht="11.45" customHeight="1">
      <c r="A197" s="650"/>
      <c r="B197" s="599"/>
      <c r="C197" s="599"/>
      <c r="D197" s="599"/>
      <c r="E197" s="599"/>
      <c r="F197" s="599"/>
      <c r="G197" s="608"/>
      <c r="H197" s="651"/>
    </row>
    <row r="198" spans="1:8" ht="11.45" customHeight="1">
      <c r="A198" s="650"/>
      <c r="B198" s="599"/>
      <c r="C198" s="599"/>
      <c r="D198" s="599"/>
      <c r="E198" s="599"/>
      <c r="F198" s="599"/>
      <c r="G198" s="608"/>
      <c r="H198" s="651"/>
    </row>
    <row r="199" spans="1:8" ht="11.45" customHeight="1">
      <c r="A199" s="650"/>
      <c r="B199" s="599"/>
      <c r="C199" s="599"/>
      <c r="D199" s="599"/>
      <c r="E199" s="599"/>
      <c r="F199" s="599"/>
      <c r="G199" s="608"/>
      <c r="H199" s="651"/>
    </row>
    <row r="200" spans="1:8" ht="11.45" customHeight="1">
      <c r="A200" s="650"/>
      <c r="B200" s="599"/>
      <c r="C200" s="599"/>
      <c r="D200" s="599"/>
      <c r="E200" s="599"/>
      <c r="F200" s="599"/>
      <c r="G200" s="608"/>
      <c r="H200" s="651"/>
    </row>
    <row r="201" spans="1:8" ht="11.45" customHeight="1">
      <c r="A201" s="650"/>
      <c r="B201" s="599"/>
      <c r="C201" s="599"/>
      <c r="D201" s="599"/>
      <c r="E201" s="599"/>
      <c r="F201" s="599"/>
      <c r="G201" s="608"/>
      <c r="H201" s="651"/>
    </row>
    <row r="202" spans="1:8" ht="11.45" customHeight="1">
      <c r="A202" s="650"/>
      <c r="B202" s="599"/>
      <c r="C202" s="599"/>
      <c r="D202" s="599"/>
      <c r="E202" s="599"/>
      <c r="F202" s="599"/>
      <c r="G202" s="608"/>
      <c r="H202" s="651"/>
    </row>
    <row r="203" spans="1:8" ht="11.45" customHeight="1">
      <c r="A203" s="650"/>
      <c r="B203" s="599"/>
      <c r="C203" s="599"/>
      <c r="D203" s="599"/>
      <c r="E203" s="599"/>
      <c r="F203" s="599"/>
      <c r="G203" s="608"/>
      <c r="H203" s="651"/>
    </row>
    <row r="204" spans="1:8" ht="11.45" customHeight="1">
      <c r="A204" s="650"/>
      <c r="B204" s="599"/>
      <c r="C204" s="599"/>
      <c r="D204" s="599"/>
      <c r="E204" s="599"/>
      <c r="F204" s="599"/>
      <c r="G204" s="608"/>
      <c r="H204" s="651"/>
    </row>
    <row r="205" spans="1:8" ht="11.45" customHeight="1">
      <c r="A205" s="650"/>
      <c r="B205" s="599"/>
      <c r="C205" s="599"/>
      <c r="D205" s="599"/>
      <c r="E205" s="599"/>
      <c r="F205" s="599"/>
      <c r="G205" s="608"/>
      <c r="H205" s="651"/>
    </row>
    <row r="206" spans="1:8" ht="11.45" customHeight="1">
      <c r="A206" s="650"/>
      <c r="B206" s="599"/>
      <c r="C206" s="599"/>
      <c r="D206" s="599"/>
      <c r="E206" s="599"/>
      <c r="F206" s="599"/>
      <c r="G206" s="608"/>
      <c r="H206" s="651"/>
    </row>
    <row r="207" spans="1:8" ht="11.45" customHeight="1">
      <c r="A207" s="650"/>
      <c r="B207" s="599"/>
      <c r="C207" s="599"/>
      <c r="D207" s="599"/>
      <c r="E207" s="599"/>
      <c r="F207" s="599"/>
      <c r="G207" s="608"/>
      <c r="H207" s="651"/>
    </row>
    <row r="208" spans="1:8" ht="11.45" customHeight="1">
      <c r="A208" s="650"/>
      <c r="B208" s="599"/>
      <c r="C208" s="599"/>
      <c r="D208" s="599"/>
      <c r="E208" s="599"/>
      <c r="F208" s="599"/>
      <c r="G208" s="608"/>
      <c r="H208" s="651"/>
    </row>
    <row r="209" spans="1:8" ht="11.45" customHeight="1">
      <c r="A209" s="655"/>
      <c r="B209" s="645"/>
      <c r="C209" s="646"/>
      <c r="D209" s="646"/>
      <c r="E209" s="646"/>
      <c r="F209" s="646"/>
      <c r="G209" s="618"/>
      <c r="H209" s="651"/>
    </row>
    <row r="210" spans="1:8" ht="11.45" customHeight="1">
      <c r="A210" s="655"/>
      <c r="B210" s="645"/>
      <c r="C210" s="646"/>
      <c r="D210" s="646"/>
      <c r="E210" s="646"/>
      <c r="F210" s="646"/>
      <c r="G210" s="618"/>
      <c r="H210" s="651"/>
    </row>
    <row r="211" spans="1:8" ht="11.45" customHeight="1">
      <c r="A211" s="655"/>
      <c r="B211" s="645"/>
      <c r="C211" s="646"/>
      <c r="D211" s="646"/>
      <c r="E211" s="646"/>
      <c r="F211" s="646"/>
      <c r="G211" s="618"/>
      <c r="H211" s="651"/>
    </row>
    <row r="212" spans="1:8" ht="11.45" customHeight="1">
      <c r="A212" s="639"/>
      <c r="B212" s="640"/>
      <c r="C212" s="641"/>
      <c r="D212" s="641"/>
      <c r="E212" s="641"/>
      <c r="F212" s="641"/>
      <c r="G212" s="642"/>
      <c r="H212" s="643"/>
    </row>
    <row r="213" spans="1:8" ht="11.45" customHeight="1">
      <c r="A213" s="524"/>
      <c r="B213" s="524"/>
      <c r="C213" s="525"/>
      <c r="D213" s="525"/>
      <c r="E213" s="525"/>
      <c r="F213" s="525"/>
      <c r="G213" s="539"/>
      <c r="H213" s="233" t="s">
        <v>166</v>
      </c>
    </row>
    <row r="214" spans="1:8">
      <c r="A214" s="524"/>
      <c r="B214" s="524"/>
      <c r="C214" s="525"/>
      <c r="D214" s="525"/>
      <c r="E214" s="525"/>
      <c r="F214" s="525"/>
      <c r="G214" s="539"/>
      <c r="H214" s="539"/>
    </row>
    <row r="215" spans="1:8">
      <c r="A215" s="524"/>
      <c r="B215" s="524"/>
      <c r="C215" s="525"/>
      <c r="D215" s="525"/>
      <c r="E215" s="525"/>
      <c r="F215" s="525"/>
      <c r="G215" s="539"/>
      <c r="H215" s="539"/>
    </row>
    <row r="216" spans="1:8" hidden="1">
      <c r="A216" s="524"/>
      <c r="B216" s="524"/>
      <c r="C216" s="525"/>
      <c r="D216" s="525"/>
      <c r="E216" s="525"/>
      <c r="F216" s="525"/>
      <c r="G216" s="539"/>
      <c r="H216" s="539"/>
    </row>
    <row r="217" spans="1:8" hidden="1">
      <c r="A217" s="524"/>
      <c r="B217" s="524"/>
      <c r="C217" s="525"/>
      <c r="D217" s="525"/>
      <c r="E217" s="525"/>
      <c r="F217" s="525"/>
      <c r="G217" s="539"/>
      <c r="H217" s="539"/>
    </row>
    <row r="218" spans="1:8" hidden="1">
      <c r="A218" s="524"/>
      <c r="B218" s="524"/>
      <c r="C218" s="525"/>
      <c r="D218" s="525"/>
      <c r="E218" s="525"/>
      <c r="F218" s="525"/>
      <c r="G218" s="539"/>
      <c r="H218" s="539"/>
    </row>
    <row r="219" spans="1:8" hidden="1">
      <c r="A219" s="524"/>
      <c r="B219" s="524"/>
      <c r="C219" s="525"/>
      <c r="D219" s="525"/>
      <c r="E219" s="525"/>
      <c r="F219" s="525"/>
      <c r="G219" s="539"/>
      <c r="H219" s="539"/>
    </row>
    <row r="220" spans="1:8" hidden="1">
      <c r="A220" s="524"/>
      <c r="B220" s="524"/>
      <c r="C220" s="525"/>
      <c r="D220" s="525"/>
      <c r="E220" s="525"/>
      <c r="F220" s="525"/>
      <c r="G220" s="539"/>
      <c r="H220" s="539"/>
    </row>
    <row r="221" spans="1:8" hidden="1">
      <c r="A221" s="524"/>
      <c r="B221" s="524"/>
      <c r="C221" s="525"/>
      <c r="D221" s="525"/>
      <c r="E221" s="525"/>
      <c r="F221" s="525"/>
      <c r="G221" s="539"/>
      <c r="H221" s="539"/>
    </row>
    <row r="222" spans="1:8" hidden="1">
      <c r="A222" s="524"/>
      <c r="B222" s="524"/>
      <c r="C222" s="525"/>
      <c r="D222" s="525"/>
      <c r="E222" s="525"/>
      <c r="F222" s="525"/>
      <c r="G222" s="539"/>
      <c r="H222" s="539"/>
    </row>
    <row r="223" spans="1:8" hidden="1">
      <c r="A223" s="524"/>
      <c r="B223" s="524"/>
      <c r="C223" s="525"/>
      <c r="D223" s="525"/>
      <c r="E223" s="525"/>
      <c r="F223" s="525"/>
      <c r="G223" s="539"/>
      <c r="H223" s="539"/>
    </row>
    <row r="224" spans="1:8" hidden="1">
      <c r="A224" s="524"/>
      <c r="B224" s="524"/>
      <c r="C224" s="525"/>
      <c r="D224" s="525"/>
      <c r="E224" s="525"/>
      <c r="F224" s="525"/>
      <c r="G224" s="539"/>
      <c r="H224" s="539"/>
    </row>
    <row r="225" spans="1:8" hidden="1">
      <c r="A225" s="524"/>
      <c r="B225" s="524"/>
      <c r="C225" s="525"/>
      <c r="D225" s="525"/>
      <c r="E225" s="525"/>
      <c r="F225" s="525"/>
      <c r="G225" s="539"/>
      <c r="H225" s="539"/>
    </row>
    <row r="226" spans="1:8" hidden="1">
      <c r="A226" s="524"/>
      <c r="B226" s="524"/>
      <c r="C226" s="525"/>
      <c r="D226" s="525"/>
      <c r="E226" s="525"/>
      <c r="F226" s="525"/>
      <c r="G226" s="539"/>
      <c r="H226" s="539"/>
    </row>
    <row r="227" spans="1:8" hidden="1">
      <c r="A227" s="524"/>
      <c r="B227" s="524"/>
      <c r="C227" s="525"/>
      <c r="D227" s="525"/>
      <c r="E227" s="525"/>
      <c r="F227" s="525"/>
      <c r="G227" s="539"/>
      <c r="H227" s="539"/>
    </row>
    <row r="228" spans="1:8" hidden="1">
      <c r="A228" s="524"/>
      <c r="B228" s="524"/>
      <c r="C228" s="525"/>
      <c r="D228" s="525"/>
      <c r="E228" s="525"/>
      <c r="F228" s="525"/>
      <c r="G228" s="539"/>
      <c r="H228" s="539"/>
    </row>
    <row r="229" spans="1:8" hidden="1"/>
    <row r="230" spans="1:8" hidden="1">
      <c r="A230" s="524"/>
      <c r="B230" s="524"/>
      <c r="C230" s="525"/>
      <c r="D230" s="525"/>
      <c r="E230" s="525"/>
      <c r="F230" s="525"/>
      <c r="G230" s="539"/>
      <c r="H230" s="539"/>
    </row>
    <row r="231" spans="1:8" hidden="1">
      <c r="A231" s="524"/>
      <c r="B231" s="524"/>
      <c r="C231" s="525"/>
      <c r="D231" s="525"/>
      <c r="E231" s="525"/>
      <c r="F231" s="525"/>
      <c r="G231" s="539"/>
      <c r="H231" s="539"/>
    </row>
    <row r="232" spans="1:8" hidden="1">
      <c r="A232" s="524"/>
      <c r="B232" s="524"/>
      <c r="C232" s="525"/>
      <c r="D232" s="525"/>
      <c r="E232" s="525"/>
      <c r="F232" s="525"/>
      <c r="G232" s="539"/>
      <c r="H232" s="539"/>
    </row>
    <row r="233" spans="1:8" hidden="1">
      <c r="A233" s="524"/>
      <c r="B233" s="524"/>
      <c r="C233" s="525"/>
      <c r="D233" s="525"/>
      <c r="E233" s="525"/>
      <c r="F233" s="525"/>
      <c r="G233" s="539"/>
      <c r="H233" s="539"/>
    </row>
    <row r="234" spans="1:8" hidden="1">
      <c r="A234" s="524"/>
      <c r="B234" s="524"/>
      <c r="C234" s="525"/>
      <c r="D234" s="525"/>
      <c r="E234" s="525"/>
      <c r="F234" s="525"/>
      <c r="G234" s="539"/>
      <c r="H234" s="539"/>
    </row>
    <row r="235" spans="1:8"/>
    <row r="236" spans="1:8" hidden="1"/>
    <row r="237" spans="1:8" hidden="1"/>
    <row r="238" spans="1:8" hidden="1"/>
    <row r="239" spans="1:8" hidden="1"/>
    <row r="240" spans="1:8" hidden="1"/>
    <row r="241" hidden="1"/>
    <row r="242" hidden="1"/>
    <row r="243" hidden="1"/>
    <row r="244" hidden="1"/>
    <row r="245" hidden="1"/>
    <row r="246" hidden="1"/>
  </sheetData>
  <mergeCells count="4">
    <mergeCell ref="A145:H145"/>
    <mergeCell ref="A146:H146"/>
    <mergeCell ref="A153:H153"/>
    <mergeCell ref="A154:H154"/>
  </mergeCells>
  <printOptions horizontalCentered="1"/>
  <pageMargins left="1" right="1" top="0.5" bottom="0.5" header="0" footer="0"/>
  <pageSetup scale="95" orientation="portrait" horizontalDpi="4294967294" verticalDpi="4294967294" r:id="rId1"/>
  <headerFooter alignWithMargins="0"/>
  <rowBreaks count="2" manualBreakCount="2">
    <brk id="71" max="16383" man="1"/>
    <brk id="142"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WVR67"/>
  <sheetViews>
    <sheetView showZeros="0" view="pageBreakPreview" zoomScale="60" zoomScaleNormal="110" workbookViewId="0"/>
  </sheetViews>
  <sheetFormatPr defaultColWidth="0" defaultRowHeight="11.45" customHeight="1"/>
  <cols>
    <col min="1" max="1" width="4.33203125" style="2651" customWidth="1"/>
    <col min="2" max="2" width="6" style="2651" customWidth="1"/>
    <col min="3" max="3" width="9.33203125" style="2651" customWidth="1"/>
    <col min="4" max="4" width="44.83203125" style="2651" customWidth="1"/>
    <col min="5" max="5" width="18" style="2651" customWidth="1"/>
    <col min="6" max="6" width="17.1640625" style="2651" customWidth="1"/>
    <col min="7" max="7" width="4.33203125" style="2651" customWidth="1"/>
    <col min="8" max="8" width="11.5" style="2651" bestFit="1" customWidth="1"/>
    <col min="9" max="9" width="10.83203125" style="2651" bestFit="1" customWidth="1"/>
    <col min="10" max="10" width="9.33203125" style="2651" customWidth="1"/>
    <col min="11" max="256" width="10.6640625" style="2651" hidden="1"/>
    <col min="257" max="257" width="4.33203125" style="2651" customWidth="1"/>
    <col min="258" max="258" width="6" style="2651" customWidth="1"/>
    <col min="259" max="259" width="9.33203125" style="2651" customWidth="1"/>
    <col min="260" max="260" width="44.83203125" style="2651" customWidth="1"/>
    <col min="261" max="261" width="18" style="2651" customWidth="1"/>
    <col min="262" max="262" width="17.1640625" style="2651" customWidth="1"/>
    <col min="263" max="263" width="4.33203125" style="2651" customWidth="1"/>
    <col min="264" max="264" width="11.5" style="2651" bestFit="1" customWidth="1"/>
    <col min="265" max="265" width="10.83203125" style="2651" bestFit="1" customWidth="1"/>
    <col min="266" max="266" width="9.33203125" style="2651" customWidth="1"/>
    <col min="267" max="512" width="10.6640625" style="2651" hidden="1"/>
    <col min="513" max="513" width="4.33203125" style="2651" customWidth="1"/>
    <col min="514" max="514" width="6" style="2651" customWidth="1"/>
    <col min="515" max="515" width="9.33203125" style="2651" customWidth="1"/>
    <col min="516" max="516" width="44.83203125" style="2651" customWidth="1"/>
    <col min="517" max="517" width="18" style="2651" customWidth="1"/>
    <col min="518" max="518" width="17.1640625" style="2651" customWidth="1"/>
    <col min="519" max="519" width="4.33203125" style="2651" customWidth="1"/>
    <col min="520" max="520" width="11.5" style="2651" bestFit="1" customWidth="1"/>
    <col min="521" max="521" width="10.83203125" style="2651" bestFit="1" customWidth="1"/>
    <col min="522" max="522" width="9.33203125" style="2651" customWidth="1"/>
    <col min="523" max="768" width="10.6640625" style="2651" hidden="1"/>
    <col min="769" max="769" width="4.33203125" style="2651" customWidth="1"/>
    <col min="770" max="770" width="6" style="2651" customWidth="1"/>
    <col min="771" max="771" width="9.33203125" style="2651" customWidth="1"/>
    <col min="772" max="772" width="44.83203125" style="2651" customWidth="1"/>
    <col min="773" max="773" width="18" style="2651" customWidth="1"/>
    <col min="774" max="774" width="17.1640625" style="2651" customWidth="1"/>
    <col min="775" max="775" width="4.33203125" style="2651" customWidth="1"/>
    <col min="776" max="776" width="11.5" style="2651" bestFit="1" customWidth="1"/>
    <col min="777" max="777" width="10.83203125" style="2651" bestFit="1" customWidth="1"/>
    <col min="778" max="778" width="9.33203125" style="2651" customWidth="1"/>
    <col min="779" max="1024" width="10.6640625" style="2651" hidden="1"/>
    <col min="1025" max="1025" width="4.33203125" style="2651" customWidth="1"/>
    <col min="1026" max="1026" width="6" style="2651" customWidth="1"/>
    <col min="1027" max="1027" width="9.33203125" style="2651" customWidth="1"/>
    <col min="1028" max="1028" width="44.83203125" style="2651" customWidth="1"/>
    <col min="1029" max="1029" width="18" style="2651" customWidth="1"/>
    <col min="1030" max="1030" width="17.1640625" style="2651" customWidth="1"/>
    <col min="1031" max="1031" width="4.33203125" style="2651" customWidth="1"/>
    <col min="1032" max="1032" width="11.5" style="2651" bestFit="1" customWidth="1"/>
    <col min="1033" max="1033" width="10.83203125" style="2651" bestFit="1" customWidth="1"/>
    <col min="1034" max="1034" width="9.33203125" style="2651" customWidth="1"/>
    <col min="1035" max="1280" width="10.6640625" style="2651" hidden="1"/>
    <col min="1281" max="1281" width="4.33203125" style="2651" customWidth="1"/>
    <col min="1282" max="1282" width="6" style="2651" customWidth="1"/>
    <col min="1283" max="1283" width="9.33203125" style="2651" customWidth="1"/>
    <col min="1284" max="1284" width="44.83203125" style="2651" customWidth="1"/>
    <col min="1285" max="1285" width="18" style="2651" customWidth="1"/>
    <col min="1286" max="1286" width="17.1640625" style="2651" customWidth="1"/>
    <col min="1287" max="1287" width="4.33203125" style="2651" customWidth="1"/>
    <col min="1288" max="1288" width="11.5" style="2651" bestFit="1" customWidth="1"/>
    <col min="1289" max="1289" width="10.83203125" style="2651" bestFit="1" customWidth="1"/>
    <col min="1290" max="1290" width="9.33203125" style="2651" customWidth="1"/>
    <col min="1291" max="1536" width="10.6640625" style="2651" hidden="1"/>
    <col min="1537" max="1537" width="4.33203125" style="2651" customWidth="1"/>
    <col min="1538" max="1538" width="6" style="2651" customWidth="1"/>
    <col min="1539" max="1539" width="9.33203125" style="2651" customWidth="1"/>
    <col min="1540" max="1540" width="44.83203125" style="2651" customWidth="1"/>
    <col min="1541" max="1541" width="18" style="2651" customWidth="1"/>
    <col min="1542" max="1542" width="17.1640625" style="2651" customWidth="1"/>
    <col min="1543" max="1543" width="4.33203125" style="2651" customWidth="1"/>
    <col min="1544" max="1544" width="11.5" style="2651" bestFit="1" customWidth="1"/>
    <col min="1545" max="1545" width="10.83203125" style="2651" bestFit="1" customWidth="1"/>
    <col min="1546" max="1546" width="9.33203125" style="2651" customWidth="1"/>
    <col min="1547" max="1792" width="10.6640625" style="2651" hidden="1"/>
    <col min="1793" max="1793" width="4.33203125" style="2651" customWidth="1"/>
    <col min="1794" max="1794" width="6" style="2651" customWidth="1"/>
    <col min="1795" max="1795" width="9.33203125" style="2651" customWidth="1"/>
    <col min="1796" max="1796" width="44.83203125" style="2651" customWidth="1"/>
    <col min="1797" max="1797" width="18" style="2651" customWidth="1"/>
    <col min="1798" max="1798" width="17.1640625" style="2651" customWidth="1"/>
    <col min="1799" max="1799" width="4.33203125" style="2651" customWidth="1"/>
    <col min="1800" max="1800" width="11.5" style="2651" bestFit="1" customWidth="1"/>
    <col min="1801" max="1801" width="10.83203125" style="2651" bestFit="1" customWidth="1"/>
    <col min="1802" max="1802" width="9.33203125" style="2651" customWidth="1"/>
    <col min="1803" max="2048" width="10.6640625" style="2651" hidden="1"/>
    <col min="2049" max="2049" width="4.33203125" style="2651" customWidth="1"/>
    <col min="2050" max="2050" width="6" style="2651" customWidth="1"/>
    <col min="2051" max="2051" width="9.33203125" style="2651" customWidth="1"/>
    <col min="2052" max="2052" width="44.83203125" style="2651" customWidth="1"/>
    <col min="2053" max="2053" width="18" style="2651" customWidth="1"/>
    <col min="2054" max="2054" width="17.1640625" style="2651" customWidth="1"/>
    <col min="2055" max="2055" width="4.33203125" style="2651" customWidth="1"/>
    <col min="2056" max="2056" width="11.5" style="2651" bestFit="1" customWidth="1"/>
    <col min="2057" max="2057" width="10.83203125" style="2651" bestFit="1" customWidth="1"/>
    <col min="2058" max="2058" width="9.33203125" style="2651" customWidth="1"/>
    <col min="2059" max="2304" width="10.6640625" style="2651" hidden="1"/>
    <col min="2305" max="2305" width="4.33203125" style="2651" customWidth="1"/>
    <col min="2306" max="2306" width="6" style="2651" customWidth="1"/>
    <col min="2307" max="2307" width="9.33203125" style="2651" customWidth="1"/>
    <col min="2308" max="2308" width="44.83203125" style="2651" customWidth="1"/>
    <col min="2309" max="2309" width="18" style="2651" customWidth="1"/>
    <col min="2310" max="2310" width="17.1640625" style="2651" customWidth="1"/>
    <col min="2311" max="2311" width="4.33203125" style="2651" customWidth="1"/>
    <col min="2312" max="2312" width="11.5" style="2651" bestFit="1" customWidth="1"/>
    <col min="2313" max="2313" width="10.83203125" style="2651" bestFit="1" customWidth="1"/>
    <col min="2314" max="2314" width="9.33203125" style="2651" customWidth="1"/>
    <col min="2315" max="2560" width="10.6640625" style="2651" hidden="1"/>
    <col min="2561" max="2561" width="4.33203125" style="2651" customWidth="1"/>
    <col min="2562" max="2562" width="6" style="2651" customWidth="1"/>
    <col min="2563" max="2563" width="9.33203125" style="2651" customWidth="1"/>
    <col min="2564" max="2564" width="44.83203125" style="2651" customWidth="1"/>
    <col min="2565" max="2565" width="18" style="2651" customWidth="1"/>
    <col min="2566" max="2566" width="17.1640625" style="2651" customWidth="1"/>
    <col min="2567" max="2567" width="4.33203125" style="2651" customWidth="1"/>
    <col min="2568" max="2568" width="11.5" style="2651" bestFit="1" customWidth="1"/>
    <col min="2569" max="2569" width="10.83203125" style="2651" bestFit="1" customWidth="1"/>
    <col min="2570" max="2570" width="9.33203125" style="2651" customWidth="1"/>
    <col min="2571" max="2816" width="10.6640625" style="2651" hidden="1"/>
    <col min="2817" max="2817" width="4.33203125" style="2651" customWidth="1"/>
    <col min="2818" max="2818" width="6" style="2651" customWidth="1"/>
    <col min="2819" max="2819" width="9.33203125" style="2651" customWidth="1"/>
    <col min="2820" max="2820" width="44.83203125" style="2651" customWidth="1"/>
    <col min="2821" max="2821" width="18" style="2651" customWidth="1"/>
    <col min="2822" max="2822" width="17.1640625" style="2651" customWidth="1"/>
    <col min="2823" max="2823" width="4.33203125" style="2651" customWidth="1"/>
    <col min="2824" max="2824" width="11.5" style="2651" bestFit="1" customWidth="1"/>
    <col min="2825" max="2825" width="10.83203125" style="2651" bestFit="1" customWidth="1"/>
    <col min="2826" max="2826" width="9.33203125" style="2651" customWidth="1"/>
    <col min="2827" max="3072" width="10.6640625" style="2651" hidden="1"/>
    <col min="3073" max="3073" width="4.33203125" style="2651" customWidth="1"/>
    <col min="3074" max="3074" width="6" style="2651" customWidth="1"/>
    <col min="3075" max="3075" width="9.33203125" style="2651" customWidth="1"/>
    <col min="3076" max="3076" width="44.83203125" style="2651" customWidth="1"/>
    <col min="3077" max="3077" width="18" style="2651" customWidth="1"/>
    <col min="3078" max="3078" width="17.1640625" style="2651" customWidth="1"/>
    <col min="3079" max="3079" width="4.33203125" style="2651" customWidth="1"/>
    <col min="3080" max="3080" width="11.5" style="2651" bestFit="1" customWidth="1"/>
    <col min="3081" max="3081" width="10.83203125" style="2651" bestFit="1" customWidth="1"/>
    <col min="3082" max="3082" width="9.33203125" style="2651" customWidth="1"/>
    <col min="3083" max="3328" width="10.6640625" style="2651" hidden="1"/>
    <col min="3329" max="3329" width="4.33203125" style="2651" customWidth="1"/>
    <col min="3330" max="3330" width="6" style="2651" customWidth="1"/>
    <col min="3331" max="3331" width="9.33203125" style="2651" customWidth="1"/>
    <col min="3332" max="3332" width="44.83203125" style="2651" customWidth="1"/>
    <col min="3333" max="3333" width="18" style="2651" customWidth="1"/>
    <col min="3334" max="3334" width="17.1640625" style="2651" customWidth="1"/>
    <col min="3335" max="3335" width="4.33203125" style="2651" customWidth="1"/>
    <col min="3336" max="3336" width="11.5" style="2651" bestFit="1" customWidth="1"/>
    <col min="3337" max="3337" width="10.83203125" style="2651" bestFit="1" customWidth="1"/>
    <col min="3338" max="3338" width="9.33203125" style="2651" customWidth="1"/>
    <col min="3339" max="3584" width="10.6640625" style="2651" hidden="1"/>
    <col min="3585" max="3585" width="4.33203125" style="2651" customWidth="1"/>
    <col min="3586" max="3586" width="6" style="2651" customWidth="1"/>
    <col min="3587" max="3587" width="9.33203125" style="2651" customWidth="1"/>
    <col min="3588" max="3588" width="44.83203125" style="2651" customWidth="1"/>
    <col min="3589" max="3589" width="18" style="2651" customWidth="1"/>
    <col min="3590" max="3590" width="17.1640625" style="2651" customWidth="1"/>
    <col min="3591" max="3591" width="4.33203125" style="2651" customWidth="1"/>
    <col min="3592" max="3592" width="11.5" style="2651" bestFit="1" customWidth="1"/>
    <col min="3593" max="3593" width="10.83203125" style="2651" bestFit="1" customWidth="1"/>
    <col min="3594" max="3594" width="9.33203125" style="2651" customWidth="1"/>
    <col min="3595" max="3840" width="10.6640625" style="2651" hidden="1"/>
    <col min="3841" max="3841" width="4.33203125" style="2651" customWidth="1"/>
    <col min="3842" max="3842" width="6" style="2651" customWidth="1"/>
    <col min="3843" max="3843" width="9.33203125" style="2651" customWidth="1"/>
    <col min="3844" max="3844" width="44.83203125" style="2651" customWidth="1"/>
    <col min="3845" max="3845" width="18" style="2651" customWidth="1"/>
    <col min="3846" max="3846" width="17.1640625" style="2651" customWidth="1"/>
    <col min="3847" max="3847" width="4.33203125" style="2651" customWidth="1"/>
    <col min="3848" max="3848" width="11.5" style="2651" bestFit="1" customWidth="1"/>
    <col min="3849" max="3849" width="10.83203125" style="2651" bestFit="1" customWidth="1"/>
    <col min="3850" max="3850" width="9.33203125" style="2651" customWidth="1"/>
    <col min="3851" max="4096" width="10.6640625" style="2651" hidden="1"/>
    <col min="4097" max="4097" width="4.33203125" style="2651" customWidth="1"/>
    <col min="4098" max="4098" width="6" style="2651" customWidth="1"/>
    <col min="4099" max="4099" width="9.33203125" style="2651" customWidth="1"/>
    <col min="4100" max="4100" width="44.83203125" style="2651" customWidth="1"/>
    <col min="4101" max="4101" width="18" style="2651" customWidth="1"/>
    <col min="4102" max="4102" width="17.1640625" style="2651" customWidth="1"/>
    <col min="4103" max="4103" width="4.33203125" style="2651" customWidth="1"/>
    <col min="4104" max="4104" width="11.5" style="2651" bestFit="1" customWidth="1"/>
    <col min="4105" max="4105" width="10.83203125" style="2651" bestFit="1" customWidth="1"/>
    <col min="4106" max="4106" width="9.33203125" style="2651" customWidth="1"/>
    <col min="4107" max="4352" width="10.6640625" style="2651" hidden="1"/>
    <col min="4353" max="4353" width="4.33203125" style="2651" customWidth="1"/>
    <col min="4354" max="4354" width="6" style="2651" customWidth="1"/>
    <col min="4355" max="4355" width="9.33203125" style="2651" customWidth="1"/>
    <col min="4356" max="4356" width="44.83203125" style="2651" customWidth="1"/>
    <col min="4357" max="4357" width="18" style="2651" customWidth="1"/>
    <col min="4358" max="4358" width="17.1640625" style="2651" customWidth="1"/>
    <col min="4359" max="4359" width="4.33203125" style="2651" customWidth="1"/>
    <col min="4360" max="4360" width="11.5" style="2651" bestFit="1" customWidth="1"/>
    <col min="4361" max="4361" width="10.83203125" style="2651" bestFit="1" customWidth="1"/>
    <col min="4362" max="4362" width="9.33203125" style="2651" customWidth="1"/>
    <col min="4363" max="4608" width="10.6640625" style="2651" hidden="1"/>
    <col min="4609" max="4609" width="4.33203125" style="2651" customWidth="1"/>
    <col min="4610" max="4610" width="6" style="2651" customWidth="1"/>
    <col min="4611" max="4611" width="9.33203125" style="2651" customWidth="1"/>
    <col min="4612" max="4612" width="44.83203125" style="2651" customWidth="1"/>
    <col min="4613" max="4613" width="18" style="2651" customWidth="1"/>
    <col min="4614" max="4614" width="17.1640625" style="2651" customWidth="1"/>
    <col min="4615" max="4615" width="4.33203125" style="2651" customWidth="1"/>
    <col min="4616" max="4616" width="11.5" style="2651" bestFit="1" customWidth="1"/>
    <col min="4617" max="4617" width="10.83203125" style="2651" bestFit="1" customWidth="1"/>
    <col min="4618" max="4618" width="9.33203125" style="2651" customWidth="1"/>
    <col min="4619" max="4864" width="10.6640625" style="2651" hidden="1"/>
    <col min="4865" max="4865" width="4.33203125" style="2651" customWidth="1"/>
    <col min="4866" max="4866" width="6" style="2651" customWidth="1"/>
    <col min="4867" max="4867" width="9.33203125" style="2651" customWidth="1"/>
    <col min="4868" max="4868" width="44.83203125" style="2651" customWidth="1"/>
    <col min="4869" max="4869" width="18" style="2651" customWidth="1"/>
    <col min="4870" max="4870" width="17.1640625" style="2651" customWidth="1"/>
    <col min="4871" max="4871" width="4.33203125" style="2651" customWidth="1"/>
    <col min="4872" max="4872" width="11.5" style="2651" bestFit="1" customWidth="1"/>
    <col min="4873" max="4873" width="10.83203125" style="2651" bestFit="1" customWidth="1"/>
    <col min="4874" max="4874" width="9.33203125" style="2651" customWidth="1"/>
    <col min="4875" max="5120" width="10.6640625" style="2651" hidden="1"/>
    <col min="5121" max="5121" width="4.33203125" style="2651" customWidth="1"/>
    <col min="5122" max="5122" width="6" style="2651" customWidth="1"/>
    <col min="5123" max="5123" width="9.33203125" style="2651" customWidth="1"/>
    <col min="5124" max="5124" width="44.83203125" style="2651" customWidth="1"/>
    <col min="5125" max="5125" width="18" style="2651" customWidth="1"/>
    <col min="5126" max="5126" width="17.1640625" style="2651" customWidth="1"/>
    <col min="5127" max="5127" width="4.33203125" style="2651" customWidth="1"/>
    <col min="5128" max="5128" width="11.5" style="2651" bestFit="1" customWidth="1"/>
    <col min="5129" max="5129" width="10.83203125" style="2651" bestFit="1" customWidth="1"/>
    <col min="5130" max="5130" width="9.33203125" style="2651" customWidth="1"/>
    <col min="5131" max="5376" width="10.6640625" style="2651" hidden="1"/>
    <col min="5377" max="5377" width="4.33203125" style="2651" customWidth="1"/>
    <col min="5378" max="5378" width="6" style="2651" customWidth="1"/>
    <col min="5379" max="5379" width="9.33203125" style="2651" customWidth="1"/>
    <col min="5380" max="5380" width="44.83203125" style="2651" customWidth="1"/>
    <col min="5381" max="5381" width="18" style="2651" customWidth="1"/>
    <col min="5382" max="5382" width="17.1640625" style="2651" customWidth="1"/>
    <col min="5383" max="5383" width="4.33203125" style="2651" customWidth="1"/>
    <col min="5384" max="5384" width="11.5" style="2651" bestFit="1" customWidth="1"/>
    <col min="5385" max="5385" width="10.83203125" style="2651" bestFit="1" customWidth="1"/>
    <col min="5386" max="5386" width="9.33203125" style="2651" customWidth="1"/>
    <col min="5387" max="5632" width="10.6640625" style="2651" hidden="1"/>
    <col min="5633" max="5633" width="4.33203125" style="2651" customWidth="1"/>
    <col min="5634" max="5634" width="6" style="2651" customWidth="1"/>
    <col min="5635" max="5635" width="9.33203125" style="2651" customWidth="1"/>
    <col min="5636" max="5636" width="44.83203125" style="2651" customWidth="1"/>
    <col min="5637" max="5637" width="18" style="2651" customWidth="1"/>
    <col min="5638" max="5638" width="17.1640625" style="2651" customWidth="1"/>
    <col min="5639" max="5639" width="4.33203125" style="2651" customWidth="1"/>
    <col min="5640" max="5640" width="11.5" style="2651" bestFit="1" customWidth="1"/>
    <col min="5641" max="5641" width="10.83203125" style="2651" bestFit="1" customWidth="1"/>
    <col min="5642" max="5642" width="9.33203125" style="2651" customWidth="1"/>
    <col min="5643" max="5888" width="10.6640625" style="2651" hidden="1"/>
    <col min="5889" max="5889" width="4.33203125" style="2651" customWidth="1"/>
    <col min="5890" max="5890" width="6" style="2651" customWidth="1"/>
    <col min="5891" max="5891" width="9.33203125" style="2651" customWidth="1"/>
    <col min="5892" max="5892" width="44.83203125" style="2651" customWidth="1"/>
    <col min="5893" max="5893" width="18" style="2651" customWidth="1"/>
    <col min="5894" max="5894" width="17.1640625" style="2651" customWidth="1"/>
    <col min="5895" max="5895" width="4.33203125" style="2651" customWidth="1"/>
    <col min="5896" max="5896" width="11.5" style="2651" bestFit="1" customWidth="1"/>
    <col min="5897" max="5897" width="10.83203125" style="2651" bestFit="1" customWidth="1"/>
    <col min="5898" max="5898" width="9.33203125" style="2651" customWidth="1"/>
    <col min="5899" max="6144" width="10.6640625" style="2651" hidden="1"/>
    <col min="6145" max="6145" width="4.33203125" style="2651" customWidth="1"/>
    <col min="6146" max="6146" width="6" style="2651" customWidth="1"/>
    <col min="6147" max="6147" width="9.33203125" style="2651" customWidth="1"/>
    <col min="6148" max="6148" width="44.83203125" style="2651" customWidth="1"/>
    <col min="6149" max="6149" width="18" style="2651" customWidth="1"/>
    <col min="6150" max="6150" width="17.1640625" style="2651" customWidth="1"/>
    <col min="6151" max="6151" width="4.33203125" style="2651" customWidth="1"/>
    <col min="6152" max="6152" width="11.5" style="2651" bestFit="1" customWidth="1"/>
    <col min="6153" max="6153" width="10.83203125" style="2651" bestFit="1" customWidth="1"/>
    <col min="6154" max="6154" width="9.33203125" style="2651" customWidth="1"/>
    <col min="6155" max="6400" width="10.6640625" style="2651" hidden="1"/>
    <col min="6401" max="6401" width="4.33203125" style="2651" customWidth="1"/>
    <col min="6402" max="6402" width="6" style="2651" customWidth="1"/>
    <col min="6403" max="6403" width="9.33203125" style="2651" customWidth="1"/>
    <col min="6404" max="6404" width="44.83203125" style="2651" customWidth="1"/>
    <col min="6405" max="6405" width="18" style="2651" customWidth="1"/>
    <col min="6406" max="6406" width="17.1640625" style="2651" customWidth="1"/>
    <col min="6407" max="6407" width="4.33203125" style="2651" customWidth="1"/>
    <col min="6408" max="6408" width="11.5" style="2651" bestFit="1" customWidth="1"/>
    <col min="6409" max="6409" width="10.83203125" style="2651" bestFit="1" customWidth="1"/>
    <col min="6410" max="6410" width="9.33203125" style="2651" customWidth="1"/>
    <col min="6411" max="6656" width="10.6640625" style="2651" hidden="1"/>
    <col min="6657" max="6657" width="4.33203125" style="2651" customWidth="1"/>
    <col min="6658" max="6658" width="6" style="2651" customWidth="1"/>
    <col min="6659" max="6659" width="9.33203125" style="2651" customWidth="1"/>
    <col min="6660" max="6660" width="44.83203125" style="2651" customWidth="1"/>
    <col min="6661" max="6661" width="18" style="2651" customWidth="1"/>
    <col min="6662" max="6662" width="17.1640625" style="2651" customWidth="1"/>
    <col min="6663" max="6663" width="4.33203125" style="2651" customWidth="1"/>
    <col min="6664" max="6664" width="11.5" style="2651" bestFit="1" customWidth="1"/>
    <col min="6665" max="6665" width="10.83203125" style="2651" bestFit="1" customWidth="1"/>
    <col min="6666" max="6666" width="9.33203125" style="2651" customWidth="1"/>
    <col min="6667" max="6912" width="10.6640625" style="2651" hidden="1"/>
    <col min="6913" max="6913" width="4.33203125" style="2651" customWidth="1"/>
    <col min="6914" max="6914" width="6" style="2651" customWidth="1"/>
    <col min="6915" max="6915" width="9.33203125" style="2651" customWidth="1"/>
    <col min="6916" max="6916" width="44.83203125" style="2651" customWidth="1"/>
    <col min="6917" max="6917" width="18" style="2651" customWidth="1"/>
    <col min="6918" max="6918" width="17.1640625" style="2651" customWidth="1"/>
    <col min="6919" max="6919" width="4.33203125" style="2651" customWidth="1"/>
    <col min="6920" max="6920" width="11.5" style="2651" bestFit="1" customWidth="1"/>
    <col min="6921" max="6921" width="10.83203125" style="2651" bestFit="1" customWidth="1"/>
    <col min="6922" max="6922" width="9.33203125" style="2651" customWidth="1"/>
    <col min="6923" max="7168" width="10.6640625" style="2651" hidden="1"/>
    <col min="7169" max="7169" width="4.33203125" style="2651" customWidth="1"/>
    <col min="7170" max="7170" width="6" style="2651" customWidth="1"/>
    <col min="7171" max="7171" width="9.33203125" style="2651" customWidth="1"/>
    <col min="7172" max="7172" width="44.83203125" style="2651" customWidth="1"/>
    <col min="7173" max="7173" width="18" style="2651" customWidth="1"/>
    <col min="7174" max="7174" width="17.1640625" style="2651" customWidth="1"/>
    <col min="7175" max="7175" width="4.33203125" style="2651" customWidth="1"/>
    <col min="7176" max="7176" width="11.5" style="2651" bestFit="1" customWidth="1"/>
    <col min="7177" max="7177" width="10.83203125" style="2651" bestFit="1" customWidth="1"/>
    <col min="7178" max="7178" width="9.33203125" style="2651" customWidth="1"/>
    <col min="7179" max="7424" width="10.6640625" style="2651" hidden="1"/>
    <col min="7425" max="7425" width="4.33203125" style="2651" customWidth="1"/>
    <col min="7426" max="7426" width="6" style="2651" customWidth="1"/>
    <col min="7427" max="7427" width="9.33203125" style="2651" customWidth="1"/>
    <col min="7428" max="7428" width="44.83203125" style="2651" customWidth="1"/>
    <col min="7429" max="7429" width="18" style="2651" customWidth="1"/>
    <col min="7430" max="7430" width="17.1640625" style="2651" customWidth="1"/>
    <col min="7431" max="7431" width="4.33203125" style="2651" customWidth="1"/>
    <col min="7432" max="7432" width="11.5" style="2651" bestFit="1" customWidth="1"/>
    <col min="7433" max="7433" width="10.83203125" style="2651" bestFit="1" customWidth="1"/>
    <col min="7434" max="7434" width="9.33203125" style="2651" customWidth="1"/>
    <col min="7435" max="7680" width="10.6640625" style="2651" hidden="1"/>
    <col min="7681" max="7681" width="4.33203125" style="2651" customWidth="1"/>
    <col min="7682" max="7682" width="6" style="2651" customWidth="1"/>
    <col min="7683" max="7683" width="9.33203125" style="2651" customWidth="1"/>
    <col min="7684" max="7684" width="44.83203125" style="2651" customWidth="1"/>
    <col min="7685" max="7685" width="18" style="2651" customWidth="1"/>
    <col min="7686" max="7686" width="17.1640625" style="2651" customWidth="1"/>
    <col min="7687" max="7687" width="4.33203125" style="2651" customWidth="1"/>
    <col min="7688" max="7688" width="11.5" style="2651" bestFit="1" customWidth="1"/>
    <col min="7689" max="7689" width="10.83203125" style="2651" bestFit="1" customWidth="1"/>
    <col min="7690" max="7690" width="9.33203125" style="2651" customWidth="1"/>
    <col min="7691" max="7936" width="10.6640625" style="2651" hidden="1"/>
    <col min="7937" max="7937" width="4.33203125" style="2651" customWidth="1"/>
    <col min="7938" max="7938" width="6" style="2651" customWidth="1"/>
    <col min="7939" max="7939" width="9.33203125" style="2651" customWidth="1"/>
    <col min="7940" max="7940" width="44.83203125" style="2651" customWidth="1"/>
    <col min="7941" max="7941" width="18" style="2651" customWidth="1"/>
    <col min="7942" max="7942" width="17.1640625" style="2651" customWidth="1"/>
    <col min="7943" max="7943" width="4.33203125" style="2651" customWidth="1"/>
    <col min="7944" max="7944" width="11.5" style="2651" bestFit="1" customWidth="1"/>
    <col min="7945" max="7945" width="10.83203125" style="2651" bestFit="1" customWidth="1"/>
    <col min="7946" max="7946" width="9.33203125" style="2651" customWidth="1"/>
    <col min="7947" max="8192" width="10.6640625" style="2651" hidden="1"/>
    <col min="8193" max="8193" width="4.33203125" style="2651" customWidth="1"/>
    <col min="8194" max="8194" width="6" style="2651" customWidth="1"/>
    <col min="8195" max="8195" width="9.33203125" style="2651" customWidth="1"/>
    <col min="8196" max="8196" width="44.83203125" style="2651" customWidth="1"/>
    <col min="8197" max="8197" width="18" style="2651" customWidth="1"/>
    <col min="8198" max="8198" width="17.1640625" style="2651" customWidth="1"/>
    <col min="8199" max="8199" width="4.33203125" style="2651" customWidth="1"/>
    <col min="8200" max="8200" width="11.5" style="2651" bestFit="1" customWidth="1"/>
    <col min="8201" max="8201" width="10.83203125" style="2651" bestFit="1" customWidth="1"/>
    <col min="8202" max="8202" width="9.33203125" style="2651" customWidth="1"/>
    <col min="8203" max="8448" width="10.6640625" style="2651" hidden="1"/>
    <col min="8449" max="8449" width="4.33203125" style="2651" customWidth="1"/>
    <col min="8450" max="8450" width="6" style="2651" customWidth="1"/>
    <col min="8451" max="8451" width="9.33203125" style="2651" customWidth="1"/>
    <col min="8452" max="8452" width="44.83203125" style="2651" customWidth="1"/>
    <col min="8453" max="8453" width="18" style="2651" customWidth="1"/>
    <col min="8454" max="8454" width="17.1640625" style="2651" customWidth="1"/>
    <col min="8455" max="8455" width="4.33203125" style="2651" customWidth="1"/>
    <col min="8456" max="8456" width="11.5" style="2651" bestFit="1" customWidth="1"/>
    <col min="8457" max="8457" width="10.83203125" style="2651" bestFit="1" customWidth="1"/>
    <col min="8458" max="8458" width="9.33203125" style="2651" customWidth="1"/>
    <col min="8459" max="8704" width="10.6640625" style="2651" hidden="1"/>
    <col min="8705" max="8705" width="4.33203125" style="2651" customWidth="1"/>
    <col min="8706" max="8706" width="6" style="2651" customWidth="1"/>
    <col min="8707" max="8707" width="9.33203125" style="2651" customWidth="1"/>
    <col min="8708" max="8708" width="44.83203125" style="2651" customWidth="1"/>
    <col min="8709" max="8709" width="18" style="2651" customWidth="1"/>
    <col min="8710" max="8710" width="17.1640625" style="2651" customWidth="1"/>
    <col min="8711" max="8711" width="4.33203125" style="2651" customWidth="1"/>
    <col min="8712" max="8712" width="11.5" style="2651" bestFit="1" customWidth="1"/>
    <col min="8713" max="8713" width="10.83203125" style="2651" bestFit="1" customWidth="1"/>
    <col min="8714" max="8714" width="9.33203125" style="2651" customWidth="1"/>
    <col min="8715" max="8960" width="10.6640625" style="2651" hidden="1"/>
    <col min="8961" max="8961" width="4.33203125" style="2651" customWidth="1"/>
    <col min="8962" max="8962" width="6" style="2651" customWidth="1"/>
    <col min="8963" max="8963" width="9.33203125" style="2651" customWidth="1"/>
    <col min="8964" max="8964" width="44.83203125" style="2651" customWidth="1"/>
    <col min="8965" max="8965" width="18" style="2651" customWidth="1"/>
    <col min="8966" max="8966" width="17.1640625" style="2651" customWidth="1"/>
    <col min="8967" max="8967" width="4.33203125" style="2651" customWidth="1"/>
    <col min="8968" max="8968" width="11.5" style="2651" bestFit="1" customWidth="1"/>
    <col min="8969" max="8969" width="10.83203125" style="2651" bestFit="1" customWidth="1"/>
    <col min="8970" max="8970" width="9.33203125" style="2651" customWidth="1"/>
    <col min="8971" max="9216" width="10.6640625" style="2651" hidden="1"/>
    <col min="9217" max="9217" width="4.33203125" style="2651" customWidth="1"/>
    <col min="9218" max="9218" width="6" style="2651" customWidth="1"/>
    <col min="9219" max="9219" width="9.33203125" style="2651" customWidth="1"/>
    <col min="9220" max="9220" width="44.83203125" style="2651" customWidth="1"/>
    <col min="9221" max="9221" width="18" style="2651" customWidth="1"/>
    <col min="9222" max="9222" width="17.1640625" style="2651" customWidth="1"/>
    <col min="9223" max="9223" width="4.33203125" style="2651" customWidth="1"/>
    <col min="9224" max="9224" width="11.5" style="2651" bestFit="1" customWidth="1"/>
    <col min="9225" max="9225" width="10.83203125" style="2651" bestFit="1" customWidth="1"/>
    <col min="9226" max="9226" width="9.33203125" style="2651" customWidth="1"/>
    <col min="9227" max="9472" width="10.6640625" style="2651" hidden="1"/>
    <col min="9473" max="9473" width="4.33203125" style="2651" customWidth="1"/>
    <col min="9474" max="9474" width="6" style="2651" customWidth="1"/>
    <col min="9475" max="9475" width="9.33203125" style="2651" customWidth="1"/>
    <col min="9476" max="9476" width="44.83203125" style="2651" customWidth="1"/>
    <col min="9477" max="9477" width="18" style="2651" customWidth="1"/>
    <col min="9478" max="9478" width="17.1640625" style="2651" customWidth="1"/>
    <col min="9479" max="9479" width="4.33203125" style="2651" customWidth="1"/>
    <col min="9480" max="9480" width="11.5" style="2651" bestFit="1" customWidth="1"/>
    <col min="9481" max="9481" width="10.83203125" style="2651" bestFit="1" customWidth="1"/>
    <col min="9482" max="9482" width="9.33203125" style="2651" customWidth="1"/>
    <col min="9483" max="9728" width="10.6640625" style="2651" hidden="1"/>
    <col min="9729" max="9729" width="4.33203125" style="2651" customWidth="1"/>
    <col min="9730" max="9730" width="6" style="2651" customWidth="1"/>
    <col min="9731" max="9731" width="9.33203125" style="2651" customWidth="1"/>
    <col min="9732" max="9732" width="44.83203125" style="2651" customWidth="1"/>
    <col min="9733" max="9733" width="18" style="2651" customWidth="1"/>
    <col min="9734" max="9734" width="17.1640625" style="2651" customWidth="1"/>
    <col min="9735" max="9735" width="4.33203125" style="2651" customWidth="1"/>
    <col min="9736" max="9736" width="11.5" style="2651" bestFit="1" customWidth="1"/>
    <col min="9737" max="9737" width="10.83203125" style="2651" bestFit="1" customWidth="1"/>
    <col min="9738" max="9738" width="9.33203125" style="2651" customWidth="1"/>
    <col min="9739" max="9984" width="10.6640625" style="2651" hidden="1"/>
    <col min="9985" max="9985" width="4.33203125" style="2651" customWidth="1"/>
    <col min="9986" max="9986" width="6" style="2651" customWidth="1"/>
    <col min="9987" max="9987" width="9.33203125" style="2651" customWidth="1"/>
    <col min="9988" max="9988" width="44.83203125" style="2651" customWidth="1"/>
    <col min="9989" max="9989" width="18" style="2651" customWidth="1"/>
    <col min="9990" max="9990" width="17.1640625" style="2651" customWidth="1"/>
    <col min="9991" max="9991" width="4.33203125" style="2651" customWidth="1"/>
    <col min="9992" max="9992" width="11.5" style="2651" bestFit="1" customWidth="1"/>
    <col min="9993" max="9993" width="10.83203125" style="2651" bestFit="1" customWidth="1"/>
    <col min="9994" max="9994" width="9.33203125" style="2651" customWidth="1"/>
    <col min="9995" max="10240" width="10.6640625" style="2651" hidden="1"/>
    <col min="10241" max="10241" width="4.33203125" style="2651" customWidth="1"/>
    <col min="10242" max="10242" width="6" style="2651" customWidth="1"/>
    <col min="10243" max="10243" width="9.33203125" style="2651" customWidth="1"/>
    <col min="10244" max="10244" width="44.83203125" style="2651" customWidth="1"/>
    <col min="10245" max="10245" width="18" style="2651" customWidth="1"/>
    <col min="10246" max="10246" width="17.1640625" style="2651" customWidth="1"/>
    <col min="10247" max="10247" width="4.33203125" style="2651" customWidth="1"/>
    <col min="10248" max="10248" width="11.5" style="2651" bestFit="1" customWidth="1"/>
    <col min="10249" max="10249" width="10.83203125" style="2651" bestFit="1" customWidth="1"/>
    <col min="10250" max="10250" width="9.33203125" style="2651" customWidth="1"/>
    <col min="10251" max="10496" width="10.6640625" style="2651" hidden="1"/>
    <col min="10497" max="10497" width="4.33203125" style="2651" customWidth="1"/>
    <col min="10498" max="10498" width="6" style="2651" customWidth="1"/>
    <col min="10499" max="10499" width="9.33203125" style="2651" customWidth="1"/>
    <col min="10500" max="10500" width="44.83203125" style="2651" customWidth="1"/>
    <col min="10501" max="10501" width="18" style="2651" customWidth="1"/>
    <col min="10502" max="10502" width="17.1640625" style="2651" customWidth="1"/>
    <col min="10503" max="10503" width="4.33203125" style="2651" customWidth="1"/>
    <col min="10504" max="10504" width="11.5" style="2651" bestFit="1" customWidth="1"/>
    <col min="10505" max="10505" width="10.83203125" style="2651" bestFit="1" customWidth="1"/>
    <col min="10506" max="10506" width="9.33203125" style="2651" customWidth="1"/>
    <col min="10507" max="10752" width="10.6640625" style="2651" hidden="1"/>
    <col min="10753" max="10753" width="4.33203125" style="2651" customWidth="1"/>
    <col min="10754" max="10754" width="6" style="2651" customWidth="1"/>
    <col min="10755" max="10755" width="9.33203125" style="2651" customWidth="1"/>
    <col min="10756" max="10756" width="44.83203125" style="2651" customWidth="1"/>
    <col min="10757" max="10757" width="18" style="2651" customWidth="1"/>
    <col min="10758" max="10758" width="17.1640625" style="2651" customWidth="1"/>
    <col min="10759" max="10759" width="4.33203125" style="2651" customWidth="1"/>
    <col min="10760" max="10760" width="11.5" style="2651" bestFit="1" customWidth="1"/>
    <col min="10761" max="10761" width="10.83203125" style="2651" bestFit="1" customWidth="1"/>
    <col min="10762" max="10762" width="9.33203125" style="2651" customWidth="1"/>
    <col min="10763" max="11008" width="10.6640625" style="2651" hidden="1"/>
    <col min="11009" max="11009" width="4.33203125" style="2651" customWidth="1"/>
    <col min="11010" max="11010" width="6" style="2651" customWidth="1"/>
    <col min="11011" max="11011" width="9.33203125" style="2651" customWidth="1"/>
    <col min="11012" max="11012" width="44.83203125" style="2651" customWidth="1"/>
    <col min="11013" max="11013" width="18" style="2651" customWidth="1"/>
    <col min="11014" max="11014" width="17.1640625" style="2651" customWidth="1"/>
    <col min="11015" max="11015" width="4.33203125" style="2651" customWidth="1"/>
    <col min="11016" max="11016" width="11.5" style="2651" bestFit="1" customWidth="1"/>
    <col min="11017" max="11017" width="10.83203125" style="2651" bestFit="1" customWidth="1"/>
    <col min="11018" max="11018" width="9.33203125" style="2651" customWidth="1"/>
    <col min="11019" max="11264" width="10.6640625" style="2651" hidden="1"/>
    <col min="11265" max="11265" width="4.33203125" style="2651" customWidth="1"/>
    <col min="11266" max="11266" width="6" style="2651" customWidth="1"/>
    <col min="11267" max="11267" width="9.33203125" style="2651" customWidth="1"/>
    <col min="11268" max="11268" width="44.83203125" style="2651" customWidth="1"/>
    <col min="11269" max="11269" width="18" style="2651" customWidth="1"/>
    <col min="11270" max="11270" width="17.1640625" style="2651" customWidth="1"/>
    <col min="11271" max="11271" width="4.33203125" style="2651" customWidth="1"/>
    <col min="11272" max="11272" width="11.5" style="2651" bestFit="1" customWidth="1"/>
    <col min="11273" max="11273" width="10.83203125" style="2651" bestFit="1" customWidth="1"/>
    <col min="11274" max="11274" width="9.33203125" style="2651" customWidth="1"/>
    <col min="11275" max="11520" width="10.6640625" style="2651" hidden="1"/>
    <col min="11521" max="11521" width="4.33203125" style="2651" customWidth="1"/>
    <col min="11522" max="11522" width="6" style="2651" customWidth="1"/>
    <col min="11523" max="11523" width="9.33203125" style="2651" customWidth="1"/>
    <col min="11524" max="11524" width="44.83203125" style="2651" customWidth="1"/>
    <col min="11525" max="11525" width="18" style="2651" customWidth="1"/>
    <col min="11526" max="11526" width="17.1640625" style="2651" customWidth="1"/>
    <col min="11527" max="11527" width="4.33203125" style="2651" customWidth="1"/>
    <col min="11528" max="11528" width="11.5" style="2651" bestFit="1" customWidth="1"/>
    <col min="11529" max="11529" width="10.83203125" style="2651" bestFit="1" customWidth="1"/>
    <col min="11530" max="11530" width="9.33203125" style="2651" customWidth="1"/>
    <col min="11531" max="11776" width="10.6640625" style="2651" hidden="1"/>
    <col min="11777" max="11777" width="4.33203125" style="2651" customWidth="1"/>
    <col min="11778" max="11778" width="6" style="2651" customWidth="1"/>
    <col min="11779" max="11779" width="9.33203125" style="2651" customWidth="1"/>
    <col min="11780" max="11780" width="44.83203125" style="2651" customWidth="1"/>
    <col min="11781" max="11781" width="18" style="2651" customWidth="1"/>
    <col min="11782" max="11782" width="17.1640625" style="2651" customWidth="1"/>
    <col min="11783" max="11783" width="4.33203125" style="2651" customWidth="1"/>
    <col min="11784" max="11784" width="11.5" style="2651" bestFit="1" customWidth="1"/>
    <col min="11785" max="11785" width="10.83203125" style="2651" bestFit="1" customWidth="1"/>
    <col min="11786" max="11786" width="9.33203125" style="2651" customWidth="1"/>
    <col min="11787" max="12032" width="10.6640625" style="2651" hidden="1"/>
    <col min="12033" max="12033" width="4.33203125" style="2651" customWidth="1"/>
    <col min="12034" max="12034" width="6" style="2651" customWidth="1"/>
    <col min="12035" max="12035" width="9.33203125" style="2651" customWidth="1"/>
    <col min="12036" max="12036" width="44.83203125" style="2651" customWidth="1"/>
    <col min="12037" max="12037" width="18" style="2651" customWidth="1"/>
    <col min="12038" max="12038" width="17.1640625" style="2651" customWidth="1"/>
    <col min="12039" max="12039" width="4.33203125" style="2651" customWidth="1"/>
    <col min="12040" max="12040" width="11.5" style="2651" bestFit="1" customWidth="1"/>
    <col min="12041" max="12041" width="10.83203125" style="2651" bestFit="1" customWidth="1"/>
    <col min="12042" max="12042" width="9.33203125" style="2651" customWidth="1"/>
    <col min="12043" max="12288" width="10.6640625" style="2651" hidden="1"/>
    <col min="12289" max="12289" width="4.33203125" style="2651" customWidth="1"/>
    <col min="12290" max="12290" width="6" style="2651" customWidth="1"/>
    <col min="12291" max="12291" width="9.33203125" style="2651" customWidth="1"/>
    <col min="12292" max="12292" width="44.83203125" style="2651" customWidth="1"/>
    <col min="12293" max="12293" width="18" style="2651" customWidth="1"/>
    <col min="12294" max="12294" width="17.1640625" style="2651" customWidth="1"/>
    <col min="12295" max="12295" width="4.33203125" style="2651" customWidth="1"/>
    <col min="12296" max="12296" width="11.5" style="2651" bestFit="1" customWidth="1"/>
    <col min="12297" max="12297" width="10.83203125" style="2651" bestFit="1" customWidth="1"/>
    <col min="12298" max="12298" width="9.33203125" style="2651" customWidth="1"/>
    <col min="12299" max="12544" width="10.6640625" style="2651" hidden="1"/>
    <col min="12545" max="12545" width="4.33203125" style="2651" customWidth="1"/>
    <col min="12546" max="12546" width="6" style="2651" customWidth="1"/>
    <col min="12547" max="12547" width="9.33203125" style="2651" customWidth="1"/>
    <col min="12548" max="12548" width="44.83203125" style="2651" customWidth="1"/>
    <col min="12549" max="12549" width="18" style="2651" customWidth="1"/>
    <col min="12550" max="12550" width="17.1640625" style="2651" customWidth="1"/>
    <col min="12551" max="12551" width="4.33203125" style="2651" customWidth="1"/>
    <col min="12552" max="12552" width="11.5" style="2651" bestFit="1" customWidth="1"/>
    <col min="12553" max="12553" width="10.83203125" style="2651" bestFit="1" customWidth="1"/>
    <col min="12554" max="12554" width="9.33203125" style="2651" customWidth="1"/>
    <col min="12555" max="12800" width="10.6640625" style="2651" hidden="1"/>
    <col min="12801" max="12801" width="4.33203125" style="2651" customWidth="1"/>
    <col min="12802" max="12802" width="6" style="2651" customWidth="1"/>
    <col min="12803" max="12803" width="9.33203125" style="2651" customWidth="1"/>
    <col min="12804" max="12804" width="44.83203125" style="2651" customWidth="1"/>
    <col min="12805" max="12805" width="18" style="2651" customWidth="1"/>
    <col min="12806" max="12806" width="17.1640625" style="2651" customWidth="1"/>
    <col min="12807" max="12807" width="4.33203125" style="2651" customWidth="1"/>
    <col min="12808" max="12808" width="11.5" style="2651" bestFit="1" customWidth="1"/>
    <col min="12809" max="12809" width="10.83203125" style="2651" bestFit="1" customWidth="1"/>
    <col min="12810" max="12810" width="9.33203125" style="2651" customWidth="1"/>
    <col min="12811" max="13056" width="10.6640625" style="2651" hidden="1"/>
    <col min="13057" max="13057" width="4.33203125" style="2651" customWidth="1"/>
    <col min="13058" max="13058" width="6" style="2651" customWidth="1"/>
    <col min="13059" max="13059" width="9.33203125" style="2651" customWidth="1"/>
    <col min="13060" max="13060" width="44.83203125" style="2651" customWidth="1"/>
    <col min="13061" max="13061" width="18" style="2651" customWidth="1"/>
    <col min="13062" max="13062" width="17.1640625" style="2651" customWidth="1"/>
    <col min="13063" max="13063" width="4.33203125" style="2651" customWidth="1"/>
    <col min="13064" max="13064" width="11.5" style="2651" bestFit="1" customWidth="1"/>
    <col min="13065" max="13065" width="10.83203125" style="2651" bestFit="1" customWidth="1"/>
    <col min="13066" max="13066" width="9.33203125" style="2651" customWidth="1"/>
    <col min="13067" max="13312" width="10.6640625" style="2651" hidden="1"/>
    <col min="13313" max="13313" width="4.33203125" style="2651" customWidth="1"/>
    <col min="13314" max="13314" width="6" style="2651" customWidth="1"/>
    <col min="13315" max="13315" width="9.33203125" style="2651" customWidth="1"/>
    <col min="13316" max="13316" width="44.83203125" style="2651" customWidth="1"/>
    <col min="13317" max="13317" width="18" style="2651" customWidth="1"/>
    <col min="13318" max="13318" width="17.1640625" style="2651" customWidth="1"/>
    <col min="13319" max="13319" width="4.33203125" style="2651" customWidth="1"/>
    <col min="13320" max="13320" width="11.5" style="2651" bestFit="1" customWidth="1"/>
    <col min="13321" max="13321" width="10.83203125" style="2651" bestFit="1" customWidth="1"/>
    <col min="13322" max="13322" width="9.33203125" style="2651" customWidth="1"/>
    <col min="13323" max="13568" width="10.6640625" style="2651" hidden="1"/>
    <col min="13569" max="13569" width="4.33203125" style="2651" customWidth="1"/>
    <col min="13570" max="13570" width="6" style="2651" customWidth="1"/>
    <col min="13571" max="13571" width="9.33203125" style="2651" customWidth="1"/>
    <col min="13572" max="13572" width="44.83203125" style="2651" customWidth="1"/>
    <col min="13573" max="13573" width="18" style="2651" customWidth="1"/>
    <col min="13574" max="13574" width="17.1640625" style="2651" customWidth="1"/>
    <col min="13575" max="13575" width="4.33203125" style="2651" customWidth="1"/>
    <col min="13576" max="13576" width="11.5" style="2651" bestFit="1" customWidth="1"/>
    <col min="13577" max="13577" width="10.83203125" style="2651" bestFit="1" customWidth="1"/>
    <col min="13578" max="13578" width="9.33203125" style="2651" customWidth="1"/>
    <col min="13579" max="13824" width="10.6640625" style="2651" hidden="1"/>
    <col min="13825" max="13825" width="4.33203125" style="2651" customWidth="1"/>
    <col min="13826" max="13826" width="6" style="2651" customWidth="1"/>
    <col min="13827" max="13827" width="9.33203125" style="2651" customWidth="1"/>
    <col min="13828" max="13828" width="44.83203125" style="2651" customWidth="1"/>
    <col min="13829" max="13829" width="18" style="2651" customWidth="1"/>
    <col min="13830" max="13830" width="17.1640625" style="2651" customWidth="1"/>
    <col min="13831" max="13831" width="4.33203125" style="2651" customWidth="1"/>
    <col min="13832" max="13832" width="11.5" style="2651" bestFit="1" customWidth="1"/>
    <col min="13833" max="13833" width="10.83203125" style="2651" bestFit="1" customWidth="1"/>
    <col min="13834" max="13834" width="9.33203125" style="2651" customWidth="1"/>
    <col min="13835" max="14080" width="10.6640625" style="2651" hidden="1"/>
    <col min="14081" max="14081" width="4.33203125" style="2651" customWidth="1"/>
    <col min="14082" max="14082" width="6" style="2651" customWidth="1"/>
    <col min="14083" max="14083" width="9.33203125" style="2651" customWidth="1"/>
    <col min="14084" max="14084" width="44.83203125" style="2651" customWidth="1"/>
    <col min="14085" max="14085" width="18" style="2651" customWidth="1"/>
    <col min="14086" max="14086" width="17.1640625" style="2651" customWidth="1"/>
    <col min="14087" max="14087" width="4.33203125" style="2651" customWidth="1"/>
    <col min="14088" max="14088" width="11.5" style="2651" bestFit="1" customWidth="1"/>
    <col min="14089" max="14089" width="10.83203125" style="2651" bestFit="1" customWidth="1"/>
    <col min="14090" max="14090" width="9.33203125" style="2651" customWidth="1"/>
    <col min="14091" max="14336" width="10.6640625" style="2651" hidden="1"/>
    <col min="14337" max="14337" width="4.33203125" style="2651" customWidth="1"/>
    <col min="14338" max="14338" width="6" style="2651" customWidth="1"/>
    <col min="14339" max="14339" width="9.33203125" style="2651" customWidth="1"/>
    <col min="14340" max="14340" width="44.83203125" style="2651" customWidth="1"/>
    <col min="14341" max="14341" width="18" style="2651" customWidth="1"/>
    <col min="14342" max="14342" width="17.1640625" style="2651" customWidth="1"/>
    <col min="14343" max="14343" width="4.33203125" style="2651" customWidth="1"/>
    <col min="14344" max="14344" width="11.5" style="2651" bestFit="1" customWidth="1"/>
    <col min="14345" max="14345" width="10.83203125" style="2651" bestFit="1" customWidth="1"/>
    <col min="14346" max="14346" width="9.33203125" style="2651" customWidth="1"/>
    <col min="14347" max="14592" width="10.6640625" style="2651" hidden="1"/>
    <col min="14593" max="14593" width="4.33203125" style="2651" customWidth="1"/>
    <col min="14594" max="14594" width="6" style="2651" customWidth="1"/>
    <col min="14595" max="14595" width="9.33203125" style="2651" customWidth="1"/>
    <col min="14596" max="14596" width="44.83203125" style="2651" customWidth="1"/>
    <col min="14597" max="14597" width="18" style="2651" customWidth="1"/>
    <col min="14598" max="14598" width="17.1640625" style="2651" customWidth="1"/>
    <col min="14599" max="14599" width="4.33203125" style="2651" customWidth="1"/>
    <col min="14600" max="14600" width="11.5" style="2651" bestFit="1" customWidth="1"/>
    <col min="14601" max="14601" width="10.83203125" style="2651" bestFit="1" customWidth="1"/>
    <col min="14602" max="14602" width="9.33203125" style="2651" customWidth="1"/>
    <col min="14603" max="14848" width="10.6640625" style="2651" hidden="1"/>
    <col min="14849" max="14849" width="4.33203125" style="2651" customWidth="1"/>
    <col min="14850" max="14850" width="6" style="2651" customWidth="1"/>
    <col min="14851" max="14851" width="9.33203125" style="2651" customWidth="1"/>
    <col min="14852" max="14852" width="44.83203125" style="2651" customWidth="1"/>
    <col min="14853" max="14853" width="18" style="2651" customWidth="1"/>
    <col min="14854" max="14854" width="17.1640625" style="2651" customWidth="1"/>
    <col min="14855" max="14855" width="4.33203125" style="2651" customWidth="1"/>
    <col min="14856" max="14856" width="11.5" style="2651" bestFit="1" customWidth="1"/>
    <col min="14857" max="14857" width="10.83203125" style="2651" bestFit="1" customWidth="1"/>
    <col min="14858" max="14858" width="9.33203125" style="2651" customWidth="1"/>
    <col min="14859" max="15104" width="10.6640625" style="2651" hidden="1"/>
    <col min="15105" max="15105" width="4.33203125" style="2651" customWidth="1"/>
    <col min="15106" max="15106" width="6" style="2651" customWidth="1"/>
    <col min="15107" max="15107" width="9.33203125" style="2651" customWidth="1"/>
    <col min="15108" max="15108" width="44.83203125" style="2651" customWidth="1"/>
    <col min="15109" max="15109" width="18" style="2651" customWidth="1"/>
    <col min="15110" max="15110" width="17.1640625" style="2651" customWidth="1"/>
    <col min="15111" max="15111" width="4.33203125" style="2651" customWidth="1"/>
    <col min="15112" max="15112" width="11.5" style="2651" bestFit="1" customWidth="1"/>
    <col min="15113" max="15113" width="10.83203125" style="2651" bestFit="1" customWidth="1"/>
    <col min="15114" max="15114" width="9.33203125" style="2651" customWidth="1"/>
    <col min="15115" max="15360" width="10.6640625" style="2651" hidden="1"/>
    <col min="15361" max="15361" width="4.33203125" style="2651" customWidth="1"/>
    <col min="15362" max="15362" width="6" style="2651" customWidth="1"/>
    <col min="15363" max="15363" width="9.33203125" style="2651" customWidth="1"/>
    <col min="15364" max="15364" width="44.83203125" style="2651" customWidth="1"/>
    <col min="15365" max="15365" width="18" style="2651" customWidth="1"/>
    <col min="15366" max="15366" width="17.1640625" style="2651" customWidth="1"/>
    <col min="15367" max="15367" width="4.33203125" style="2651" customWidth="1"/>
    <col min="15368" max="15368" width="11.5" style="2651" bestFit="1" customWidth="1"/>
    <col min="15369" max="15369" width="10.83203125" style="2651" bestFit="1" customWidth="1"/>
    <col min="15370" max="15370" width="9.33203125" style="2651" customWidth="1"/>
    <col min="15371" max="15616" width="10.6640625" style="2651" hidden="1"/>
    <col min="15617" max="15617" width="4.33203125" style="2651" customWidth="1"/>
    <col min="15618" max="15618" width="6" style="2651" customWidth="1"/>
    <col min="15619" max="15619" width="9.33203125" style="2651" customWidth="1"/>
    <col min="15620" max="15620" width="44.83203125" style="2651" customWidth="1"/>
    <col min="15621" max="15621" width="18" style="2651" customWidth="1"/>
    <col min="15622" max="15622" width="17.1640625" style="2651" customWidth="1"/>
    <col min="15623" max="15623" width="4.33203125" style="2651" customWidth="1"/>
    <col min="15624" max="15624" width="11.5" style="2651" bestFit="1" customWidth="1"/>
    <col min="15625" max="15625" width="10.83203125" style="2651" bestFit="1" customWidth="1"/>
    <col min="15626" max="15626" width="9.33203125" style="2651" customWidth="1"/>
    <col min="15627" max="15872" width="10.6640625" style="2651" hidden="1"/>
    <col min="15873" max="15873" width="4.33203125" style="2651" customWidth="1"/>
    <col min="15874" max="15874" width="6" style="2651" customWidth="1"/>
    <col min="15875" max="15875" width="9.33203125" style="2651" customWidth="1"/>
    <col min="15876" max="15876" width="44.83203125" style="2651" customWidth="1"/>
    <col min="15877" max="15877" width="18" style="2651" customWidth="1"/>
    <col min="15878" max="15878" width="17.1640625" style="2651" customWidth="1"/>
    <col min="15879" max="15879" width="4.33203125" style="2651" customWidth="1"/>
    <col min="15880" max="15880" width="11.5" style="2651" bestFit="1" customWidth="1"/>
    <col min="15881" max="15881" width="10.83203125" style="2651" bestFit="1" customWidth="1"/>
    <col min="15882" max="15882" width="9.33203125" style="2651" customWidth="1"/>
    <col min="15883" max="16128" width="10.6640625" style="2651" hidden="1"/>
    <col min="16129" max="16129" width="4.33203125" style="2651" customWidth="1"/>
    <col min="16130" max="16130" width="6" style="2651" customWidth="1"/>
    <col min="16131" max="16131" width="9.33203125" style="2651" customWidth="1"/>
    <col min="16132" max="16132" width="44.83203125" style="2651" customWidth="1"/>
    <col min="16133" max="16133" width="18" style="2651" customWidth="1"/>
    <col min="16134" max="16134" width="17.1640625" style="2651" customWidth="1"/>
    <col min="16135" max="16135" width="4.33203125" style="2651" customWidth="1"/>
    <col min="16136" max="16136" width="11.5" style="2651" bestFit="1" customWidth="1"/>
    <col min="16137" max="16137" width="10.83203125" style="2651" bestFit="1" customWidth="1"/>
    <col min="16138" max="16138" width="9.33203125" style="2651" customWidth="1"/>
    <col min="16139" max="16384" width="10.6640625" style="2651" hidden="1"/>
  </cols>
  <sheetData>
    <row r="1" spans="1:7" ht="11.45" customHeight="1">
      <c r="A1" s="2648" t="s">
        <v>559</v>
      </c>
      <c r="B1" s="2649"/>
      <c r="C1" s="2649"/>
      <c r="D1" s="2650"/>
      <c r="F1" s="2652"/>
      <c r="G1" s="2653">
        <v>19</v>
      </c>
    </row>
    <row r="2" spans="1:7" ht="11.45" customHeight="1">
      <c r="A2" s="2654" t="s">
        <v>1014</v>
      </c>
      <c r="B2" s="2655"/>
      <c r="C2" s="2655"/>
      <c r="D2" s="2655"/>
      <c r="E2" s="2655"/>
      <c r="F2" s="2655"/>
      <c r="G2" s="2656"/>
    </row>
    <row r="3" spans="1:7" ht="11.45" customHeight="1">
      <c r="A3" s="2657" t="s">
        <v>710</v>
      </c>
      <c r="B3" s="2658"/>
      <c r="C3" s="2658"/>
      <c r="D3" s="2658"/>
      <c r="E3" s="2658"/>
      <c r="F3" s="2658"/>
      <c r="G3" s="2659"/>
    </row>
    <row r="4" spans="1:7" ht="11.45" customHeight="1">
      <c r="A4" s="2660"/>
      <c r="G4" s="2661"/>
    </row>
    <row r="5" spans="1:7" ht="11.45" customHeight="1">
      <c r="A5" s="2662"/>
      <c r="B5" s="2663" t="s">
        <v>386</v>
      </c>
      <c r="C5" s="2664" t="s">
        <v>1015</v>
      </c>
      <c r="E5" s="2664"/>
      <c r="F5" s="2664"/>
      <c r="G5" s="666"/>
    </row>
    <row r="6" spans="1:7" ht="11.45" customHeight="1">
      <c r="A6" s="2662"/>
      <c r="B6" s="2664"/>
      <c r="C6" s="2664" t="s">
        <v>1016</v>
      </c>
      <c r="E6" s="2664"/>
      <c r="F6" s="2664"/>
      <c r="G6" s="666"/>
    </row>
    <row r="7" spans="1:7" ht="11.45" customHeight="1">
      <c r="A7" s="2662"/>
      <c r="B7" s="2664"/>
      <c r="C7" s="2664"/>
      <c r="E7" s="2664"/>
      <c r="F7" s="2664"/>
      <c r="G7" s="666"/>
    </row>
    <row r="8" spans="1:7" ht="11.45" customHeight="1">
      <c r="A8" s="2662"/>
      <c r="B8" s="2663" t="s">
        <v>387</v>
      </c>
      <c r="C8" s="2664" t="s">
        <v>1017</v>
      </c>
      <c r="E8" s="2664"/>
      <c r="F8" s="2664"/>
      <c r="G8" s="666"/>
    </row>
    <row r="9" spans="1:7" ht="11.45" customHeight="1">
      <c r="A9" s="2662"/>
      <c r="B9" s="2664"/>
      <c r="C9" s="2664"/>
      <c r="E9" s="2664"/>
      <c r="F9" s="2664"/>
      <c r="G9" s="666"/>
    </row>
    <row r="10" spans="1:7" ht="11.45" customHeight="1">
      <c r="A10" s="2662"/>
      <c r="B10" s="2663" t="s">
        <v>388</v>
      </c>
      <c r="C10" s="2664" t="s">
        <v>1018</v>
      </c>
      <c r="E10" s="2664"/>
      <c r="F10" s="2664"/>
      <c r="G10" s="666"/>
    </row>
    <row r="11" spans="1:7" ht="11.45" customHeight="1">
      <c r="A11" s="2662"/>
      <c r="B11" s="2664"/>
      <c r="C11" s="2664"/>
      <c r="E11" s="2664"/>
      <c r="F11" s="2664"/>
      <c r="G11" s="666"/>
    </row>
    <row r="12" spans="1:7" ht="11.45" customHeight="1">
      <c r="A12" s="2662"/>
      <c r="B12" s="2663" t="s">
        <v>389</v>
      </c>
      <c r="C12" s="2664" t="s">
        <v>1019</v>
      </c>
      <c r="E12" s="2664"/>
      <c r="F12" s="2664"/>
      <c r="G12" s="666"/>
    </row>
    <row r="13" spans="1:7" ht="11.45" customHeight="1">
      <c r="A13" s="2662"/>
      <c r="B13" s="2664"/>
      <c r="C13" s="2664" t="s">
        <v>1020</v>
      </c>
      <c r="E13" s="2664"/>
      <c r="F13" s="2664"/>
      <c r="G13" s="666"/>
    </row>
    <row r="14" spans="1:7" ht="11.45" customHeight="1">
      <c r="A14" s="2662"/>
      <c r="B14" s="2664"/>
      <c r="C14" s="2664"/>
      <c r="E14" s="2664"/>
      <c r="F14" s="2664"/>
      <c r="G14" s="666"/>
    </row>
    <row r="15" spans="1:7" ht="11.45" customHeight="1">
      <c r="A15" s="2662"/>
      <c r="B15" s="2663" t="s">
        <v>390</v>
      </c>
      <c r="C15" s="2664" t="s">
        <v>1021</v>
      </c>
      <c r="E15" s="2664"/>
      <c r="F15" s="2664"/>
      <c r="G15" s="666"/>
    </row>
    <row r="16" spans="1:7" ht="11.45" customHeight="1">
      <c r="A16" s="2662"/>
      <c r="B16" s="2664"/>
      <c r="C16" s="2664" t="s">
        <v>1022</v>
      </c>
      <c r="E16" s="2664"/>
      <c r="F16" s="2664"/>
      <c r="G16" s="666"/>
    </row>
    <row r="17" spans="1:10" ht="11.45" customHeight="1">
      <c r="A17" s="2662"/>
      <c r="B17" s="2664"/>
      <c r="C17" s="2664"/>
      <c r="E17" s="2664"/>
      <c r="F17" s="2664"/>
      <c r="G17" s="666"/>
    </row>
    <row r="18" spans="1:10" ht="11.45" customHeight="1">
      <c r="A18" s="2662"/>
      <c r="B18" s="2663" t="s">
        <v>391</v>
      </c>
      <c r="C18" s="2664" t="s">
        <v>1023</v>
      </c>
      <c r="E18" s="2664"/>
      <c r="F18" s="2664"/>
      <c r="G18" s="666"/>
    </row>
    <row r="19" spans="1:10" ht="11.45" customHeight="1">
      <c r="A19" s="2665"/>
      <c r="B19" s="2666"/>
      <c r="C19" s="2666"/>
      <c r="D19" s="2666"/>
      <c r="E19" s="2666"/>
      <c r="F19" s="2666"/>
      <c r="G19" s="2667"/>
    </row>
    <row r="20" spans="1:10" ht="11.45" customHeight="1">
      <c r="A20" s="2668" t="s">
        <v>639</v>
      </c>
      <c r="B20" s="2668" t="s">
        <v>784</v>
      </c>
      <c r="C20" s="2669" t="s">
        <v>912</v>
      </c>
      <c r="D20" s="2658"/>
      <c r="E20" s="2668" t="s">
        <v>1024</v>
      </c>
      <c r="F20" s="2668" t="s">
        <v>1025</v>
      </c>
      <c r="G20" s="2668" t="s">
        <v>639</v>
      </c>
    </row>
    <row r="21" spans="1:10" ht="11.45" customHeight="1">
      <c r="A21" s="2670" t="s">
        <v>642</v>
      </c>
      <c r="B21" s="2670" t="s">
        <v>788</v>
      </c>
      <c r="C21" s="2662"/>
      <c r="D21" s="2661"/>
      <c r="E21" s="2670" t="s">
        <v>1026</v>
      </c>
      <c r="F21" s="2670" t="s">
        <v>1027</v>
      </c>
      <c r="G21" s="2670" t="s">
        <v>642</v>
      </c>
    </row>
    <row r="22" spans="1:10" ht="11.45" customHeight="1">
      <c r="A22" s="2671"/>
      <c r="B22" s="2671"/>
      <c r="C22" s="2662"/>
      <c r="D22" s="666"/>
      <c r="E22" s="2670" t="s">
        <v>1028</v>
      </c>
      <c r="F22" s="2670" t="s">
        <v>1029</v>
      </c>
      <c r="G22" s="2670"/>
    </row>
    <row r="23" spans="1:10" ht="11.45" customHeight="1" thickBot="1">
      <c r="A23" s="2672"/>
      <c r="B23" s="2672"/>
      <c r="C23" s="2673" t="s">
        <v>651</v>
      </c>
      <c r="D23" s="2674"/>
      <c r="E23" s="2675" t="s">
        <v>652</v>
      </c>
      <c r="F23" s="2675" t="s">
        <v>653</v>
      </c>
      <c r="G23" s="2675"/>
    </row>
    <row r="24" spans="1:10" ht="11.45" customHeight="1">
      <c r="A24" s="2675" t="s">
        <v>1030</v>
      </c>
      <c r="B24" s="2672"/>
      <c r="C24" s="2665"/>
      <c r="D24" s="2667" t="s">
        <v>1031</v>
      </c>
      <c r="E24" s="656">
        <v>12121103</v>
      </c>
      <c r="F24" s="657">
        <v>202972</v>
      </c>
      <c r="G24" s="2675" t="s">
        <v>1030</v>
      </c>
      <c r="I24" s="2676"/>
      <c r="J24" s="2676"/>
    </row>
    <row r="25" spans="1:10" ht="11.45" customHeight="1">
      <c r="A25" s="2675">
        <v>2</v>
      </c>
      <c r="B25" s="2677"/>
      <c r="C25" s="2666" t="s">
        <v>1032</v>
      </c>
      <c r="D25" s="2667" t="s">
        <v>1033</v>
      </c>
      <c r="E25" s="658"/>
      <c r="F25" s="659"/>
      <c r="G25" s="2675">
        <v>2</v>
      </c>
    </row>
    <row r="26" spans="1:10" ht="11.45" customHeight="1">
      <c r="A26" s="2670"/>
      <c r="B26" s="2661"/>
      <c r="C26" s="2678" t="s">
        <v>1034</v>
      </c>
      <c r="D26" s="2659"/>
      <c r="E26" s="660"/>
      <c r="F26" s="661"/>
      <c r="G26" s="2670"/>
    </row>
    <row r="27" spans="1:10" ht="11.45" customHeight="1">
      <c r="A27" s="2675">
        <v>3</v>
      </c>
      <c r="B27" s="2677"/>
      <c r="C27" s="2666" t="s">
        <v>1035</v>
      </c>
      <c r="D27" s="2667" t="s">
        <v>1036</v>
      </c>
      <c r="E27" s="662">
        <f>4334879</f>
        <v>4334879</v>
      </c>
      <c r="F27" s="663">
        <v>15570</v>
      </c>
      <c r="G27" s="2675">
        <v>3</v>
      </c>
      <c r="I27" s="2676"/>
    </row>
    <row r="28" spans="1:10" ht="11.45" customHeight="1">
      <c r="A28" s="2675">
        <v>4</v>
      </c>
      <c r="B28" s="2677"/>
      <c r="C28" s="2666" t="s">
        <v>1037</v>
      </c>
      <c r="D28" s="2667" t="s">
        <v>1038</v>
      </c>
      <c r="E28" s="662"/>
      <c r="F28" s="663"/>
      <c r="G28" s="2675">
        <v>4</v>
      </c>
    </row>
    <row r="29" spans="1:10" ht="11.45" customHeight="1">
      <c r="A29" s="2675">
        <v>5</v>
      </c>
      <c r="B29" s="2677"/>
      <c r="C29" s="2666" t="s">
        <v>1039</v>
      </c>
      <c r="D29" s="2667" t="s">
        <v>1040</v>
      </c>
      <c r="E29" s="662">
        <v>3920</v>
      </c>
      <c r="F29" s="663"/>
      <c r="G29" s="2675">
        <v>5</v>
      </c>
    </row>
    <row r="30" spans="1:10" ht="11.45" customHeight="1">
      <c r="A30" s="2675">
        <v>6</v>
      </c>
      <c r="B30" s="2677"/>
      <c r="C30" s="2666"/>
      <c r="D30" s="2667" t="s">
        <v>1041</v>
      </c>
      <c r="E30" s="662">
        <f>SUM(E27:E29)</f>
        <v>4338799</v>
      </c>
      <c r="F30" s="663">
        <f>SUM(F27:F29)</f>
        <v>15570</v>
      </c>
      <c r="G30" s="2675">
        <v>6</v>
      </c>
    </row>
    <row r="31" spans="1:10" ht="11.45" customHeight="1">
      <c r="A31" s="2670"/>
      <c r="B31" s="2661"/>
      <c r="C31" s="2678" t="s">
        <v>1042</v>
      </c>
      <c r="D31" s="2659"/>
      <c r="E31" s="660"/>
      <c r="F31" s="661"/>
      <c r="G31" s="2670"/>
    </row>
    <row r="32" spans="1:10" ht="11.45" customHeight="1">
      <c r="A32" s="2675">
        <v>7</v>
      </c>
      <c r="B32" s="2677"/>
      <c r="C32" s="2666" t="s">
        <v>1043</v>
      </c>
      <c r="D32" s="2667" t="s">
        <v>1044</v>
      </c>
      <c r="E32" s="662"/>
      <c r="F32" s="663"/>
      <c r="G32" s="2675">
        <v>7</v>
      </c>
    </row>
    <row r="33" spans="1:9" ht="11.45" customHeight="1">
      <c r="A33" s="2675">
        <v>8</v>
      </c>
      <c r="B33" s="2677"/>
      <c r="C33" s="2666" t="s">
        <v>1045</v>
      </c>
      <c r="D33" s="2667" t="s">
        <v>1046</v>
      </c>
      <c r="E33" s="662">
        <f>1566450+32+235387</f>
        <v>1801869</v>
      </c>
      <c r="F33" s="663"/>
      <c r="G33" s="2675">
        <v>8</v>
      </c>
    </row>
    <row r="34" spans="1:9" ht="11.45" customHeight="1">
      <c r="A34" s="2675">
        <v>9</v>
      </c>
      <c r="B34" s="2677"/>
      <c r="C34" s="2666" t="s">
        <v>1047</v>
      </c>
      <c r="D34" s="2667" t="s">
        <v>1048</v>
      </c>
      <c r="E34" s="662"/>
      <c r="F34" s="663"/>
      <c r="G34" s="2675">
        <v>9</v>
      </c>
    </row>
    <row r="35" spans="1:9" ht="11.45" customHeight="1">
      <c r="A35" s="2675">
        <v>10</v>
      </c>
      <c r="B35" s="2677"/>
      <c r="C35" s="2666" t="s">
        <v>1049</v>
      </c>
      <c r="D35" s="2667" t="s">
        <v>1050</v>
      </c>
      <c r="E35" s="662"/>
      <c r="F35" s="663"/>
      <c r="G35" s="2675">
        <v>10</v>
      </c>
    </row>
    <row r="36" spans="1:9" ht="11.45" customHeight="1">
      <c r="A36" s="2675">
        <v>11</v>
      </c>
      <c r="B36" s="2677"/>
      <c r="C36" s="2666" t="s">
        <v>1051</v>
      </c>
      <c r="D36" s="2667" t="s">
        <v>1052</v>
      </c>
      <c r="E36" s="662"/>
      <c r="F36" s="663"/>
      <c r="G36" s="2675">
        <v>11</v>
      </c>
    </row>
    <row r="37" spans="1:9" ht="11.45" customHeight="1">
      <c r="A37" s="2675">
        <v>12</v>
      </c>
      <c r="B37" s="2677"/>
      <c r="C37" s="2666"/>
      <c r="D37" s="2667" t="s">
        <v>1053</v>
      </c>
      <c r="E37" s="662"/>
      <c r="F37" s="663"/>
      <c r="G37" s="2675">
        <v>12</v>
      </c>
    </row>
    <row r="38" spans="1:9" ht="11.45" customHeight="1">
      <c r="A38" s="2675">
        <v>13</v>
      </c>
      <c r="B38" s="2677"/>
      <c r="C38" s="2666"/>
      <c r="D38" s="2667" t="s">
        <v>1054</v>
      </c>
      <c r="E38" s="662">
        <f>SUM(E32:E37)</f>
        <v>1801869</v>
      </c>
      <c r="F38" s="2679">
        <f>SUM(F32:F37)</f>
        <v>0</v>
      </c>
      <c r="G38" s="2675">
        <v>13</v>
      </c>
    </row>
    <row r="39" spans="1:9" ht="11.45" customHeight="1">
      <c r="A39" s="2675">
        <v>14</v>
      </c>
      <c r="B39" s="2677"/>
      <c r="C39" s="2666"/>
      <c r="D39" s="2667" t="s">
        <v>1055</v>
      </c>
      <c r="E39" s="2680">
        <f>+E30-E38</f>
        <v>2536930</v>
      </c>
      <c r="F39" s="2681">
        <f>+F30-F38</f>
        <v>15570</v>
      </c>
      <c r="G39" s="2682">
        <v>14</v>
      </c>
      <c r="I39" s="2676"/>
    </row>
    <row r="40" spans="1:9" ht="11.45" customHeight="1">
      <c r="A40" s="2675">
        <v>15</v>
      </c>
      <c r="B40" s="2677"/>
      <c r="C40" s="2666"/>
      <c r="D40" s="2667" t="s">
        <v>1056</v>
      </c>
      <c r="E40" s="662">
        <f>+E24+E25+E39</f>
        <v>14658033</v>
      </c>
      <c r="F40" s="663">
        <f>+F24+F25+F39</f>
        <v>218542</v>
      </c>
      <c r="G40" s="2675">
        <v>15</v>
      </c>
      <c r="I40" s="2676"/>
    </row>
    <row r="41" spans="1:9" ht="11.45" customHeight="1" thickBot="1">
      <c r="A41" s="2675">
        <v>16</v>
      </c>
      <c r="B41" s="2677"/>
      <c r="C41" s="2666"/>
      <c r="D41" s="2667" t="s">
        <v>1057</v>
      </c>
      <c r="E41" s="662">
        <f>+F40</f>
        <v>218542</v>
      </c>
      <c r="F41" s="2683" t="s">
        <v>766</v>
      </c>
      <c r="G41" s="2675">
        <v>16</v>
      </c>
    </row>
    <row r="42" spans="1:9" ht="11.45" customHeight="1">
      <c r="A42" s="2670">
        <v>17</v>
      </c>
      <c r="B42" s="2661"/>
      <c r="C42" s="2664" t="s">
        <v>1058</v>
      </c>
      <c r="D42" s="666" t="s">
        <v>1059</v>
      </c>
      <c r="E42" s="664"/>
      <c r="F42" s="665"/>
      <c r="G42" s="2670">
        <v>17</v>
      </c>
    </row>
    <row r="43" spans="1:9" ht="11.45" customHeight="1">
      <c r="A43" s="2670"/>
      <c r="B43" s="2661"/>
      <c r="C43" s="2664"/>
      <c r="D43" s="666" t="s">
        <v>1060</v>
      </c>
      <c r="E43" s="664"/>
      <c r="F43" s="665"/>
      <c r="G43" s="2670"/>
    </row>
    <row r="44" spans="1:9" ht="11.45" customHeight="1" thickBot="1">
      <c r="A44" s="2675"/>
      <c r="B44" s="2677"/>
      <c r="C44" s="2666"/>
      <c r="D44" s="2667" t="s">
        <v>1061</v>
      </c>
      <c r="E44" s="2684">
        <f>SUM(E40:E43)</f>
        <v>14876575</v>
      </c>
      <c r="F44" s="665"/>
      <c r="G44" s="2675"/>
      <c r="I44" s="2676"/>
    </row>
    <row r="45" spans="1:9" ht="11.45" customHeight="1">
      <c r="A45" s="2670">
        <v>18</v>
      </c>
      <c r="B45" s="2661"/>
      <c r="C45" s="2664" t="s">
        <v>1062</v>
      </c>
      <c r="D45" s="666" t="s">
        <v>1063</v>
      </c>
      <c r="E45" s="666"/>
      <c r="F45" s="666"/>
      <c r="G45" s="2670">
        <v>18</v>
      </c>
    </row>
    <row r="46" spans="1:9" ht="11.45" customHeight="1">
      <c r="A46" s="2670">
        <v>19</v>
      </c>
      <c r="B46" s="2661"/>
      <c r="C46" s="2664"/>
      <c r="D46" s="2685" t="s">
        <v>1064</v>
      </c>
      <c r="E46" s="2686"/>
      <c r="F46" s="2687" t="s">
        <v>766</v>
      </c>
      <c r="G46" s="2670">
        <v>19</v>
      </c>
      <c r="H46" s="2676"/>
    </row>
    <row r="47" spans="1:9" ht="11.45" customHeight="1">
      <c r="A47" s="2670">
        <v>20</v>
      </c>
      <c r="B47" s="2661"/>
      <c r="C47" s="2664"/>
      <c r="D47" s="2685" t="s">
        <v>1065</v>
      </c>
      <c r="E47" s="666"/>
      <c r="F47" s="666"/>
      <c r="G47" s="2670">
        <v>20</v>
      </c>
    </row>
    <row r="48" spans="1:9" ht="11.45" customHeight="1">
      <c r="A48" s="2670">
        <v>21</v>
      </c>
      <c r="B48" s="2661"/>
      <c r="C48" s="2664"/>
      <c r="D48" s="2685" t="s">
        <v>1066</v>
      </c>
      <c r="E48" s="666"/>
      <c r="F48" s="666"/>
      <c r="G48" s="2670">
        <v>21</v>
      </c>
      <c r="H48" s="2676"/>
    </row>
    <row r="49" spans="1:7" ht="11.45" customHeight="1">
      <c r="A49" s="2675"/>
      <c r="B49" s="2677"/>
      <c r="C49" s="2666"/>
      <c r="D49" s="2667"/>
      <c r="E49" s="666"/>
      <c r="F49" s="666"/>
      <c r="G49" s="2675"/>
    </row>
    <row r="50" spans="1:7" ht="11.45" customHeight="1">
      <c r="A50" s="2670"/>
      <c r="B50" s="2661"/>
      <c r="C50" s="2678" t="s">
        <v>1067</v>
      </c>
      <c r="D50" s="2688"/>
      <c r="E50" s="666"/>
      <c r="F50" s="666"/>
      <c r="G50" s="2670"/>
    </row>
    <row r="51" spans="1:7" ht="11.45" customHeight="1">
      <c r="A51" s="2670">
        <v>22</v>
      </c>
      <c r="B51" s="2661"/>
      <c r="C51" s="2664"/>
      <c r="D51" s="2685" t="s">
        <v>1068</v>
      </c>
      <c r="E51" s="666"/>
      <c r="F51" s="666"/>
      <c r="G51" s="2670">
        <v>22</v>
      </c>
    </row>
    <row r="52" spans="1:7" ht="11.45" customHeight="1">
      <c r="A52" s="2675">
        <v>23</v>
      </c>
      <c r="B52" s="2677"/>
      <c r="C52" s="2666"/>
      <c r="D52" s="2689" t="s">
        <v>1069</v>
      </c>
      <c r="E52" s="2667"/>
      <c r="F52" s="2667"/>
      <c r="G52" s="2675">
        <v>23</v>
      </c>
    </row>
    <row r="53" spans="1:7" ht="11.45" customHeight="1">
      <c r="A53" s="2690"/>
      <c r="B53" s="2691"/>
      <c r="C53" s="2692"/>
      <c r="D53" s="2692"/>
      <c r="E53" s="2692"/>
      <c r="F53" s="2692"/>
      <c r="G53" s="2693"/>
    </row>
    <row r="54" spans="1:7" ht="11.45" customHeight="1">
      <c r="A54" s="2694"/>
      <c r="B54" s="2664"/>
      <c r="C54" s="2664"/>
      <c r="D54" s="2664"/>
      <c r="E54" s="2664"/>
      <c r="F54" s="2664"/>
      <c r="G54" s="666"/>
    </row>
    <row r="55" spans="1:7" ht="11.45" customHeight="1">
      <c r="A55" s="2694"/>
      <c r="B55" s="2664"/>
      <c r="C55" s="2664"/>
      <c r="D55" s="2664"/>
      <c r="E55" s="2664"/>
      <c r="F55" s="2664"/>
      <c r="G55" s="666"/>
    </row>
    <row r="56" spans="1:7" ht="11.45" customHeight="1">
      <c r="A56" s="2694"/>
      <c r="B56" s="2664"/>
      <c r="C56" s="2664"/>
      <c r="D56" s="2664"/>
      <c r="E56" s="2664"/>
      <c r="F56" s="2664"/>
      <c r="G56" s="666"/>
    </row>
    <row r="57" spans="1:7" ht="11.45" customHeight="1">
      <c r="A57" s="2694"/>
      <c r="B57" s="2664"/>
      <c r="C57" s="2664"/>
      <c r="D57" s="2664"/>
      <c r="E57" s="2664"/>
      <c r="F57" s="2664"/>
      <c r="G57" s="666"/>
    </row>
    <row r="58" spans="1:7" ht="11.45" customHeight="1">
      <c r="A58" s="2694"/>
      <c r="B58" s="2664"/>
      <c r="C58" s="2664"/>
      <c r="D58" s="2664"/>
      <c r="E58" s="2664"/>
      <c r="F58" s="2664"/>
      <c r="G58" s="666"/>
    </row>
    <row r="59" spans="1:7" ht="11.45" customHeight="1">
      <c r="A59" s="2694"/>
      <c r="B59" s="2664"/>
      <c r="C59" s="2664"/>
      <c r="D59" s="2664"/>
      <c r="E59" s="2664"/>
      <c r="F59" s="2664"/>
      <c r="G59" s="666"/>
    </row>
    <row r="60" spans="1:7" ht="11.45" customHeight="1">
      <c r="A60" s="2694"/>
      <c r="B60" s="2664"/>
      <c r="C60" s="2664"/>
      <c r="D60" s="2664"/>
      <c r="E60" s="2664"/>
      <c r="F60" s="2664"/>
      <c r="G60" s="666"/>
    </row>
    <row r="61" spans="1:7" ht="11.45" customHeight="1">
      <c r="A61" s="2694"/>
      <c r="B61" s="2664"/>
      <c r="C61" s="2664"/>
      <c r="D61" s="2664"/>
      <c r="E61" s="2664"/>
      <c r="F61" s="2664"/>
      <c r="G61" s="666"/>
    </row>
    <row r="62" spans="1:7" ht="11.45" customHeight="1">
      <c r="A62" s="2694"/>
      <c r="B62" s="2664"/>
      <c r="C62" s="2664"/>
      <c r="D62" s="2664"/>
      <c r="E62" s="2664"/>
      <c r="F62" s="2664"/>
      <c r="G62" s="666"/>
    </row>
    <row r="63" spans="1:7" ht="11.45" customHeight="1">
      <c r="A63" s="2694"/>
      <c r="B63" s="2664"/>
      <c r="C63" s="2664"/>
      <c r="D63" s="2664"/>
      <c r="E63" s="2664"/>
      <c r="F63" s="2664"/>
      <c r="G63" s="666"/>
    </row>
    <row r="64" spans="1:7" ht="11.45" customHeight="1">
      <c r="A64" s="2694"/>
      <c r="B64" s="2664"/>
      <c r="C64" s="2664"/>
      <c r="D64" s="2664"/>
      <c r="E64" s="2664"/>
      <c r="F64" s="2664"/>
      <c r="G64" s="666"/>
    </row>
    <row r="65" spans="1:7" ht="11.45" customHeight="1">
      <c r="A65" s="2694"/>
      <c r="B65" s="2664"/>
      <c r="C65" s="2664"/>
      <c r="D65" s="2664"/>
      <c r="E65" s="2664"/>
      <c r="F65" s="2664"/>
      <c r="G65" s="666"/>
    </row>
    <row r="66" spans="1:7" ht="11.45" customHeight="1">
      <c r="A66" s="2695"/>
      <c r="B66" s="2666"/>
      <c r="C66" s="2666"/>
      <c r="D66" s="2666"/>
      <c r="E66" s="2666"/>
      <c r="F66" s="2666"/>
      <c r="G66" s="2667"/>
    </row>
    <row r="67" spans="1:7" ht="11.45" customHeight="1">
      <c r="A67" s="2650" t="s">
        <v>166</v>
      </c>
      <c r="B67" s="2664"/>
      <c r="C67" s="2664"/>
      <c r="D67" s="2664"/>
      <c r="E67" s="2664"/>
      <c r="F67" s="2664"/>
      <c r="G67" s="2664"/>
    </row>
  </sheetData>
  <printOptions horizontalCentered="1"/>
  <pageMargins left="0.6" right="0.6" top="0.5" bottom="0.5" header="0" footer="0"/>
  <pageSetup orientation="portrait" r:id="rId1"/>
  <headerFooter alignWithMargins="0"/>
  <colBreaks count="1" manualBreakCount="1">
    <brk id="7" max="68"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L61"/>
  <sheetViews>
    <sheetView view="pageBreakPreview" zoomScale="60" zoomScaleNormal="100" workbookViewId="0"/>
  </sheetViews>
  <sheetFormatPr defaultColWidth="9.33203125" defaultRowHeight="11.25" zeroHeight="1"/>
  <cols>
    <col min="1" max="1" width="2.6640625" style="2699" customWidth="1"/>
    <col min="2" max="2" width="4.5" style="2699" customWidth="1"/>
    <col min="3" max="3" width="49.6640625" style="2699" customWidth="1"/>
    <col min="4" max="5" width="14.6640625" style="2699" customWidth="1"/>
    <col min="6" max="6" width="16.5" style="2699" customWidth="1"/>
    <col min="7" max="7" width="16.33203125" style="2699" customWidth="1"/>
    <col min="8" max="8" width="15.83203125" style="2699" customWidth="1"/>
    <col min="9" max="9" width="16.33203125" style="2699" customWidth="1"/>
    <col min="10" max="10" width="16" style="2699" customWidth="1"/>
    <col min="11" max="11" width="4.33203125" style="2699" customWidth="1"/>
    <col min="12" max="12" width="2.83203125" style="2706" customWidth="1"/>
    <col min="13" max="256" width="9.33203125" style="2699"/>
    <col min="257" max="257" width="2.6640625" style="2699" customWidth="1"/>
    <col min="258" max="258" width="4.5" style="2699" customWidth="1"/>
    <col min="259" max="259" width="49.6640625" style="2699" customWidth="1"/>
    <col min="260" max="261" width="14.6640625" style="2699" customWidth="1"/>
    <col min="262" max="262" width="16.5" style="2699" customWidth="1"/>
    <col min="263" max="263" width="16.33203125" style="2699" customWidth="1"/>
    <col min="264" max="264" width="15.83203125" style="2699" customWidth="1"/>
    <col min="265" max="265" width="16.33203125" style="2699" customWidth="1"/>
    <col min="266" max="266" width="16" style="2699" customWidth="1"/>
    <col min="267" max="267" width="4.33203125" style="2699" customWidth="1"/>
    <col min="268" max="268" width="2.83203125" style="2699" customWidth="1"/>
    <col min="269" max="512" width="9.33203125" style="2699"/>
    <col min="513" max="513" width="2.6640625" style="2699" customWidth="1"/>
    <col min="514" max="514" width="4.5" style="2699" customWidth="1"/>
    <col min="515" max="515" width="49.6640625" style="2699" customWidth="1"/>
    <col min="516" max="517" width="14.6640625" style="2699" customWidth="1"/>
    <col min="518" max="518" width="16.5" style="2699" customWidth="1"/>
    <col min="519" max="519" width="16.33203125" style="2699" customWidth="1"/>
    <col min="520" max="520" width="15.83203125" style="2699" customWidth="1"/>
    <col min="521" max="521" width="16.33203125" style="2699" customWidth="1"/>
    <col min="522" max="522" width="16" style="2699" customWidth="1"/>
    <col min="523" max="523" width="4.33203125" style="2699" customWidth="1"/>
    <col min="524" max="524" width="2.83203125" style="2699" customWidth="1"/>
    <col min="525" max="768" width="9.33203125" style="2699"/>
    <col min="769" max="769" width="2.6640625" style="2699" customWidth="1"/>
    <col min="770" max="770" width="4.5" style="2699" customWidth="1"/>
    <col min="771" max="771" width="49.6640625" style="2699" customWidth="1"/>
    <col min="772" max="773" width="14.6640625" style="2699" customWidth="1"/>
    <col min="774" max="774" width="16.5" style="2699" customWidth="1"/>
    <col min="775" max="775" width="16.33203125" style="2699" customWidth="1"/>
    <col min="776" max="776" width="15.83203125" style="2699" customWidth="1"/>
    <col min="777" max="777" width="16.33203125" style="2699" customWidth="1"/>
    <col min="778" max="778" width="16" style="2699" customWidth="1"/>
    <col min="779" max="779" width="4.33203125" style="2699" customWidth="1"/>
    <col min="780" max="780" width="2.83203125" style="2699" customWidth="1"/>
    <col min="781" max="1024" width="9.33203125" style="2699"/>
    <col min="1025" max="1025" width="2.6640625" style="2699" customWidth="1"/>
    <col min="1026" max="1026" width="4.5" style="2699" customWidth="1"/>
    <col min="1027" max="1027" width="49.6640625" style="2699" customWidth="1"/>
    <col min="1028" max="1029" width="14.6640625" style="2699" customWidth="1"/>
    <col min="1030" max="1030" width="16.5" style="2699" customWidth="1"/>
    <col min="1031" max="1031" width="16.33203125" style="2699" customWidth="1"/>
    <col min="1032" max="1032" width="15.83203125" style="2699" customWidth="1"/>
    <col min="1033" max="1033" width="16.33203125" style="2699" customWidth="1"/>
    <col min="1034" max="1034" width="16" style="2699" customWidth="1"/>
    <col min="1035" max="1035" width="4.33203125" style="2699" customWidth="1"/>
    <col min="1036" max="1036" width="2.83203125" style="2699" customWidth="1"/>
    <col min="1037" max="1280" width="9.33203125" style="2699"/>
    <col min="1281" max="1281" width="2.6640625" style="2699" customWidth="1"/>
    <col min="1282" max="1282" width="4.5" style="2699" customWidth="1"/>
    <col min="1283" max="1283" width="49.6640625" style="2699" customWidth="1"/>
    <col min="1284" max="1285" width="14.6640625" style="2699" customWidth="1"/>
    <col min="1286" max="1286" width="16.5" style="2699" customWidth="1"/>
    <col min="1287" max="1287" width="16.33203125" style="2699" customWidth="1"/>
    <col min="1288" max="1288" width="15.83203125" style="2699" customWidth="1"/>
    <col min="1289" max="1289" width="16.33203125" style="2699" customWidth="1"/>
    <col min="1290" max="1290" width="16" style="2699" customWidth="1"/>
    <col min="1291" max="1291" width="4.33203125" style="2699" customWidth="1"/>
    <col min="1292" max="1292" width="2.83203125" style="2699" customWidth="1"/>
    <col min="1293" max="1536" width="9.33203125" style="2699"/>
    <col min="1537" max="1537" width="2.6640625" style="2699" customWidth="1"/>
    <col min="1538" max="1538" width="4.5" style="2699" customWidth="1"/>
    <col min="1539" max="1539" width="49.6640625" style="2699" customWidth="1"/>
    <col min="1540" max="1541" width="14.6640625" style="2699" customWidth="1"/>
    <col min="1542" max="1542" width="16.5" style="2699" customWidth="1"/>
    <col min="1543" max="1543" width="16.33203125" style="2699" customWidth="1"/>
    <col min="1544" max="1544" width="15.83203125" style="2699" customWidth="1"/>
    <col min="1545" max="1545" width="16.33203125" style="2699" customWidth="1"/>
    <col min="1546" max="1546" width="16" style="2699" customWidth="1"/>
    <col min="1547" max="1547" width="4.33203125" style="2699" customWidth="1"/>
    <col min="1548" max="1548" width="2.83203125" style="2699" customWidth="1"/>
    <col min="1549" max="1792" width="9.33203125" style="2699"/>
    <col min="1793" max="1793" width="2.6640625" style="2699" customWidth="1"/>
    <col min="1794" max="1794" width="4.5" style="2699" customWidth="1"/>
    <col min="1795" max="1795" width="49.6640625" style="2699" customWidth="1"/>
    <col min="1796" max="1797" width="14.6640625" style="2699" customWidth="1"/>
    <col min="1798" max="1798" width="16.5" style="2699" customWidth="1"/>
    <col min="1799" max="1799" width="16.33203125" style="2699" customWidth="1"/>
    <col min="1800" max="1800" width="15.83203125" style="2699" customWidth="1"/>
    <col min="1801" max="1801" width="16.33203125" style="2699" customWidth="1"/>
    <col min="1802" max="1802" width="16" style="2699" customWidth="1"/>
    <col min="1803" max="1803" width="4.33203125" style="2699" customWidth="1"/>
    <col min="1804" max="1804" width="2.83203125" style="2699" customWidth="1"/>
    <col min="1805" max="2048" width="9.33203125" style="2699"/>
    <col min="2049" max="2049" width="2.6640625" style="2699" customWidth="1"/>
    <col min="2050" max="2050" width="4.5" style="2699" customWidth="1"/>
    <col min="2051" max="2051" width="49.6640625" style="2699" customWidth="1"/>
    <col min="2052" max="2053" width="14.6640625" style="2699" customWidth="1"/>
    <col min="2054" max="2054" width="16.5" style="2699" customWidth="1"/>
    <col min="2055" max="2055" width="16.33203125" style="2699" customWidth="1"/>
    <col min="2056" max="2056" width="15.83203125" style="2699" customWidth="1"/>
    <col min="2057" max="2057" width="16.33203125" style="2699" customWidth="1"/>
    <col min="2058" max="2058" width="16" style="2699" customWidth="1"/>
    <col min="2059" max="2059" width="4.33203125" style="2699" customWidth="1"/>
    <col min="2060" max="2060" width="2.83203125" style="2699" customWidth="1"/>
    <col min="2061" max="2304" width="9.33203125" style="2699"/>
    <col min="2305" max="2305" width="2.6640625" style="2699" customWidth="1"/>
    <col min="2306" max="2306" width="4.5" style="2699" customWidth="1"/>
    <col min="2307" max="2307" width="49.6640625" style="2699" customWidth="1"/>
    <col min="2308" max="2309" width="14.6640625" style="2699" customWidth="1"/>
    <col min="2310" max="2310" width="16.5" style="2699" customWidth="1"/>
    <col min="2311" max="2311" width="16.33203125" style="2699" customWidth="1"/>
    <col min="2312" max="2312" width="15.83203125" style="2699" customWidth="1"/>
    <col min="2313" max="2313" width="16.33203125" style="2699" customWidth="1"/>
    <col min="2314" max="2314" width="16" style="2699" customWidth="1"/>
    <col min="2315" max="2315" width="4.33203125" style="2699" customWidth="1"/>
    <col min="2316" max="2316" width="2.83203125" style="2699" customWidth="1"/>
    <col min="2317" max="2560" width="9.33203125" style="2699"/>
    <col min="2561" max="2561" width="2.6640625" style="2699" customWidth="1"/>
    <col min="2562" max="2562" width="4.5" style="2699" customWidth="1"/>
    <col min="2563" max="2563" width="49.6640625" style="2699" customWidth="1"/>
    <col min="2564" max="2565" width="14.6640625" style="2699" customWidth="1"/>
    <col min="2566" max="2566" width="16.5" style="2699" customWidth="1"/>
    <col min="2567" max="2567" width="16.33203125" style="2699" customWidth="1"/>
    <col min="2568" max="2568" width="15.83203125" style="2699" customWidth="1"/>
    <col min="2569" max="2569" width="16.33203125" style="2699" customWidth="1"/>
    <col min="2570" max="2570" width="16" style="2699" customWidth="1"/>
    <col min="2571" max="2571" width="4.33203125" style="2699" customWidth="1"/>
    <col min="2572" max="2572" width="2.83203125" style="2699" customWidth="1"/>
    <col min="2573" max="2816" width="9.33203125" style="2699"/>
    <col min="2817" max="2817" width="2.6640625" style="2699" customWidth="1"/>
    <col min="2818" max="2818" width="4.5" style="2699" customWidth="1"/>
    <col min="2819" max="2819" width="49.6640625" style="2699" customWidth="1"/>
    <col min="2820" max="2821" width="14.6640625" style="2699" customWidth="1"/>
    <col min="2822" max="2822" width="16.5" style="2699" customWidth="1"/>
    <col min="2823" max="2823" width="16.33203125" style="2699" customWidth="1"/>
    <col min="2824" max="2824" width="15.83203125" style="2699" customWidth="1"/>
    <col min="2825" max="2825" width="16.33203125" style="2699" customWidth="1"/>
    <col min="2826" max="2826" width="16" style="2699" customWidth="1"/>
    <col min="2827" max="2827" width="4.33203125" style="2699" customWidth="1"/>
    <col min="2828" max="2828" width="2.83203125" style="2699" customWidth="1"/>
    <col min="2829" max="3072" width="9.33203125" style="2699"/>
    <col min="3073" max="3073" width="2.6640625" style="2699" customWidth="1"/>
    <col min="3074" max="3074" width="4.5" style="2699" customWidth="1"/>
    <col min="3075" max="3075" width="49.6640625" style="2699" customWidth="1"/>
    <col min="3076" max="3077" width="14.6640625" style="2699" customWidth="1"/>
    <col min="3078" max="3078" width="16.5" style="2699" customWidth="1"/>
    <col min="3079" max="3079" width="16.33203125" style="2699" customWidth="1"/>
    <col min="3080" max="3080" width="15.83203125" style="2699" customWidth="1"/>
    <col min="3081" max="3081" width="16.33203125" style="2699" customWidth="1"/>
    <col min="3082" max="3082" width="16" style="2699" customWidth="1"/>
    <col min="3083" max="3083" width="4.33203125" style="2699" customWidth="1"/>
    <col min="3084" max="3084" width="2.83203125" style="2699" customWidth="1"/>
    <col min="3085" max="3328" width="9.33203125" style="2699"/>
    <col min="3329" max="3329" width="2.6640625" style="2699" customWidth="1"/>
    <col min="3330" max="3330" width="4.5" style="2699" customWidth="1"/>
    <col min="3331" max="3331" width="49.6640625" style="2699" customWidth="1"/>
    <col min="3332" max="3333" width="14.6640625" style="2699" customWidth="1"/>
    <col min="3334" max="3334" width="16.5" style="2699" customWidth="1"/>
    <col min="3335" max="3335" width="16.33203125" style="2699" customWidth="1"/>
    <col min="3336" max="3336" width="15.83203125" style="2699" customWidth="1"/>
    <col min="3337" max="3337" width="16.33203125" style="2699" customWidth="1"/>
    <col min="3338" max="3338" width="16" style="2699" customWidth="1"/>
    <col min="3339" max="3339" width="4.33203125" style="2699" customWidth="1"/>
    <col min="3340" max="3340" width="2.83203125" style="2699" customWidth="1"/>
    <col min="3341" max="3584" width="9.33203125" style="2699"/>
    <col min="3585" max="3585" width="2.6640625" style="2699" customWidth="1"/>
    <col min="3586" max="3586" width="4.5" style="2699" customWidth="1"/>
    <col min="3587" max="3587" width="49.6640625" style="2699" customWidth="1"/>
    <col min="3588" max="3589" width="14.6640625" style="2699" customWidth="1"/>
    <col min="3590" max="3590" width="16.5" style="2699" customWidth="1"/>
    <col min="3591" max="3591" width="16.33203125" style="2699" customWidth="1"/>
    <col min="3592" max="3592" width="15.83203125" style="2699" customWidth="1"/>
    <col min="3593" max="3593" width="16.33203125" style="2699" customWidth="1"/>
    <col min="3594" max="3594" width="16" style="2699" customWidth="1"/>
    <col min="3595" max="3595" width="4.33203125" style="2699" customWidth="1"/>
    <col min="3596" max="3596" width="2.83203125" style="2699" customWidth="1"/>
    <col min="3597" max="3840" width="9.33203125" style="2699"/>
    <col min="3841" max="3841" width="2.6640625" style="2699" customWidth="1"/>
    <col min="3842" max="3842" width="4.5" style="2699" customWidth="1"/>
    <col min="3843" max="3843" width="49.6640625" style="2699" customWidth="1"/>
    <col min="3844" max="3845" width="14.6640625" style="2699" customWidth="1"/>
    <col min="3846" max="3846" width="16.5" style="2699" customWidth="1"/>
    <col min="3847" max="3847" width="16.33203125" style="2699" customWidth="1"/>
    <col min="3848" max="3848" width="15.83203125" style="2699" customWidth="1"/>
    <col min="3849" max="3849" width="16.33203125" style="2699" customWidth="1"/>
    <col min="3850" max="3850" width="16" style="2699" customWidth="1"/>
    <col min="3851" max="3851" width="4.33203125" style="2699" customWidth="1"/>
    <col min="3852" max="3852" width="2.83203125" style="2699" customWidth="1"/>
    <col min="3853" max="4096" width="9.33203125" style="2699"/>
    <col min="4097" max="4097" width="2.6640625" style="2699" customWidth="1"/>
    <col min="4098" max="4098" width="4.5" style="2699" customWidth="1"/>
    <col min="4099" max="4099" width="49.6640625" style="2699" customWidth="1"/>
    <col min="4100" max="4101" width="14.6640625" style="2699" customWidth="1"/>
    <col min="4102" max="4102" width="16.5" style="2699" customWidth="1"/>
    <col min="4103" max="4103" width="16.33203125" style="2699" customWidth="1"/>
    <col min="4104" max="4104" width="15.83203125" style="2699" customWidth="1"/>
    <col min="4105" max="4105" width="16.33203125" style="2699" customWidth="1"/>
    <col min="4106" max="4106" width="16" style="2699" customWidth="1"/>
    <col min="4107" max="4107" width="4.33203125" style="2699" customWidth="1"/>
    <col min="4108" max="4108" width="2.83203125" style="2699" customWidth="1"/>
    <col min="4109" max="4352" width="9.33203125" style="2699"/>
    <col min="4353" max="4353" width="2.6640625" style="2699" customWidth="1"/>
    <col min="4354" max="4354" width="4.5" style="2699" customWidth="1"/>
    <col min="4355" max="4355" width="49.6640625" style="2699" customWidth="1"/>
    <col min="4356" max="4357" width="14.6640625" style="2699" customWidth="1"/>
    <col min="4358" max="4358" width="16.5" style="2699" customWidth="1"/>
    <col min="4359" max="4359" width="16.33203125" style="2699" customWidth="1"/>
    <col min="4360" max="4360" width="15.83203125" style="2699" customWidth="1"/>
    <col min="4361" max="4361" width="16.33203125" style="2699" customWidth="1"/>
    <col min="4362" max="4362" width="16" style="2699" customWidth="1"/>
    <col min="4363" max="4363" width="4.33203125" style="2699" customWidth="1"/>
    <col min="4364" max="4364" width="2.83203125" style="2699" customWidth="1"/>
    <col min="4365" max="4608" width="9.33203125" style="2699"/>
    <col min="4609" max="4609" width="2.6640625" style="2699" customWidth="1"/>
    <col min="4610" max="4610" width="4.5" style="2699" customWidth="1"/>
    <col min="4611" max="4611" width="49.6640625" style="2699" customWidth="1"/>
    <col min="4612" max="4613" width="14.6640625" style="2699" customWidth="1"/>
    <col min="4614" max="4614" width="16.5" style="2699" customWidth="1"/>
    <col min="4615" max="4615" width="16.33203125" style="2699" customWidth="1"/>
    <col min="4616" max="4616" width="15.83203125" style="2699" customWidth="1"/>
    <col min="4617" max="4617" width="16.33203125" style="2699" customWidth="1"/>
    <col min="4618" max="4618" width="16" style="2699" customWidth="1"/>
    <col min="4619" max="4619" width="4.33203125" style="2699" customWidth="1"/>
    <col min="4620" max="4620" width="2.83203125" style="2699" customWidth="1"/>
    <col min="4621" max="4864" width="9.33203125" style="2699"/>
    <col min="4865" max="4865" width="2.6640625" style="2699" customWidth="1"/>
    <col min="4866" max="4866" width="4.5" style="2699" customWidth="1"/>
    <col min="4867" max="4867" width="49.6640625" style="2699" customWidth="1"/>
    <col min="4868" max="4869" width="14.6640625" style="2699" customWidth="1"/>
    <col min="4870" max="4870" width="16.5" style="2699" customWidth="1"/>
    <col min="4871" max="4871" width="16.33203125" style="2699" customWidth="1"/>
    <col min="4872" max="4872" width="15.83203125" style="2699" customWidth="1"/>
    <col min="4873" max="4873" width="16.33203125" style="2699" customWidth="1"/>
    <col min="4874" max="4874" width="16" style="2699" customWidth="1"/>
    <col min="4875" max="4875" width="4.33203125" style="2699" customWidth="1"/>
    <col min="4876" max="4876" width="2.83203125" style="2699" customWidth="1"/>
    <col min="4877" max="5120" width="9.33203125" style="2699"/>
    <col min="5121" max="5121" width="2.6640625" style="2699" customWidth="1"/>
    <col min="5122" max="5122" width="4.5" style="2699" customWidth="1"/>
    <col min="5123" max="5123" width="49.6640625" style="2699" customWidth="1"/>
    <col min="5124" max="5125" width="14.6640625" style="2699" customWidth="1"/>
    <col min="5126" max="5126" width="16.5" style="2699" customWidth="1"/>
    <col min="5127" max="5127" width="16.33203125" style="2699" customWidth="1"/>
    <col min="5128" max="5128" width="15.83203125" style="2699" customWidth="1"/>
    <col min="5129" max="5129" width="16.33203125" style="2699" customWidth="1"/>
    <col min="5130" max="5130" width="16" style="2699" customWidth="1"/>
    <col min="5131" max="5131" width="4.33203125" style="2699" customWidth="1"/>
    <col min="5132" max="5132" width="2.83203125" style="2699" customWidth="1"/>
    <col min="5133" max="5376" width="9.33203125" style="2699"/>
    <col min="5377" max="5377" width="2.6640625" style="2699" customWidth="1"/>
    <col min="5378" max="5378" width="4.5" style="2699" customWidth="1"/>
    <col min="5379" max="5379" width="49.6640625" style="2699" customWidth="1"/>
    <col min="5380" max="5381" width="14.6640625" style="2699" customWidth="1"/>
    <col min="5382" max="5382" width="16.5" style="2699" customWidth="1"/>
    <col min="5383" max="5383" width="16.33203125" style="2699" customWidth="1"/>
    <col min="5384" max="5384" width="15.83203125" style="2699" customWidth="1"/>
    <col min="5385" max="5385" width="16.33203125" style="2699" customWidth="1"/>
    <col min="5386" max="5386" width="16" style="2699" customWidth="1"/>
    <col min="5387" max="5387" width="4.33203125" style="2699" customWidth="1"/>
    <col min="5388" max="5388" width="2.83203125" style="2699" customWidth="1"/>
    <col min="5389" max="5632" width="9.33203125" style="2699"/>
    <col min="5633" max="5633" width="2.6640625" style="2699" customWidth="1"/>
    <col min="5634" max="5634" width="4.5" style="2699" customWidth="1"/>
    <col min="5635" max="5635" width="49.6640625" style="2699" customWidth="1"/>
    <col min="5636" max="5637" width="14.6640625" style="2699" customWidth="1"/>
    <col min="5638" max="5638" width="16.5" style="2699" customWidth="1"/>
    <col min="5639" max="5639" width="16.33203125" style="2699" customWidth="1"/>
    <col min="5640" max="5640" width="15.83203125" style="2699" customWidth="1"/>
    <col min="5641" max="5641" width="16.33203125" style="2699" customWidth="1"/>
    <col min="5642" max="5642" width="16" style="2699" customWidth="1"/>
    <col min="5643" max="5643" width="4.33203125" style="2699" customWidth="1"/>
    <col min="5644" max="5644" width="2.83203125" style="2699" customWidth="1"/>
    <col min="5645" max="5888" width="9.33203125" style="2699"/>
    <col min="5889" max="5889" width="2.6640625" style="2699" customWidth="1"/>
    <col min="5890" max="5890" width="4.5" style="2699" customWidth="1"/>
    <col min="5891" max="5891" width="49.6640625" style="2699" customWidth="1"/>
    <col min="5892" max="5893" width="14.6640625" style="2699" customWidth="1"/>
    <col min="5894" max="5894" width="16.5" style="2699" customWidth="1"/>
    <col min="5895" max="5895" width="16.33203125" style="2699" customWidth="1"/>
    <col min="5896" max="5896" width="15.83203125" style="2699" customWidth="1"/>
    <col min="5897" max="5897" width="16.33203125" style="2699" customWidth="1"/>
    <col min="5898" max="5898" width="16" style="2699" customWidth="1"/>
    <col min="5899" max="5899" width="4.33203125" style="2699" customWidth="1"/>
    <col min="5900" max="5900" width="2.83203125" style="2699" customWidth="1"/>
    <col min="5901" max="6144" width="9.33203125" style="2699"/>
    <col min="6145" max="6145" width="2.6640625" style="2699" customWidth="1"/>
    <col min="6146" max="6146" width="4.5" style="2699" customWidth="1"/>
    <col min="6147" max="6147" width="49.6640625" style="2699" customWidth="1"/>
    <col min="6148" max="6149" width="14.6640625" style="2699" customWidth="1"/>
    <col min="6150" max="6150" width="16.5" style="2699" customWidth="1"/>
    <col min="6151" max="6151" width="16.33203125" style="2699" customWidth="1"/>
    <col min="6152" max="6152" width="15.83203125" style="2699" customWidth="1"/>
    <col min="6153" max="6153" width="16.33203125" style="2699" customWidth="1"/>
    <col min="6154" max="6154" width="16" style="2699" customWidth="1"/>
    <col min="6155" max="6155" width="4.33203125" style="2699" customWidth="1"/>
    <col min="6156" max="6156" width="2.83203125" style="2699" customWidth="1"/>
    <col min="6157" max="6400" width="9.33203125" style="2699"/>
    <col min="6401" max="6401" width="2.6640625" style="2699" customWidth="1"/>
    <col min="6402" max="6402" width="4.5" style="2699" customWidth="1"/>
    <col min="6403" max="6403" width="49.6640625" style="2699" customWidth="1"/>
    <col min="6404" max="6405" width="14.6640625" style="2699" customWidth="1"/>
    <col min="6406" max="6406" width="16.5" style="2699" customWidth="1"/>
    <col min="6407" max="6407" width="16.33203125" style="2699" customWidth="1"/>
    <col min="6408" max="6408" width="15.83203125" style="2699" customWidth="1"/>
    <col min="6409" max="6409" width="16.33203125" style="2699" customWidth="1"/>
    <col min="6410" max="6410" width="16" style="2699" customWidth="1"/>
    <col min="6411" max="6411" width="4.33203125" style="2699" customWidth="1"/>
    <col min="6412" max="6412" width="2.83203125" style="2699" customWidth="1"/>
    <col min="6413" max="6656" width="9.33203125" style="2699"/>
    <col min="6657" max="6657" width="2.6640625" style="2699" customWidth="1"/>
    <col min="6658" max="6658" width="4.5" style="2699" customWidth="1"/>
    <col min="6659" max="6659" width="49.6640625" style="2699" customWidth="1"/>
    <col min="6660" max="6661" width="14.6640625" style="2699" customWidth="1"/>
    <col min="6662" max="6662" width="16.5" style="2699" customWidth="1"/>
    <col min="6663" max="6663" width="16.33203125" style="2699" customWidth="1"/>
    <col min="6664" max="6664" width="15.83203125" style="2699" customWidth="1"/>
    <col min="6665" max="6665" width="16.33203125" style="2699" customWidth="1"/>
    <col min="6666" max="6666" width="16" style="2699" customWidth="1"/>
    <col min="6667" max="6667" width="4.33203125" style="2699" customWidth="1"/>
    <col min="6668" max="6668" width="2.83203125" style="2699" customWidth="1"/>
    <col min="6669" max="6912" width="9.33203125" style="2699"/>
    <col min="6913" max="6913" width="2.6640625" style="2699" customWidth="1"/>
    <col min="6914" max="6914" width="4.5" style="2699" customWidth="1"/>
    <col min="6915" max="6915" width="49.6640625" style="2699" customWidth="1"/>
    <col min="6916" max="6917" width="14.6640625" style="2699" customWidth="1"/>
    <col min="6918" max="6918" width="16.5" style="2699" customWidth="1"/>
    <col min="6919" max="6919" width="16.33203125" style="2699" customWidth="1"/>
    <col min="6920" max="6920" width="15.83203125" style="2699" customWidth="1"/>
    <col min="6921" max="6921" width="16.33203125" style="2699" customWidth="1"/>
    <col min="6922" max="6922" width="16" style="2699" customWidth="1"/>
    <col min="6923" max="6923" width="4.33203125" style="2699" customWidth="1"/>
    <col min="6924" max="6924" width="2.83203125" style="2699" customWidth="1"/>
    <col min="6925" max="7168" width="9.33203125" style="2699"/>
    <col min="7169" max="7169" width="2.6640625" style="2699" customWidth="1"/>
    <col min="7170" max="7170" width="4.5" style="2699" customWidth="1"/>
    <col min="7171" max="7171" width="49.6640625" style="2699" customWidth="1"/>
    <col min="7172" max="7173" width="14.6640625" style="2699" customWidth="1"/>
    <col min="7174" max="7174" width="16.5" style="2699" customWidth="1"/>
    <col min="7175" max="7175" width="16.33203125" style="2699" customWidth="1"/>
    <col min="7176" max="7176" width="15.83203125" style="2699" customWidth="1"/>
    <col min="7177" max="7177" width="16.33203125" style="2699" customWidth="1"/>
    <col min="7178" max="7178" width="16" style="2699" customWidth="1"/>
    <col min="7179" max="7179" width="4.33203125" style="2699" customWidth="1"/>
    <col min="7180" max="7180" width="2.83203125" style="2699" customWidth="1"/>
    <col min="7181" max="7424" width="9.33203125" style="2699"/>
    <col min="7425" max="7425" width="2.6640625" style="2699" customWidth="1"/>
    <col min="7426" max="7426" width="4.5" style="2699" customWidth="1"/>
    <col min="7427" max="7427" width="49.6640625" style="2699" customWidth="1"/>
    <col min="7428" max="7429" width="14.6640625" style="2699" customWidth="1"/>
    <col min="7430" max="7430" width="16.5" style="2699" customWidth="1"/>
    <col min="7431" max="7431" width="16.33203125" style="2699" customWidth="1"/>
    <col min="7432" max="7432" width="15.83203125" style="2699" customWidth="1"/>
    <col min="7433" max="7433" width="16.33203125" style="2699" customWidth="1"/>
    <col min="7434" max="7434" width="16" style="2699" customWidth="1"/>
    <col min="7435" max="7435" width="4.33203125" style="2699" customWidth="1"/>
    <col min="7436" max="7436" width="2.83203125" style="2699" customWidth="1"/>
    <col min="7437" max="7680" width="9.33203125" style="2699"/>
    <col min="7681" max="7681" width="2.6640625" style="2699" customWidth="1"/>
    <col min="7682" max="7682" width="4.5" style="2699" customWidth="1"/>
    <col min="7683" max="7683" width="49.6640625" style="2699" customWidth="1"/>
    <col min="7684" max="7685" width="14.6640625" style="2699" customWidth="1"/>
    <col min="7686" max="7686" width="16.5" style="2699" customWidth="1"/>
    <col min="7687" max="7687" width="16.33203125" style="2699" customWidth="1"/>
    <col min="7688" max="7688" width="15.83203125" style="2699" customWidth="1"/>
    <col min="7689" max="7689" width="16.33203125" style="2699" customWidth="1"/>
    <col min="7690" max="7690" width="16" style="2699" customWidth="1"/>
    <col min="7691" max="7691" width="4.33203125" style="2699" customWidth="1"/>
    <col min="7692" max="7692" width="2.83203125" style="2699" customWidth="1"/>
    <col min="7693" max="7936" width="9.33203125" style="2699"/>
    <col min="7937" max="7937" width="2.6640625" style="2699" customWidth="1"/>
    <col min="7938" max="7938" width="4.5" style="2699" customWidth="1"/>
    <col min="7939" max="7939" width="49.6640625" style="2699" customWidth="1"/>
    <col min="7940" max="7941" width="14.6640625" style="2699" customWidth="1"/>
    <col min="7942" max="7942" width="16.5" style="2699" customWidth="1"/>
    <col min="7943" max="7943" width="16.33203125" style="2699" customWidth="1"/>
    <col min="7944" max="7944" width="15.83203125" style="2699" customWidth="1"/>
    <col min="7945" max="7945" width="16.33203125" style="2699" customWidth="1"/>
    <col min="7946" max="7946" width="16" style="2699" customWidth="1"/>
    <col min="7947" max="7947" width="4.33203125" style="2699" customWidth="1"/>
    <col min="7948" max="7948" width="2.83203125" style="2699" customWidth="1"/>
    <col min="7949" max="8192" width="9.33203125" style="2699"/>
    <col min="8193" max="8193" width="2.6640625" style="2699" customWidth="1"/>
    <col min="8194" max="8194" width="4.5" style="2699" customWidth="1"/>
    <col min="8195" max="8195" width="49.6640625" style="2699" customWidth="1"/>
    <col min="8196" max="8197" width="14.6640625" style="2699" customWidth="1"/>
    <col min="8198" max="8198" width="16.5" style="2699" customWidth="1"/>
    <col min="8199" max="8199" width="16.33203125" style="2699" customWidth="1"/>
    <col min="8200" max="8200" width="15.83203125" style="2699" customWidth="1"/>
    <col min="8201" max="8201" width="16.33203125" style="2699" customWidth="1"/>
    <col min="8202" max="8202" width="16" style="2699" customWidth="1"/>
    <col min="8203" max="8203" width="4.33203125" style="2699" customWidth="1"/>
    <col min="8204" max="8204" width="2.83203125" style="2699" customWidth="1"/>
    <col min="8205" max="8448" width="9.33203125" style="2699"/>
    <col min="8449" max="8449" width="2.6640625" style="2699" customWidth="1"/>
    <col min="8450" max="8450" width="4.5" style="2699" customWidth="1"/>
    <col min="8451" max="8451" width="49.6640625" style="2699" customWidth="1"/>
    <col min="8452" max="8453" width="14.6640625" style="2699" customWidth="1"/>
    <col min="8454" max="8454" width="16.5" style="2699" customWidth="1"/>
    <col min="8455" max="8455" width="16.33203125" style="2699" customWidth="1"/>
    <col min="8456" max="8456" width="15.83203125" style="2699" customWidth="1"/>
    <col min="8457" max="8457" width="16.33203125" style="2699" customWidth="1"/>
    <col min="8458" max="8458" width="16" style="2699" customWidth="1"/>
    <col min="8459" max="8459" width="4.33203125" style="2699" customWidth="1"/>
    <col min="8460" max="8460" width="2.83203125" style="2699" customWidth="1"/>
    <col min="8461" max="8704" width="9.33203125" style="2699"/>
    <col min="8705" max="8705" width="2.6640625" style="2699" customWidth="1"/>
    <col min="8706" max="8706" width="4.5" style="2699" customWidth="1"/>
    <col min="8707" max="8707" width="49.6640625" style="2699" customWidth="1"/>
    <col min="8708" max="8709" width="14.6640625" style="2699" customWidth="1"/>
    <col min="8710" max="8710" width="16.5" style="2699" customWidth="1"/>
    <col min="8711" max="8711" width="16.33203125" style="2699" customWidth="1"/>
    <col min="8712" max="8712" width="15.83203125" style="2699" customWidth="1"/>
    <col min="8713" max="8713" width="16.33203125" style="2699" customWidth="1"/>
    <col min="8714" max="8714" width="16" style="2699" customWidth="1"/>
    <col min="8715" max="8715" width="4.33203125" style="2699" customWidth="1"/>
    <col min="8716" max="8716" width="2.83203125" style="2699" customWidth="1"/>
    <col min="8717" max="8960" width="9.33203125" style="2699"/>
    <col min="8961" max="8961" width="2.6640625" style="2699" customWidth="1"/>
    <col min="8962" max="8962" width="4.5" style="2699" customWidth="1"/>
    <col min="8963" max="8963" width="49.6640625" style="2699" customWidth="1"/>
    <col min="8964" max="8965" width="14.6640625" style="2699" customWidth="1"/>
    <col min="8966" max="8966" width="16.5" style="2699" customWidth="1"/>
    <col min="8967" max="8967" width="16.33203125" style="2699" customWidth="1"/>
    <col min="8968" max="8968" width="15.83203125" style="2699" customWidth="1"/>
    <col min="8969" max="8969" width="16.33203125" style="2699" customWidth="1"/>
    <col min="8970" max="8970" width="16" style="2699" customWidth="1"/>
    <col min="8971" max="8971" width="4.33203125" style="2699" customWidth="1"/>
    <col min="8972" max="8972" width="2.83203125" style="2699" customWidth="1"/>
    <col min="8973" max="9216" width="9.33203125" style="2699"/>
    <col min="9217" max="9217" width="2.6640625" style="2699" customWidth="1"/>
    <col min="9218" max="9218" width="4.5" style="2699" customWidth="1"/>
    <col min="9219" max="9219" width="49.6640625" style="2699" customWidth="1"/>
    <col min="9220" max="9221" width="14.6640625" style="2699" customWidth="1"/>
    <col min="9222" max="9222" width="16.5" style="2699" customWidth="1"/>
    <col min="9223" max="9223" width="16.33203125" style="2699" customWidth="1"/>
    <col min="9224" max="9224" width="15.83203125" style="2699" customWidth="1"/>
    <col min="9225" max="9225" width="16.33203125" style="2699" customWidth="1"/>
    <col min="9226" max="9226" width="16" style="2699" customWidth="1"/>
    <col min="9227" max="9227" width="4.33203125" style="2699" customWidth="1"/>
    <col min="9228" max="9228" width="2.83203125" style="2699" customWidth="1"/>
    <col min="9229" max="9472" width="9.33203125" style="2699"/>
    <col min="9473" max="9473" width="2.6640625" style="2699" customWidth="1"/>
    <col min="9474" max="9474" width="4.5" style="2699" customWidth="1"/>
    <col min="9475" max="9475" width="49.6640625" style="2699" customWidth="1"/>
    <col min="9476" max="9477" width="14.6640625" style="2699" customWidth="1"/>
    <col min="9478" max="9478" width="16.5" style="2699" customWidth="1"/>
    <col min="9479" max="9479" width="16.33203125" style="2699" customWidth="1"/>
    <col min="9480" max="9480" width="15.83203125" style="2699" customWidth="1"/>
    <col min="9481" max="9481" width="16.33203125" style="2699" customWidth="1"/>
    <col min="9482" max="9482" width="16" style="2699" customWidth="1"/>
    <col min="9483" max="9483" width="4.33203125" style="2699" customWidth="1"/>
    <col min="9484" max="9484" width="2.83203125" style="2699" customWidth="1"/>
    <col min="9485" max="9728" width="9.33203125" style="2699"/>
    <col min="9729" max="9729" width="2.6640625" style="2699" customWidth="1"/>
    <col min="9730" max="9730" width="4.5" style="2699" customWidth="1"/>
    <col min="9731" max="9731" width="49.6640625" style="2699" customWidth="1"/>
    <col min="9732" max="9733" width="14.6640625" style="2699" customWidth="1"/>
    <col min="9734" max="9734" width="16.5" style="2699" customWidth="1"/>
    <col min="9735" max="9735" width="16.33203125" style="2699" customWidth="1"/>
    <col min="9736" max="9736" width="15.83203125" style="2699" customWidth="1"/>
    <col min="9737" max="9737" width="16.33203125" style="2699" customWidth="1"/>
    <col min="9738" max="9738" width="16" style="2699" customWidth="1"/>
    <col min="9739" max="9739" width="4.33203125" style="2699" customWidth="1"/>
    <col min="9740" max="9740" width="2.83203125" style="2699" customWidth="1"/>
    <col min="9741" max="9984" width="9.33203125" style="2699"/>
    <col min="9985" max="9985" width="2.6640625" style="2699" customWidth="1"/>
    <col min="9986" max="9986" width="4.5" style="2699" customWidth="1"/>
    <col min="9987" max="9987" width="49.6640625" style="2699" customWidth="1"/>
    <col min="9988" max="9989" width="14.6640625" style="2699" customWidth="1"/>
    <col min="9990" max="9990" width="16.5" style="2699" customWidth="1"/>
    <col min="9991" max="9991" width="16.33203125" style="2699" customWidth="1"/>
    <col min="9992" max="9992" width="15.83203125" style="2699" customWidth="1"/>
    <col min="9993" max="9993" width="16.33203125" style="2699" customWidth="1"/>
    <col min="9994" max="9994" width="16" style="2699" customWidth="1"/>
    <col min="9995" max="9995" width="4.33203125" style="2699" customWidth="1"/>
    <col min="9996" max="9996" width="2.83203125" style="2699" customWidth="1"/>
    <col min="9997" max="10240" width="9.33203125" style="2699"/>
    <col min="10241" max="10241" width="2.6640625" style="2699" customWidth="1"/>
    <col min="10242" max="10242" width="4.5" style="2699" customWidth="1"/>
    <col min="10243" max="10243" width="49.6640625" style="2699" customWidth="1"/>
    <col min="10244" max="10245" width="14.6640625" style="2699" customWidth="1"/>
    <col min="10246" max="10246" width="16.5" style="2699" customWidth="1"/>
    <col min="10247" max="10247" width="16.33203125" style="2699" customWidth="1"/>
    <col min="10248" max="10248" width="15.83203125" style="2699" customWidth="1"/>
    <col min="10249" max="10249" width="16.33203125" style="2699" customWidth="1"/>
    <col min="10250" max="10250" width="16" style="2699" customWidth="1"/>
    <col min="10251" max="10251" width="4.33203125" style="2699" customWidth="1"/>
    <col min="10252" max="10252" width="2.83203125" style="2699" customWidth="1"/>
    <col min="10253" max="10496" width="9.33203125" style="2699"/>
    <col min="10497" max="10497" width="2.6640625" style="2699" customWidth="1"/>
    <col min="10498" max="10498" width="4.5" style="2699" customWidth="1"/>
    <col min="10499" max="10499" width="49.6640625" style="2699" customWidth="1"/>
    <col min="10500" max="10501" width="14.6640625" style="2699" customWidth="1"/>
    <col min="10502" max="10502" width="16.5" style="2699" customWidth="1"/>
    <col min="10503" max="10503" width="16.33203125" style="2699" customWidth="1"/>
    <col min="10504" max="10504" width="15.83203125" style="2699" customWidth="1"/>
    <col min="10505" max="10505" width="16.33203125" style="2699" customWidth="1"/>
    <col min="10506" max="10506" width="16" style="2699" customWidth="1"/>
    <col min="10507" max="10507" width="4.33203125" style="2699" customWidth="1"/>
    <col min="10508" max="10508" width="2.83203125" style="2699" customWidth="1"/>
    <col min="10509" max="10752" width="9.33203125" style="2699"/>
    <col min="10753" max="10753" width="2.6640625" style="2699" customWidth="1"/>
    <col min="10754" max="10754" width="4.5" style="2699" customWidth="1"/>
    <col min="10755" max="10755" width="49.6640625" style="2699" customWidth="1"/>
    <col min="10756" max="10757" width="14.6640625" style="2699" customWidth="1"/>
    <col min="10758" max="10758" width="16.5" style="2699" customWidth="1"/>
    <col min="10759" max="10759" width="16.33203125" style="2699" customWidth="1"/>
    <col min="10760" max="10760" width="15.83203125" style="2699" customWidth="1"/>
    <col min="10761" max="10761" width="16.33203125" style="2699" customWidth="1"/>
    <col min="10762" max="10762" width="16" style="2699" customWidth="1"/>
    <col min="10763" max="10763" width="4.33203125" style="2699" customWidth="1"/>
    <col min="10764" max="10764" width="2.83203125" style="2699" customWidth="1"/>
    <col min="10765" max="11008" width="9.33203125" style="2699"/>
    <col min="11009" max="11009" width="2.6640625" style="2699" customWidth="1"/>
    <col min="11010" max="11010" width="4.5" style="2699" customWidth="1"/>
    <col min="11011" max="11011" width="49.6640625" style="2699" customWidth="1"/>
    <col min="11012" max="11013" width="14.6640625" style="2699" customWidth="1"/>
    <col min="11014" max="11014" width="16.5" style="2699" customWidth="1"/>
    <col min="11015" max="11015" width="16.33203125" style="2699" customWidth="1"/>
    <col min="11016" max="11016" width="15.83203125" style="2699" customWidth="1"/>
    <col min="11017" max="11017" width="16.33203125" style="2699" customWidth="1"/>
    <col min="11018" max="11018" width="16" style="2699" customWidth="1"/>
    <col min="11019" max="11019" width="4.33203125" style="2699" customWidth="1"/>
    <col min="11020" max="11020" width="2.83203125" style="2699" customWidth="1"/>
    <col min="11021" max="11264" width="9.33203125" style="2699"/>
    <col min="11265" max="11265" width="2.6640625" style="2699" customWidth="1"/>
    <col min="11266" max="11266" width="4.5" style="2699" customWidth="1"/>
    <col min="11267" max="11267" width="49.6640625" style="2699" customWidth="1"/>
    <col min="11268" max="11269" width="14.6640625" style="2699" customWidth="1"/>
    <col min="11270" max="11270" width="16.5" style="2699" customWidth="1"/>
    <col min="11271" max="11271" width="16.33203125" style="2699" customWidth="1"/>
    <col min="11272" max="11272" width="15.83203125" style="2699" customWidth="1"/>
    <col min="11273" max="11273" width="16.33203125" style="2699" customWidth="1"/>
    <col min="11274" max="11274" width="16" style="2699" customWidth="1"/>
    <col min="11275" max="11275" width="4.33203125" style="2699" customWidth="1"/>
    <col min="11276" max="11276" width="2.83203125" style="2699" customWidth="1"/>
    <col min="11277" max="11520" width="9.33203125" style="2699"/>
    <col min="11521" max="11521" width="2.6640625" style="2699" customWidth="1"/>
    <col min="11522" max="11522" width="4.5" style="2699" customWidth="1"/>
    <col min="11523" max="11523" width="49.6640625" style="2699" customWidth="1"/>
    <col min="11524" max="11525" width="14.6640625" style="2699" customWidth="1"/>
    <col min="11526" max="11526" width="16.5" style="2699" customWidth="1"/>
    <col min="11527" max="11527" width="16.33203125" style="2699" customWidth="1"/>
    <col min="11528" max="11528" width="15.83203125" style="2699" customWidth="1"/>
    <col min="11529" max="11529" width="16.33203125" style="2699" customWidth="1"/>
    <col min="11530" max="11530" width="16" style="2699" customWidth="1"/>
    <col min="11531" max="11531" width="4.33203125" style="2699" customWidth="1"/>
    <col min="11532" max="11532" width="2.83203125" style="2699" customWidth="1"/>
    <col min="11533" max="11776" width="9.33203125" style="2699"/>
    <col min="11777" max="11777" width="2.6640625" style="2699" customWidth="1"/>
    <col min="11778" max="11778" width="4.5" style="2699" customWidth="1"/>
    <col min="11779" max="11779" width="49.6640625" style="2699" customWidth="1"/>
    <col min="11780" max="11781" width="14.6640625" style="2699" customWidth="1"/>
    <col min="11782" max="11782" width="16.5" style="2699" customWidth="1"/>
    <col min="11783" max="11783" width="16.33203125" style="2699" customWidth="1"/>
    <col min="11784" max="11784" width="15.83203125" style="2699" customWidth="1"/>
    <col min="11785" max="11785" width="16.33203125" style="2699" customWidth="1"/>
    <col min="11786" max="11786" width="16" style="2699" customWidth="1"/>
    <col min="11787" max="11787" width="4.33203125" style="2699" customWidth="1"/>
    <col min="11788" max="11788" width="2.83203125" style="2699" customWidth="1"/>
    <col min="11789" max="12032" width="9.33203125" style="2699"/>
    <col min="12033" max="12033" width="2.6640625" style="2699" customWidth="1"/>
    <col min="12034" max="12034" width="4.5" style="2699" customWidth="1"/>
    <col min="12035" max="12035" width="49.6640625" style="2699" customWidth="1"/>
    <col min="12036" max="12037" width="14.6640625" style="2699" customWidth="1"/>
    <col min="12038" max="12038" width="16.5" style="2699" customWidth="1"/>
    <col min="12039" max="12039" width="16.33203125" style="2699" customWidth="1"/>
    <col min="12040" max="12040" width="15.83203125" style="2699" customWidth="1"/>
    <col min="12041" max="12041" width="16.33203125" style="2699" customWidth="1"/>
    <col min="12042" max="12042" width="16" style="2699" customWidth="1"/>
    <col min="12043" max="12043" width="4.33203125" style="2699" customWidth="1"/>
    <col min="12044" max="12044" width="2.83203125" style="2699" customWidth="1"/>
    <col min="12045" max="12288" width="9.33203125" style="2699"/>
    <col min="12289" max="12289" width="2.6640625" style="2699" customWidth="1"/>
    <col min="12290" max="12290" width="4.5" style="2699" customWidth="1"/>
    <col min="12291" max="12291" width="49.6640625" style="2699" customWidth="1"/>
    <col min="12292" max="12293" width="14.6640625" style="2699" customWidth="1"/>
    <col min="12294" max="12294" width="16.5" style="2699" customWidth="1"/>
    <col min="12295" max="12295" width="16.33203125" style="2699" customWidth="1"/>
    <col min="12296" max="12296" width="15.83203125" style="2699" customWidth="1"/>
    <col min="12297" max="12297" width="16.33203125" style="2699" customWidth="1"/>
    <col min="12298" max="12298" width="16" style="2699" customWidth="1"/>
    <col min="12299" max="12299" width="4.33203125" style="2699" customWidth="1"/>
    <col min="12300" max="12300" width="2.83203125" style="2699" customWidth="1"/>
    <col min="12301" max="12544" width="9.33203125" style="2699"/>
    <col min="12545" max="12545" width="2.6640625" style="2699" customWidth="1"/>
    <col min="12546" max="12546" width="4.5" style="2699" customWidth="1"/>
    <col min="12547" max="12547" width="49.6640625" style="2699" customWidth="1"/>
    <col min="12548" max="12549" width="14.6640625" style="2699" customWidth="1"/>
    <col min="12550" max="12550" width="16.5" style="2699" customWidth="1"/>
    <col min="12551" max="12551" width="16.33203125" style="2699" customWidth="1"/>
    <col min="12552" max="12552" width="15.83203125" style="2699" customWidth="1"/>
    <col min="12553" max="12553" width="16.33203125" style="2699" customWidth="1"/>
    <col min="12554" max="12554" width="16" style="2699" customWidth="1"/>
    <col min="12555" max="12555" width="4.33203125" style="2699" customWidth="1"/>
    <col min="12556" max="12556" width="2.83203125" style="2699" customWidth="1"/>
    <col min="12557" max="12800" width="9.33203125" style="2699"/>
    <col min="12801" max="12801" width="2.6640625" style="2699" customWidth="1"/>
    <col min="12802" max="12802" width="4.5" style="2699" customWidth="1"/>
    <col min="12803" max="12803" width="49.6640625" style="2699" customWidth="1"/>
    <col min="12804" max="12805" width="14.6640625" style="2699" customWidth="1"/>
    <col min="12806" max="12806" width="16.5" style="2699" customWidth="1"/>
    <col min="12807" max="12807" width="16.33203125" style="2699" customWidth="1"/>
    <col min="12808" max="12808" width="15.83203125" style="2699" customWidth="1"/>
    <col min="12809" max="12809" width="16.33203125" style="2699" customWidth="1"/>
    <col min="12810" max="12810" width="16" style="2699" customWidth="1"/>
    <col min="12811" max="12811" width="4.33203125" style="2699" customWidth="1"/>
    <col min="12812" max="12812" width="2.83203125" style="2699" customWidth="1"/>
    <col min="12813" max="13056" width="9.33203125" style="2699"/>
    <col min="13057" max="13057" width="2.6640625" style="2699" customWidth="1"/>
    <col min="13058" max="13058" width="4.5" style="2699" customWidth="1"/>
    <col min="13059" max="13059" width="49.6640625" style="2699" customWidth="1"/>
    <col min="13060" max="13061" width="14.6640625" style="2699" customWidth="1"/>
    <col min="13062" max="13062" width="16.5" style="2699" customWidth="1"/>
    <col min="13063" max="13063" width="16.33203125" style="2699" customWidth="1"/>
    <col min="13064" max="13064" width="15.83203125" style="2699" customWidth="1"/>
    <col min="13065" max="13065" width="16.33203125" style="2699" customWidth="1"/>
    <col min="13066" max="13066" width="16" style="2699" customWidth="1"/>
    <col min="13067" max="13067" width="4.33203125" style="2699" customWidth="1"/>
    <col min="13068" max="13068" width="2.83203125" style="2699" customWidth="1"/>
    <col min="13069" max="13312" width="9.33203125" style="2699"/>
    <col min="13313" max="13313" width="2.6640625" style="2699" customWidth="1"/>
    <col min="13314" max="13314" width="4.5" style="2699" customWidth="1"/>
    <col min="13315" max="13315" width="49.6640625" style="2699" customWidth="1"/>
    <col min="13316" max="13317" width="14.6640625" style="2699" customWidth="1"/>
    <col min="13318" max="13318" width="16.5" style="2699" customWidth="1"/>
    <col min="13319" max="13319" width="16.33203125" style="2699" customWidth="1"/>
    <col min="13320" max="13320" width="15.83203125" style="2699" customWidth="1"/>
    <col min="13321" max="13321" width="16.33203125" style="2699" customWidth="1"/>
    <col min="13322" max="13322" width="16" style="2699" customWidth="1"/>
    <col min="13323" max="13323" width="4.33203125" style="2699" customWidth="1"/>
    <col min="13324" max="13324" width="2.83203125" style="2699" customWidth="1"/>
    <col min="13325" max="13568" width="9.33203125" style="2699"/>
    <col min="13569" max="13569" width="2.6640625" style="2699" customWidth="1"/>
    <col min="13570" max="13570" width="4.5" style="2699" customWidth="1"/>
    <col min="13571" max="13571" width="49.6640625" style="2699" customWidth="1"/>
    <col min="13572" max="13573" width="14.6640625" style="2699" customWidth="1"/>
    <col min="13574" max="13574" width="16.5" style="2699" customWidth="1"/>
    <col min="13575" max="13575" width="16.33203125" style="2699" customWidth="1"/>
    <col min="13576" max="13576" width="15.83203125" style="2699" customWidth="1"/>
    <col min="13577" max="13577" width="16.33203125" style="2699" customWidth="1"/>
    <col min="13578" max="13578" width="16" style="2699" customWidth="1"/>
    <col min="13579" max="13579" width="4.33203125" style="2699" customWidth="1"/>
    <col min="13580" max="13580" width="2.83203125" style="2699" customWidth="1"/>
    <col min="13581" max="13824" width="9.33203125" style="2699"/>
    <col min="13825" max="13825" width="2.6640625" style="2699" customWidth="1"/>
    <col min="13826" max="13826" width="4.5" style="2699" customWidth="1"/>
    <col min="13827" max="13827" width="49.6640625" style="2699" customWidth="1"/>
    <col min="13828" max="13829" width="14.6640625" style="2699" customWidth="1"/>
    <col min="13830" max="13830" width="16.5" style="2699" customWidth="1"/>
    <col min="13831" max="13831" width="16.33203125" style="2699" customWidth="1"/>
    <col min="13832" max="13832" width="15.83203125" style="2699" customWidth="1"/>
    <col min="13833" max="13833" width="16.33203125" style="2699" customWidth="1"/>
    <col min="13834" max="13834" width="16" style="2699" customWidth="1"/>
    <col min="13835" max="13835" width="4.33203125" style="2699" customWidth="1"/>
    <col min="13836" max="13836" width="2.83203125" style="2699" customWidth="1"/>
    <col min="13837" max="14080" width="9.33203125" style="2699"/>
    <col min="14081" max="14081" width="2.6640625" style="2699" customWidth="1"/>
    <col min="14082" max="14082" width="4.5" style="2699" customWidth="1"/>
    <col min="14083" max="14083" width="49.6640625" style="2699" customWidth="1"/>
    <col min="14084" max="14085" width="14.6640625" style="2699" customWidth="1"/>
    <col min="14086" max="14086" width="16.5" style="2699" customWidth="1"/>
    <col min="14087" max="14087" width="16.33203125" style="2699" customWidth="1"/>
    <col min="14088" max="14088" width="15.83203125" style="2699" customWidth="1"/>
    <col min="14089" max="14089" width="16.33203125" style="2699" customWidth="1"/>
    <col min="14090" max="14090" width="16" style="2699" customWidth="1"/>
    <col min="14091" max="14091" width="4.33203125" style="2699" customWidth="1"/>
    <col min="14092" max="14092" width="2.83203125" style="2699" customWidth="1"/>
    <col min="14093" max="14336" width="9.33203125" style="2699"/>
    <col min="14337" max="14337" width="2.6640625" style="2699" customWidth="1"/>
    <col min="14338" max="14338" width="4.5" style="2699" customWidth="1"/>
    <col min="14339" max="14339" width="49.6640625" style="2699" customWidth="1"/>
    <col min="14340" max="14341" width="14.6640625" style="2699" customWidth="1"/>
    <col min="14342" max="14342" width="16.5" style="2699" customWidth="1"/>
    <col min="14343" max="14343" width="16.33203125" style="2699" customWidth="1"/>
    <col min="14344" max="14344" width="15.83203125" style="2699" customWidth="1"/>
    <col min="14345" max="14345" width="16.33203125" style="2699" customWidth="1"/>
    <col min="14346" max="14346" width="16" style="2699" customWidth="1"/>
    <col min="14347" max="14347" width="4.33203125" style="2699" customWidth="1"/>
    <col min="14348" max="14348" width="2.83203125" style="2699" customWidth="1"/>
    <col min="14349" max="14592" width="9.33203125" style="2699"/>
    <col min="14593" max="14593" width="2.6640625" style="2699" customWidth="1"/>
    <col min="14594" max="14594" width="4.5" style="2699" customWidth="1"/>
    <col min="14595" max="14595" width="49.6640625" style="2699" customWidth="1"/>
    <col min="14596" max="14597" width="14.6640625" style="2699" customWidth="1"/>
    <col min="14598" max="14598" width="16.5" style="2699" customWidth="1"/>
    <col min="14599" max="14599" width="16.33203125" style="2699" customWidth="1"/>
    <col min="14600" max="14600" width="15.83203125" style="2699" customWidth="1"/>
    <col min="14601" max="14601" width="16.33203125" style="2699" customWidth="1"/>
    <col min="14602" max="14602" width="16" style="2699" customWidth="1"/>
    <col min="14603" max="14603" width="4.33203125" style="2699" customWidth="1"/>
    <col min="14604" max="14604" width="2.83203125" style="2699" customWidth="1"/>
    <col min="14605" max="14848" width="9.33203125" style="2699"/>
    <col min="14849" max="14849" width="2.6640625" style="2699" customWidth="1"/>
    <col min="14850" max="14850" width="4.5" style="2699" customWidth="1"/>
    <col min="14851" max="14851" width="49.6640625" style="2699" customWidth="1"/>
    <col min="14852" max="14853" width="14.6640625" style="2699" customWidth="1"/>
    <col min="14854" max="14854" width="16.5" style="2699" customWidth="1"/>
    <col min="14855" max="14855" width="16.33203125" style="2699" customWidth="1"/>
    <col min="14856" max="14856" width="15.83203125" style="2699" customWidth="1"/>
    <col min="14857" max="14857" width="16.33203125" style="2699" customWidth="1"/>
    <col min="14858" max="14858" width="16" style="2699" customWidth="1"/>
    <col min="14859" max="14859" width="4.33203125" style="2699" customWidth="1"/>
    <col min="14860" max="14860" width="2.83203125" style="2699" customWidth="1"/>
    <col min="14861" max="15104" width="9.33203125" style="2699"/>
    <col min="15105" max="15105" width="2.6640625" style="2699" customWidth="1"/>
    <col min="15106" max="15106" width="4.5" style="2699" customWidth="1"/>
    <col min="15107" max="15107" width="49.6640625" style="2699" customWidth="1"/>
    <col min="15108" max="15109" width="14.6640625" style="2699" customWidth="1"/>
    <col min="15110" max="15110" width="16.5" style="2699" customWidth="1"/>
    <col min="15111" max="15111" width="16.33203125" style="2699" customWidth="1"/>
    <col min="15112" max="15112" width="15.83203125" style="2699" customWidth="1"/>
    <col min="15113" max="15113" width="16.33203125" style="2699" customWidth="1"/>
    <col min="15114" max="15114" width="16" style="2699" customWidth="1"/>
    <col min="15115" max="15115" width="4.33203125" style="2699" customWidth="1"/>
    <col min="15116" max="15116" width="2.83203125" style="2699" customWidth="1"/>
    <col min="15117" max="15360" width="9.33203125" style="2699"/>
    <col min="15361" max="15361" width="2.6640625" style="2699" customWidth="1"/>
    <col min="15362" max="15362" width="4.5" style="2699" customWidth="1"/>
    <col min="15363" max="15363" width="49.6640625" style="2699" customWidth="1"/>
    <col min="15364" max="15365" width="14.6640625" style="2699" customWidth="1"/>
    <col min="15366" max="15366" width="16.5" style="2699" customWidth="1"/>
    <col min="15367" max="15367" width="16.33203125" style="2699" customWidth="1"/>
    <col min="15368" max="15368" width="15.83203125" style="2699" customWidth="1"/>
    <col min="15369" max="15369" width="16.33203125" style="2699" customWidth="1"/>
    <col min="15370" max="15370" width="16" style="2699" customWidth="1"/>
    <col min="15371" max="15371" width="4.33203125" style="2699" customWidth="1"/>
    <col min="15372" max="15372" width="2.83203125" style="2699" customWidth="1"/>
    <col min="15373" max="15616" width="9.33203125" style="2699"/>
    <col min="15617" max="15617" width="2.6640625" style="2699" customWidth="1"/>
    <col min="15618" max="15618" width="4.5" style="2699" customWidth="1"/>
    <col min="15619" max="15619" width="49.6640625" style="2699" customWidth="1"/>
    <col min="15620" max="15621" width="14.6640625" style="2699" customWidth="1"/>
    <col min="15622" max="15622" width="16.5" style="2699" customWidth="1"/>
    <col min="15623" max="15623" width="16.33203125" style="2699" customWidth="1"/>
    <col min="15624" max="15624" width="15.83203125" style="2699" customWidth="1"/>
    <col min="15625" max="15625" width="16.33203125" style="2699" customWidth="1"/>
    <col min="15626" max="15626" width="16" style="2699" customWidth="1"/>
    <col min="15627" max="15627" width="4.33203125" style="2699" customWidth="1"/>
    <col min="15628" max="15628" width="2.83203125" style="2699" customWidth="1"/>
    <col min="15629" max="15872" width="9.33203125" style="2699"/>
    <col min="15873" max="15873" width="2.6640625" style="2699" customWidth="1"/>
    <col min="15874" max="15874" width="4.5" style="2699" customWidth="1"/>
    <col min="15875" max="15875" width="49.6640625" style="2699" customWidth="1"/>
    <col min="15876" max="15877" width="14.6640625" style="2699" customWidth="1"/>
    <col min="15878" max="15878" width="16.5" style="2699" customWidth="1"/>
    <col min="15879" max="15879" width="16.33203125" style="2699" customWidth="1"/>
    <col min="15880" max="15880" width="15.83203125" style="2699" customWidth="1"/>
    <col min="15881" max="15881" width="16.33203125" style="2699" customWidth="1"/>
    <col min="15882" max="15882" width="16" style="2699" customWidth="1"/>
    <col min="15883" max="15883" width="4.33203125" style="2699" customWidth="1"/>
    <col min="15884" max="15884" width="2.83203125" style="2699" customWidth="1"/>
    <col min="15885" max="16128" width="9.33203125" style="2699"/>
    <col min="16129" max="16129" width="2.6640625" style="2699" customWidth="1"/>
    <col min="16130" max="16130" width="4.5" style="2699" customWidth="1"/>
    <col min="16131" max="16131" width="49.6640625" style="2699" customWidth="1"/>
    <col min="16132" max="16133" width="14.6640625" style="2699" customWidth="1"/>
    <col min="16134" max="16134" width="16.5" style="2699" customWidth="1"/>
    <col min="16135" max="16135" width="16.33203125" style="2699" customWidth="1"/>
    <col min="16136" max="16136" width="15.83203125" style="2699" customWidth="1"/>
    <col min="16137" max="16137" width="16.33203125" style="2699" customWidth="1"/>
    <col min="16138" max="16138" width="16" style="2699" customWidth="1"/>
    <col min="16139" max="16139" width="4.33203125" style="2699" customWidth="1"/>
    <col min="16140" max="16140" width="2.83203125" style="2699" customWidth="1"/>
    <col min="16141" max="16384" width="9.33203125" style="2699"/>
  </cols>
  <sheetData>
    <row r="1" spans="2:12" ht="10.5" customHeight="1">
      <c r="B1" s="2696" t="s">
        <v>1070</v>
      </c>
      <c r="C1" s="2697"/>
      <c r="D1" s="2697"/>
      <c r="E1" s="2697"/>
      <c r="F1" s="2697"/>
      <c r="G1" s="2697"/>
      <c r="H1" s="2697"/>
      <c r="I1" s="2697"/>
      <c r="J1" s="2697"/>
      <c r="K1" s="2698"/>
      <c r="L1" s="4100">
        <v>20</v>
      </c>
    </row>
    <row r="2" spans="2:12" ht="10.5" customHeight="1">
      <c r="B2" s="2700" t="s">
        <v>1071</v>
      </c>
      <c r="C2" s="2701"/>
      <c r="D2" s="2701"/>
      <c r="E2" s="2701"/>
      <c r="F2" s="2701"/>
      <c r="G2" s="2701"/>
      <c r="H2" s="2701"/>
      <c r="I2" s="2701"/>
      <c r="J2" s="2701"/>
      <c r="K2" s="2702"/>
      <c r="L2" s="4100"/>
    </row>
    <row r="3" spans="2:12" ht="10.5" customHeight="1">
      <c r="B3" s="2703" t="s">
        <v>710</v>
      </c>
      <c r="C3" s="2704"/>
      <c r="D3" s="2704"/>
      <c r="E3" s="2704"/>
      <c r="F3" s="2704"/>
      <c r="G3" s="2704"/>
      <c r="H3" s="2704"/>
      <c r="I3" s="2704"/>
      <c r="J3" s="2704"/>
      <c r="K3" s="2705"/>
    </row>
    <row r="4" spans="2:12" ht="10.5" customHeight="1">
      <c r="B4" s="2703">
        <v>1</v>
      </c>
      <c r="C4" s="2707" t="s">
        <v>1072</v>
      </c>
      <c r="D4" s="2708"/>
      <c r="E4" s="2708"/>
      <c r="F4" s="2708"/>
      <c r="G4" s="2708"/>
      <c r="H4" s="2708"/>
      <c r="I4" s="2708"/>
      <c r="J4" s="2708"/>
      <c r="K4" s="2709"/>
    </row>
    <row r="5" spans="2:12" ht="10.5" customHeight="1">
      <c r="B5" s="2703">
        <v>2</v>
      </c>
      <c r="C5" s="2707" t="s">
        <v>1073</v>
      </c>
      <c r="D5" s="2708"/>
      <c r="E5" s="2708"/>
      <c r="F5" s="2708"/>
      <c r="G5" s="2708"/>
      <c r="H5" s="2708"/>
      <c r="I5" s="2708"/>
      <c r="J5" s="2708"/>
      <c r="K5" s="2709"/>
    </row>
    <row r="6" spans="2:12" ht="10.5" customHeight="1">
      <c r="B6" s="2703">
        <v>3</v>
      </c>
      <c r="C6" s="2707" t="s">
        <v>1074</v>
      </c>
      <c r="D6" s="2708"/>
      <c r="E6" s="2708"/>
      <c r="F6" s="2708"/>
      <c r="G6" s="2708"/>
      <c r="H6" s="2708"/>
      <c r="I6" s="2708"/>
      <c r="J6" s="2708"/>
      <c r="K6" s="2709"/>
    </row>
    <row r="7" spans="2:12" ht="10.5" customHeight="1">
      <c r="B7" s="2703">
        <v>4</v>
      </c>
      <c r="C7" s="2707" t="s">
        <v>1075</v>
      </c>
      <c r="D7" s="2708"/>
      <c r="E7" s="2708"/>
      <c r="F7" s="2708"/>
      <c r="G7" s="2708"/>
      <c r="H7" s="2708"/>
      <c r="I7" s="2708"/>
      <c r="J7" s="2708"/>
      <c r="K7" s="2709"/>
    </row>
    <row r="8" spans="2:12" ht="10.5" customHeight="1">
      <c r="B8" s="2710"/>
      <c r="C8" s="2707" t="s">
        <v>1076</v>
      </c>
      <c r="D8" s="2711"/>
      <c r="E8" s="2711"/>
      <c r="F8" s="2711"/>
      <c r="G8" s="2711"/>
      <c r="H8" s="2711"/>
      <c r="I8" s="2711"/>
      <c r="J8" s="2711"/>
      <c r="K8" s="2712"/>
    </row>
    <row r="9" spans="2:12" ht="10.5" customHeight="1">
      <c r="B9" s="2710"/>
      <c r="C9" s="2707" t="s">
        <v>1077</v>
      </c>
      <c r="D9" s="2711"/>
      <c r="E9" s="2711"/>
      <c r="F9" s="2711"/>
      <c r="G9" s="2711"/>
      <c r="H9" s="2711"/>
      <c r="I9" s="2711"/>
      <c r="J9" s="2711"/>
      <c r="K9" s="2712"/>
    </row>
    <row r="10" spans="2:12" ht="10.5" customHeight="1">
      <c r="B10" s="2710"/>
      <c r="C10" s="2707" t="s">
        <v>1078</v>
      </c>
      <c r="D10" s="2711"/>
      <c r="E10" s="2711"/>
      <c r="F10" s="2711"/>
      <c r="G10" s="2711"/>
      <c r="H10" s="2711"/>
      <c r="I10" s="2711"/>
      <c r="J10" s="2711"/>
      <c r="K10" s="2712"/>
    </row>
    <row r="11" spans="2:12" ht="10.5" customHeight="1">
      <c r="B11" s="2710"/>
      <c r="C11" s="2711"/>
      <c r="D11" s="2711"/>
      <c r="E11" s="2711"/>
      <c r="F11" s="2711"/>
      <c r="G11" s="2711"/>
      <c r="H11" s="2711"/>
      <c r="I11" s="2711"/>
      <c r="J11" s="2711"/>
      <c r="K11" s="2712"/>
    </row>
    <row r="12" spans="2:12" ht="10.5" customHeight="1">
      <c r="B12" s="2713"/>
      <c r="C12" s="2714"/>
      <c r="D12" s="2714"/>
      <c r="E12" s="2715" t="s">
        <v>1079</v>
      </c>
      <c r="F12" s="2715"/>
      <c r="G12" s="2715"/>
      <c r="H12" s="2716"/>
      <c r="I12" s="2715" t="s">
        <v>1080</v>
      </c>
      <c r="J12" s="2716"/>
      <c r="K12" s="2717"/>
    </row>
    <row r="13" spans="2:12" ht="10.5" customHeight="1">
      <c r="B13" s="2710" t="s">
        <v>639</v>
      </c>
      <c r="C13" s="2718" t="s">
        <v>1081</v>
      </c>
      <c r="D13" s="2719" t="s">
        <v>1082</v>
      </c>
      <c r="E13" s="2719" t="s">
        <v>1083</v>
      </c>
      <c r="F13" s="2719" t="s">
        <v>1084</v>
      </c>
      <c r="G13" s="2719" t="s">
        <v>1085</v>
      </c>
      <c r="H13" s="2719" t="s">
        <v>1086</v>
      </c>
      <c r="I13" s="2720" t="s">
        <v>1086</v>
      </c>
      <c r="J13" s="2720" t="s">
        <v>1085</v>
      </c>
      <c r="K13" s="2721" t="s">
        <v>639</v>
      </c>
      <c r="L13" s="2699"/>
    </row>
    <row r="14" spans="2:12" ht="10.5" customHeight="1">
      <c r="B14" s="2722" t="s">
        <v>642</v>
      </c>
      <c r="C14" s="2723" t="s">
        <v>651</v>
      </c>
      <c r="D14" s="669" t="s">
        <v>652</v>
      </c>
      <c r="E14" s="669" t="s">
        <v>653</v>
      </c>
      <c r="F14" s="669" t="s">
        <v>654</v>
      </c>
      <c r="G14" s="669" t="s">
        <v>655</v>
      </c>
      <c r="H14" s="669" t="s">
        <v>656</v>
      </c>
      <c r="I14" s="2724" t="s">
        <v>1087</v>
      </c>
      <c r="J14" s="2724" t="s">
        <v>1088</v>
      </c>
      <c r="K14" s="2725" t="s">
        <v>642</v>
      </c>
      <c r="L14" s="2699"/>
    </row>
    <row r="15" spans="2:12" ht="10.5" customHeight="1">
      <c r="B15" s="2722">
        <v>1</v>
      </c>
      <c r="C15" s="2726" t="s">
        <v>1089</v>
      </c>
      <c r="D15" s="2727">
        <v>1</v>
      </c>
      <c r="E15" s="668">
        <v>1000</v>
      </c>
      <c r="F15" s="668">
        <v>1000</v>
      </c>
      <c r="G15" s="669" t="s">
        <v>575</v>
      </c>
      <c r="H15" s="668">
        <v>1000</v>
      </c>
      <c r="I15" s="2724">
        <v>1</v>
      </c>
      <c r="J15" s="2724" t="s">
        <v>575</v>
      </c>
      <c r="K15" s="2728">
        <v>1</v>
      </c>
      <c r="L15" s="2699"/>
    </row>
    <row r="16" spans="2:12" ht="10.5" customHeight="1">
      <c r="B16" s="2722">
        <v>2</v>
      </c>
      <c r="C16" s="2729"/>
      <c r="D16" s="2730"/>
      <c r="E16" s="2730"/>
      <c r="F16" s="2730"/>
      <c r="G16" s="2730"/>
      <c r="H16" s="2730"/>
      <c r="I16" s="2731"/>
      <c r="J16" s="2731"/>
      <c r="K16" s="2728">
        <v>2</v>
      </c>
      <c r="L16" s="2699"/>
    </row>
    <row r="17" spans="1:12" ht="10.5" customHeight="1">
      <c r="B17" s="2722">
        <v>3</v>
      </c>
      <c r="C17" s="2729"/>
      <c r="D17" s="2730"/>
      <c r="E17" s="2730"/>
      <c r="F17" s="2730"/>
      <c r="G17" s="2730"/>
      <c r="H17" s="2730"/>
      <c r="I17" s="2731"/>
      <c r="J17" s="2731"/>
      <c r="K17" s="2728">
        <v>3</v>
      </c>
      <c r="L17" s="2699"/>
    </row>
    <row r="18" spans="1:12" ht="10.5" customHeight="1">
      <c r="B18" s="2722">
        <v>4</v>
      </c>
      <c r="C18" s="2729"/>
      <c r="D18" s="2730"/>
      <c r="E18" s="2730"/>
      <c r="F18" s="2730"/>
      <c r="G18" s="2730"/>
      <c r="H18" s="2730"/>
      <c r="I18" s="2731"/>
      <c r="J18" s="2731"/>
      <c r="K18" s="2728">
        <v>4</v>
      </c>
      <c r="L18" s="2699"/>
    </row>
    <row r="19" spans="1:12" ht="10.5" customHeight="1">
      <c r="B19" s="2722">
        <v>5</v>
      </c>
      <c r="C19" s="2729"/>
      <c r="D19" s="2730"/>
      <c r="E19" s="2730"/>
      <c r="F19" s="2730"/>
      <c r="G19" s="2730"/>
      <c r="H19" s="2730"/>
      <c r="I19" s="2731"/>
      <c r="J19" s="2731"/>
      <c r="K19" s="2728">
        <v>5</v>
      </c>
    </row>
    <row r="20" spans="1:12" ht="10.5" customHeight="1">
      <c r="B20" s="2722">
        <v>6</v>
      </c>
      <c r="C20" s="2729"/>
      <c r="D20" s="2730"/>
      <c r="E20" s="2730"/>
      <c r="F20" s="2730"/>
      <c r="G20" s="2730"/>
      <c r="H20" s="2730"/>
      <c r="I20" s="2731"/>
      <c r="J20" s="2731"/>
      <c r="K20" s="2728">
        <v>6</v>
      </c>
    </row>
    <row r="21" spans="1:12" ht="10.5" customHeight="1">
      <c r="B21" s="2722">
        <v>7</v>
      </c>
      <c r="C21" s="2729"/>
      <c r="D21" s="2730"/>
      <c r="E21" s="2730"/>
      <c r="F21" s="2730"/>
      <c r="G21" s="2730"/>
      <c r="H21" s="2730"/>
      <c r="I21" s="2731"/>
      <c r="J21" s="2731"/>
      <c r="K21" s="2728">
        <v>7</v>
      </c>
    </row>
    <row r="22" spans="1:12" ht="10.5" customHeight="1">
      <c r="A22" s="2732"/>
      <c r="B22" s="2722">
        <v>8</v>
      </c>
      <c r="C22" s="2729"/>
      <c r="D22" s="2730"/>
      <c r="E22" s="2730"/>
      <c r="F22" s="2730"/>
      <c r="G22" s="2730"/>
      <c r="H22" s="2730"/>
      <c r="I22" s="2731"/>
      <c r="J22" s="2731"/>
      <c r="K22" s="2728">
        <v>8</v>
      </c>
    </row>
    <row r="23" spans="1:12" ht="10.5" customHeight="1">
      <c r="A23" s="2732"/>
      <c r="B23" s="2722">
        <v>9</v>
      </c>
      <c r="C23" s="2729"/>
      <c r="D23" s="2730"/>
      <c r="E23" s="2730"/>
      <c r="F23" s="2730"/>
      <c r="G23" s="2730"/>
      <c r="H23" s="2730"/>
      <c r="I23" s="2731"/>
      <c r="J23" s="2731"/>
      <c r="K23" s="2728">
        <v>9</v>
      </c>
    </row>
    <row r="24" spans="1:12" ht="10.5" customHeight="1">
      <c r="A24" s="2732"/>
      <c r="B24" s="2722">
        <v>10</v>
      </c>
      <c r="C24" s="2729"/>
      <c r="D24" s="667"/>
      <c r="E24" s="668"/>
      <c r="F24" s="667"/>
      <c r="G24" s="667"/>
      <c r="H24" s="667"/>
      <c r="I24" s="669"/>
      <c r="J24" s="669"/>
      <c r="K24" s="2728">
        <v>10</v>
      </c>
    </row>
    <row r="25" spans="1:12" ht="10.5" customHeight="1">
      <c r="A25" s="2732"/>
      <c r="B25" s="2700" t="s">
        <v>1090</v>
      </c>
      <c r="C25" s="2708"/>
      <c r="D25" s="2708"/>
      <c r="E25" s="2708"/>
      <c r="F25" s="2708"/>
      <c r="G25" s="2708"/>
      <c r="H25" s="2708"/>
      <c r="I25" s="2708"/>
      <c r="J25" s="2708"/>
      <c r="K25" s="2709"/>
    </row>
    <row r="26" spans="1:12" ht="10.5" customHeight="1">
      <c r="A26" s="2732"/>
      <c r="B26" s="2703" t="s">
        <v>710</v>
      </c>
      <c r="C26" s="2704"/>
      <c r="D26" s="2704"/>
      <c r="E26" s="2704"/>
      <c r="F26" s="2704"/>
      <c r="G26" s="2704"/>
      <c r="H26" s="2704"/>
      <c r="I26" s="2704"/>
      <c r="J26" s="2704"/>
      <c r="K26" s="2705"/>
      <c r="L26" s="2733"/>
    </row>
    <row r="27" spans="1:12" ht="10.5" customHeight="1">
      <c r="A27" s="2706"/>
      <c r="B27" s="2710">
        <v>1</v>
      </c>
      <c r="C27" s="2711" t="s">
        <v>1091</v>
      </c>
      <c r="D27" s="2711"/>
      <c r="E27" s="2711"/>
      <c r="F27" s="2711"/>
      <c r="G27" s="2711"/>
      <c r="H27" s="2711"/>
      <c r="I27" s="2711"/>
      <c r="J27" s="2711"/>
      <c r="K27" s="2712"/>
    </row>
    <row r="28" spans="1:12" ht="10.5" customHeight="1">
      <c r="A28" s="2706"/>
      <c r="B28" s="2710">
        <v>2</v>
      </c>
      <c r="C28" s="2711" t="s">
        <v>1092</v>
      </c>
      <c r="D28" s="2711"/>
      <c r="E28" s="2711"/>
      <c r="F28" s="2711"/>
      <c r="G28" s="2711"/>
      <c r="H28" s="2711"/>
      <c r="I28" s="2711"/>
      <c r="J28" s="2711"/>
      <c r="K28" s="2712"/>
    </row>
    <row r="29" spans="1:12" ht="10.5" customHeight="1">
      <c r="A29" s="2734"/>
      <c r="B29" s="2710">
        <v>3</v>
      </c>
      <c r="C29" s="2711" t="s">
        <v>1093</v>
      </c>
      <c r="D29" s="2711"/>
      <c r="E29" s="2711"/>
      <c r="F29" s="2711"/>
      <c r="G29" s="2711"/>
      <c r="H29" s="2711"/>
      <c r="I29" s="2711"/>
      <c r="J29" s="2711"/>
      <c r="K29" s="2712"/>
    </row>
    <row r="30" spans="1:12" ht="10.5" customHeight="1">
      <c r="A30" s="2706"/>
      <c r="B30" s="2710">
        <v>4</v>
      </c>
      <c r="C30" s="2711" t="s">
        <v>1094</v>
      </c>
      <c r="D30" s="2711"/>
      <c r="E30" s="2711"/>
      <c r="F30" s="2711"/>
      <c r="G30" s="2711"/>
      <c r="H30" s="2711"/>
      <c r="I30" s="2711"/>
      <c r="J30" s="2711"/>
      <c r="K30" s="2712"/>
      <c r="L30" s="2733"/>
    </row>
    <row r="31" spans="1:12" ht="10.5" customHeight="1">
      <c r="A31" s="2706"/>
      <c r="B31" s="2710">
        <v>5</v>
      </c>
      <c r="C31" s="2711" t="s">
        <v>1095</v>
      </c>
      <c r="D31" s="2711"/>
      <c r="E31" s="2711"/>
      <c r="F31" s="2711"/>
      <c r="G31" s="2711"/>
      <c r="H31" s="2711"/>
      <c r="I31" s="2711"/>
      <c r="J31" s="2711"/>
      <c r="K31" s="2712"/>
      <c r="L31" s="2735"/>
    </row>
    <row r="32" spans="1:12" ht="10.5" customHeight="1">
      <c r="A32" s="2706"/>
      <c r="B32" s="2710">
        <v>6</v>
      </c>
      <c r="C32" s="2711" t="s">
        <v>1096</v>
      </c>
      <c r="D32" s="2711"/>
      <c r="E32" s="2711"/>
      <c r="F32" s="2711"/>
      <c r="G32" s="2711"/>
      <c r="H32" s="2711"/>
      <c r="I32" s="2711"/>
      <c r="J32" s="2711"/>
      <c r="K32" s="2712"/>
    </row>
    <row r="33" spans="1:12" ht="10.5" customHeight="1">
      <c r="A33" s="2706"/>
      <c r="B33" s="2710"/>
      <c r="C33" s="2711"/>
      <c r="D33" s="2711"/>
      <c r="E33" s="2711"/>
      <c r="F33" s="2711"/>
      <c r="G33" s="2711"/>
      <c r="H33" s="2711"/>
      <c r="I33" s="2711"/>
      <c r="J33" s="2711"/>
      <c r="K33" s="2712"/>
    </row>
    <row r="34" spans="1:12" ht="10.5" customHeight="1">
      <c r="A34" s="2706"/>
      <c r="B34" s="2736"/>
      <c r="C34" s="2737"/>
      <c r="D34" s="2738" t="s">
        <v>1097</v>
      </c>
      <c r="E34" s="2715"/>
      <c r="F34" s="2738" t="s">
        <v>1098</v>
      </c>
      <c r="G34" s="2715"/>
      <c r="H34" s="2738" t="s">
        <v>1099</v>
      </c>
      <c r="I34" s="2715"/>
      <c r="J34" s="2739" t="s">
        <v>1100</v>
      </c>
      <c r="K34" s="2740"/>
      <c r="L34" s="4101" t="s">
        <v>559</v>
      </c>
    </row>
    <row r="35" spans="1:12" ht="10.5" customHeight="1">
      <c r="A35" s="2706"/>
      <c r="B35" s="2710" t="s">
        <v>639</v>
      </c>
      <c r="C35" s="2719" t="s">
        <v>912</v>
      </c>
      <c r="D35" s="2719" t="s">
        <v>1101</v>
      </c>
      <c r="E35" s="2719" t="s">
        <v>1102</v>
      </c>
      <c r="F35" s="2719" t="s">
        <v>1101</v>
      </c>
      <c r="G35" s="2719" t="s">
        <v>1102</v>
      </c>
      <c r="H35" s="2719" t="s">
        <v>1101</v>
      </c>
      <c r="I35" s="2719" t="s">
        <v>1102</v>
      </c>
      <c r="J35" s="2719" t="s">
        <v>1103</v>
      </c>
      <c r="K35" s="2741" t="s">
        <v>639</v>
      </c>
      <c r="L35" s="4101"/>
    </row>
    <row r="36" spans="1:12" ht="10.5" customHeight="1">
      <c r="A36" s="2706"/>
      <c r="B36" s="2722" t="s">
        <v>642</v>
      </c>
      <c r="C36" s="669" t="s">
        <v>651</v>
      </c>
      <c r="D36" s="669" t="s">
        <v>652</v>
      </c>
      <c r="E36" s="669" t="s">
        <v>653</v>
      </c>
      <c r="F36" s="669" t="s">
        <v>654</v>
      </c>
      <c r="G36" s="669" t="s">
        <v>655</v>
      </c>
      <c r="H36" s="669" t="s">
        <v>656</v>
      </c>
      <c r="I36" s="669" t="s">
        <v>1087</v>
      </c>
      <c r="J36" s="669" t="s">
        <v>1088</v>
      </c>
      <c r="K36" s="2728" t="s">
        <v>642</v>
      </c>
      <c r="L36" s="4101"/>
    </row>
    <row r="37" spans="1:12" ht="10.5" customHeight="1">
      <c r="B37" s="2722">
        <v>11</v>
      </c>
      <c r="C37" s="2742" t="s">
        <v>1104</v>
      </c>
      <c r="D37" s="669" t="s">
        <v>575</v>
      </c>
      <c r="E37" s="669" t="s">
        <v>575</v>
      </c>
      <c r="F37" s="667">
        <v>1000</v>
      </c>
      <c r="G37" s="2743">
        <v>1</v>
      </c>
      <c r="H37" s="669" t="s">
        <v>575</v>
      </c>
      <c r="I37" s="669" t="s">
        <v>575</v>
      </c>
      <c r="J37" s="2744">
        <v>24625581</v>
      </c>
      <c r="K37" s="2722">
        <v>11</v>
      </c>
      <c r="L37" s="4101"/>
    </row>
    <row r="38" spans="1:12" ht="10.5" customHeight="1">
      <c r="A38" s="4102" t="s">
        <v>166</v>
      </c>
      <c r="B38" s="2722">
        <v>12</v>
      </c>
      <c r="C38" s="2742" t="s">
        <v>1105</v>
      </c>
      <c r="D38" s="2730"/>
      <c r="E38" s="2730"/>
      <c r="F38" s="669"/>
      <c r="G38" s="669"/>
      <c r="H38" s="669"/>
      <c r="I38" s="669"/>
      <c r="J38" s="2745"/>
      <c r="K38" s="2722">
        <v>12</v>
      </c>
      <c r="L38" s="4101"/>
    </row>
    <row r="39" spans="1:12" ht="10.5" customHeight="1">
      <c r="A39" s="4103"/>
      <c r="B39" s="2722">
        <v>13</v>
      </c>
      <c r="C39" s="2730" t="s">
        <v>1106</v>
      </c>
      <c r="D39" s="2730"/>
      <c r="E39" s="2730"/>
      <c r="F39" s="669"/>
      <c r="G39" s="669"/>
      <c r="H39" s="669"/>
      <c r="I39" s="669"/>
      <c r="J39" s="2745"/>
      <c r="K39" s="2722">
        <v>13</v>
      </c>
      <c r="L39" s="4101"/>
    </row>
    <row r="40" spans="1:12" ht="10.5" customHeight="1">
      <c r="A40" s="4103"/>
      <c r="B40" s="2722">
        <v>14</v>
      </c>
      <c r="C40" s="2730" t="s">
        <v>1107</v>
      </c>
      <c r="D40" s="2730"/>
      <c r="E40" s="2730"/>
      <c r="F40" s="669"/>
      <c r="G40" s="669"/>
      <c r="H40" s="669"/>
      <c r="I40" s="669"/>
      <c r="J40" s="2745"/>
      <c r="K40" s="2722">
        <v>14</v>
      </c>
      <c r="L40" s="4101"/>
    </row>
    <row r="41" spans="1:12" ht="10.5" customHeight="1">
      <c r="A41" s="4103"/>
      <c r="B41" s="2722">
        <v>15</v>
      </c>
      <c r="C41" s="2746"/>
      <c r="D41" s="2730"/>
      <c r="E41" s="2730"/>
      <c r="F41" s="669"/>
      <c r="G41" s="669"/>
      <c r="H41" s="669"/>
      <c r="I41" s="669"/>
      <c r="J41" s="2745"/>
      <c r="K41" s="2722">
        <v>15</v>
      </c>
      <c r="L41" s="4101"/>
    </row>
    <row r="42" spans="1:12" ht="10.5" customHeight="1">
      <c r="A42" s="4103"/>
      <c r="B42" s="2722">
        <v>16</v>
      </c>
      <c r="C42" s="2746"/>
      <c r="D42" s="2730"/>
      <c r="E42" s="2730"/>
      <c r="F42" s="669"/>
      <c r="G42" s="669"/>
      <c r="H42" s="669"/>
      <c r="I42" s="669"/>
      <c r="J42" s="2745"/>
      <c r="K42" s="2722">
        <v>16</v>
      </c>
      <c r="L42" s="4101"/>
    </row>
    <row r="43" spans="1:12" ht="10.5" customHeight="1">
      <c r="A43" s="4103"/>
      <c r="B43" s="2722">
        <v>17</v>
      </c>
      <c r="C43" s="2746"/>
      <c r="D43" s="2730"/>
      <c r="E43" s="2730"/>
      <c r="F43" s="669"/>
      <c r="G43" s="669"/>
      <c r="H43" s="669"/>
      <c r="I43" s="669"/>
      <c r="J43" s="2745"/>
      <c r="K43" s="2722">
        <v>17</v>
      </c>
      <c r="L43" s="4101"/>
    </row>
    <row r="44" spans="1:12" ht="10.5" customHeight="1">
      <c r="A44" s="4103"/>
      <c r="B44" s="2722">
        <v>18</v>
      </c>
      <c r="C44" s="2742" t="s">
        <v>1108</v>
      </c>
      <c r="D44" s="667" t="s">
        <v>1109</v>
      </c>
      <c r="E44" s="667" t="s">
        <v>575</v>
      </c>
      <c r="F44" s="667">
        <f>SUM(F37:F43)</f>
        <v>1000</v>
      </c>
      <c r="G44" s="667">
        <f>SUM(G37:G43)</f>
        <v>1</v>
      </c>
      <c r="H44" s="667" t="s">
        <v>575</v>
      </c>
      <c r="I44" s="667" t="s">
        <v>575</v>
      </c>
      <c r="J44" s="2745">
        <f>SUM(J37:J43)</f>
        <v>24625581</v>
      </c>
      <c r="K44" s="2722">
        <v>18</v>
      </c>
      <c r="L44" s="4101"/>
    </row>
    <row r="45" spans="1:12" ht="10.5" customHeight="1">
      <c r="A45" s="4103"/>
      <c r="B45" s="2710"/>
      <c r="C45" s="2711"/>
      <c r="D45" s="2711"/>
      <c r="E45" s="2711"/>
      <c r="F45" s="2711"/>
      <c r="G45" s="2711"/>
      <c r="H45" s="2711"/>
      <c r="I45" s="2711"/>
      <c r="J45" s="2711"/>
      <c r="K45" s="2712"/>
      <c r="L45" s="4101"/>
    </row>
    <row r="46" spans="1:12" ht="10.5" customHeight="1">
      <c r="A46" s="4103"/>
      <c r="B46" s="2747"/>
      <c r="C46" s="2748"/>
      <c r="D46" s="2711"/>
      <c r="E46" s="2711"/>
      <c r="F46" s="2711"/>
      <c r="G46" s="2711"/>
      <c r="H46" s="2711"/>
      <c r="I46" s="2711"/>
      <c r="J46" s="2749"/>
      <c r="K46" s="2712"/>
      <c r="L46" s="4101"/>
    </row>
    <row r="47" spans="1:12" ht="10.5" customHeight="1">
      <c r="A47" s="4103"/>
      <c r="B47" s="2747"/>
      <c r="C47" s="2748"/>
      <c r="D47" s="2711"/>
      <c r="E47" s="2711"/>
      <c r="F47" s="2711"/>
      <c r="G47" s="2711"/>
      <c r="H47" s="2711"/>
      <c r="I47" s="2711"/>
      <c r="J47" s="2711"/>
      <c r="K47" s="2712"/>
      <c r="L47" s="4101"/>
    </row>
    <row r="48" spans="1:12" ht="10.5" customHeight="1">
      <c r="A48" s="4103"/>
      <c r="B48" s="2747"/>
      <c r="C48" s="2748"/>
      <c r="D48" s="2711"/>
      <c r="E48" s="2711"/>
      <c r="F48" s="2711"/>
      <c r="G48" s="2711"/>
      <c r="H48" s="2711"/>
      <c r="I48" s="2711"/>
      <c r="J48" s="2711"/>
      <c r="K48" s="2712"/>
      <c r="L48" s="4101"/>
    </row>
    <row r="49" spans="1:12" ht="10.5" customHeight="1">
      <c r="A49" s="4103"/>
      <c r="B49" s="2747"/>
      <c r="C49" s="2748"/>
      <c r="D49" s="2711"/>
      <c r="E49" s="2711"/>
      <c r="F49" s="2711"/>
      <c r="G49" s="2711"/>
      <c r="H49" s="2711"/>
      <c r="I49" s="2711"/>
      <c r="J49" s="2711"/>
      <c r="K49" s="2712"/>
      <c r="L49" s="4101"/>
    </row>
    <row r="50" spans="1:12" ht="10.5" customHeight="1">
      <c r="A50" s="4103"/>
      <c r="B50" s="2747"/>
      <c r="C50" s="2748"/>
      <c r="D50" s="2711"/>
      <c r="E50" s="2711"/>
      <c r="F50" s="2711"/>
      <c r="G50" s="2711"/>
      <c r="H50" s="2711"/>
      <c r="I50" s="2711"/>
      <c r="J50" s="2711"/>
      <c r="K50" s="2712"/>
      <c r="L50" s="4101"/>
    </row>
    <row r="51" spans="1:12" ht="10.5" customHeight="1">
      <c r="A51" s="4103"/>
      <c r="B51" s="2747"/>
      <c r="C51" s="2748"/>
      <c r="D51" s="2711"/>
      <c r="E51" s="2711"/>
      <c r="F51" s="2711"/>
      <c r="G51" s="2711"/>
      <c r="H51" s="2711"/>
      <c r="I51" s="2711"/>
      <c r="J51" s="2711"/>
      <c r="K51" s="2712"/>
      <c r="L51" s="4101"/>
    </row>
    <row r="52" spans="1:12" ht="10.5" customHeight="1">
      <c r="A52" s="4103"/>
      <c r="B52" s="2747"/>
      <c r="C52" s="2748"/>
      <c r="D52" s="2748"/>
      <c r="E52" s="2748"/>
      <c r="F52" s="2748"/>
      <c r="G52" s="2748"/>
      <c r="H52" s="2748"/>
      <c r="I52" s="2748"/>
      <c r="J52" s="2748"/>
      <c r="K52" s="2750"/>
      <c r="L52" s="4101"/>
    </row>
    <row r="53" spans="1:12" ht="10.5" customHeight="1">
      <c r="A53" s="4103"/>
      <c r="B53" s="2751"/>
      <c r="C53" s="2752"/>
      <c r="D53" s="2752"/>
      <c r="E53" s="2752"/>
      <c r="F53" s="2752"/>
      <c r="G53" s="2752"/>
      <c r="H53" s="2752"/>
      <c r="I53" s="2752"/>
      <c r="J53" s="2752"/>
      <c r="K53" s="2753"/>
      <c r="L53" s="4101"/>
    </row>
    <row r="54" spans="1:12"/>
    <row r="55" spans="1:12"/>
    <row r="56" spans="1:12"/>
    <row r="57" spans="1:12"/>
    <row r="58" spans="1:12"/>
    <row r="59" spans="1:12">
      <c r="A59" s="2754"/>
    </row>
    <row r="60" spans="1:12" hidden="1"/>
    <row r="61" spans="1:12"/>
  </sheetData>
  <mergeCells count="3">
    <mergeCell ref="L1:L2"/>
    <mergeCell ref="L34:L53"/>
    <mergeCell ref="A38:A53"/>
  </mergeCells>
  <printOptions horizontalCentered="1"/>
  <pageMargins left="0.5" right="0.5" top="1" bottom="1" header="0.17" footer="0"/>
  <pageSetup scale="92" orientation="landscape" r:id="rId1"/>
  <headerFooter alignWithMargins="0">
    <oddHeader xml:space="preserve">&amp;R            </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152"/>
  <sheetViews>
    <sheetView showZeros="0" view="pageBreakPreview" zoomScale="60" zoomScaleNormal="130" workbookViewId="0"/>
  </sheetViews>
  <sheetFormatPr defaultColWidth="0" defaultRowHeight="11.25" zeroHeight="1"/>
  <cols>
    <col min="1" max="1" width="5.5" style="527" customWidth="1"/>
    <col min="2" max="2" width="5.6640625" style="527" customWidth="1"/>
    <col min="3" max="3" width="60.83203125" style="527" customWidth="1"/>
    <col min="4" max="4" width="12.6640625" style="527" customWidth="1"/>
    <col min="5" max="5" width="12.33203125" style="527" customWidth="1"/>
    <col min="6" max="6" width="6.1640625" style="527" customWidth="1"/>
    <col min="7" max="8" width="9.33203125" style="527" customWidth="1"/>
    <col min="9" max="9" width="10.5" style="527" bestFit="1" customWidth="1"/>
    <col min="10" max="256" width="0" style="527" hidden="1"/>
    <col min="257" max="257" width="5.5" style="527" customWidth="1"/>
    <col min="258" max="258" width="5.6640625" style="527" customWidth="1"/>
    <col min="259" max="259" width="60.83203125" style="527" customWidth="1"/>
    <col min="260" max="260" width="12.6640625" style="527" customWidth="1"/>
    <col min="261" max="261" width="12.33203125" style="527" customWidth="1"/>
    <col min="262" max="262" width="6.1640625" style="527" customWidth="1"/>
    <col min="263" max="264" width="9.33203125" style="527" customWidth="1"/>
    <col min="265" max="265" width="10.5" style="527" bestFit="1" customWidth="1"/>
    <col min="266" max="512" width="0" style="527" hidden="1"/>
    <col min="513" max="513" width="5.5" style="527" customWidth="1"/>
    <col min="514" max="514" width="5.6640625" style="527" customWidth="1"/>
    <col min="515" max="515" width="60.83203125" style="527" customWidth="1"/>
    <col min="516" max="516" width="12.6640625" style="527" customWidth="1"/>
    <col min="517" max="517" width="12.33203125" style="527" customWidth="1"/>
    <col min="518" max="518" width="6.1640625" style="527" customWidth="1"/>
    <col min="519" max="520" width="9.33203125" style="527" customWidth="1"/>
    <col min="521" max="521" width="10.5" style="527" bestFit="1" customWidth="1"/>
    <col min="522" max="768" width="0" style="527" hidden="1"/>
    <col min="769" max="769" width="5.5" style="527" customWidth="1"/>
    <col min="770" max="770" width="5.6640625" style="527" customWidth="1"/>
    <col min="771" max="771" width="60.83203125" style="527" customWidth="1"/>
    <col min="772" max="772" width="12.6640625" style="527" customWidth="1"/>
    <col min="773" max="773" width="12.33203125" style="527" customWidth="1"/>
    <col min="774" max="774" width="6.1640625" style="527" customWidth="1"/>
    <col min="775" max="776" width="9.33203125" style="527" customWidth="1"/>
    <col min="777" max="777" width="10.5" style="527" bestFit="1" customWidth="1"/>
    <col min="778" max="1024" width="0" style="527" hidden="1"/>
    <col min="1025" max="1025" width="5.5" style="527" customWidth="1"/>
    <col min="1026" max="1026" width="5.6640625" style="527" customWidth="1"/>
    <col min="1027" max="1027" width="60.83203125" style="527" customWidth="1"/>
    <col min="1028" max="1028" width="12.6640625" style="527" customWidth="1"/>
    <col min="1029" max="1029" width="12.33203125" style="527" customWidth="1"/>
    <col min="1030" max="1030" width="6.1640625" style="527" customWidth="1"/>
    <col min="1031" max="1032" width="9.33203125" style="527" customWidth="1"/>
    <col min="1033" max="1033" width="10.5" style="527" bestFit="1" customWidth="1"/>
    <col min="1034" max="1280" width="0" style="527" hidden="1"/>
    <col min="1281" max="1281" width="5.5" style="527" customWidth="1"/>
    <col min="1282" max="1282" width="5.6640625" style="527" customWidth="1"/>
    <col min="1283" max="1283" width="60.83203125" style="527" customWidth="1"/>
    <col min="1284" max="1284" width="12.6640625" style="527" customWidth="1"/>
    <col min="1285" max="1285" width="12.33203125" style="527" customWidth="1"/>
    <col min="1286" max="1286" width="6.1640625" style="527" customWidth="1"/>
    <col min="1287" max="1288" width="9.33203125" style="527" customWidth="1"/>
    <col min="1289" max="1289" width="10.5" style="527" bestFit="1" customWidth="1"/>
    <col min="1290" max="1536" width="0" style="527" hidden="1"/>
    <col min="1537" max="1537" width="5.5" style="527" customWidth="1"/>
    <col min="1538" max="1538" width="5.6640625" style="527" customWidth="1"/>
    <col min="1539" max="1539" width="60.83203125" style="527" customWidth="1"/>
    <col min="1540" max="1540" width="12.6640625" style="527" customWidth="1"/>
    <col min="1541" max="1541" width="12.33203125" style="527" customWidth="1"/>
    <col min="1542" max="1542" width="6.1640625" style="527" customWidth="1"/>
    <col min="1543" max="1544" width="9.33203125" style="527" customWidth="1"/>
    <col min="1545" max="1545" width="10.5" style="527" bestFit="1" customWidth="1"/>
    <col min="1546" max="1792" width="0" style="527" hidden="1"/>
    <col min="1793" max="1793" width="5.5" style="527" customWidth="1"/>
    <col min="1794" max="1794" width="5.6640625" style="527" customWidth="1"/>
    <col min="1795" max="1795" width="60.83203125" style="527" customWidth="1"/>
    <col min="1796" max="1796" width="12.6640625" style="527" customWidth="1"/>
    <col min="1797" max="1797" width="12.33203125" style="527" customWidth="1"/>
    <col min="1798" max="1798" width="6.1640625" style="527" customWidth="1"/>
    <col min="1799" max="1800" width="9.33203125" style="527" customWidth="1"/>
    <col min="1801" max="1801" width="10.5" style="527" bestFit="1" customWidth="1"/>
    <col min="1802" max="2048" width="0" style="527" hidden="1"/>
    <col min="2049" max="2049" width="5.5" style="527" customWidth="1"/>
    <col min="2050" max="2050" width="5.6640625" style="527" customWidth="1"/>
    <col min="2051" max="2051" width="60.83203125" style="527" customWidth="1"/>
    <col min="2052" max="2052" width="12.6640625" style="527" customWidth="1"/>
    <col min="2053" max="2053" width="12.33203125" style="527" customWidth="1"/>
    <col min="2054" max="2054" width="6.1640625" style="527" customWidth="1"/>
    <col min="2055" max="2056" width="9.33203125" style="527" customWidth="1"/>
    <col min="2057" max="2057" width="10.5" style="527" bestFit="1" customWidth="1"/>
    <col min="2058" max="2304" width="0" style="527" hidden="1"/>
    <col min="2305" max="2305" width="5.5" style="527" customWidth="1"/>
    <col min="2306" max="2306" width="5.6640625" style="527" customWidth="1"/>
    <col min="2307" max="2307" width="60.83203125" style="527" customWidth="1"/>
    <col min="2308" max="2308" width="12.6640625" style="527" customWidth="1"/>
    <col min="2309" max="2309" width="12.33203125" style="527" customWidth="1"/>
    <col min="2310" max="2310" width="6.1640625" style="527" customWidth="1"/>
    <col min="2311" max="2312" width="9.33203125" style="527" customWidth="1"/>
    <col min="2313" max="2313" width="10.5" style="527" bestFit="1" customWidth="1"/>
    <col min="2314" max="2560" width="0" style="527" hidden="1"/>
    <col min="2561" max="2561" width="5.5" style="527" customWidth="1"/>
    <col min="2562" max="2562" width="5.6640625" style="527" customWidth="1"/>
    <col min="2563" max="2563" width="60.83203125" style="527" customWidth="1"/>
    <col min="2564" max="2564" width="12.6640625" style="527" customWidth="1"/>
    <col min="2565" max="2565" width="12.33203125" style="527" customWidth="1"/>
    <col min="2566" max="2566" width="6.1640625" style="527" customWidth="1"/>
    <col min="2567" max="2568" width="9.33203125" style="527" customWidth="1"/>
    <col min="2569" max="2569" width="10.5" style="527" bestFit="1" customWidth="1"/>
    <col min="2570" max="2816" width="0" style="527" hidden="1"/>
    <col min="2817" max="2817" width="5.5" style="527" customWidth="1"/>
    <col min="2818" max="2818" width="5.6640625" style="527" customWidth="1"/>
    <col min="2819" max="2819" width="60.83203125" style="527" customWidth="1"/>
    <col min="2820" max="2820" width="12.6640625" style="527" customWidth="1"/>
    <col min="2821" max="2821" width="12.33203125" style="527" customWidth="1"/>
    <col min="2822" max="2822" width="6.1640625" style="527" customWidth="1"/>
    <col min="2823" max="2824" width="9.33203125" style="527" customWidth="1"/>
    <col min="2825" max="2825" width="10.5" style="527" bestFit="1" customWidth="1"/>
    <col min="2826" max="3072" width="0" style="527" hidden="1"/>
    <col min="3073" max="3073" width="5.5" style="527" customWidth="1"/>
    <col min="3074" max="3074" width="5.6640625" style="527" customWidth="1"/>
    <col min="3075" max="3075" width="60.83203125" style="527" customWidth="1"/>
    <col min="3076" max="3076" width="12.6640625" style="527" customWidth="1"/>
    <col min="3077" max="3077" width="12.33203125" style="527" customWidth="1"/>
    <col min="3078" max="3078" width="6.1640625" style="527" customWidth="1"/>
    <col min="3079" max="3080" width="9.33203125" style="527" customWidth="1"/>
    <col min="3081" max="3081" width="10.5" style="527" bestFit="1" customWidth="1"/>
    <col min="3082" max="3328" width="0" style="527" hidden="1"/>
    <col min="3329" max="3329" width="5.5" style="527" customWidth="1"/>
    <col min="3330" max="3330" width="5.6640625" style="527" customWidth="1"/>
    <col min="3331" max="3331" width="60.83203125" style="527" customWidth="1"/>
    <col min="3332" max="3332" width="12.6640625" style="527" customWidth="1"/>
    <col min="3333" max="3333" width="12.33203125" style="527" customWidth="1"/>
    <col min="3334" max="3334" width="6.1640625" style="527" customWidth="1"/>
    <col min="3335" max="3336" width="9.33203125" style="527" customWidth="1"/>
    <col min="3337" max="3337" width="10.5" style="527" bestFit="1" customWidth="1"/>
    <col min="3338" max="3584" width="0" style="527" hidden="1"/>
    <col min="3585" max="3585" width="5.5" style="527" customWidth="1"/>
    <col min="3586" max="3586" width="5.6640625" style="527" customWidth="1"/>
    <col min="3587" max="3587" width="60.83203125" style="527" customWidth="1"/>
    <col min="3588" max="3588" width="12.6640625" style="527" customWidth="1"/>
    <col min="3589" max="3589" width="12.33203125" style="527" customWidth="1"/>
    <col min="3590" max="3590" width="6.1640625" style="527" customWidth="1"/>
    <col min="3591" max="3592" width="9.33203125" style="527" customWidth="1"/>
    <col min="3593" max="3593" width="10.5" style="527" bestFit="1" customWidth="1"/>
    <col min="3594" max="3840" width="0" style="527" hidden="1"/>
    <col min="3841" max="3841" width="5.5" style="527" customWidth="1"/>
    <col min="3842" max="3842" width="5.6640625" style="527" customWidth="1"/>
    <col min="3843" max="3843" width="60.83203125" style="527" customWidth="1"/>
    <col min="3844" max="3844" width="12.6640625" style="527" customWidth="1"/>
    <col min="3845" max="3845" width="12.33203125" style="527" customWidth="1"/>
    <col min="3846" max="3846" width="6.1640625" style="527" customWidth="1"/>
    <col min="3847" max="3848" width="9.33203125" style="527" customWidth="1"/>
    <col min="3849" max="3849" width="10.5" style="527" bestFit="1" customWidth="1"/>
    <col min="3850" max="4096" width="0" style="527" hidden="1"/>
    <col min="4097" max="4097" width="5.5" style="527" customWidth="1"/>
    <col min="4098" max="4098" width="5.6640625" style="527" customWidth="1"/>
    <col min="4099" max="4099" width="60.83203125" style="527" customWidth="1"/>
    <col min="4100" max="4100" width="12.6640625" style="527" customWidth="1"/>
    <col min="4101" max="4101" width="12.33203125" style="527" customWidth="1"/>
    <col min="4102" max="4102" width="6.1640625" style="527" customWidth="1"/>
    <col min="4103" max="4104" width="9.33203125" style="527" customWidth="1"/>
    <col min="4105" max="4105" width="10.5" style="527" bestFit="1" customWidth="1"/>
    <col min="4106" max="4352" width="0" style="527" hidden="1"/>
    <col min="4353" max="4353" width="5.5" style="527" customWidth="1"/>
    <col min="4354" max="4354" width="5.6640625" style="527" customWidth="1"/>
    <col min="4355" max="4355" width="60.83203125" style="527" customWidth="1"/>
    <col min="4356" max="4356" width="12.6640625" style="527" customWidth="1"/>
    <col min="4357" max="4357" width="12.33203125" style="527" customWidth="1"/>
    <col min="4358" max="4358" width="6.1640625" style="527" customWidth="1"/>
    <col min="4359" max="4360" width="9.33203125" style="527" customWidth="1"/>
    <col min="4361" max="4361" width="10.5" style="527" bestFit="1" customWidth="1"/>
    <col min="4362" max="4608" width="0" style="527" hidden="1"/>
    <col min="4609" max="4609" width="5.5" style="527" customWidth="1"/>
    <col min="4610" max="4610" width="5.6640625" style="527" customWidth="1"/>
    <col min="4611" max="4611" width="60.83203125" style="527" customWidth="1"/>
    <col min="4612" max="4612" width="12.6640625" style="527" customWidth="1"/>
    <col min="4613" max="4613" width="12.33203125" style="527" customWidth="1"/>
    <col min="4614" max="4614" width="6.1640625" style="527" customWidth="1"/>
    <col min="4615" max="4616" width="9.33203125" style="527" customWidth="1"/>
    <col min="4617" max="4617" width="10.5" style="527" bestFit="1" customWidth="1"/>
    <col min="4618" max="4864" width="0" style="527" hidden="1"/>
    <col min="4865" max="4865" width="5.5" style="527" customWidth="1"/>
    <col min="4866" max="4866" width="5.6640625" style="527" customWidth="1"/>
    <col min="4867" max="4867" width="60.83203125" style="527" customWidth="1"/>
    <col min="4868" max="4868" width="12.6640625" style="527" customWidth="1"/>
    <col min="4869" max="4869" width="12.33203125" style="527" customWidth="1"/>
    <col min="4870" max="4870" width="6.1640625" style="527" customWidth="1"/>
    <col min="4871" max="4872" width="9.33203125" style="527" customWidth="1"/>
    <col min="4873" max="4873" width="10.5" style="527" bestFit="1" customWidth="1"/>
    <col min="4874" max="5120" width="0" style="527" hidden="1"/>
    <col min="5121" max="5121" width="5.5" style="527" customWidth="1"/>
    <col min="5122" max="5122" width="5.6640625" style="527" customWidth="1"/>
    <col min="5123" max="5123" width="60.83203125" style="527" customWidth="1"/>
    <col min="5124" max="5124" width="12.6640625" style="527" customWidth="1"/>
    <col min="5125" max="5125" width="12.33203125" style="527" customWidth="1"/>
    <col min="5126" max="5126" width="6.1640625" style="527" customWidth="1"/>
    <col min="5127" max="5128" width="9.33203125" style="527" customWidth="1"/>
    <col min="5129" max="5129" width="10.5" style="527" bestFit="1" customWidth="1"/>
    <col min="5130" max="5376" width="0" style="527" hidden="1"/>
    <col min="5377" max="5377" width="5.5" style="527" customWidth="1"/>
    <col min="5378" max="5378" width="5.6640625" style="527" customWidth="1"/>
    <col min="5379" max="5379" width="60.83203125" style="527" customWidth="1"/>
    <col min="5380" max="5380" width="12.6640625" style="527" customWidth="1"/>
    <col min="5381" max="5381" width="12.33203125" style="527" customWidth="1"/>
    <col min="5382" max="5382" width="6.1640625" style="527" customWidth="1"/>
    <col min="5383" max="5384" width="9.33203125" style="527" customWidth="1"/>
    <col min="5385" max="5385" width="10.5" style="527" bestFit="1" customWidth="1"/>
    <col min="5386" max="5632" width="0" style="527" hidden="1"/>
    <col min="5633" max="5633" width="5.5" style="527" customWidth="1"/>
    <col min="5634" max="5634" width="5.6640625" style="527" customWidth="1"/>
    <col min="5635" max="5635" width="60.83203125" style="527" customWidth="1"/>
    <col min="5636" max="5636" width="12.6640625" style="527" customWidth="1"/>
    <col min="5637" max="5637" width="12.33203125" style="527" customWidth="1"/>
    <col min="5638" max="5638" width="6.1640625" style="527" customWidth="1"/>
    <col min="5639" max="5640" width="9.33203125" style="527" customWidth="1"/>
    <col min="5641" max="5641" width="10.5" style="527" bestFit="1" customWidth="1"/>
    <col min="5642" max="5888" width="0" style="527" hidden="1"/>
    <col min="5889" max="5889" width="5.5" style="527" customWidth="1"/>
    <col min="5890" max="5890" width="5.6640625" style="527" customWidth="1"/>
    <col min="5891" max="5891" width="60.83203125" style="527" customWidth="1"/>
    <col min="5892" max="5892" width="12.6640625" style="527" customWidth="1"/>
    <col min="5893" max="5893" width="12.33203125" style="527" customWidth="1"/>
    <col min="5894" max="5894" width="6.1640625" style="527" customWidth="1"/>
    <col min="5895" max="5896" width="9.33203125" style="527" customWidth="1"/>
    <col min="5897" max="5897" width="10.5" style="527" bestFit="1" customWidth="1"/>
    <col min="5898" max="6144" width="0" style="527" hidden="1"/>
    <col min="6145" max="6145" width="5.5" style="527" customWidth="1"/>
    <col min="6146" max="6146" width="5.6640625" style="527" customWidth="1"/>
    <col min="6147" max="6147" width="60.83203125" style="527" customWidth="1"/>
    <col min="6148" max="6148" width="12.6640625" style="527" customWidth="1"/>
    <col min="6149" max="6149" width="12.33203125" style="527" customWidth="1"/>
    <col min="6150" max="6150" width="6.1640625" style="527" customWidth="1"/>
    <col min="6151" max="6152" width="9.33203125" style="527" customWidth="1"/>
    <col min="6153" max="6153" width="10.5" style="527" bestFit="1" customWidth="1"/>
    <col min="6154" max="6400" width="0" style="527" hidden="1"/>
    <col min="6401" max="6401" width="5.5" style="527" customWidth="1"/>
    <col min="6402" max="6402" width="5.6640625" style="527" customWidth="1"/>
    <col min="6403" max="6403" width="60.83203125" style="527" customWidth="1"/>
    <col min="6404" max="6404" width="12.6640625" style="527" customWidth="1"/>
    <col min="6405" max="6405" width="12.33203125" style="527" customWidth="1"/>
    <col min="6406" max="6406" width="6.1640625" style="527" customWidth="1"/>
    <col min="6407" max="6408" width="9.33203125" style="527" customWidth="1"/>
    <col min="6409" max="6409" width="10.5" style="527" bestFit="1" customWidth="1"/>
    <col min="6410" max="6656" width="0" style="527" hidden="1"/>
    <col min="6657" max="6657" width="5.5" style="527" customWidth="1"/>
    <col min="6658" max="6658" width="5.6640625" style="527" customWidth="1"/>
    <col min="6659" max="6659" width="60.83203125" style="527" customWidth="1"/>
    <col min="6660" max="6660" width="12.6640625" style="527" customWidth="1"/>
    <col min="6661" max="6661" width="12.33203125" style="527" customWidth="1"/>
    <col min="6662" max="6662" width="6.1640625" style="527" customWidth="1"/>
    <col min="6663" max="6664" width="9.33203125" style="527" customWidth="1"/>
    <col min="6665" max="6665" width="10.5" style="527" bestFit="1" customWidth="1"/>
    <col min="6666" max="6912" width="0" style="527" hidden="1"/>
    <col min="6913" max="6913" width="5.5" style="527" customWidth="1"/>
    <col min="6914" max="6914" width="5.6640625" style="527" customWidth="1"/>
    <col min="6915" max="6915" width="60.83203125" style="527" customWidth="1"/>
    <col min="6916" max="6916" width="12.6640625" style="527" customWidth="1"/>
    <col min="6917" max="6917" width="12.33203125" style="527" customWidth="1"/>
    <col min="6918" max="6918" width="6.1640625" style="527" customWidth="1"/>
    <col min="6919" max="6920" width="9.33203125" style="527" customWidth="1"/>
    <col min="6921" max="6921" width="10.5" style="527" bestFit="1" customWidth="1"/>
    <col min="6922" max="7168" width="0" style="527" hidden="1"/>
    <col min="7169" max="7169" width="5.5" style="527" customWidth="1"/>
    <col min="7170" max="7170" width="5.6640625" style="527" customWidth="1"/>
    <col min="7171" max="7171" width="60.83203125" style="527" customWidth="1"/>
    <col min="7172" max="7172" width="12.6640625" style="527" customWidth="1"/>
    <col min="7173" max="7173" width="12.33203125" style="527" customWidth="1"/>
    <col min="7174" max="7174" width="6.1640625" style="527" customWidth="1"/>
    <col min="7175" max="7176" width="9.33203125" style="527" customWidth="1"/>
    <col min="7177" max="7177" width="10.5" style="527" bestFit="1" customWidth="1"/>
    <col min="7178" max="7424" width="0" style="527" hidden="1"/>
    <col min="7425" max="7425" width="5.5" style="527" customWidth="1"/>
    <col min="7426" max="7426" width="5.6640625" style="527" customWidth="1"/>
    <col min="7427" max="7427" width="60.83203125" style="527" customWidth="1"/>
    <col min="7428" max="7428" width="12.6640625" style="527" customWidth="1"/>
    <col min="7429" max="7429" width="12.33203125" style="527" customWidth="1"/>
    <col min="7430" max="7430" width="6.1640625" style="527" customWidth="1"/>
    <col min="7431" max="7432" width="9.33203125" style="527" customWidth="1"/>
    <col min="7433" max="7433" width="10.5" style="527" bestFit="1" customWidth="1"/>
    <col min="7434" max="7680" width="0" style="527" hidden="1"/>
    <col min="7681" max="7681" width="5.5" style="527" customWidth="1"/>
    <col min="7682" max="7682" width="5.6640625" style="527" customWidth="1"/>
    <col min="7683" max="7683" width="60.83203125" style="527" customWidth="1"/>
    <col min="7684" max="7684" width="12.6640625" style="527" customWidth="1"/>
    <col min="7685" max="7685" width="12.33203125" style="527" customWidth="1"/>
    <col min="7686" max="7686" width="6.1640625" style="527" customWidth="1"/>
    <col min="7687" max="7688" width="9.33203125" style="527" customWidth="1"/>
    <col min="7689" max="7689" width="10.5" style="527" bestFit="1" customWidth="1"/>
    <col min="7690" max="7936" width="0" style="527" hidden="1"/>
    <col min="7937" max="7937" width="5.5" style="527" customWidth="1"/>
    <col min="7938" max="7938" width="5.6640625" style="527" customWidth="1"/>
    <col min="7939" max="7939" width="60.83203125" style="527" customWidth="1"/>
    <col min="7940" max="7940" width="12.6640625" style="527" customWidth="1"/>
    <col min="7941" max="7941" width="12.33203125" style="527" customWidth="1"/>
    <col min="7942" max="7942" width="6.1640625" style="527" customWidth="1"/>
    <col min="7943" max="7944" width="9.33203125" style="527" customWidth="1"/>
    <col min="7945" max="7945" width="10.5" style="527" bestFit="1" customWidth="1"/>
    <col min="7946" max="8192" width="0" style="527" hidden="1"/>
    <col min="8193" max="8193" width="5.5" style="527" customWidth="1"/>
    <col min="8194" max="8194" width="5.6640625" style="527" customWidth="1"/>
    <col min="8195" max="8195" width="60.83203125" style="527" customWidth="1"/>
    <col min="8196" max="8196" width="12.6640625" style="527" customWidth="1"/>
    <col min="8197" max="8197" width="12.33203125" style="527" customWidth="1"/>
    <col min="8198" max="8198" width="6.1640625" style="527" customWidth="1"/>
    <col min="8199" max="8200" width="9.33203125" style="527" customWidth="1"/>
    <col min="8201" max="8201" width="10.5" style="527" bestFit="1" customWidth="1"/>
    <col min="8202" max="8448" width="0" style="527" hidden="1"/>
    <col min="8449" max="8449" width="5.5" style="527" customWidth="1"/>
    <col min="8450" max="8450" width="5.6640625" style="527" customWidth="1"/>
    <col min="8451" max="8451" width="60.83203125" style="527" customWidth="1"/>
    <col min="8452" max="8452" width="12.6640625" style="527" customWidth="1"/>
    <col min="8453" max="8453" width="12.33203125" style="527" customWidth="1"/>
    <col min="8454" max="8454" width="6.1640625" style="527" customWidth="1"/>
    <col min="8455" max="8456" width="9.33203125" style="527" customWidth="1"/>
    <col min="8457" max="8457" width="10.5" style="527" bestFit="1" customWidth="1"/>
    <col min="8458" max="8704" width="0" style="527" hidden="1"/>
    <col min="8705" max="8705" width="5.5" style="527" customWidth="1"/>
    <col min="8706" max="8706" width="5.6640625" style="527" customWidth="1"/>
    <col min="8707" max="8707" width="60.83203125" style="527" customWidth="1"/>
    <col min="8708" max="8708" width="12.6640625" style="527" customWidth="1"/>
    <col min="8709" max="8709" width="12.33203125" style="527" customWidth="1"/>
    <col min="8710" max="8710" width="6.1640625" style="527" customWidth="1"/>
    <col min="8711" max="8712" width="9.33203125" style="527" customWidth="1"/>
    <col min="8713" max="8713" width="10.5" style="527" bestFit="1" customWidth="1"/>
    <col min="8714" max="8960" width="0" style="527" hidden="1"/>
    <col min="8961" max="8961" width="5.5" style="527" customWidth="1"/>
    <col min="8962" max="8962" width="5.6640625" style="527" customWidth="1"/>
    <col min="8963" max="8963" width="60.83203125" style="527" customWidth="1"/>
    <col min="8964" max="8964" width="12.6640625" style="527" customWidth="1"/>
    <col min="8965" max="8965" width="12.33203125" style="527" customWidth="1"/>
    <col min="8966" max="8966" width="6.1640625" style="527" customWidth="1"/>
    <col min="8967" max="8968" width="9.33203125" style="527" customWidth="1"/>
    <col min="8969" max="8969" width="10.5" style="527" bestFit="1" customWidth="1"/>
    <col min="8970" max="9216" width="0" style="527" hidden="1"/>
    <col min="9217" max="9217" width="5.5" style="527" customWidth="1"/>
    <col min="9218" max="9218" width="5.6640625" style="527" customWidth="1"/>
    <col min="9219" max="9219" width="60.83203125" style="527" customWidth="1"/>
    <col min="9220" max="9220" width="12.6640625" style="527" customWidth="1"/>
    <col min="9221" max="9221" width="12.33203125" style="527" customWidth="1"/>
    <col min="9222" max="9222" width="6.1640625" style="527" customWidth="1"/>
    <col min="9223" max="9224" width="9.33203125" style="527" customWidth="1"/>
    <col min="9225" max="9225" width="10.5" style="527" bestFit="1" customWidth="1"/>
    <col min="9226" max="9472" width="0" style="527" hidden="1"/>
    <col min="9473" max="9473" width="5.5" style="527" customWidth="1"/>
    <col min="9474" max="9474" width="5.6640625" style="527" customWidth="1"/>
    <col min="9475" max="9475" width="60.83203125" style="527" customWidth="1"/>
    <col min="9476" max="9476" width="12.6640625" style="527" customWidth="1"/>
    <col min="9477" max="9477" width="12.33203125" style="527" customWidth="1"/>
    <col min="9478" max="9478" width="6.1640625" style="527" customWidth="1"/>
    <col min="9479" max="9480" width="9.33203125" style="527" customWidth="1"/>
    <col min="9481" max="9481" width="10.5" style="527" bestFit="1" customWidth="1"/>
    <col min="9482" max="9728" width="0" style="527" hidden="1"/>
    <col min="9729" max="9729" width="5.5" style="527" customWidth="1"/>
    <col min="9730" max="9730" width="5.6640625" style="527" customWidth="1"/>
    <col min="9731" max="9731" width="60.83203125" style="527" customWidth="1"/>
    <col min="9732" max="9732" width="12.6640625" style="527" customWidth="1"/>
    <col min="9733" max="9733" width="12.33203125" style="527" customWidth="1"/>
    <col min="9734" max="9734" width="6.1640625" style="527" customWidth="1"/>
    <col min="9735" max="9736" width="9.33203125" style="527" customWidth="1"/>
    <col min="9737" max="9737" width="10.5" style="527" bestFit="1" customWidth="1"/>
    <col min="9738" max="9984" width="0" style="527" hidden="1"/>
    <col min="9985" max="9985" width="5.5" style="527" customWidth="1"/>
    <col min="9986" max="9986" width="5.6640625" style="527" customWidth="1"/>
    <col min="9987" max="9987" width="60.83203125" style="527" customWidth="1"/>
    <col min="9988" max="9988" width="12.6640625" style="527" customWidth="1"/>
    <col min="9989" max="9989" width="12.33203125" style="527" customWidth="1"/>
    <col min="9990" max="9990" width="6.1640625" style="527" customWidth="1"/>
    <col min="9991" max="9992" width="9.33203125" style="527" customWidth="1"/>
    <col min="9993" max="9993" width="10.5" style="527" bestFit="1" customWidth="1"/>
    <col min="9994" max="10240" width="0" style="527" hidden="1"/>
    <col min="10241" max="10241" width="5.5" style="527" customWidth="1"/>
    <col min="10242" max="10242" width="5.6640625" style="527" customWidth="1"/>
    <col min="10243" max="10243" width="60.83203125" style="527" customWidth="1"/>
    <col min="10244" max="10244" width="12.6640625" style="527" customWidth="1"/>
    <col min="10245" max="10245" width="12.33203125" style="527" customWidth="1"/>
    <col min="10246" max="10246" width="6.1640625" style="527" customWidth="1"/>
    <col min="10247" max="10248" width="9.33203125" style="527" customWidth="1"/>
    <col min="10249" max="10249" width="10.5" style="527" bestFit="1" customWidth="1"/>
    <col min="10250" max="10496" width="0" style="527" hidden="1"/>
    <col min="10497" max="10497" width="5.5" style="527" customWidth="1"/>
    <col min="10498" max="10498" width="5.6640625" style="527" customWidth="1"/>
    <col min="10499" max="10499" width="60.83203125" style="527" customWidth="1"/>
    <col min="10500" max="10500" width="12.6640625" style="527" customWidth="1"/>
    <col min="10501" max="10501" width="12.33203125" style="527" customWidth="1"/>
    <col min="10502" max="10502" width="6.1640625" style="527" customWidth="1"/>
    <col min="10503" max="10504" width="9.33203125" style="527" customWidth="1"/>
    <col min="10505" max="10505" width="10.5" style="527" bestFit="1" customWidth="1"/>
    <col min="10506" max="10752" width="0" style="527" hidden="1"/>
    <col min="10753" max="10753" width="5.5" style="527" customWidth="1"/>
    <col min="10754" max="10754" width="5.6640625" style="527" customWidth="1"/>
    <col min="10755" max="10755" width="60.83203125" style="527" customWidth="1"/>
    <col min="10756" max="10756" width="12.6640625" style="527" customWidth="1"/>
    <col min="10757" max="10757" width="12.33203125" style="527" customWidth="1"/>
    <col min="10758" max="10758" width="6.1640625" style="527" customWidth="1"/>
    <col min="10759" max="10760" width="9.33203125" style="527" customWidth="1"/>
    <col min="10761" max="10761" width="10.5" style="527" bestFit="1" customWidth="1"/>
    <col min="10762" max="11008" width="0" style="527" hidden="1"/>
    <col min="11009" max="11009" width="5.5" style="527" customWidth="1"/>
    <col min="11010" max="11010" width="5.6640625" style="527" customWidth="1"/>
    <col min="11011" max="11011" width="60.83203125" style="527" customWidth="1"/>
    <col min="11012" max="11012" width="12.6640625" style="527" customWidth="1"/>
    <col min="11013" max="11013" width="12.33203125" style="527" customWidth="1"/>
    <col min="11014" max="11014" width="6.1640625" style="527" customWidth="1"/>
    <col min="11015" max="11016" width="9.33203125" style="527" customWidth="1"/>
    <col min="11017" max="11017" width="10.5" style="527" bestFit="1" customWidth="1"/>
    <col min="11018" max="11264" width="0" style="527" hidden="1"/>
    <col min="11265" max="11265" width="5.5" style="527" customWidth="1"/>
    <col min="11266" max="11266" width="5.6640625" style="527" customWidth="1"/>
    <col min="11267" max="11267" width="60.83203125" style="527" customWidth="1"/>
    <col min="11268" max="11268" width="12.6640625" style="527" customWidth="1"/>
    <col min="11269" max="11269" width="12.33203125" style="527" customWidth="1"/>
    <col min="11270" max="11270" width="6.1640625" style="527" customWidth="1"/>
    <col min="11271" max="11272" width="9.33203125" style="527" customWidth="1"/>
    <col min="11273" max="11273" width="10.5" style="527" bestFit="1" customWidth="1"/>
    <col min="11274" max="11520" width="0" style="527" hidden="1"/>
    <col min="11521" max="11521" width="5.5" style="527" customWidth="1"/>
    <col min="11522" max="11522" width="5.6640625" style="527" customWidth="1"/>
    <col min="11523" max="11523" width="60.83203125" style="527" customWidth="1"/>
    <col min="11524" max="11524" width="12.6640625" style="527" customWidth="1"/>
    <col min="11525" max="11525" width="12.33203125" style="527" customWidth="1"/>
    <col min="11526" max="11526" width="6.1640625" style="527" customWidth="1"/>
    <col min="11527" max="11528" width="9.33203125" style="527" customWidth="1"/>
    <col min="11529" max="11529" width="10.5" style="527" bestFit="1" customWidth="1"/>
    <col min="11530" max="11776" width="0" style="527" hidden="1"/>
    <col min="11777" max="11777" width="5.5" style="527" customWidth="1"/>
    <col min="11778" max="11778" width="5.6640625" style="527" customWidth="1"/>
    <col min="11779" max="11779" width="60.83203125" style="527" customWidth="1"/>
    <col min="11780" max="11780" width="12.6640625" style="527" customWidth="1"/>
    <col min="11781" max="11781" width="12.33203125" style="527" customWidth="1"/>
    <col min="11782" max="11782" width="6.1640625" style="527" customWidth="1"/>
    <col min="11783" max="11784" width="9.33203125" style="527" customWidth="1"/>
    <col min="11785" max="11785" width="10.5" style="527" bestFit="1" customWidth="1"/>
    <col min="11786" max="12032" width="0" style="527" hidden="1"/>
    <col min="12033" max="12033" width="5.5" style="527" customWidth="1"/>
    <col min="12034" max="12034" width="5.6640625" style="527" customWidth="1"/>
    <col min="12035" max="12035" width="60.83203125" style="527" customWidth="1"/>
    <col min="12036" max="12036" width="12.6640625" style="527" customWidth="1"/>
    <col min="12037" max="12037" width="12.33203125" style="527" customWidth="1"/>
    <col min="12038" max="12038" width="6.1640625" style="527" customWidth="1"/>
    <col min="12039" max="12040" width="9.33203125" style="527" customWidth="1"/>
    <col min="12041" max="12041" width="10.5" style="527" bestFit="1" customWidth="1"/>
    <col min="12042" max="12288" width="0" style="527" hidden="1"/>
    <col min="12289" max="12289" width="5.5" style="527" customWidth="1"/>
    <col min="12290" max="12290" width="5.6640625" style="527" customWidth="1"/>
    <col min="12291" max="12291" width="60.83203125" style="527" customWidth="1"/>
    <col min="12292" max="12292" width="12.6640625" style="527" customWidth="1"/>
    <col min="12293" max="12293" width="12.33203125" style="527" customWidth="1"/>
    <col min="12294" max="12294" width="6.1640625" style="527" customWidth="1"/>
    <col min="12295" max="12296" width="9.33203125" style="527" customWidth="1"/>
    <col min="12297" max="12297" width="10.5" style="527" bestFit="1" customWidth="1"/>
    <col min="12298" max="12544" width="0" style="527" hidden="1"/>
    <col min="12545" max="12545" width="5.5" style="527" customWidth="1"/>
    <col min="12546" max="12546" width="5.6640625" style="527" customWidth="1"/>
    <col min="12547" max="12547" width="60.83203125" style="527" customWidth="1"/>
    <col min="12548" max="12548" width="12.6640625" style="527" customWidth="1"/>
    <col min="12549" max="12549" width="12.33203125" style="527" customWidth="1"/>
    <col min="12550" max="12550" width="6.1640625" style="527" customWidth="1"/>
    <col min="12551" max="12552" width="9.33203125" style="527" customWidth="1"/>
    <col min="12553" max="12553" width="10.5" style="527" bestFit="1" customWidth="1"/>
    <col min="12554" max="12800" width="0" style="527" hidden="1"/>
    <col min="12801" max="12801" width="5.5" style="527" customWidth="1"/>
    <col min="12802" max="12802" width="5.6640625" style="527" customWidth="1"/>
    <col min="12803" max="12803" width="60.83203125" style="527" customWidth="1"/>
    <col min="12804" max="12804" width="12.6640625" style="527" customWidth="1"/>
    <col min="12805" max="12805" width="12.33203125" style="527" customWidth="1"/>
    <col min="12806" max="12806" width="6.1640625" style="527" customWidth="1"/>
    <col min="12807" max="12808" width="9.33203125" style="527" customWidth="1"/>
    <col min="12809" max="12809" width="10.5" style="527" bestFit="1" customWidth="1"/>
    <col min="12810" max="13056" width="0" style="527" hidden="1"/>
    <col min="13057" max="13057" width="5.5" style="527" customWidth="1"/>
    <col min="13058" max="13058" width="5.6640625" style="527" customWidth="1"/>
    <col min="13059" max="13059" width="60.83203125" style="527" customWidth="1"/>
    <col min="13060" max="13060" width="12.6640625" style="527" customWidth="1"/>
    <col min="13061" max="13061" width="12.33203125" style="527" customWidth="1"/>
    <col min="13062" max="13062" width="6.1640625" style="527" customWidth="1"/>
    <col min="13063" max="13064" width="9.33203125" style="527" customWidth="1"/>
    <col min="13065" max="13065" width="10.5" style="527" bestFit="1" customWidth="1"/>
    <col min="13066" max="13312" width="0" style="527" hidden="1"/>
    <col min="13313" max="13313" width="5.5" style="527" customWidth="1"/>
    <col min="13314" max="13314" width="5.6640625" style="527" customWidth="1"/>
    <col min="13315" max="13315" width="60.83203125" style="527" customWidth="1"/>
    <col min="13316" max="13316" width="12.6640625" style="527" customWidth="1"/>
    <col min="13317" max="13317" width="12.33203125" style="527" customWidth="1"/>
    <col min="13318" max="13318" width="6.1640625" style="527" customWidth="1"/>
    <col min="13319" max="13320" width="9.33203125" style="527" customWidth="1"/>
    <col min="13321" max="13321" width="10.5" style="527" bestFit="1" customWidth="1"/>
    <col min="13322" max="13568" width="0" style="527" hidden="1"/>
    <col min="13569" max="13569" width="5.5" style="527" customWidth="1"/>
    <col min="13570" max="13570" width="5.6640625" style="527" customWidth="1"/>
    <col min="13571" max="13571" width="60.83203125" style="527" customWidth="1"/>
    <col min="13572" max="13572" width="12.6640625" style="527" customWidth="1"/>
    <col min="13573" max="13573" width="12.33203125" style="527" customWidth="1"/>
    <col min="13574" max="13574" width="6.1640625" style="527" customWidth="1"/>
    <col min="13575" max="13576" width="9.33203125" style="527" customWidth="1"/>
    <col min="13577" max="13577" width="10.5" style="527" bestFit="1" customWidth="1"/>
    <col min="13578" max="13824" width="0" style="527" hidden="1"/>
    <col min="13825" max="13825" width="5.5" style="527" customWidth="1"/>
    <col min="13826" max="13826" width="5.6640625" style="527" customWidth="1"/>
    <col min="13827" max="13827" width="60.83203125" style="527" customWidth="1"/>
    <col min="13828" max="13828" width="12.6640625" style="527" customWidth="1"/>
    <col min="13829" max="13829" width="12.33203125" style="527" customWidth="1"/>
    <col min="13830" max="13830" width="6.1640625" style="527" customWidth="1"/>
    <col min="13831" max="13832" width="9.33203125" style="527" customWidth="1"/>
    <col min="13833" max="13833" width="10.5" style="527" bestFit="1" customWidth="1"/>
    <col min="13834" max="14080" width="0" style="527" hidden="1"/>
    <col min="14081" max="14081" width="5.5" style="527" customWidth="1"/>
    <col min="14082" max="14082" width="5.6640625" style="527" customWidth="1"/>
    <col min="14083" max="14083" width="60.83203125" style="527" customWidth="1"/>
    <col min="14084" max="14084" width="12.6640625" style="527" customWidth="1"/>
    <col min="14085" max="14085" width="12.33203125" style="527" customWidth="1"/>
    <col min="14086" max="14086" width="6.1640625" style="527" customWidth="1"/>
    <col min="14087" max="14088" width="9.33203125" style="527" customWidth="1"/>
    <col min="14089" max="14089" width="10.5" style="527" bestFit="1" customWidth="1"/>
    <col min="14090" max="14336" width="0" style="527" hidden="1"/>
    <col min="14337" max="14337" width="5.5" style="527" customWidth="1"/>
    <col min="14338" max="14338" width="5.6640625" style="527" customWidth="1"/>
    <col min="14339" max="14339" width="60.83203125" style="527" customWidth="1"/>
    <col min="14340" max="14340" width="12.6640625" style="527" customWidth="1"/>
    <col min="14341" max="14341" width="12.33203125" style="527" customWidth="1"/>
    <col min="14342" max="14342" width="6.1640625" style="527" customWidth="1"/>
    <col min="14343" max="14344" width="9.33203125" style="527" customWidth="1"/>
    <col min="14345" max="14345" width="10.5" style="527" bestFit="1" customWidth="1"/>
    <col min="14346" max="14592" width="0" style="527" hidden="1"/>
    <col min="14593" max="14593" width="5.5" style="527" customWidth="1"/>
    <col min="14594" max="14594" width="5.6640625" style="527" customWidth="1"/>
    <col min="14595" max="14595" width="60.83203125" style="527" customWidth="1"/>
    <col min="14596" max="14596" width="12.6640625" style="527" customWidth="1"/>
    <col min="14597" max="14597" width="12.33203125" style="527" customWidth="1"/>
    <col min="14598" max="14598" width="6.1640625" style="527" customWidth="1"/>
    <col min="14599" max="14600" width="9.33203125" style="527" customWidth="1"/>
    <col min="14601" max="14601" width="10.5" style="527" bestFit="1" customWidth="1"/>
    <col min="14602" max="14848" width="0" style="527" hidden="1"/>
    <col min="14849" max="14849" width="5.5" style="527" customWidth="1"/>
    <col min="14850" max="14850" width="5.6640625" style="527" customWidth="1"/>
    <col min="14851" max="14851" width="60.83203125" style="527" customWidth="1"/>
    <col min="14852" max="14852" width="12.6640625" style="527" customWidth="1"/>
    <col min="14853" max="14853" width="12.33203125" style="527" customWidth="1"/>
    <col min="14854" max="14854" width="6.1640625" style="527" customWidth="1"/>
    <col min="14855" max="14856" width="9.33203125" style="527" customWidth="1"/>
    <col min="14857" max="14857" width="10.5" style="527" bestFit="1" customWidth="1"/>
    <col min="14858" max="15104" width="0" style="527" hidden="1"/>
    <col min="15105" max="15105" width="5.5" style="527" customWidth="1"/>
    <col min="15106" max="15106" width="5.6640625" style="527" customWidth="1"/>
    <col min="15107" max="15107" width="60.83203125" style="527" customWidth="1"/>
    <col min="15108" max="15108" width="12.6640625" style="527" customWidth="1"/>
    <col min="15109" max="15109" width="12.33203125" style="527" customWidth="1"/>
    <col min="15110" max="15110" width="6.1640625" style="527" customWidth="1"/>
    <col min="15111" max="15112" width="9.33203125" style="527" customWidth="1"/>
    <col min="15113" max="15113" width="10.5" style="527" bestFit="1" customWidth="1"/>
    <col min="15114" max="15360" width="0" style="527" hidden="1"/>
    <col min="15361" max="15361" width="5.5" style="527" customWidth="1"/>
    <col min="15362" max="15362" width="5.6640625" style="527" customWidth="1"/>
    <col min="15363" max="15363" width="60.83203125" style="527" customWidth="1"/>
    <col min="15364" max="15364" width="12.6640625" style="527" customWidth="1"/>
    <col min="15365" max="15365" width="12.33203125" style="527" customWidth="1"/>
    <col min="15366" max="15366" width="6.1640625" style="527" customWidth="1"/>
    <col min="15367" max="15368" width="9.33203125" style="527" customWidth="1"/>
    <col min="15369" max="15369" width="10.5" style="527" bestFit="1" customWidth="1"/>
    <col min="15370" max="15616" width="0" style="527" hidden="1"/>
    <col min="15617" max="15617" width="5.5" style="527" customWidth="1"/>
    <col min="15618" max="15618" width="5.6640625" style="527" customWidth="1"/>
    <col min="15619" max="15619" width="60.83203125" style="527" customWidth="1"/>
    <col min="15620" max="15620" width="12.6640625" style="527" customWidth="1"/>
    <col min="15621" max="15621" width="12.33203125" style="527" customWidth="1"/>
    <col min="15622" max="15622" width="6.1640625" style="527" customWidth="1"/>
    <col min="15623" max="15624" width="9.33203125" style="527" customWidth="1"/>
    <col min="15625" max="15625" width="10.5" style="527" bestFit="1" customWidth="1"/>
    <col min="15626" max="15872" width="0" style="527" hidden="1"/>
    <col min="15873" max="15873" width="5.5" style="527" customWidth="1"/>
    <col min="15874" max="15874" width="5.6640625" style="527" customWidth="1"/>
    <col min="15875" max="15875" width="60.83203125" style="527" customWidth="1"/>
    <col min="15876" max="15876" width="12.6640625" style="527" customWidth="1"/>
    <col min="15877" max="15877" width="12.33203125" style="527" customWidth="1"/>
    <col min="15878" max="15878" width="6.1640625" style="527" customWidth="1"/>
    <col min="15879" max="15880" width="9.33203125" style="527" customWidth="1"/>
    <col min="15881" max="15881" width="10.5" style="527" bestFit="1" customWidth="1"/>
    <col min="15882" max="16128" width="0" style="527" hidden="1"/>
    <col min="16129" max="16129" width="5.5" style="527" customWidth="1"/>
    <col min="16130" max="16130" width="5.6640625" style="527" customWidth="1"/>
    <col min="16131" max="16131" width="60.83203125" style="527" customWidth="1"/>
    <col min="16132" max="16132" width="12.6640625" style="527" customWidth="1"/>
    <col min="16133" max="16133" width="12.33203125" style="527" customWidth="1"/>
    <col min="16134" max="16134" width="6.1640625" style="527" customWidth="1"/>
    <col min="16135" max="16136" width="9.33203125" style="527" customWidth="1"/>
    <col min="16137" max="16137" width="10.5" style="527" bestFit="1" customWidth="1"/>
    <col min="16138" max="16384" width="0" style="527" hidden="1"/>
  </cols>
  <sheetData>
    <row r="1" spans="1:8" ht="11.45" customHeight="1">
      <c r="A1" s="2755" t="s">
        <v>1110</v>
      </c>
      <c r="B1" s="2756"/>
      <c r="C1" s="2756"/>
      <c r="D1" s="2757"/>
      <c r="E1" s="2758"/>
      <c r="F1" s="593">
        <v>21</v>
      </c>
    </row>
    <row r="2" spans="1:8" ht="11.45" customHeight="1">
      <c r="A2" s="1988" t="s">
        <v>1111</v>
      </c>
      <c r="B2" s="1989"/>
      <c r="C2" s="1989"/>
      <c r="D2" s="1989"/>
      <c r="E2" s="1989"/>
      <c r="F2" s="1990"/>
    </row>
    <row r="3" spans="1:8" ht="11.45" customHeight="1">
      <c r="A3" s="1991" t="s">
        <v>710</v>
      </c>
      <c r="B3" s="2759"/>
      <c r="C3" s="2759"/>
      <c r="D3" s="2759"/>
      <c r="E3" s="2759"/>
      <c r="F3" s="2760"/>
    </row>
    <row r="4" spans="1:8" ht="11.45" customHeight="1">
      <c r="A4" s="2761"/>
      <c r="B4" s="2758"/>
      <c r="C4" s="2758"/>
      <c r="D4" s="2758"/>
      <c r="E4" s="2758"/>
      <c r="F4" s="2762"/>
    </row>
    <row r="5" spans="1:8" ht="11.45" customHeight="1">
      <c r="A5" s="2377"/>
      <c r="B5" s="720" t="s">
        <v>1112</v>
      </c>
      <c r="C5" s="720"/>
      <c r="D5" s="671"/>
      <c r="E5" s="671"/>
      <c r="F5" s="2763"/>
      <c r="G5" s="720"/>
      <c r="H5" s="720"/>
    </row>
    <row r="6" spans="1:8" ht="11.45" customHeight="1">
      <c r="A6" s="2764" t="s">
        <v>1113</v>
      </c>
      <c r="B6" s="720"/>
      <c r="C6" s="720"/>
      <c r="D6" s="671"/>
      <c r="E6" s="671"/>
      <c r="F6" s="2763"/>
      <c r="G6" s="720"/>
      <c r="H6" s="720"/>
    </row>
    <row r="7" spans="1:8" ht="11.45" customHeight="1">
      <c r="A7" s="2764" t="s">
        <v>1114</v>
      </c>
      <c r="B7" s="720"/>
      <c r="C7" s="720"/>
      <c r="D7" s="671"/>
      <c r="E7" s="671"/>
      <c r="F7" s="2763"/>
      <c r="G7" s="720"/>
      <c r="H7" s="720"/>
    </row>
    <row r="8" spans="1:8" ht="11.45" customHeight="1">
      <c r="A8" s="2764" t="s">
        <v>1115</v>
      </c>
      <c r="B8" s="720"/>
      <c r="C8" s="720"/>
      <c r="D8" s="671"/>
      <c r="E8" s="671"/>
      <c r="F8" s="2763"/>
      <c r="G8" s="720"/>
      <c r="H8" s="720"/>
    </row>
    <row r="9" spans="1:8" ht="11.45" customHeight="1">
      <c r="A9" s="2764" t="s">
        <v>1116</v>
      </c>
      <c r="B9" s="720"/>
      <c r="C9" s="720"/>
      <c r="D9" s="671"/>
      <c r="E9" s="671"/>
      <c r="F9" s="2763"/>
      <c r="G9" s="720"/>
      <c r="H9" s="720"/>
    </row>
    <row r="10" spans="1:8" ht="11.45" customHeight="1">
      <c r="A10" s="2764" t="s">
        <v>1117</v>
      </c>
      <c r="B10" s="720"/>
      <c r="C10" s="720"/>
      <c r="D10" s="671"/>
      <c r="E10" s="671"/>
      <c r="F10" s="2763"/>
      <c r="G10" s="720"/>
      <c r="H10" s="720"/>
    </row>
    <row r="11" spans="1:8" ht="11.45" customHeight="1">
      <c r="A11" s="2764" t="s">
        <v>1118</v>
      </c>
      <c r="B11" s="720"/>
      <c r="C11" s="720"/>
      <c r="D11" s="671"/>
      <c r="E11" s="671"/>
      <c r="F11" s="2763"/>
      <c r="G11" s="720"/>
      <c r="H11" s="720"/>
    </row>
    <row r="12" spans="1:8" ht="11.45" customHeight="1">
      <c r="A12" s="2764" t="s">
        <v>1119</v>
      </c>
      <c r="B12" s="720"/>
      <c r="C12" s="720"/>
      <c r="D12" s="671"/>
      <c r="E12" s="671"/>
      <c r="F12" s="2763"/>
      <c r="G12" s="720"/>
      <c r="H12" s="720"/>
    </row>
    <row r="13" spans="1:8" ht="11.45" customHeight="1">
      <c r="A13" s="2764" t="s">
        <v>1120</v>
      </c>
      <c r="B13" s="720"/>
      <c r="C13" s="720"/>
      <c r="D13" s="671"/>
      <c r="E13" s="671"/>
      <c r="F13" s="2763"/>
      <c r="G13" s="720"/>
      <c r="H13" s="720"/>
    </row>
    <row r="14" spans="1:8" ht="11.45" customHeight="1">
      <c r="A14" s="2764" t="s">
        <v>1121</v>
      </c>
      <c r="B14" s="720"/>
      <c r="C14" s="720"/>
      <c r="D14" s="671"/>
      <c r="E14" s="671"/>
      <c r="F14" s="2763"/>
      <c r="G14" s="720"/>
      <c r="H14" s="720"/>
    </row>
    <row r="15" spans="1:8" ht="11.45" customHeight="1">
      <c r="A15" s="2764" t="s">
        <v>1122</v>
      </c>
      <c r="B15" s="720"/>
      <c r="C15" s="720"/>
      <c r="D15" s="671"/>
      <c r="E15" s="671"/>
      <c r="F15" s="2763"/>
      <c r="G15" s="720"/>
      <c r="H15" s="720"/>
    </row>
    <row r="16" spans="1:8" ht="11.45" customHeight="1">
      <c r="A16" s="2764" t="s">
        <v>1123</v>
      </c>
      <c r="B16" s="720"/>
      <c r="C16" s="720"/>
      <c r="D16" s="671"/>
      <c r="E16" s="671"/>
      <c r="F16" s="2763"/>
      <c r="G16" s="720"/>
      <c r="H16" s="720"/>
    </row>
    <row r="17" spans="1:8" ht="11.45" customHeight="1">
      <c r="A17" s="2764" t="s">
        <v>1124</v>
      </c>
      <c r="B17" s="720"/>
      <c r="C17" s="720"/>
      <c r="D17" s="671"/>
      <c r="E17" s="671"/>
      <c r="F17" s="2763"/>
      <c r="G17" s="720"/>
      <c r="H17" s="720"/>
    </row>
    <row r="18" spans="1:8" ht="11.45" customHeight="1">
      <c r="A18" s="2765"/>
      <c r="B18" s="672"/>
      <c r="C18" s="672"/>
      <c r="D18" s="672"/>
      <c r="E18" s="672"/>
      <c r="F18" s="2766"/>
    </row>
    <row r="19" spans="1:8" ht="11.45" customHeight="1">
      <c r="A19" s="2034" t="s">
        <v>1125</v>
      </c>
      <c r="B19" s="674"/>
      <c r="C19" s="674"/>
      <c r="D19" s="674"/>
      <c r="E19" s="674"/>
      <c r="F19" s="1992"/>
    </row>
    <row r="20" spans="1:8" ht="11.45" customHeight="1">
      <c r="A20" s="676" t="s">
        <v>639</v>
      </c>
      <c r="B20" s="676" t="s">
        <v>784</v>
      </c>
      <c r="C20" s="676" t="s">
        <v>1126</v>
      </c>
      <c r="D20" s="676" t="s">
        <v>1127</v>
      </c>
      <c r="E20" s="676" t="s">
        <v>1128</v>
      </c>
      <c r="F20" s="676" t="s">
        <v>639</v>
      </c>
      <c r="G20" s="720"/>
      <c r="H20" s="720"/>
    </row>
    <row r="21" spans="1:8" ht="11.45" customHeight="1" thickBot="1">
      <c r="A21" s="677" t="s">
        <v>642</v>
      </c>
      <c r="B21" s="677" t="s">
        <v>788</v>
      </c>
      <c r="C21" s="677" t="s">
        <v>651</v>
      </c>
      <c r="D21" s="677" t="s">
        <v>652</v>
      </c>
      <c r="E21" s="677" t="s">
        <v>653</v>
      </c>
      <c r="F21" s="677" t="s">
        <v>642</v>
      </c>
      <c r="G21" s="720"/>
      <c r="H21" s="720"/>
    </row>
    <row r="22" spans="1:8" ht="11.45" customHeight="1">
      <c r="A22" s="2157">
        <v>1</v>
      </c>
      <c r="B22" s="2156"/>
      <c r="C22" s="2156" t="s">
        <v>1129</v>
      </c>
      <c r="D22" s="678"/>
      <c r="E22" s="679"/>
      <c r="F22" s="2157">
        <v>1</v>
      </c>
      <c r="G22" s="720"/>
      <c r="H22" s="720"/>
    </row>
    <row r="23" spans="1:8" ht="11.45" customHeight="1">
      <c r="A23" s="2157">
        <v>2</v>
      </c>
      <c r="B23" s="2156"/>
      <c r="C23" s="2156" t="s">
        <v>1130</v>
      </c>
      <c r="D23" s="680"/>
      <c r="E23" s="679"/>
      <c r="F23" s="2157">
        <v>2</v>
      </c>
      <c r="G23" s="720"/>
      <c r="H23" s="720"/>
    </row>
    <row r="24" spans="1:8" ht="11.45" customHeight="1">
      <c r="A24" s="2157">
        <v>3</v>
      </c>
      <c r="B24" s="2156"/>
      <c r="C24" s="2156" t="s">
        <v>1131</v>
      </c>
      <c r="D24" s="680"/>
      <c r="E24" s="679"/>
      <c r="F24" s="2157">
        <v>3</v>
      </c>
      <c r="G24" s="720"/>
      <c r="H24" s="720"/>
    </row>
    <row r="25" spans="1:8" ht="11.45" customHeight="1">
      <c r="A25" s="2157">
        <v>4</v>
      </c>
      <c r="B25" s="2156"/>
      <c r="C25" s="2156" t="s">
        <v>1132</v>
      </c>
      <c r="D25" s="680"/>
      <c r="E25" s="679"/>
      <c r="F25" s="2157">
        <v>4</v>
      </c>
      <c r="G25" s="720"/>
      <c r="H25" s="720"/>
    </row>
    <row r="26" spans="1:8" ht="11.45" customHeight="1">
      <c r="A26" s="2157">
        <v>5</v>
      </c>
      <c r="B26" s="2156"/>
      <c r="C26" s="2156" t="s">
        <v>1133</v>
      </c>
      <c r="D26" s="680"/>
      <c r="E26" s="679"/>
      <c r="F26" s="2157">
        <v>5</v>
      </c>
      <c r="G26" s="720"/>
      <c r="H26" s="720"/>
    </row>
    <row r="27" spans="1:8" ht="11.45" customHeight="1">
      <c r="A27" s="2157">
        <v>6</v>
      </c>
      <c r="B27" s="2156"/>
      <c r="C27" s="2156" t="s">
        <v>1134</v>
      </c>
      <c r="D27" s="680"/>
      <c r="E27" s="679"/>
      <c r="F27" s="2157">
        <v>6</v>
      </c>
      <c r="G27" s="720"/>
      <c r="H27" s="720"/>
    </row>
    <row r="28" spans="1:8" ht="11.45" customHeight="1">
      <c r="A28" s="2157">
        <v>7</v>
      </c>
      <c r="B28" s="2156"/>
      <c r="C28" s="2156" t="s">
        <v>1135</v>
      </c>
      <c r="D28" s="680"/>
      <c r="E28" s="679"/>
      <c r="F28" s="2157">
        <v>7</v>
      </c>
      <c r="G28" s="720"/>
      <c r="H28" s="720"/>
    </row>
    <row r="29" spans="1:8" ht="11.45" customHeight="1">
      <c r="A29" s="2157">
        <v>8</v>
      </c>
      <c r="B29" s="2156"/>
      <c r="C29" s="2156" t="s">
        <v>1136</v>
      </c>
      <c r="D29" s="680"/>
      <c r="E29" s="679"/>
      <c r="F29" s="2157">
        <v>8</v>
      </c>
      <c r="G29" s="720"/>
      <c r="H29" s="720"/>
    </row>
    <row r="30" spans="1:8" ht="11.45" customHeight="1" thickBot="1">
      <c r="A30" s="2157">
        <v>9</v>
      </c>
      <c r="B30" s="2156"/>
      <c r="C30" s="2156" t="s">
        <v>1137</v>
      </c>
      <c r="D30" s="681">
        <f>SUM(D22:D29)</f>
        <v>0</v>
      </c>
      <c r="E30" s="679">
        <f>SUM(E22:E29)</f>
        <v>0</v>
      </c>
      <c r="F30" s="2157">
        <v>9</v>
      </c>
      <c r="G30" s="720"/>
      <c r="H30" s="720"/>
    </row>
    <row r="31" spans="1:8" ht="11.45" customHeight="1">
      <c r="A31" s="2034" t="s">
        <v>1138</v>
      </c>
      <c r="B31" s="674"/>
      <c r="C31" s="674"/>
      <c r="D31" s="682"/>
      <c r="E31" s="682"/>
      <c r="F31" s="1992"/>
    </row>
    <row r="32" spans="1:8" ht="11.45" customHeight="1">
      <c r="A32" s="2377"/>
      <c r="B32" s="674"/>
      <c r="C32" s="674"/>
      <c r="D32" s="682"/>
      <c r="E32" s="682"/>
      <c r="F32" s="1992"/>
    </row>
    <row r="33" spans="1:8" ht="11.45" customHeight="1">
      <c r="A33" s="676" t="s">
        <v>639</v>
      </c>
      <c r="B33" s="676" t="s">
        <v>784</v>
      </c>
      <c r="C33" s="676" t="s">
        <v>1126</v>
      </c>
      <c r="D33" s="683" t="s">
        <v>1127</v>
      </c>
      <c r="E33" s="683" t="s">
        <v>1128</v>
      </c>
      <c r="F33" s="676" t="s">
        <v>639</v>
      </c>
      <c r="G33" s="720"/>
      <c r="H33" s="720"/>
    </row>
    <row r="34" spans="1:8" ht="11.45" customHeight="1" thickBot="1">
      <c r="A34" s="677" t="s">
        <v>642</v>
      </c>
      <c r="B34" s="677" t="s">
        <v>788</v>
      </c>
      <c r="C34" s="677" t="s">
        <v>651</v>
      </c>
      <c r="D34" s="684" t="s">
        <v>652</v>
      </c>
      <c r="E34" s="685" t="s">
        <v>653</v>
      </c>
      <c r="F34" s="2038" t="s">
        <v>642</v>
      </c>
      <c r="G34" s="720"/>
      <c r="H34" s="720"/>
    </row>
    <row r="35" spans="1:8" ht="11.45" customHeight="1" thickBot="1">
      <c r="A35" s="2157">
        <v>10</v>
      </c>
      <c r="B35" s="2156"/>
      <c r="C35" s="2767" t="s">
        <v>1139</v>
      </c>
      <c r="D35" s="686">
        <v>4350449</v>
      </c>
      <c r="E35" s="687">
        <v>4167327</v>
      </c>
      <c r="F35" s="2768">
        <v>10</v>
      </c>
      <c r="G35" s="720"/>
      <c r="H35" s="720"/>
    </row>
    <row r="36" spans="1:8" ht="11.45" customHeight="1">
      <c r="A36" s="2034" t="s">
        <v>1140</v>
      </c>
      <c r="B36" s="674"/>
      <c r="C36" s="674"/>
      <c r="D36" s="682"/>
      <c r="E36" s="682"/>
      <c r="F36" s="1992"/>
    </row>
    <row r="37" spans="1:8" ht="11.45" customHeight="1">
      <c r="A37" s="2377"/>
      <c r="B37" s="674"/>
      <c r="C37" s="674"/>
      <c r="D37" s="682"/>
      <c r="E37" s="682"/>
      <c r="F37" s="1992"/>
    </row>
    <row r="38" spans="1:8" ht="11.45" customHeight="1">
      <c r="A38" s="676" t="s">
        <v>639</v>
      </c>
      <c r="B38" s="676" t="s">
        <v>784</v>
      </c>
      <c r="C38" s="676" t="s">
        <v>1126</v>
      </c>
      <c r="D38" s="683" t="s">
        <v>1127</v>
      </c>
      <c r="E38" s="683" t="s">
        <v>1128</v>
      </c>
      <c r="F38" s="676" t="s">
        <v>639</v>
      </c>
      <c r="G38" s="720"/>
      <c r="H38" s="720"/>
    </row>
    <row r="39" spans="1:8" ht="11.45" customHeight="1" thickBot="1">
      <c r="A39" s="677" t="s">
        <v>642</v>
      </c>
      <c r="B39" s="677" t="s">
        <v>788</v>
      </c>
      <c r="C39" s="677" t="s">
        <v>651</v>
      </c>
      <c r="D39" s="684" t="s">
        <v>652</v>
      </c>
      <c r="E39" s="684" t="s">
        <v>653</v>
      </c>
      <c r="F39" s="677" t="s">
        <v>642</v>
      </c>
      <c r="G39" s="720"/>
      <c r="H39" s="720"/>
    </row>
    <row r="40" spans="1:8" ht="11.45" customHeight="1">
      <c r="A40" s="2157">
        <v>11</v>
      </c>
      <c r="B40" s="2156"/>
      <c r="C40" s="2767" t="s">
        <v>1141</v>
      </c>
      <c r="D40" s="688">
        <v>-11996</v>
      </c>
      <c r="E40" s="689">
        <v>-26647</v>
      </c>
      <c r="F40" s="2769">
        <v>11</v>
      </c>
      <c r="G40" s="720"/>
      <c r="H40" s="720"/>
    </row>
    <row r="41" spans="1:8" ht="11.45" customHeight="1">
      <c r="A41" s="2157">
        <v>12</v>
      </c>
      <c r="B41" s="2156"/>
      <c r="C41" s="2767" t="s">
        <v>1142</v>
      </c>
      <c r="D41" s="690">
        <v>1971430</v>
      </c>
      <c r="E41" s="691">
        <v>1812315</v>
      </c>
      <c r="F41" s="2769">
        <v>12</v>
      </c>
      <c r="G41" s="720"/>
      <c r="H41" s="720"/>
    </row>
    <row r="42" spans="1:8" ht="11.45" customHeight="1">
      <c r="A42" s="2157">
        <v>13</v>
      </c>
      <c r="B42" s="2156"/>
      <c r="C42" s="2767" t="s">
        <v>1143</v>
      </c>
      <c r="D42" s="692">
        <v>907551</v>
      </c>
      <c r="E42" s="693">
        <v>488195</v>
      </c>
      <c r="F42" s="2769">
        <v>13</v>
      </c>
      <c r="G42" s="720"/>
      <c r="H42" s="720"/>
    </row>
    <row r="43" spans="1:8" ht="11.45" customHeight="1">
      <c r="A43" s="2157">
        <v>14</v>
      </c>
      <c r="B43" s="2156"/>
      <c r="C43" s="2767" t="s">
        <v>1144</v>
      </c>
      <c r="D43" s="694">
        <v>-8355</v>
      </c>
      <c r="E43" s="695">
        <v>-6380</v>
      </c>
      <c r="F43" s="2769">
        <v>14</v>
      </c>
      <c r="G43" s="720"/>
      <c r="H43" s="720"/>
    </row>
    <row r="44" spans="1:8" ht="11.45" customHeight="1">
      <c r="A44" s="2157">
        <v>15</v>
      </c>
      <c r="B44" s="2156"/>
      <c r="C44" s="2767" t="s">
        <v>1145</v>
      </c>
      <c r="D44" s="694">
        <v>-86178</v>
      </c>
      <c r="E44" s="695">
        <v>-118911</v>
      </c>
      <c r="F44" s="2769">
        <v>15</v>
      </c>
      <c r="G44" s="720"/>
      <c r="H44" s="720"/>
    </row>
    <row r="45" spans="1:8" ht="11.45" customHeight="1">
      <c r="A45" s="2157">
        <v>16</v>
      </c>
      <c r="B45" s="2156"/>
      <c r="C45" s="2767" t="s">
        <v>1146</v>
      </c>
      <c r="D45" s="694">
        <v>1212</v>
      </c>
      <c r="E45" s="695">
        <v>-38525</v>
      </c>
      <c r="F45" s="2769">
        <v>16</v>
      </c>
      <c r="G45" s="720"/>
      <c r="H45" s="720"/>
    </row>
    <row r="46" spans="1:8" ht="11.45" customHeight="1">
      <c r="A46" s="2157">
        <v>17</v>
      </c>
      <c r="B46" s="2156"/>
      <c r="C46" s="2767" t="s">
        <v>1147</v>
      </c>
      <c r="D46" s="694">
        <v>-55928</v>
      </c>
      <c r="E46" s="695">
        <v>-275715</v>
      </c>
      <c r="F46" s="2769">
        <v>17</v>
      </c>
      <c r="G46" s="720"/>
      <c r="H46" s="720"/>
    </row>
    <row r="47" spans="1:8" ht="11.45" customHeight="1">
      <c r="A47" s="2157">
        <v>18</v>
      </c>
      <c r="B47" s="2156"/>
      <c r="C47" s="2767" t="s">
        <v>1148</v>
      </c>
      <c r="D47" s="694">
        <v>-171876</v>
      </c>
      <c r="E47" s="695">
        <v>105968</v>
      </c>
      <c r="F47" s="2769">
        <v>18</v>
      </c>
      <c r="G47" s="720"/>
      <c r="H47" s="720"/>
    </row>
    <row r="48" spans="1:8" ht="11.45" customHeight="1">
      <c r="A48" s="2157">
        <v>19</v>
      </c>
      <c r="B48" s="2156"/>
      <c r="C48" s="2767" t="s">
        <v>1149</v>
      </c>
      <c r="D48" s="694">
        <f>SUM(D40:D47)+D35</f>
        <v>6896309</v>
      </c>
      <c r="E48" s="695">
        <f>SUM(E40:E47)+E35</f>
        <v>6107627</v>
      </c>
      <c r="F48" s="2769">
        <v>19</v>
      </c>
      <c r="G48" s="720"/>
      <c r="H48" s="720"/>
    </row>
    <row r="49" spans="1:9" ht="11.45" customHeight="1">
      <c r="A49" s="676">
        <v>20</v>
      </c>
      <c r="B49" s="2770"/>
      <c r="C49" s="2771" t="s">
        <v>1150</v>
      </c>
      <c r="D49" s="698"/>
      <c r="E49" s="699"/>
      <c r="F49" s="2772">
        <v>20</v>
      </c>
      <c r="G49" s="720"/>
      <c r="H49" s="720"/>
    </row>
    <row r="50" spans="1:9" ht="11.45" customHeight="1">
      <c r="A50" s="677"/>
      <c r="B50" s="2068"/>
      <c r="C50" s="2773" t="s">
        <v>1151</v>
      </c>
      <c r="D50" s="701"/>
      <c r="E50" s="702"/>
      <c r="F50" s="2038"/>
      <c r="G50" s="720"/>
      <c r="H50" s="710"/>
    </row>
    <row r="51" spans="1:9" ht="11.45" customHeight="1" thickBot="1">
      <c r="A51" s="2157">
        <v>21</v>
      </c>
      <c r="B51" s="2156"/>
      <c r="C51" s="2767" t="s">
        <v>1152</v>
      </c>
      <c r="D51" s="2774">
        <f>SUM(D48:D50)</f>
        <v>6896309</v>
      </c>
      <c r="E51" s="2775">
        <f>SUM(E48:E50)</f>
        <v>6107627</v>
      </c>
      <c r="F51" s="2769">
        <v>21</v>
      </c>
      <c r="G51" s="720"/>
      <c r="H51" s="720"/>
      <c r="I51" s="585"/>
    </row>
    <row r="52" spans="1:9" ht="11.45" customHeight="1">
      <c r="A52" s="2034" t="s">
        <v>1153</v>
      </c>
      <c r="B52" s="674"/>
      <c r="C52" s="674"/>
      <c r="D52" s="682"/>
      <c r="E52" s="682"/>
      <c r="F52" s="1992"/>
    </row>
    <row r="53" spans="1:9" ht="11.45" customHeight="1">
      <c r="A53" s="2377"/>
      <c r="B53" s="674"/>
      <c r="C53" s="674"/>
      <c r="D53" s="682"/>
      <c r="E53" s="682"/>
      <c r="F53" s="1992"/>
    </row>
    <row r="54" spans="1:9" ht="11.45" customHeight="1">
      <c r="A54" s="676" t="s">
        <v>639</v>
      </c>
      <c r="B54" s="676" t="s">
        <v>784</v>
      </c>
      <c r="C54" s="676" t="s">
        <v>1126</v>
      </c>
      <c r="D54" s="683" t="s">
        <v>1127</v>
      </c>
      <c r="E54" s="683" t="s">
        <v>1128</v>
      </c>
      <c r="F54" s="676" t="s">
        <v>639</v>
      </c>
      <c r="G54" s="720"/>
      <c r="H54" s="720"/>
    </row>
    <row r="55" spans="1:9" ht="11.45" customHeight="1" thickBot="1">
      <c r="A55" s="677" t="s">
        <v>642</v>
      </c>
      <c r="B55" s="677" t="s">
        <v>788</v>
      </c>
      <c r="C55" s="677" t="s">
        <v>651</v>
      </c>
      <c r="D55" s="684" t="s">
        <v>652</v>
      </c>
      <c r="E55" s="684" t="s">
        <v>653</v>
      </c>
      <c r="F55" s="677" t="s">
        <v>642</v>
      </c>
      <c r="G55" s="720"/>
      <c r="H55" s="720"/>
    </row>
    <row r="56" spans="1:9" ht="11.45" customHeight="1">
      <c r="A56" s="2157">
        <v>22</v>
      </c>
      <c r="B56" s="2157"/>
      <c r="C56" s="2767" t="s">
        <v>1154</v>
      </c>
      <c r="D56" s="703">
        <v>15308</v>
      </c>
      <c r="E56" s="704">
        <v>30992</v>
      </c>
      <c r="F56" s="2769">
        <v>22</v>
      </c>
      <c r="G56" s="720"/>
      <c r="H56" s="720"/>
    </row>
    <row r="57" spans="1:9" ht="11.45" customHeight="1">
      <c r="A57" s="2157">
        <v>23</v>
      </c>
      <c r="B57" s="2157"/>
      <c r="C57" s="2767" t="s">
        <v>1155</v>
      </c>
      <c r="D57" s="694">
        <v>-5134394</v>
      </c>
      <c r="E57" s="695">
        <v>-3813358</v>
      </c>
      <c r="F57" s="2769">
        <v>23</v>
      </c>
      <c r="G57" s="720"/>
      <c r="H57" s="720"/>
    </row>
    <row r="58" spans="1:9" ht="11.45" customHeight="1">
      <c r="A58" s="676">
        <v>24</v>
      </c>
      <c r="B58" s="676"/>
      <c r="C58" s="2771" t="s">
        <v>1156</v>
      </c>
      <c r="D58" s="698"/>
      <c r="E58" s="699"/>
      <c r="F58" s="2772">
        <v>24</v>
      </c>
      <c r="G58" s="720"/>
      <c r="H58" s="720"/>
    </row>
    <row r="59" spans="1:9" ht="11.45" customHeight="1">
      <c r="A59" s="677"/>
      <c r="B59" s="677"/>
      <c r="C59" s="2773" t="s">
        <v>1157</v>
      </c>
      <c r="D59" s="701"/>
      <c r="E59" s="702"/>
      <c r="F59" s="2038"/>
      <c r="G59" s="720"/>
      <c r="H59" s="720"/>
    </row>
    <row r="60" spans="1:9" ht="11.45" customHeight="1">
      <c r="A60" s="2157">
        <v>25</v>
      </c>
      <c r="B60" s="2157"/>
      <c r="C60" s="2767" t="s">
        <v>1158</v>
      </c>
      <c r="D60" s="692"/>
      <c r="E60" s="693">
        <v>531</v>
      </c>
      <c r="F60" s="2769">
        <v>25</v>
      </c>
      <c r="G60" s="720"/>
      <c r="H60" s="720"/>
    </row>
    <row r="61" spans="1:9" ht="11.45" customHeight="1">
      <c r="A61" s="2157">
        <v>26</v>
      </c>
      <c r="B61" s="2157"/>
      <c r="C61" s="2767" t="s">
        <v>1159</v>
      </c>
      <c r="D61" s="692">
        <v>-19679</v>
      </c>
      <c r="E61" s="693">
        <v>-14621</v>
      </c>
      <c r="F61" s="2769">
        <v>26</v>
      </c>
      <c r="G61" s="720"/>
      <c r="H61" s="720"/>
    </row>
    <row r="62" spans="1:9" ht="11.45" customHeight="1">
      <c r="A62" s="2157">
        <v>27</v>
      </c>
      <c r="B62" s="2157"/>
      <c r="C62" s="2767" t="s">
        <v>1160</v>
      </c>
      <c r="D62" s="692"/>
      <c r="E62" s="693"/>
      <c r="F62" s="2769">
        <v>27</v>
      </c>
      <c r="G62" s="720"/>
      <c r="H62" s="720"/>
    </row>
    <row r="63" spans="1:9" ht="11.45" customHeight="1">
      <c r="A63" s="2157">
        <v>28</v>
      </c>
      <c r="B63" s="2157"/>
      <c r="C63" s="2767" t="s">
        <v>1136</v>
      </c>
      <c r="D63" s="694">
        <v>2686</v>
      </c>
      <c r="E63" s="695">
        <v>32805</v>
      </c>
      <c r="F63" s="2769">
        <v>28</v>
      </c>
      <c r="G63" s="720"/>
      <c r="H63" s="720"/>
    </row>
    <row r="64" spans="1:9" ht="11.45" customHeight="1" thickBot="1">
      <c r="A64" s="2157">
        <v>29</v>
      </c>
      <c r="B64" s="2157"/>
      <c r="C64" s="2767" t="s">
        <v>1161</v>
      </c>
      <c r="D64" s="2774">
        <f>SUM(D56:D63)</f>
        <v>-5136079</v>
      </c>
      <c r="E64" s="2775">
        <f>SUM(E56:E63)</f>
        <v>-3763651</v>
      </c>
      <c r="F64" s="2769">
        <v>29</v>
      </c>
      <c r="G64" s="720"/>
      <c r="H64" s="720"/>
      <c r="I64" s="585"/>
    </row>
    <row r="65" spans="1:8" ht="11.45" customHeight="1">
      <c r="A65" s="2377"/>
      <c r="B65" s="2001"/>
      <c r="C65" s="2021"/>
      <c r="D65" s="706"/>
      <c r="E65" s="706"/>
      <c r="F65" s="2000"/>
      <c r="G65" s="720"/>
      <c r="H65" s="720"/>
    </row>
    <row r="66" spans="1:8" ht="11.45" customHeight="1">
      <c r="A66" s="2377"/>
      <c r="B66" s="2001"/>
      <c r="C66" s="2021"/>
      <c r="D66" s="706"/>
      <c r="E66" s="706"/>
      <c r="F66" s="2000"/>
      <c r="G66" s="720"/>
      <c r="H66" s="720"/>
    </row>
    <row r="67" spans="1:8" ht="11.45" customHeight="1">
      <c r="A67" s="2034" t="s">
        <v>1162</v>
      </c>
      <c r="B67" s="674"/>
      <c r="C67" s="674"/>
      <c r="D67" s="682"/>
      <c r="E67" s="707"/>
      <c r="F67" s="2002"/>
      <c r="G67" s="720"/>
      <c r="H67" s="720"/>
    </row>
    <row r="68" spans="1:8" ht="11.45" customHeight="1">
      <c r="A68" s="2022"/>
      <c r="B68" s="2049"/>
      <c r="C68" s="2049"/>
      <c r="D68" s="708"/>
      <c r="E68" s="709"/>
      <c r="F68" s="2027"/>
      <c r="G68" s="720"/>
      <c r="H68" s="720"/>
    </row>
    <row r="69" spans="1:8" ht="11.45" customHeight="1">
      <c r="A69" s="2776" t="s">
        <v>166</v>
      </c>
      <c r="D69" s="585"/>
      <c r="E69" s="710"/>
      <c r="F69" s="720"/>
      <c r="G69" s="720"/>
      <c r="H69" s="720"/>
    </row>
    <row r="70" spans="1:8" ht="11.45" customHeight="1">
      <c r="A70" s="2777">
        <v>22</v>
      </c>
      <c r="B70" s="2777"/>
      <c r="D70" s="711"/>
      <c r="E70" s="712"/>
      <c r="F70" s="2778" t="s">
        <v>1110</v>
      </c>
      <c r="H70" s="720"/>
    </row>
    <row r="71" spans="1:8" ht="11.45" customHeight="1">
      <c r="A71" s="1988" t="s">
        <v>1163</v>
      </c>
      <c r="B71" s="1989"/>
      <c r="C71" s="2779"/>
      <c r="D71" s="713"/>
      <c r="E71" s="713"/>
      <c r="F71" s="1990"/>
      <c r="G71" s="720"/>
      <c r="H71" s="720"/>
    </row>
    <row r="72" spans="1:8" ht="11.45" customHeight="1">
      <c r="A72" s="1991" t="s">
        <v>710</v>
      </c>
      <c r="B72" s="674"/>
      <c r="C72" s="674"/>
      <c r="D72" s="682"/>
      <c r="E72" s="682"/>
      <c r="F72" s="1992"/>
      <c r="G72" s="720"/>
      <c r="H72" s="720"/>
    </row>
    <row r="73" spans="1:8" ht="11.45" customHeight="1">
      <c r="A73" s="2022"/>
      <c r="B73" s="2049"/>
      <c r="C73" s="2049"/>
      <c r="D73" s="708"/>
      <c r="E73" s="709"/>
      <c r="F73" s="2027"/>
      <c r="G73" s="720"/>
      <c r="H73" s="720"/>
    </row>
    <row r="74" spans="1:8" ht="11.45" customHeight="1">
      <c r="A74" s="2034" t="s">
        <v>1164</v>
      </c>
      <c r="B74" s="674"/>
      <c r="C74" s="674"/>
      <c r="D74" s="682"/>
      <c r="E74" s="707"/>
      <c r="F74" s="1992"/>
    </row>
    <row r="75" spans="1:8" ht="11.45" customHeight="1">
      <c r="A75" s="2034"/>
      <c r="B75" s="674"/>
      <c r="C75" s="674"/>
      <c r="D75" s="682"/>
      <c r="E75" s="707"/>
      <c r="F75" s="1992"/>
    </row>
    <row r="76" spans="1:8" ht="11.45" customHeight="1">
      <c r="A76" s="676" t="s">
        <v>639</v>
      </c>
      <c r="B76" s="676" t="s">
        <v>784</v>
      </c>
      <c r="C76" s="676" t="s">
        <v>1126</v>
      </c>
      <c r="D76" s="683" t="s">
        <v>1127</v>
      </c>
      <c r="E76" s="683" t="s">
        <v>1128</v>
      </c>
      <c r="F76" s="676" t="s">
        <v>639</v>
      </c>
    </row>
    <row r="77" spans="1:8" ht="11.45" customHeight="1" thickBot="1">
      <c r="A77" s="677" t="s">
        <v>642</v>
      </c>
      <c r="B77" s="677" t="s">
        <v>788</v>
      </c>
      <c r="C77" s="677" t="s">
        <v>651</v>
      </c>
      <c r="D77" s="684" t="s">
        <v>652</v>
      </c>
      <c r="E77" s="684" t="s">
        <v>653</v>
      </c>
      <c r="F77" s="677" t="s">
        <v>642</v>
      </c>
    </row>
    <row r="78" spans="1:8" ht="11.45" customHeight="1">
      <c r="A78" s="2157">
        <v>30</v>
      </c>
      <c r="B78" s="2780"/>
      <c r="C78" s="2767" t="s">
        <v>1165</v>
      </c>
      <c r="D78" s="703">
        <v>0</v>
      </c>
      <c r="E78" s="704">
        <v>0</v>
      </c>
      <c r="F78" s="2769">
        <v>30</v>
      </c>
    </row>
    <row r="79" spans="1:8" ht="11.45" customHeight="1">
      <c r="A79" s="2157">
        <v>31</v>
      </c>
      <c r="B79" s="2780"/>
      <c r="C79" s="2781" t="s">
        <v>1166</v>
      </c>
      <c r="D79" s="692">
        <v>-140970</v>
      </c>
      <c r="E79" s="693">
        <v>-189746</v>
      </c>
      <c r="F79" s="2769">
        <v>31</v>
      </c>
    </row>
    <row r="80" spans="1:8" ht="11.45" customHeight="1">
      <c r="A80" s="2157">
        <v>32</v>
      </c>
      <c r="B80" s="2780"/>
      <c r="C80" s="2767" t="s">
        <v>1167</v>
      </c>
      <c r="D80" s="692"/>
      <c r="E80" s="693"/>
      <c r="F80" s="2769">
        <v>32</v>
      </c>
    </row>
    <row r="81" spans="1:8" ht="11.45" customHeight="1">
      <c r="A81" s="2157">
        <v>33</v>
      </c>
      <c r="B81" s="2780"/>
      <c r="C81" s="2767" t="s">
        <v>1168</v>
      </c>
      <c r="D81" s="692"/>
      <c r="E81" s="693"/>
      <c r="F81" s="2769">
        <v>33</v>
      </c>
    </row>
    <row r="82" spans="1:8" ht="11.45" customHeight="1">
      <c r="A82" s="2157">
        <v>34</v>
      </c>
      <c r="B82" s="2780"/>
      <c r="C82" s="2767" t="s">
        <v>1169</v>
      </c>
      <c r="D82" s="692"/>
      <c r="E82" s="693"/>
      <c r="F82" s="2769">
        <v>34</v>
      </c>
    </row>
    <row r="83" spans="1:8" ht="11.45" customHeight="1">
      <c r="A83" s="2157">
        <v>35</v>
      </c>
      <c r="B83" s="2780"/>
      <c r="C83" s="2767" t="s">
        <v>1136</v>
      </c>
      <c r="D83" s="692">
        <v>-1566450</v>
      </c>
      <c r="E83" s="693">
        <v>-1972400</v>
      </c>
      <c r="F83" s="2769">
        <v>35</v>
      </c>
    </row>
    <row r="84" spans="1:8" ht="11.45" customHeight="1">
      <c r="A84" s="2157">
        <v>36</v>
      </c>
      <c r="B84" s="2780"/>
      <c r="C84" s="2767" t="s">
        <v>1170</v>
      </c>
      <c r="D84" s="692">
        <f>SUM(D78:D83)</f>
        <v>-1707420</v>
      </c>
      <c r="E84" s="693">
        <f>SUM(E78:E83)</f>
        <v>-2162146</v>
      </c>
      <c r="F84" s="2769">
        <v>36</v>
      </c>
    </row>
    <row r="85" spans="1:8" ht="11.45" customHeight="1">
      <c r="A85" s="676">
        <v>37</v>
      </c>
      <c r="B85" s="2770"/>
      <c r="C85" s="2771" t="s">
        <v>1171</v>
      </c>
      <c r="D85" s="698"/>
      <c r="E85" s="699"/>
      <c r="F85" s="2772">
        <v>37</v>
      </c>
      <c r="G85" s="720"/>
      <c r="H85" s="720"/>
    </row>
    <row r="86" spans="1:8" ht="11.45" customHeight="1">
      <c r="A86" s="677"/>
      <c r="B86" s="2068"/>
      <c r="C86" s="2773" t="s">
        <v>1172</v>
      </c>
      <c r="D86" s="701">
        <f>D84+D64+D51</f>
        <v>52810</v>
      </c>
      <c r="E86" s="702">
        <f>E84+E64+E51</f>
        <v>181830</v>
      </c>
      <c r="F86" s="2038"/>
      <c r="G86" s="720"/>
      <c r="H86" s="720"/>
    </row>
    <row r="87" spans="1:8" ht="11.45" customHeight="1">
      <c r="A87" s="2157">
        <v>38</v>
      </c>
      <c r="B87" s="2780"/>
      <c r="C87" s="2767" t="s">
        <v>1173</v>
      </c>
      <c r="D87" s="692">
        <v>531956</v>
      </c>
      <c r="E87" s="693">
        <v>292976</v>
      </c>
      <c r="F87" s="2769">
        <v>38</v>
      </c>
    </row>
    <row r="88" spans="1:8" ht="11.45" customHeight="1">
      <c r="A88" s="2157">
        <v>39</v>
      </c>
      <c r="B88" s="2780"/>
      <c r="C88" s="2767" t="s">
        <v>1174</v>
      </c>
      <c r="D88" s="692">
        <f>+D87+D86</f>
        <v>584766</v>
      </c>
      <c r="E88" s="693">
        <f>+E87+E86</f>
        <v>474806</v>
      </c>
      <c r="F88" s="2769">
        <v>39</v>
      </c>
    </row>
    <row r="89" spans="1:8" ht="11.45" customHeight="1">
      <c r="A89" s="1999"/>
      <c r="B89" s="2782"/>
      <c r="C89" s="2030"/>
      <c r="D89" s="714"/>
      <c r="E89" s="715"/>
      <c r="F89" s="2045"/>
    </row>
    <row r="90" spans="1:8" ht="11.45" customHeight="1">
      <c r="A90" s="1999"/>
      <c r="B90" s="2782"/>
      <c r="C90" s="2030" t="s">
        <v>1175</v>
      </c>
      <c r="D90" s="714"/>
      <c r="E90" s="715"/>
      <c r="F90" s="2045"/>
    </row>
    <row r="91" spans="1:8" ht="11.45" customHeight="1">
      <c r="A91" s="1999"/>
      <c r="B91" s="2782"/>
      <c r="C91" s="2030" t="s">
        <v>1176</v>
      </c>
      <c r="D91" s="714"/>
      <c r="E91" s="715"/>
      <c r="F91" s="2045"/>
    </row>
    <row r="92" spans="1:8" ht="11.45" customHeight="1">
      <c r="A92" s="1999"/>
      <c r="B92" s="2782"/>
      <c r="C92" s="2046"/>
      <c r="D92" s="714"/>
      <c r="E92" s="715"/>
      <c r="F92" s="2045"/>
    </row>
    <row r="93" spans="1:8" ht="11.45" customHeight="1">
      <c r="A93" s="677">
        <v>40</v>
      </c>
      <c r="B93" s="843"/>
      <c r="C93" s="2773" t="s">
        <v>1177</v>
      </c>
      <c r="D93" s="716">
        <v>56532</v>
      </c>
      <c r="E93" s="717">
        <v>75540</v>
      </c>
      <c r="F93" s="2038">
        <v>40</v>
      </c>
    </row>
    <row r="94" spans="1:8" ht="11.45" customHeight="1" thickBot="1">
      <c r="A94" s="2157">
        <v>41</v>
      </c>
      <c r="B94" s="2780"/>
      <c r="C94" s="2767" t="s">
        <v>1178</v>
      </c>
      <c r="D94" s="718">
        <v>1691229</v>
      </c>
      <c r="E94" s="719">
        <v>2484725</v>
      </c>
      <c r="F94" s="2769">
        <v>41</v>
      </c>
    </row>
    <row r="95" spans="1:8" ht="11.45" customHeight="1">
      <c r="A95" s="2783"/>
      <c r="B95" s="2784"/>
      <c r="C95" s="2784"/>
      <c r="D95" s="638"/>
      <c r="E95" s="638"/>
      <c r="F95" s="2785"/>
    </row>
    <row r="96" spans="1:8" ht="11.45" customHeight="1">
      <c r="A96" s="2377"/>
      <c r="F96" s="2047"/>
    </row>
    <row r="97" spans="1:6" ht="11.45" customHeight="1">
      <c r="A97" s="2764" t="s">
        <v>1179</v>
      </c>
      <c r="B97" s="2786"/>
      <c r="D97" s="720"/>
      <c r="F97" s="2047"/>
    </row>
    <row r="98" spans="1:6" ht="11.45" customHeight="1">
      <c r="A98" s="2377"/>
      <c r="B98" s="2786"/>
      <c r="D98" s="720"/>
      <c r="F98" s="2047"/>
    </row>
    <row r="99" spans="1:6" ht="11.45" customHeight="1">
      <c r="A99" s="2034" t="s">
        <v>680</v>
      </c>
      <c r="B99" s="721"/>
      <c r="C99" s="674"/>
      <c r="D99" s="721"/>
      <c r="E99" s="674"/>
      <c r="F99" s="1992"/>
    </row>
    <row r="100" spans="1:6" ht="11.45" customHeight="1">
      <c r="A100" s="2377"/>
      <c r="B100" s="2786"/>
      <c r="D100" s="720"/>
      <c r="F100" s="2047"/>
    </row>
    <row r="101" spans="1:6" ht="11.45" customHeight="1">
      <c r="A101" s="2377"/>
      <c r="B101" s="2786"/>
      <c r="D101" s="720"/>
      <c r="F101" s="2047"/>
    </row>
    <row r="102" spans="1:6" ht="11.45" customHeight="1">
      <c r="A102" s="2377"/>
      <c r="B102" s="2786"/>
      <c r="D102" s="720"/>
      <c r="F102" s="2047"/>
    </row>
    <row r="103" spans="1:6" ht="11.45" customHeight="1">
      <c r="A103" s="2377"/>
      <c r="B103" s="2786"/>
      <c r="D103" s="720"/>
      <c r="F103" s="2047"/>
    </row>
    <row r="104" spans="1:6" ht="11.45" customHeight="1">
      <c r="A104" s="2377"/>
      <c r="B104" s="2786"/>
      <c r="D104" s="720"/>
      <c r="F104" s="2047"/>
    </row>
    <row r="105" spans="1:6" ht="11.45" customHeight="1">
      <c r="A105" s="2377"/>
      <c r="B105" s="2786"/>
      <c r="D105" s="720"/>
      <c r="F105" s="2047"/>
    </row>
    <row r="106" spans="1:6" ht="11.45" customHeight="1">
      <c r="A106" s="2377"/>
      <c r="B106" s="2786"/>
      <c r="D106" s="720"/>
      <c r="F106" s="2047"/>
    </row>
    <row r="107" spans="1:6" ht="11.45" customHeight="1">
      <c r="A107" s="2377"/>
      <c r="B107" s="2786"/>
      <c r="D107" s="720"/>
      <c r="F107" s="2047"/>
    </row>
    <row r="108" spans="1:6" ht="11.45" customHeight="1">
      <c r="A108" s="2377"/>
      <c r="B108" s="2786"/>
      <c r="D108" s="720"/>
      <c r="F108" s="2047"/>
    </row>
    <row r="109" spans="1:6" ht="11.45" customHeight="1">
      <c r="A109" s="2377"/>
      <c r="B109" s="2786"/>
      <c r="D109" s="720"/>
      <c r="F109" s="2047"/>
    </row>
    <row r="110" spans="1:6" ht="11.45" customHeight="1">
      <c r="A110" s="2377"/>
      <c r="B110" s="2786"/>
      <c r="D110" s="720"/>
      <c r="F110" s="2047"/>
    </row>
    <row r="111" spans="1:6" ht="11.45" customHeight="1">
      <c r="A111" s="2377"/>
      <c r="B111" s="2786"/>
      <c r="D111" s="720"/>
      <c r="F111" s="2047"/>
    </row>
    <row r="112" spans="1:6" ht="11.45" customHeight="1">
      <c r="A112" s="2377"/>
      <c r="B112" s="2786"/>
      <c r="D112" s="720"/>
      <c r="F112" s="2047"/>
    </row>
    <row r="113" spans="1:6" ht="11.45" customHeight="1">
      <c r="A113" s="2377"/>
      <c r="B113" s="2786"/>
      <c r="D113" s="720"/>
      <c r="F113" s="2047"/>
    </row>
    <row r="114" spans="1:6" ht="11.45" customHeight="1">
      <c r="A114" s="2377"/>
      <c r="B114" s="2786"/>
      <c r="D114" s="720"/>
      <c r="F114" s="2047"/>
    </row>
    <row r="115" spans="1:6" ht="11.45" customHeight="1">
      <c r="A115" s="2377"/>
      <c r="B115" s="2786"/>
      <c r="D115" s="720"/>
      <c r="F115" s="2047"/>
    </row>
    <row r="116" spans="1:6" ht="11.45" customHeight="1">
      <c r="A116" s="2377"/>
      <c r="B116" s="2786"/>
      <c r="D116" s="720"/>
      <c r="F116" s="2047"/>
    </row>
    <row r="117" spans="1:6" ht="11.45" customHeight="1">
      <c r="A117" s="2377"/>
      <c r="B117" s="2786"/>
      <c r="D117" s="720"/>
      <c r="F117" s="2047"/>
    </row>
    <row r="118" spans="1:6" ht="11.45" customHeight="1">
      <c r="A118" s="2377"/>
      <c r="B118" s="2786"/>
      <c r="D118" s="720"/>
      <c r="F118" s="2047"/>
    </row>
    <row r="119" spans="1:6" ht="11.45" customHeight="1">
      <c r="A119" s="2377"/>
      <c r="B119" s="2786"/>
      <c r="D119" s="720"/>
      <c r="F119" s="2047"/>
    </row>
    <row r="120" spans="1:6" ht="11.45" customHeight="1">
      <c r="A120" s="2377"/>
      <c r="B120" s="2786"/>
      <c r="D120" s="720"/>
      <c r="F120" s="2047"/>
    </row>
    <row r="121" spans="1:6" ht="11.45" customHeight="1">
      <c r="A121" s="2377"/>
      <c r="B121" s="2786"/>
      <c r="D121" s="720"/>
      <c r="F121" s="2047"/>
    </row>
    <row r="122" spans="1:6" ht="11.45" customHeight="1">
      <c r="A122" s="2377"/>
      <c r="B122" s="2786"/>
      <c r="D122" s="720"/>
      <c r="F122" s="2047"/>
    </row>
    <row r="123" spans="1:6" ht="11.45" customHeight="1">
      <c r="A123" s="2377"/>
      <c r="B123" s="2786"/>
      <c r="D123" s="720"/>
      <c r="F123" s="2047"/>
    </row>
    <row r="124" spans="1:6" ht="11.45" customHeight="1">
      <c r="A124" s="2377"/>
      <c r="B124" s="2786"/>
      <c r="D124" s="720"/>
      <c r="F124" s="2047"/>
    </row>
    <row r="125" spans="1:6" ht="11.45" customHeight="1">
      <c r="A125" s="2377"/>
      <c r="B125" s="2786"/>
      <c r="D125" s="720"/>
      <c r="F125" s="2047"/>
    </row>
    <row r="126" spans="1:6" ht="11.45" customHeight="1">
      <c r="A126" s="2377"/>
      <c r="B126" s="2786"/>
      <c r="D126" s="720"/>
      <c r="F126" s="2047"/>
    </row>
    <row r="127" spans="1:6" ht="11.45" customHeight="1">
      <c r="A127" s="2377"/>
      <c r="B127" s="2786"/>
      <c r="D127" s="720"/>
      <c r="F127" s="2047"/>
    </row>
    <row r="128" spans="1:6" ht="11.45" customHeight="1">
      <c r="A128" s="2377"/>
      <c r="B128" s="2786"/>
      <c r="D128" s="720"/>
      <c r="F128" s="2047"/>
    </row>
    <row r="129" spans="1:6" ht="11.45" customHeight="1">
      <c r="A129" s="2377"/>
      <c r="B129" s="2786"/>
      <c r="D129" s="720"/>
      <c r="F129" s="2047"/>
    </row>
    <row r="130" spans="1:6" ht="11.45" customHeight="1">
      <c r="A130" s="2377"/>
      <c r="B130" s="2786"/>
      <c r="D130" s="720"/>
      <c r="F130" s="2047"/>
    </row>
    <row r="131" spans="1:6" ht="11.45" customHeight="1">
      <c r="A131" s="2377"/>
      <c r="B131" s="2786"/>
      <c r="D131" s="720"/>
      <c r="F131" s="2047"/>
    </row>
    <row r="132" spans="1:6" ht="11.45" customHeight="1">
      <c r="A132" s="2377"/>
      <c r="B132" s="2786"/>
      <c r="D132" s="720"/>
      <c r="F132" s="2047"/>
    </row>
    <row r="133" spans="1:6" ht="11.45" customHeight="1">
      <c r="A133" s="2377"/>
      <c r="B133" s="2786"/>
      <c r="D133" s="720"/>
      <c r="F133" s="2047"/>
    </row>
    <row r="134" spans="1:6" ht="11.45" customHeight="1">
      <c r="A134" s="2377"/>
      <c r="B134" s="2786"/>
      <c r="D134" s="720"/>
      <c r="F134" s="2047"/>
    </row>
    <row r="135" spans="1:6" ht="11.45" customHeight="1">
      <c r="A135" s="2377"/>
      <c r="B135" s="2786"/>
      <c r="D135" s="720"/>
      <c r="F135" s="2047"/>
    </row>
    <row r="136" spans="1:6" ht="11.45" customHeight="1">
      <c r="A136" s="2377"/>
      <c r="B136" s="2786"/>
      <c r="D136" s="720"/>
      <c r="F136" s="2047"/>
    </row>
    <row r="137" spans="1:6" ht="11.45" customHeight="1">
      <c r="A137" s="2022"/>
      <c r="B137" s="2025"/>
      <c r="C137" s="2049"/>
      <c r="D137" s="2012"/>
      <c r="E137" s="2049"/>
      <c r="F137" s="2050"/>
    </row>
    <row r="138" spans="1:6" ht="11.45" customHeight="1">
      <c r="A138" s="2786"/>
      <c r="B138" s="2786"/>
      <c r="D138" s="720"/>
      <c r="F138" s="2787" t="s">
        <v>166</v>
      </c>
    </row>
    <row r="139" spans="1:6">
      <c r="A139" s="2786"/>
      <c r="B139" s="2786"/>
      <c r="D139" s="720"/>
    </row>
    <row r="140" spans="1:6"/>
    <row r="141" spans="1:6" hidden="1"/>
    <row r="142" spans="1:6" hidden="1"/>
    <row r="143" spans="1:6" hidden="1"/>
    <row r="144" spans="1:6" hidden="1"/>
    <row r="145" hidden="1"/>
    <row r="146" hidden="1"/>
    <row r="147" hidden="1"/>
    <row r="148" hidden="1"/>
    <row r="149" hidden="1"/>
    <row r="150" hidden="1"/>
    <row r="151" hidden="1"/>
    <row r="152" hidden="1"/>
  </sheetData>
  <printOptions horizontalCentered="1" verticalCentered="1"/>
  <pageMargins left="1" right="1" top="0.5" bottom="0.5" header="0" footer="0"/>
  <pageSetup orientation="portrait" r:id="rId1"/>
  <headerFooter alignWithMargins="0"/>
  <rowBreaks count="1" manualBreakCount="1">
    <brk id="69"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5"/>
  <dimension ref="A1:F169"/>
  <sheetViews>
    <sheetView showZeros="0" view="pageBreakPreview" zoomScale="130" zoomScaleNormal="100" zoomScaleSheetLayoutView="130" workbookViewId="0"/>
  </sheetViews>
  <sheetFormatPr defaultColWidth="0" defaultRowHeight="11.25" zeroHeight="1"/>
  <cols>
    <col min="1" max="1" width="4.33203125" style="527" customWidth="1"/>
    <col min="2" max="2" width="43.83203125" style="527" customWidth="1"/>
    <col min="3" max="3" width="38.83203125" style="527" customWidth="1"/>
    <col min="4" max="4" width="16.5" style="527" customWidth="1"/>
    <col min="5" max="5" width="4.33203125" style="527" customWidth="1"/>
    <col min="6" max="6" width="3.33203125" style="527" customWidth="1"/>
    <col min="7" max="256" width="0" style="527" hidden="1"/>
    <col min="257" max="257" width="4.33203125" style="527" customWidth="1"/>
    <col min="258" max="258" width="43.83203125" style="527" customWidth="1"/>
    <col min="259" max="259" width="38.83203125" style="527" customWidth="1"/>
    <col min="260" max="260" width="16.5" style="527" customWidth="1"/>
    <col min="261" max="261" width="4.33203125" style="527" customWidth="1"/>
    <col min="262" max="262" width="3.33203125" style="527" customWidth="1"/>
    <col min="263" max="512" width="0" style="527" hidden="1"/>
    <col min="513" max="513" width="4.33203125" style="527" customWidth="1"/>
    <col min="514" max="514" width="43.83203125" style="527" customWidth="1"/>
    <col min="515" max="515" width="38.83203125" style="527" customWidth="1"/>
    <col min="516" max="516" width="16.5" style="527" customWidth="1"/>
    <col min="517" max="517" width="4.33203125" style="527" customWidth="1"/>
    <col min="518" max="518" width="3.33203125" style="527" customWidth="1"/>
    <col min="519" max="768" width="0" style="527" hidden="1"/>
    <col min="769" max="769" width="4.33203125" style="527" customWidth="1"/>
    <col min="770" max="770" width="43.83203125" style="527" customWidth="1"/>
    <col min="771" max="771" width="38.83203125" style="527" customWidth="1"/>
    <col min="772" max="772" width="16.5" style="527" customWidth="1"/>
    <col min="773" max="773" width="4.33203125" style="527" customWidth="1"/>
    <col min="774" max="774" width="3.33203125" style="527" customWidth="1"/>
    <col min="775" max="1024" width="0" style="527" hidden="1"/>
    <col min="1025" max="1025" width="4.33203125" style="527" customWidth="1"/>
    <col min="1026" max="1026" width="43.83203125" style="527" customWidth="1"/>
    <col min="1027" max="1027" width="38.83203125" style="527" customWidth="1"/>
    <col min="1028" max="1028" width="16.5" style="527" customWidth="1"/>
    <col min="1029" max="1029" width="4.33203125" style="527" customWidth="1"/>
    <col min="1030" max="1030" width="3.33203125" style="527" customWidth="1"/>
    <col min="1031" max="1280" width="0" style="527" hidden="1"/>
    <col min="1281" max="1281" width="4.33203125" style="527" customWidth="1"/>
    <col min="1282" max="1282" width="43.83203125" style="527" customWidth="1"/>
    <col min="1283" max="1283" width="38.83203125" style="527" customWidth="1"/>
    <col min="1284" max="1284" width="16.5" style="527" customWidth="1"/>
    <col min="1285" max="1285" width="4.33203125" style="527" customWidth="1"/>
    <col min="1286" max="1286" width="3.33203125" style="527" customWidth="1"/>
    <col min="1287" max="1536" width="0" style="527" hidden="1"/>
    <col min="1537" max="1537" width="4.33203125" style="527" customWidth="1"/>
    <col min="1538" max="1538" width="43.83203125" style="527" customWidth="1"/>
    <col min="1539" max="1539" width="38.83203125" style="527" customWidth="1"/>
    <col min="1540" max="1540" width="16.5" style="527" customWidth="1"/>
    <col min="1541" max="1541" width="4.33203125" style="527" customWidth="1"/>
    <col min="1542" max="1542" width="3.33203125" style="527" customWidth="1"/>
    <col min="1543" max="1792" width="0" style="527" hidden="1"/>
    <col min="1793" max="1793" width="4.33203125" style="527" customWidth="1"/>
    <col min="1794" max="1794" width="43.83203125" style="527" customWidth="1"/>
    <col min="1795" max="1795" width="38.83203125" style="527" customWidth="1"/>
    <col min="1796" max="1796" width="16.5" style="527" customWidth="1"/>
    <col min="1797" max="1797" width="4.33203125" style="527" customWidth="1"/>
    <col min="1798" max="1798" width="3.33203125" style="527" customWidth="1"/>
    <col min="1799" max="2048" width="0" style="527" hidden="1"/>
    <col min="2049" max="2049" width="4.33203125" style="527" customWidth="1"/>
    <col min="2050" max="2050" width="43.83203125" style="527" customWidth="1"/>
    <col min="2051" max="2051" width="38.83203125" style="527" customWidth="1"/>
    <col min="2052" max="2052" width="16.5" style="527" customWidth="1"/>
    <col min="2053" max="2053" width="4.33203125" style="527" customWidth="1"/>
    <col min="2054" max="2054" width="3.33203125" style="527" customWidth="1"/>
    <col min="2055" max="2304" width="0" style="527" hidden="1"/>
    <col min="2305" max="2305" width="4.33203125" style="527" customWidth="1"/>
    <col min="2306" max="2306" width="43.83203125" style="527" customWidth="1"/>
    <col min="2307" max="2307" width="38.83203125" style="527" customWidth="1"/>
    <col min="2308" max="2308" width="16.5" style="527" customWidth="1"/>
    <col min="2309" max="2309" width="4.33203125" style="527" customWidth="1"/>
    <col min="2310" max="2310" width="3.33203125" style="527" customWidth="1"/>
    <col min="2311" max="2560" width="0" style="527" hidden="1"/>
    <col min="2561" max="2561" width="4.33203125" style="527" customWidth="1"/>
    <col min="2562" max="2562" width="43.83203125" style="527" customWidth="1"/>
    <col min="2563" max="2563" width="38.83203125" style="527" customWidth="1"/>
    <col min="2564" max="2564" width="16.5" style="527" customWidth="1"/>
    <col min="2565" max="2565" width="4.33203125" style="527" customWidth="1"/>
    <col min="2566" max="2566" width="3.33203125" style="527" customWidth="1"/>
    <col min="2567" max="2816" width="0" style="527" hidden="1"/>
    <col min="2817" max="2817" width="4.33203125" style="527" customWidth="1"/>
    <col min="2818" max="2818" width="43.83203125" style="527" customWidth="1"/>
    <col min="2819" max="2819" width="38.83203125" style="527" customWidth="1"/>
    <col min="2820" max="2820" width="16.5" style="527" customWidth="1"/>
    <col min="2821" max="2821" width="4.33203125" style="527" customWidth="1"/>
    <col min="2822" max="2822" width="3.33203125" style="527" customWidth="1"/>
    <col min="2823" max="3072" width="0" style="527" hidden="1"/>
    <col min="3073" max="3073" width="4.33203125" style="527" customWidth="1"/>
    <col min="3074" max="3074" width="43.83203125" style="527" customWidth="1"/>
    <col min="3075" max="3075" width="38.83203125" style="527" customWidth="1"/>
    <col min="3076" max="3076" width="16.5" style="527" customWidth="1"/>
    <col min="3077" max="3077" width="4.33203125" style="527" customWidth="1"/>
    <col min="3078" max="3078" width="3.33203125" style="527" customWidth="1"/>
    <col min="3079" max="3328" width="0" style="527" hidden="1"/>
    <col min="3329" max="3329" width="4.33203125" style="527" customWidth="1"/>
    <col min="3330" max="3330" width="43.83203125" style="527" customWidth="1"/>
    <col min="3331" max="3331" width="38.83203125" style="527" customWidth="1"/>
    <col min="3332" max="3332" width="16.5" style="527" customWidth="1"/>
    <col min="3333" max="3333" width="4.33203125" style="527" customWidth="1"/>
    <col min="3334" max="3334" width="3.33203125" style="527" customWidth="1"/>
    <col min="3335" max="3584" width="0" style="527" hidden="1"/>
    <col min="3585" max="3585" width="4.33203125" style="527" customWidth="1"/>
    <col min="3586" max="3586" width="43.83203125" style="527" customWidth="1"/>
    <col min="3587" max="3587" width="38.83203125" style="527" customWidth="1"/>
    <col min="3588" max="3588" width="16.5" style="527" customWidth="1"/>
    <col min="3589" max="3589" width="4.33203125" style="527" customWidth="1"/>
    <col min="3590" max="3590" width="3.33203125" style="527" customWidth="1"/>
    <col min="3591" max="3840" width="0" style="527" hidden="1"/>
    <col min="3841" max="3841" width="4.33203125" style="527" customWidth="1"/>
    <col min="3842" max="3842" width="43.83203125" style="527" customWidth="1"/>
    <col min="3843" max="3843" width="38.83203125" style="527" customWidth="1"/>
    <col min="3844" max="3844" width="16.5" style="527" customWidth="1"/>
    <col min="3845" max="3845" width="4.33203125" style="527" customWidth="1"/>
    <col min="3846" max="3846" width="3.33203125" style="527" customWidth="1"/>
    <col min="3847" max="4096" width="0" style="527" hidden="1"/>
    <col min="4097" max="4097" width="4.33203125" style="527" customWidth="1"/>
    <col min="4098" max="4098" width="43.83203125" style="527" customWidth="1"/>
    <col min="4099" max="4099" width="38.83203125" style="527" customWidth="1"/>
    <col min="4100" max="4100" width="16.5" style="527" customWidth="1"/>
    <col min="4101" max="4101" width="4.33203125" style="527" customWidth="1"/>
    <col min="4102" max="4102" width="3.33203125" style="527" customWidth="1"/>
    <col min="4103" max="4352" width="0" style="527" hidden="1"/>
    <col min="4353" max="4353" width="4.33203125" style="527" customWidth="1"/>
    <col min="4354" max="4354" width="43.83203125" style="527" customWidth="1"/>
    <col min="4355" max="4355" width="38.83203125" style="527" customWidth="1"/>
    <col min="4356" max="4356" width="16.5" style="527" customWidth="1"/>
    <col min="4357" max="4357" width="4.33203125" style="527" customWidth="1"/>
    <col min="4358" max="4358" width="3.33203125" style="527" customWidth="1"/>
    <col min="4359" max="4608" width="0" style="527" hidden="1"/>
    <col min="4609" max="4609" width="4.33203125" style="527" customWidth="1"/>
    <col min="4610" max="4610" width="43.83203125" style="527" customWidth="1"/>
    <col min="4611" max="4611" width="38.83203125" style="527" customWidth="1"/>
    <col min="4612" max="4612" width="16.5" style="527" customWidth="1"/>
    <col min="4613" max="4613" width="4.33203125" style="527" customWidth="1"/>
    <col min="4614" max="4614" width="3.33203125" style="527" customWidth="1"/>
    <col min="4615" max="4864" width="0" style="527" hidden="1"/>
    <col min="4865" max="4865" width="4.33203125" style="527" customWidth="1"/>
    <col min="4866" max="4866" width="43.83203125" style="527" customWidth="1"/>
    <col min="4867" max="4867" width="38.83203125" style="527" customWidth="1"/>
    <col min="4868" max="4868" width="16.5" style="527" customWidth="1"/>
    <col min="4869" max="4869" width="4.33203125" style="527" customWidth="1"/>
    <col min="4870" max="4870" width="3.33203125" style="527" customWidth="1"/>
    <col min="4871" max="5120" width="0" style="527" hidden="1"/>
    <col min="5121" max="5121" width="4.33203125" style="527" customWidth="1"/>
    <col min="5122" max="5122" width="43.83203125" style="527" customWidth="1"/>
    <col min="5123" max="5123" width="38.83203125" style="527" customWidth="1"/>
    <col min="5124" max="5124" width="16.5" style="527" customWidth="1"/>
    <col min="5125" max="5125" width="4.33203125" style="527" customWidth="1"/>
    <col min="5126" max="5126" width="3.33203125" style="527" customWidth="1"/>
    <col min="5127" max="5376" width="0" style="527" hidden="1"/>
    <col min="5377" max="5377" width="4.33203125" style="527" customWidth="1"/>
    <col min="5378" max="5378" width="43.83203125" style="527" customWidth="1"/>
    <col min="5379" max="5379" width="38.83203125" style="527" customWidth="1"/>
    <col min="5380" max="5380" width="16.5" style="527" customWidth="1"/>
    <col min="5381" max="5381" width="4.33203125" style="527" customWidth="1"/>
    <col min="5382" max="5382" width="3.33203125" style="527" customWidth="1"/>
    <col min="5383" max="5632" width="0" style="527" hidden="1"/>
    <col min="5633" max="5633" width="4.33203125" style="527" customWidth="1"/>
    <col min="5634" max="5634" width="43.83203125" style="527" customWidth="1"/>
    <col min="5635" max="5635" width="38.83203125" style="527" customWidth="1"/>
    <col min="5636" max="5636" width="16.5" style="527" customWidth="1"/>
    <col min="5637" max="5637" width="4.33203125" style="527" customWidth="1"/>
    <col min="5638" max="5638" width="3.33203125" style="527" customWidth="1"/>
    <col min="5639" max="5888" width="0" style="527" hidden="1"/>
    <col min="5889" max="5889" width="4.33203125" style="527" customWidth="1"/>
    <col min="5890" max="5890" width="43.83203125" style="527" customWidth="1"/>
    <col min="5891" max="5891" width="38.83203125" style="527" customWidth="1"/>
    <col min="5892" max="5892" width="16.5" style="527" customWidth="1"/>
    <col min="5893" max="5893" width="4.33203125" style="527" customWidth="1"/>
    <col min="5894" max="5894" width="3.33203125" style="527" customWidth="1"/>
    <col min="5895" max="6144" width="0" style="527" hidden="1"/>
    <col min="6145" max="6145" width="4.33203125" style="527" customWidth="1"/>
    <col min="6146" max="6146" width="43.83203125" style="527" customWidth="1"/>
    <col min="6147" max="6147" width="38.83203125" style="527" customWidth="1"/>
    <col min="6148" max="6148" width="16.5" style="527" customWidth="1"/>
    <col min="6149" max="6149" width="4.33203125" style="527" customWidth="1"/>
    <col min="6150" max="6150" width="3.33203125" style="527" customWidth="1"/>
    <col min="6151" max="6400" width="0" style="527" hidden="1"/>
    <col min="6401" max="6401" width="4.33203125" style="527" customWidth="1"/>
    <col min="6402" max="6402" width="43.83203125" style="527" customWidth="1"/>
    <col min="6403" max="6403" width="38.83203125" style="527" customWidth="1"/>
    <col min="6404" max="6404" width="16.5" style="527" customWidth="1"/>
    <col min="6405" max="6405" width="4.33203125" style="527" customWidth="1"/>
    <col min="6406" max="6406" width="3.33203125" style="527" customWidth="1"/>
    <col min="6407" max="6656" width="0" style="527" hidden="1"/>
    <col min="6657" max="6657" width="4.33203125" style="527" customWidth="1"/>
    <col min="6658" max="6658" width="43.83203125" style="527" customWidth="1"/>
    <col min="6659" max="6659" width="38.83203125" style="527" customWidth="1"/>
    <col min="6660" max="6660" width="16.5" style="527" customWidth="1"/>
    <col min="6661" max="6661" width="4.33203125" style="527" customWidth="1"/>
    <col min="6662" max="6662" width="3.33203125" style="527" customWidth="1"/>
    <col min="6663" max="6912" width="0" style="527" hidden="1"/>
    <col min="6913" max="6913" width="4.33203125" style="527" customWidth="1"/>
    <col min="6914" max="6914" width="43.83203125" style="527" customWidth="1"/>
    <col min="6915" max="6915" width="38.83203125" style="527" customWidth="1"/>
    <col min="6916" max="6916" width="16.5" style="527" customWidth="1"/>
    <col min="6917" max="6917" width="4.33203125" style="527" customWidth="1"/>
    <col min="6918" max="6918" width="3.33203125" style="527" customWidth="1"/>
    <col min="6919" max="7168" width="0" style="527" hidden="1"/>
    <col min="7169" max="7169" width="4.33203125" style="527" customWidth="1"/>
    <col min="7170" max="7170" width="43.83203125" style="527" customWidth="1"/>
    <col min="7171" max="7171" width="38.83203125" style="527" customWidth="1"/>
    <col min="7172" max="7172" width="16.5" style="527" customWidth="1"/>
    <col min="7173" max="7173" width="4.33203125" style="527" customWidth="1"/>
    <col min="7174" max="7174" width="3.33203125" style="527" customWidth="1"/>
    <col min="7175" max="7424" width="0" style="527" hidden="1"/>
    <col min="7425" max="7425" width="4.33203125" style="527" customWidth="1"/>
    <col min="7426" max="7426" width="43.83203125" style="527" customWidth="1"/>
    <col min="7427" max="7427" width="38.83203125" style="527" customWidth="1"/>
    <col min="7428" max="7428" width="16.5" style="527" customWidth="1"/>
    <col min="7429" max="7429" width="4.33203125" style="527" customWidth="1"/>
    <col min="7430" max="7430" width="3.33203125" style="527" customWidth="1"/>
    <col min="7431" max="7680" width="0" style="527" hidden="1"/>
    <col min="7681" max="7681" width="4.33203125" style="527" customWidth="1"/>
    <col min="7682" max="7682" width="43.83203125" style="527" customWidth="1"/>
    <col min="7683" max="7683" width="38.83203125" style="527" customWidth="1"/>
    <col min="7684" max="7684" width="16.5" style="527" customWidth="1"/>
    <col min="7685" max="7685" width="4.33203125" style="527" customWidth="1"/>
    <col min="7686" max="7686" width="3.33203125" style="527" customWidth="1"/>
    <col min="7687" max="7936" width="0" style="527" hidden="1"/>
    <col min="7937" max="7937" width="4.33203125" style="527" customWidth="1"/>
    <col min="7938" max="7938" width="43.83203125" style="527" customWidth="1"/>
    <col min="7939" max="7939" width="38.83203125" style="527" customWidth="1"/>
    <col min="7940" max="7940" width="16.5" style="527" customWidth="1"/>
    <col min="7941" max="7941" width="4.33203125" style="527" customWidth="1"/>
    <col min="7942" max="7942" width="3.33203125" style="527" customWidth="1"/>
    <col min="7943" max="8192" width="0" style="527" hidden="1"/>
    <col min="8193" max="8193" width="4.33203125" style="527" customWidth="1"/>
    <col min="8194" max="8194" width="43.83203125" style="527" customWidth="1"/>
    <col min="8195" max="8195" width="38.83203125" style="527" customWidth="1"/>
    <col min="8196" max="8196" width="16.5" style="527" customWidth="1"/>
    <col min="8197" max="8197" width="4.33203125" style="527" customWidth="1"/>
    <col min="8198" max="8198" width="3.33203125" style="527" customWidth="1"/>
    <col min="8199" max="8448" width="0" style="527" hidden="1"/>
    <col min="8449" max="8449" width="4.33203125" style="527" customWidth="1"/>
    <col min="8450" max="8450" width="43.83203125" style="527" customWidth="1"/>
    <col min="8451" max="8451" width="38.83203125" style="527" customWidth="1"/>
    <col min="8452" max="8452" width="16.5" style="527" customWidth="1"/>
    <col min="8453" max="8453" width="4.33203125" style="527" customWidth="1"/>
    <col min="8454" max="8454" width="3.33203125" style="527" customWidth="1"/>
    <col min="8455" max="8704" width="0" style="527" hidden="1"/>
    <col min="8705" max="8705" width="4.33203125" style="527" customWidth="1"/>
    <col min="8706" max="8706" width="43.83203125" style="527" customWidth="1"/>
    <col min="8707" max="8707" width="38.83203125" style="527" customWidth="1"/>
    <col min="8708" max="8708" width="16.5" style="527" customWidth="1"/>
    <col min="8709" max="8709" width="4.33203125" style="527" customWidth="1"/>
    <col min="8710" max="8710" width="3.33203125" style="527" customWidth="1"/>
    <col min="8711" max="8960" width="0" style="527" hidden="1"/>
    <col min="8961" max="8961" width="4.33203125" style="527" customWidth="1"/>
    <col min="8962" max="8962" width="43.83203125" style="527" customWidth="1"/>
    <col min="8963" max="8963" width="38.83203125" style="527" customWidth="1"/>
    <col min="8964" max="8964" width="16.5" style="527" customWidth="1"/>
    <col min="8965" max="8965" width="4.33203125" style="527" customWidth="1"/>
    <col min="8966" max="8966" width="3.33203125" style="527" customWidth="1"/>
    <col min="8967" max="9216" width="0" style="527" hidden="1"/>
    <col min="9217" max="9217" width="4.33203125" style="527" customWidth="1"/>
    <col min="9218" max="9218" width="43.83203125" style="527" customWidth="1"/>
    <col min="9219" max="9219" width="38.83203125" style="527" customWidth="1"/>
    <col min="9220" max="9220" width="16.5" style="527" customWidth="1"/>
    <col min="9221" max="9221" width="4.33203125" style="527" customWidth="1"/>
    <col min="9222" max="9222" width="3.33203125" style="527" customWidth="1"/>
    <col min="9223" max="9472" width="0" style="527" hidden="1"/>
    <col min="9473" max="9473" width="4.33203125" style="527" customWidth="1"/>
    <col min="9474" max="9474" width="43.83203125" style="527" customWidth="1"/>
    <col min="9475" max="9475" width="38.83203125" style="527" customWidth="1"/>
    <col min="9476" max="9476" width="16.5" style="527" customWidth="1"/>
    <col min="9477" max="9477" width="4.33203125" style="527" customWidth="1"/>
    <col min="9478" max="9478" width="3.33203125" style="527" customWidth="1"/>
    <col min="9479" max="9728" width="0" style="527" hidden="1"/>
    <col min="9729" max="9729" width="4.33203125" style="527" customWidth="1"/>
    <col min="9730" max="9730" width="43.83203125" style="527" customWidth="1"/>
    <col min="9731" max="9731" width="38.83203125" style="527" customWidth="1"/>
    <col min="9732" max="9732" width="16.5" style="527" customWidth="1"/>
    <col min="9733" max="9733" width="4.33203125" style="527" customWidth="1"/>
    <col min="9734" max="9734" width="3.33203125" style="527" customWidth="1"/>
    <col min="9735" max="9984" width="0" style="527" hidden="1"/>
    <col min="9985" max="9985" width="4.33203125" style="527" customWidth="1"/>
    <col min="9986" max="9986" width="43.83203125" style="527" customWidth="1"/>
    <col min="9987" max="9987" width="38.83203125" style="527" customWidth="1"/>
    <col min="9988" max="9988" width="16.5" style="527" customWidth="1"/>
    <col min="9989" max="9989" width="4.33203125" style="527" customWidth="1"/>
    <col min="9990" max="9990" width="3.33203125" style="527" customWidth="1"/>
    <col min="9991" max="10240" width="0" style="527" hidden="1"/>
    <col min="10241" max="10241" width="4.33203125" style="527" customWidth="1"/>
    <col min="10242" max="10242" width="43.83203125" style="527" customWidth="1"/>
    <col min="10243" max="10243" width="38.83203125" style="527" customWidth="1"/>
    <col min="10244" max="10244" width="16.5" style="527" customWidth="1"/>
    <col min="10245" max="10245" width="4.33203125" style="527" customWidth="1"/>
    <col min="10246" max="10246" width="3.33203125" style="527" customWidth="1"/>
    <col min="10247" max="10496" width="0" style="527" hidden="1"/>
    <col min="10497" max="10497" width="4.33203125" style="527" customWidth="1"/>
    <col min="10498" max="10498" width="43.83203125" style="527" customWidth="1"/>
    <col min="10499" max="10499" width="38.83203125" style="527" customWidth="1"/>
    <col min="10500" max="10500" width="16.5" style="527" customWidth="1"/>
    <col min="10501" max="10501" width="4.33203125" style="527" customWidth="1"/>
    <col min="10502" max="10502" width="3.33203125" style="527" customWidth="1"/>
    <col min="10503" max="10752" width="0" style="527" hidden="1"/>
    <col min="10753" max="10753" width="4.33203125" style="527" customWidth="1"/>
    <col min="10754" max="10754" width="43.83203125" style="527" customWidth="1"/>
    <col min="10755" max="10755" width="38.83203125" style="527" customWidth="1"/>
    <col min="10756" max="10756" width="16.5" style="527" customWidth="1"/>
    <col min="10757" max="10757" width="4.33203125" style="527" customWidth="1"/>
    <col min="10758" max="10758" width="3.33203125" style="527" customWidth="1"/>
    <col min="10759" max="11008" width="0" style="527" hidden="1"/>
    <col min="11009" max="11009" width="4.33203125" style="527" customWidth="1"/>
    <col min="11010" max="11010" width="43.83203125" style="527" customWidth="1"/>
    <col min="11011" max="11011" width="38.83203125" style="527" customWidth="1"/>
    <col min="11012" max="11012" width="16.5" style="527" customWidth="1"/>
    <col min="11013" max="11013" width="4.33203125" style="527" customWidth="1"/>
    <col min="11014" max="11014" width="3.33203125" style="527" customWidth="1"/>
    <col min="11015" max="11264" width="0" style="527" hidden="1"/>
    <col min="11265" max="11265" width="4.33203125" style="527" customWidth="1"/>
    <col min="11266" max="11266" width="43.83203125" style="527" customWidth="1"/>
    <col min="11267" max="11267" width="38.83203125" style="527" customWidth="1"/>
    <col min="11268" max="11268" width="16.5" style="527" customWidth="1"/>
    <col min="11269" max="11269" width="4.33203125" style="527" customWidth="1"/>
    <col min="11270" max="11270" width="3.33203125" style="527" customWidth="1"/>
    <col min="11271" max="11520" width="0" style="527" hidden="1"/>
    <col min="11521" max="11521" width="4.33203125" style="527" customWidth="1"/>
    <col min="11522" max="11522" width="43.83203125" style="527" customWidth="1"/>
    <col min="11523" max="11523" width="38.83203125" style="527" customWidth="1"/>
    <col min="11524" max="11524" width="16.5" style="527" customWidth="1"/>
    <col min="11525" max="11525" width="4.33203125" style="527" customWidth="1"/>
    <col min="11526" max="11526" width="3.33203125" style="527" customWidth="1"/>
    <col min="11527" max="11776" width="0" style="527" hidden="1"/>
    <col min="11777" max="11777" width="4.33203125" style="527" customWidth="1"/>
    <col min="11778" max="11778" width="43.83203125" style="527" customWidth="1"/>
    <col min="11779" max="11779" width="38.83203125" style="527" customWidth="1"/>
    <col min="11780" max="11780" width="16.5" style="527" customWidth="1"/>
    <col min="11781" max="11781" width="4.33203125" style="527" customWidth="1"/>
    <col min="11782" max="11782" width="3.33203125" style="527" customWidth="1"/>
    <col min="11783" max="12032" width="0" style="527" hidden="1"/>
    <col min="12033" max="12033" width="4.33203125" style="527" customWidth="1"/>
    <col min="12034" max="12034" width="43.83203125" style="527" customWidth="1"/>
    <col min="12035" max="12035" width="38.83203125" style="527" customWidth="1"/>
    <col min="12036" max="12036" width="16.5" style="527" customWidth="1"/>
    <col min="12037" max="12037" width="4.33203125" style="527" customWidth="1"/>
    <col min="12038" max="12038" width="3.33203125" style="527" customWidth="1"/>
    <col min="12039" max="12288" width="0" style="527" hidden="1"/>
    <col min="12289" max="12289" width="4.33203125" style="527" customWidth="1"/>
    <col min="12290" max="12290" width="43.83203125" style="527" customWidth="1"/>
    <col min="12291" max="12291" width="38.83203125" style="527" customWidth="1"/>
    <col min="12292" max="12292" width="16.5" style="527" customWidth="1"/>
    <col min="12293" max="12293" width="4.33203125" style="527" customWidth="1"/>
    <col min="12294" max="12294" width="3.33203125" style="527" customWidth="1"/>
    <col min="12295" max="12544" width="0" style="527" hidden="1"/>
    <col min="12545" max="12545" width="4.33203125" style="527" customWidth="1"/>
    <col min="12546" max="12546" width="43.83203125" style="527" customWidth="1"/>
    <col min="12547" max="12547" width="38.83203125" style="527" customWidth="1"/>
    <col min="12548" max="12548" width="16.5" style="527" customWidth="1"/>
    <col min="12549" max="12549" width="4.33203125" style="527" customWidth="1"/>
    <col min="12550" max="12550" width="3.33203125" style="527" customWidth="1"/>
    <col min="12551" max="12800" width="0" style="527" hidden="1"/>
    <col min="12801" max="12801" width="4.33203125" style="527" customWidth="1"/>
    <col min="12802" max="12802" width="43.83203125" style="527" customWidth="1"/>
    <col min="12803" max="12803" width="38.83203125" style="527" customWidth="1"/>
    <col min="12804" max="12804" width="16.5" style="527" customWidth="1"/>
    <col min="12805" max="12805" width="4.33203125" style="527" customWidth="1"/>
    <col min="12806" max="12806" width="3.33203125" style="527" customWidth="1"/>
    <col min="12807" max="13056" width="0" style="527" hidden="1"/>
    <col min="13057" max="13057" width="4.33203125" style="527" customWidth="1"/>
    <col min="13058" max="13058" width="43.83203125" style="527" customWidth="1"/>
    <col min="13059" max="13059" width="38.83203125" style="527" customWidth="1"/>
    <col min="13060" max="13060" width="16.5" style="527" customWidth="1"/>
    <col min="13061" max="13061" width="4.33203125" style="527" customWidth="1"/>
    <col min="13062" max="13062" width="3.33203125" style="527" customWidth="1"/>
    <col min="13063" max="13312" width="0" style="527" hidden="1"/>
    <col min="13313" max="13313" width="4.33203125" style="527" customWidth="1"/>
    <col min="13314" max="13314" width="43.83203125" style="527" customWidth="1"/>
    <col min="13315" max="13315" width="38.83203125" style="527" customWidth="1"/>
    <col min="13316" max="13316" width="16.5" style="527" customWidth="1"/>
    <col min="13317" max="13317" width="4.33203125" style="527" customWidth="1"/>
    <col min="13318" max="13318" width="3.33203125" style="527" customWidth="1"/>
    <col min="13319" max="13568" width="0" style="527" hidden="1"/>
    <col min="13569" max="13569" width="4.33203125" style="527" customWidth="1"/>
    <col min="13570" max="13570" width="43.83203125" style="527" customWidth="1"/>
    <col min="13571" max="13571" width="38.83203125" style="527" customWidth="1"/>
    <col min="13572" max="13572" width="16.5" style="527" customWidth="1"/>
    <col min="13573" max="13573" width="4.33203125" style="527" customWidth="1"/>
    <col min="13574" max="13574" width="3.33203125" style="527" customWidth="1"/>
    <col min="13575" max="13824" width="0" style="527" hidden="1"/>
    <col min="13825" max="13825" width="4.33203125" style="527" customWidth="1"/>
    <col min="13826" max="13826" width="43.83203125" style="527" customWidth="1"/>
    <col min="13827" max="13827" width="38.83203125" style="527" customWidth="1"/>
    <col min="13828" max="13828" width="16.5" style="527" customWidth="1"/>
    <col min="13829" max="13829" width="4.33203125" style="527" customWidth="1"/>
    <col min="13830" max="13830" width="3.33203125" style="527" customWidth="1"/>
    <col min="13831" max="14080" width="0" style="527" hidden="1"/>
    <col min="14081" max="14081" width="4.33203125" style="527" customWidth="1"/>
    <col min="14082" max="14082" width="43.83203125" style="527" customWidth="1"/>
    <col min="14083" max="14083" width="38.83203125" style="527" customWidth="1"/>
    <col min="14084" max="14084" width="16.5" style="527" customWidth="1"/>
    <col min="14085" max="14085" width="4.33203125" style="527" customWidth="1"/>
    <col min="14086" max="14086" width="3.33203125" style="527" customWidth="1"/>
    <col min="14087" max="14336" width="0" style="527" hidden="1"/>
    <col min="14337" max="14337" width="4.33203125" style="527" customWidth="1"/>
    <col min="14338" max="14338" width="43.83203125" style="527" customWidth="1"/>
    <col min="14339" max="14339" width="38.83203125" style="527" customWidth="1"/>
    <col min="14340" max="14340" width="16.5" style="527" customWidth="1"/>
    <col min="14341" max="14341" width="4.33203125" style="527" customWidth="1"/>
    <col min="14342" max="14342" width="3.33203125" style="527" customWidth="1"/>
    <col min="14343" max="14592" width="0" style="527" hidden="1"/>
    <col min="14593" max="14593" width="4.33203125" style="527" customWidth="1"/>
    <col min="14594" max="14594" width="43.83203125" style="527" customWidth="1"/>
    <col min="14595" max="14595" width="38.83203125" style="527" customWidth="1"/>
    <col min="14596" max="14596" width="16.5" style="527" customWidth="1"/>
    <col min="14597" max="14597" width="4.33203125" style="527" customWidth="1"/>
    <col min="14598" max="14598" width="3.33203125" style="527" customWidth="1"/>
    <col min="14599" max="14848" width="0" style="527" hidden="1"/>
    <col min="14849" max="14849" width="4.33203125" style="527" customWidth="1"/>
    <col min="14850" max="14850" width="43.83203125" style="527" customWidth="1"/>
    <col min="14851" max="14851" width="38.83203125" style="527" customWidth="1"/>
    <col min="14852" max="14852" width="16.5" style="527" customWidth="1"/>
    <col min="14853" max="14853" width="4.33203125" style="527" customWidth="1"/>
    <col min="14854" max="14854" width="3.33203125" style="527" customWidth="1"/>
    <col min="14855" max="15104" width="0" style="527" hidden="1"/>
    <col min="15105" max="15105" width="4.33203125" style="527" customWidth="1"/>
    <col min="15106" max="15106" width="43.83203125" style="527" customWidth="1"/>
    <col min="15107" max="15107" width="38.83203125" style="527" customWidth="1"/>
    <col min="15108" max="15108" width="16.5" style="527" customWidth="1"/>
    <col min="15109" max="15109" width="4.33203125" style="527" customWidth="1"/>
    <col min="15110" max="15110" width="3.33203125" style="527" customWidth="1"/>
    <col min="15111" max="15360" width="0" style="527" hidden="1"/>
    <col min="15361" max="15361" width="4.33203125" style="527" customWidth="1"/>
    <col min="15362" max="15362" width="43.83203125" style="527" customWidth="1"/>
    <col min="15363" max="15363" width="38.83203125" style="527" customWidth="1"/>
    <col min="15364" max="15364" width="16.5" style="527" customWidth="1"/>
    <col min="15365" max="15365" width="4.33203125" style="527" customWidth="1"/>
    <col min="15366" max="15366" width="3.33203125" style="527" customWidth="1"/>
    <col min="15367" max="15616" width="0" style="527" hidden="1"/>
    <col min="15617" max="15617" width="4.33203125" style="527" customWidth="1"/>
    <col min="15618" max="15618" width="43.83203125" style="527" customWidth="1"/>
    <col min="15619" max="15619" width="38.83203125" style="527" customWidth="1"/>
    <col min="15620" max="15620" width="16.5" style="527" customWidth="1"/>
    <col min="15621" max="15621" width="4.33203125" style="527" customWidth="1"/>
    <col min="15622" max="15622" width="3.33203125" style="527" customWidth="1"/>
    <col min="15623" max="15872" width="0" style="527" hidden="1"/>
    <col min="15873" max="15873" width="4.33203125" style="527" customWidth="1"/>
    <col min="15874" max="15874" width="43.83203125" style="527" customWidth="1"/>
    <col min="15875" max="15875" width="38.83203125" style="527" customWidth="1"/>
    <col min="15876" max="15876" width="16.5" style="527" customWidth="1"/>
    <col min="15877" max="15877" width="4.33203125" style="527" customWidth="1"/>
    <col min="15878" max="15878" width="3.33203125" style="527" customWidth="1"/>
    <col min="15879" max="16128" width="0" style="527" hidden="1"/>
    <col min="16129" max="16129" width="4.33203125" style="527" customWidth="1"/>
    <col min="16130" max="16130" width="43.83203125" style="527" customWidth="1"/>
    <col min="16131" max="16131" width="38.83203125" style="527" customWidth="1"/>
    <col min="16132" max="16132" width="16.5" style="527" customWidth="1"/>
    <col min="16133" max="16133" width="4.33203125" style="527" customWidth="1"/>
    <col min="16134" max="16134" width="3.33203125" style="527" customWidth="1"/>
    <col min="16135" max="16384" width="0" style="527" hidden="1"/>
  </cols>
  <sheetData>
    <row r="1" spans="1:6">
      <c r="A1" s="2755" t="s">
        <v>1110</v>
      </c>
      <c r="B1" s="2777"/>
      <c r="C1" s="2777"/>
      <c r="D1" s="2776"/>
      <c r="E1" s="593">
        <v>23</v>
      </c>
    </row>
    <row r="2" spans="1:6">
      <c r="A2" s="1988" t="s">
        <v>1180</v>
      </c>
      <c r="B2" s="2779"/>
      <c r="C2" s="1989"/>
      <c r="D2" s="1989"/>
      <c r="E2" s="1990"/>
    </row>
    <row r="3" spans="1:6">
      <c r="A3" s="1991" t="s">
        <v>710</v>
      </c>
      <c r="B3" s="2759"/>
      <c r="C3" s="674"/>
      <c r="D3" s="674"/>
      <c r="E3" s="1992"/>
    </row>
    <row r="4" spans="1:6">
      <c r="A4" s="2377"/>
      <c r="E4" s="2047"/>
    </row>
    <row r="5" spans="1:6">
      <c r="A5" s="2788">
        <v>1</v>
      </c>
      <c r="B5" s="720" t="s">
        <v>1181</v>
      </c>
      <c r="C5" s="720"/>
      <c r="D5" s="720"/>
      <c r="E5" s="2000"/>
    </row>
    <row r="6" spans="1:6">
      <c r="A6" s="2377"/>
      <c r="B6" s="720"/>
      <c r="C6" s="720"/>
      <c r="D6" s="720"/>
      <c r="E6" s="2000"/>
    </row>
    <row r="7" spans="1:6">
      <c r="A7" s="2788">
        <v>2</v>
      </c>
      <c r="B7" s="720" t="s">
        <v>1182</v>
      </c>
      <c r="C7" s="720"/>
      <c r="D7" s="720"/>
      <c r="E7" s="2000"/>
    </row>
    <row r="8" spans="1:6">
      <c r="A8" s="2788"/>
      <c r="B8" s="720"/>
      <c r="C8" s="720"/>
      <c r="D8" s="720"/>
      <c r="E8" s="2000"/>
    </row>
    <row r="9" spans="1:6">
      <c r="A9" s="676" t="s">
        <v>639</v>
      </c>
      <c r="B9" s="2772" t="s">
        <v>912</v>
      </c>
      <c r="C9" s="2772" t="s">
        <v>1183</v>
      </c>
      <c r="D9" s="2772" t="s">
        <v>1184</v>
      </c>
      <c r="E9" s="676" t="s">
        <v>639</v>
      </c>
      <c r="F9" s="2046"/>
    </row>
    <row r="10" spans="1:6" ht="12" thickBot="1">
      <c r="A10" s="677" t="s">
        <v>642</v>
      </c>
      <c r="B10" s="2038" t="s">
        <v>651</v>
      </c>
      <c r="C10" s="2027"/>
      <c r="D10" s="2045" t="s">
        <v>652</v>
      </c>
      <c r="E10" s="677" t="s">
        <v>642</v>
      </c>
      <c r="F10" s="2046"/>
    </row>
    <row r="11" spans="1:6">
      <c r="A11" s="1999"/>
      <c r="B11" s="2045" t="s">
        <v>1185</v>
      </c>
      <c r="C11" s="2021"/>
      <c r="D11" s="2789"/>
      <c r="E11" s="2000"/>
    </row>
    <row r="12" spans="1:6">
      <c r="A12" s="677">
        <v>1</v>
      </c>
      <c r="B12" s="2027" t="s">
        <v>1186</v>
      </c>
      <c r="C12" s="2012" t="s">
        <v>1187</v>
      </c>
      <c r="D12" s="690">
        <v>63081</v>
      </c>
      <c r="E12" s="2038">
        <v>1</v>
      </c>
    </row>
    <row r="13" spans="1:6">
      <c r="A13" s="677">
        <v>2</v>
      </c>
      <c r="B13" s="2027" t="s">
        <v>1188</v>
      </c>
      <c r="C13" s="2012" t="s">
        <v>1189</v>
      </c>
      <c r="D13" s="690">
        <v>983109</v>
      </c>
      <c r="E13" s="2038">
        <v>2</v>
      </c>
    </row>
    <row r="14" spans="1:6">
      <c r="A14" s="677">
        <v>3</v>
      </c>
      <c r="B14" s="2027" t="s">
        <v>1190</v>
      </c>
      <c r="C14" s="2012" t="s">
        <v>1191</v>
      </c>
      <c r="D14" s="690">
        <v>95553</v>
      </c>
      <c r="E14" s="2038">
        <v>3</v>
      </c>
    </row>
    <row r="15" spans="1:6">
      <c r="A15" s="677">
        <v>4</v>
      </c>
      <c r="B15" s="2027" t="s">
        <v>1192</v>
      </c>
      <c r="C15" s="2012" t="s">
        <v>1193</v>
      </c>
      <c r="D15" s="690">
        <f>SUM(D12:D14)</f>
        <v>1141743</v>
      </c>
      <c r="E15" s="2038">
        <v>4</v>
      </c>
    </row>
    <row r="16" spans="1:6">
      <c r="A16" s="1999"/>
      <c r="B16" s="2045" t="s">
        <v>1194</v>
      </c>
      <c r="C16" s="2021"/>
      <c r="D16" s="716"/>
      <c r="E16" s="2045"/>
    </row>
    <row r="17" spans="1:5">
      <c r="A17" s="677">
        <v>5</v>
      </c>
      <c r="B17" s="2027" t="s">
        <v>1195</v>
      </c>
      <c r="C17" s="2012" t="s">
        <v>1196</v>
      </c>
      <c r="D17" s="690">
        <v>23035998</v>
      </c>
      <c r="E17" s="2038">
        <v>5</v>
      </c>
    </row>
    <row r="18" spans="1:5">
      <c r="A18" s="677">
        <v>6</v>
      </c>
      <c r="B18" s="2027" t="s">
        <v>1197</v>
      </c>
      <c r="C18" s="2012" t="s">
        <v>1198</v>
      </c>
      <c r="D18" s="690">
        <v>149841</v>
      </c>
      <c r="E18" s="2038">
        <v>6</v>
      </c>
    </row>
    <row r="19" spans="1:5">
      <c r="A19" s="677">
        <v>7</v>
      </c>
      <c r="B19" s="2027" t="s">
        <v>1199</v>
      </c>
      <c r="C19" s="2012" t="s">
        <v>1200</v>
      </c>
      <c r="D19" s="690">
        <f>SUM(D17:D18)</f>
        <v>23185839</v>
      </c>
      <c r="E19" s="2038">
        <v>7</v>
      </c>
    </row>
    <row r="20" spans="1:5">
      <c r="A20" s="677">
        <v>8</v>
      </c>
      <c r="B20" s="2027" t="s">
        <v>1201</v>
      </c>
      <c r="C20" s="2012" t="s">
        <v>1202</v>
      </c>
      <c r="D20" s="690">
        <f>+D19/360</f>
        <v>64405.10833333333</v>
      </c>
      <c r="E20" s="2038">
        <v>8</v>
      </c>
    </row>
    <row r="21" spans="1:5">
      <c r="A21" s="1999">
        <v>9</v>
      </c>
      <c r="B21" s="2000" t="s">
        <v>1203</v>
      </c>
      <c r="C21" s="2021"/>
      <c r="D21" s="716"/>
      <c r="E21" s="2045">
        <v>9</v>
      </c>
    </row>
    <row r="22" spans="1:5">
      <c r="A22" s="677"/>
      <c r="B22" s="2027" t="s">
        <v>1204</v>
      </c>
      <c r="C22" s="2012" t="s">
        <v>1205</v>
      </c>
      <c r="D22" s="690">
        <f>ROUND(+D15/D20,0)</f>
        <v>18</v>
      </c>
      <c r="E22" s="2038"/>
    </row>
    <row r="23" spans="1:5">
      <c r="A23" s="677">
        <v>10</v>
      </c>
      <c r="B23" s="2027" t="s">
        <v>1206</v>
      </c>
      <c r="C23" s="2012" t="s">
        <v>1207</v>
      </c>
      <c r="D23" s="690">
        <f>+D22+15</f>
        <v>33</v>
      </c>
      <c r="E23" s="2038">
        <v>10</v>
      </c>
    </row>
    <row r="24" spans="1:5">
      <c r="A24" s="1999"/>
      <c r="B24" s="2045" t="s">
        <v>1208</v>
      </c>
      <c r="C24" s="2021"/>
      <c r="D24" s="716"/>
      <c r="E24" s="2045"/>
    </row>
    <row r="25" spans="1:5">
      <c r="A25" s="677">
        <v>11</v>
      </c>
      <c r="B25" s="2027" t="s">
        <v>1209</v>
      </c>
      <c r="C25" s="2012" t="s">
        <v>1210</v>
      </c>
      <c r="D25" s="690">
        <v>9670</v>
      </c>
      <c r="E25" s="2038">
        <v>11</v>
      </c>
    </row>
    <row r="26" spans="1:5">
      <c r="A26" s="677">
        <v>12</v>
      </c>
      <c r="B26" s="2027" t="s">
        <v>1211</v>
      </c>
      <c r="C26" s="2012" t="s">
        <v>1212</v>
      </c>
      <c r="D26" s="690">
        <v>280377</v>
      </c>
      <c r="E26" s="2038">
        <v>12</v>
      </c>
    </row>
    <row r="27" spans="1:5">
      <c r="A27" s="677">
        <v>13</v>
      </c>
      <c r="B27" s="2027" t="s">
        <v>1213</v>
      </c>
      <c r="C27" s="2012" t="s">
        <v>1214</v>
      </c>
      <c r="D27" s="690">
        <v>330294</v>
      </c>
      <c r="E27" s="2038">
        <v>13</v>
      </c>
    </row>
    <row r="28" spans="1:5">
      <c r="A28" s="677">
        <v>14</v>
      </c>
      <c r="B28" s="2027" t="s">
        <v>1215</v>
      </c>
      <c r="C28" s="2012" t="s">
        <v>1191</v>
      </c>
      <c r="D28" s="690">
        <v>353241</v>
      </c>
      <c r="E28" s="2038">
        <v>14</v>
      </c>
    </row>
    <row r="29" spans="1:5">
      <c r="A29" s="677">
        <v>15</v>
      </c>
      <c r="B29" s="2027" t="s">
        <v>1216</v>
      </c>
      <c r="C29" s="2012" t="s">
        <v>1217</v>
      </c>
      <c r="D29" s="690">
        <f>SUM(D25:D28)</f>
        <v>973582</v>
      </c>
      <c r="E29" s="2038">
        <v>15</v>
      </c>
    </row>
    <row r="30" spans="1:5">
      <c r="A30" s="1999"/>
      <c r="B30" s="2045" t="s">
        <v>1218</v>
      </c>
      <c r="C30" s="2021"/>
      <c r="D30" s="716"/>
      <c r="E30" s="2045"/>
    </row>
    <row r="31" spans="1:5">
      <c r="A31" s="677">
        <v>16</v>
      </c>
      <c r="B31" s="2027" t="s">
        <v>1219</v>
      </c>
      <c r="C31" s="2012" t="s">
        <v>1220</v>
      </c>
      <c r="D31" s="690">
        <v>16146571</v>
      </c>
      <c r="E31" s="2038">
        <v>16</v>
      </c>
    </row>
    <row r="32" spans="1:5" ht="11.25" customHeight="1">
      <c r="A32" s="677">
        <v>17</v>
      </c>
      <c r="B32" s="2027" t="s">
        <v>1221</v>
      </c>
      <c r="C32" s="2790" t="s">
        <v>1222</v>
      </c>
      <c r="D32" s="690">
        <v>1971430</v>
      </c>
      <c r="E32" s="2038">
        <v>17</v>
      </c>
    </row>
    <row r="33" spans="1:5">
      <c r="A33" s="677">
        <v>18</v>
      </c>
      <c r="B33" s="2027" t="s">
        <v>1223</v>
      </c>
      <c r="C33" s="2012" t="s">
        <v>1224</v>
      </c>
      <c r="D33" s="690">
        <f>D31+D18-D32</f>
        <v>14324982</v>
      </c>
      <c r="E33" s="2038">
        <v>18</v>
      </c>
    </row>
    <row r="34" spans="1:5">
      <c r="A34" s="677">
        <v>19</v>
      </c>
      <c r="B34" s="2027" t="s">
        <v>1225</v>
      </c>
      <c r="C34" s="2012" t="s">
        <v>1226</v>
      </c>
      <c r="D34" s="690">
        <f>ROUND(D33/360,0)</f>
        <v>39792</v>
      </c>
      <c r="E34" s="2038">
        <v>19</v>
      </c>
    </row>
    <row r="35" spans="1:5">
      <c r="A35" s="1999">
        <v>20</v>
      </c>
      <c r="B35" s="2000" t="s">
        <v>1227</v>
      </c>
      <c r="C35" s="638"/>
      <c r="D35" s="716"/>
      <c r="E35" s="2045">
        <v>20</v>
      </c>
    </row>
    <row r="36" spans="1:5">
      <c r="A36" s="677"/>
      <c r="B36" s="2027" t="s">
        <v>1228</v>
      </c>
      <c r="C36" s="2012" t="s">
        <v>1229</v>
      </c>
      <c r="D36" s="690">
        <f>ROUND(+D29/D34,0)</f>
        <v>24</v>
      </c>
      <c r="E36" s="2038"/>
    </row>
    <row r="37" spans="1:5">
      <c r="A37" s="677">
        <v>21</v>
      </c>
      <c r="B37" s="2027" t="s">
        <v>1230</v>
      </c>
      <c r="C37" s="2012" t="s">
        <v>1231</v>
      </c>
      <c r="D37" s="690">
        <f>ROUND(D23-D36,0)</f>
        <v>9</v>
      </c>
      <c r="E37" s="2038">
        <v>21</v>
      </c>
    </row>
    <row r="38" spans="1:5">
      <c r="A38" s="677">
        <v>22</v>
      </c>
      <c r="B38" s="2027" t="s">
        <v>1232</v>
      </c>
      <c r="C38" s="2012" t="s">
        <v>1233</v>
      </c>
      <c r="D38" s="690">
        <f>D37*D34</f>
        <v>358128</v>
      </c>
      <c r="E38" s="2038">
        <v>22</v>
      </c>
    </row>
    <row r="39" spans="1:5">
      <c r="A39" s="677">
        <v>23</v>
      </c>
      <c r="B39" s="2027" t="s">
        <v>1234</v>
      </c>
      <c r="C39" s="2012" t="s">
        <v>1235</v>
      </c>
      <c r="D39" s="690">
        <v>584766</v>
      </c>
      <c r="E39" s="2038">
        <v>23</v>
      </c>
    </row>
    <row r="40" spans="1:5">
      <c r="A40" s="677">
        <v>24</v>
      </c>
      <c r="B40" s="2027" t="s">
        <v>1236</v>
      </c>
      <c r="C40" s="2012" t="s">
        <v>1237</v>
      </c>
      <c r="D40" s="690">
        <f>IF(D38&lt;D39,D38,D39)</f>
        <v>358128</v>
      </c>
      <c r="E40" s="2038">
        <v>24</v>
      </c>
    </row>
    <row r="41" spans="1:5">
      <c r="A41" s="1999"/>
      <c r="B41" s="2045" t="s">
        <v>1238</v>
      </c>
      <c r="C41" s="2021"/>
      <c r="D41" s="716"/>
      <c r="E41" s="2045"/>
    </row>
    <row r="42" spans="1:5">
      <c r="A42" s="677">
        <v>25</v>
      </c>
      <c r="B42" s="2027" t="s">
        <v>1239</v>
      </c>
      <c r="C42" s="2012" t="s">
        <v>1240</v>
      </c>
      <c r="D42" s="690">
        <v>795595</v>
      </c>
      <c r="E42" s="2038">
        <v>25</v>
      </c>
    </row>
    <row r="43" spans="1:5">
      <c r="A43" s="677">
        <v>26</v>
      </c>
      <c r="B43" s="2027" t="s">
        <v>1241</v>
      </c>
      <c r="C43" s="2012" t="s">
        <v>1191</v>
      </c>
      <c r="D43" s="690">
        <v>0</v>
      </c>
      <c r="E43" s="2038">
        <v>26</v>
      </c>
    </row>
    <row r="44" spans="1:5">
      <c r="A44" s="1999">
        <v>27</v>
      </c>
      <c r="B44" s="2000" t="s">
        <v>1242</v>
      </c>
      <c r="C44" s="2021"/>
      <c r="D44" s="716"/>
      <c r="E44" s="2045">
        <v>27</v>
      </c>
    </row>
    <row r="45" spans="1:5">
      <c r="A45" s="677"/>
      <c r="B45" s="2027" t="s">
        <v>1243</v>
      </c>
      <c r="C45" s="2012" t="s">
        <v>1244</v>
      </c>
      <c r="D45" s="690">
        <f>+D42-D43</f>
        <v>795595</v>
      </c>
      <c r="E45" s="2038"/>
    </row>
    <row r="46" spans="1:5" ht="12" thickBot="1">
      <c r="A46" s="677">
        <v>28</v>
      </c>
      <c r="B46" s="2027" t="s">
        <v>1245</v>
      </c>
      <c r="C46" s="2012" t="s">
        <v>1246</v>
      </c>
      <c r="D46" s="2791">
        <f>+D40+D45</f>
        <v>1153723</v>
      </c>
      <c r="E46" s="2038">
        <v>28</v>
      </c>
    </row>
    <row r="47" spans="1:5">
      <c r="A47" s="2377"/>
      <c r="B47" s="720"/>
      <c r="C47" s="720"/>
      <c r="D47" s="720"/>
      <c r="E47" s="2000"/>
    </row>
    <row r="48" spans="1:5">
      <c r="A48" s="2764" t="s">
        <v>1247</v>
      </c>
      <c r="B48" s="720"/>
      <c r="C48" s="720"/>
      <c r="D48" s="720"/>
      <c r="E48" s="2000"/>
    </row>
    <row r="49" spans="1:5">
      <c r="A49" s="2377"/>
      <c r="B49" s="720"/>
      <c r="C49" s="720"/>
      <c r="D49" s="1358"/>
      <c r="E49" s="1359"/>
    </row>
    <row r="50" spans="1:5">
      <c r="A50" s="2377" t="s">
        <v>1248</v>
      </c>
      <c r="B50" s="720" t="s">
        <v>1249</v>
      </c>
      <c r="C50" s="720"/>
      <c r="D50" s="720"/>
      <c r="E50" s="2000"/>
    </row>
    <row r="51" spans="1:5">
      <c r="A51" s="2377"/>
      <c r="B51" s="720"/>
      <c r="C51" s="720"/>
      <c r="D51" s="720"/>
      <c r="E51" s="2000"/>
    </row>
    <row r="52" spans="1:5">
      <c r="A52" s="2377" t="s">
        <v>1250</v>
      </c>
      <c r="B52" s="720" t="s">
        <v>1251</v>
      </c>
      <c r="C52" s="720"/>
      <c r="D52" s="720"/>
      <c r="E52" s="2000"/>
    </row>
    <row r="53" spans="1:5">
      <c r="A53" s="2377"/>
      <c r="B53" s="720" t="s">
        <v>1252</v>
      </c>
      <c r="C53" s="720"/>
      <c r="D53" s="720"/>
      <c r="E53" s="2000"/>
    </row>
    <row r="54" spans="1:5">
      <c r="A54" s="2377"/>
      <c r="B54" s="720" t="s">
        <v>1253</v>
      </c>
      <c r="C54" s="720"/>
      <c r="D54" s="720"/>
      <c r="E54" s="2000"/>
    </row>
    <row r="55" spans="1:5">
      <c r="A55" s="2377"/>
      <c r="E55" s="2047"/>
    </row>
    <row r="56" spans="1:5">
      <c r="A56" s="2377" t="s">
        <v>1254</v>
      </c>
      <c r="B56" s="720" t="s">
        <v>1255</v>
      </c>
      <c r="C56" s="720"/>
      <c r="D56" s="720"/>
      <c r="E56" s="2000"/>
    </row>
    <row r="57" spans="1:5">
      <c r="A57" s="2377"/>
      <c r="B57" s="720"/>
      <c r="C57" s="720"/>
      <c r="D57" s="720"/>
      <c r="E57" s="2000"/>
    </row>
    <row r="58" spans="1:5">
      <c r="A58" s="2377"/>
      <c r="B58" s="720"/>
      <c r="C58" s="720"/>
      <c r="D58" s="720"/>
      <c r="E58" s="2000"/>
    </row>
    <row r="59" spans="1:5">
      <c r="A59" s="2377"/>
      <c r="B59" s="2792"/>
      <c r="C59" s="720"/>
      <c r="D59" s="720"/>
      <c r="E59" s="2000"/>
    </row>
    <row r="60" spans="1:5">
      <c r="A60" s="2377"/>
      <c r="B60" s="2793"/>
      <c r="C60" s="720"/>
      <c r="D60" s="720"/>
      <c r="E60" s="2000"/>
    </row>
    <row r="61" spans="1:5">
      <c r="A61" s="2377"/>
      <c r="B61" s="2793"/>
      <c r="C61" s="720"/>
      <c r="D61" s="720"/>
      <c r="E61" s="2000"/>
    </row>
    <row r="62" spans="1:5">
      <c r="A62" s="2377"/>
      <c r="B62" s="2793"/>
      <c r="C62" s="720"/>
      <c r="D62" s="720"/>
      <c r="E62" s="2000"/>
    </row>
    <row r="63" spans="1:5">
      <c r="A63" s="2377"/>
      <c r="B63" s="2793"/>
      <c r="C63" s="720"/>
      <c r="D63" s="720"/>
      <c r="E63" s="2000"/>
    </row>
    <row r="64" spans="1:5">
      <c r="A64" s="2377"/>
      <c r="B64" s="720"/>
      <c r="C64" s="720"/>
      <c r="D64" s="720"/>
      <c r="E64" s="2000"/>
    </row>
    <row r="65" spans="1:5">
      <c r="A65" s="2377"/>
      <c r="B65" s="720"/>
      <c r="C65" s="720"/>
      <c r="D65" s="720"/>
      <c r="E65" s="2000"/>
    </row>
    <row r="66" spans="1:5">
      <c r="A66" s="2377"/>
      <c r="B66" s="720"/>
      <c r="C66" s="720"/>
      <c r="D66" s="720"/>
      <c r="E66" s="2000"/>
    </row>
    <row r="67" spans="1:5">
      <c r="A67" s="2377"/>
      <c r="B67" s="720"/>
      <c r="C67" s="720"/>
      <c r="D67" s="720"/>
      <c r="E67" s="2000"/>
    </row>
    <row r="68" spans="1:5">
      <c r="A68" s="2377"/>
      <c r="B68" s="720"/>
      <c r="C68" s="720"/>
      <c r="D68" s="720"/>
      <c r="E68" s="2000"/>
    </row>
    <row r="69" spans="1:5">
      <c r="A69" s="2377"/>
      <c r="B69" s="720"/>
      <c r="C69" s="720"/>
      <c r="D69" s="720"/>
      <c r="E69" s="2000"/>
    </row>
    <row r="70" spans="1:5">
      <c r="A70" s="2377"/>
      <c r="E70" s="2047"/>
    </row>
    <row r="71" spans="1:5">
      <c r="A71" s="2377"/>
      <c r="E71" s="2047"/>
    </row>
    <row r="72" spans="1:5">
      <c r="A72" s="2377"/>
      <c r="E72" s="2047"/>
    </row>
    <row r="73" spans="1:5">
      <c r="A73" s="2022"/>
      <c r="B73" s="2049"/>
      <c r="C73" s="2049"/>
      <c r="D73" s="2049"/>
      <c r="E73" s="2050"/>
    </row>
    <row r="74" spans="1:5">
      <c r="A74" s="2776" t="s">
        <v>166</v>
      </c>
    </row>
    <row r="75" spans="1:5">
      <c r="A75" s="2777">
        <v>24</v>
      </c>
      <c r="B75" s="2777"/>
      <c r="C75" s="2794"/>
      <c r="D75" s="2795"/>
      <c r="E75" s="2795" t="s">
        <v>1256</v>
      </c>
    </row>
    <row r="76" spans="1:5">
      <c r="A76" s="2796"/>
      <c r="B76" s="2797"/>
      <c r="C76" s="2797"/>
      <c r="D76" s="2797"/>
      <c r="E76" s="2798"/>
    </row>
    <row r="77" spans="1:5" ht="9.75" customHeight="1">
      <c r="A77" s="2799" t="s">
        <v>680</v>
      </c>
      <c r="B77" s="2800"/>
      <c r="C77" s="2800"/>
      <c r="D77" s="2800"/>
      <c r="E77" s="2801"/>
    </row>
    <row r="78" spans="1:5" ht="0.75" hidden="1" customHeight="1">
      <c r="A78" s="2802"/>
      <c r="B78" s="638"/>
      <c r="C78" s="638"/>
      <c r="D78" s="638"/>
      <c r="E78" s="654"/>
    </row>
    <row r="79" spans="1:5" ht="11.25" customHeight="1">
      <c r="A79" s="2802"/>
      <c r="B79" s="638"/>
      <c r="C79" s="638"/>
      <c r="D79" s="638"/>
      <c r="E79" s="654"/>
    </row>
    <row r="80" spans="1:5" ht="11.25" customHeight="1">
      <c r="A80" s="2802"/>
      <c r="B80" s="638"/>
      <c r="C80" s="638"/>
      <c r="D80" s="638"/>
      <c r="E80" s="654"/>
    </row>
    <row r="81" spans="1:5" ht="11.25" customHeight="1">
      <c r="A81" s="2802"/>
      <c r="B81" s="638"/>
      <c r="C81" s="638"/>
      <c r="D81" s="638"/>
      <c r="E81" s="654"/>
    </row>
    <row r="82" spans="1:5" ht="11.25" customHeight="1">
      <c r="A82" s="2802"/>
      <c r="B82" s="638"/>
      <c r="C82" s="638"/>
      <c r="D82" s="638"/>
      <c r="E82" s="654"/>
    </row>
    <row r="83" spans="1:5" ht="11.25" customHeight="1">
      <c r="A83" s="2802"/>
      <c r="B83" s="638"/>
      <c r="C83" s="638"/>
      <c r="D83" s="638"/>
      <c r="E83" s="654"/>
    </row>
    <row r="84" spans="1:5" ht="11.25" customHeight="1">
      <c r="A84" s="2802"/>
      <c r="B84" s="638"/>
      <c r="C84" s="638"/>
      <c r="D84" s="638"/>
      <c r="E84" s="654"/>
    </row>
    <row r="85" spans="1:5" ht="11.25" customHeight="1">
      <c r="A85" s="4104"/>
      <c r="B85" s="4105"/>
      <c r="C85" s="4105"/>
      <c r="D85" s="4105"/>
      <c r="E85" s="4106"/>
    </row>
    <row r="86" spans="1:5" ht="11.25" customHeight="1">
      <c r="A86" s="2802"/>
      <c r="B86" s="638"/>
      <c r="C86" s="638"/>
      <c r="D86" s="638"/>
      <c r="E86" s="654"/>
    </row>
    <row r="87" spans="1:5" ht="11.25" customHeight="1">
      <c r="A87" s="4104" t="s">
        <v>383</v>
      </c>
      <c r="B87" s="4105"/>
      <c r="C87" s="4105"/>
      <c r="D87" s="4105"/>
      <c r="E87" s="4106"/>
    </row>
    <row r="88" spans="1:5" ht="11.25" customHeight="1">
      <c r="A88" s="2802"/>
      <c r="B88" s="638"/>
      <c r="C88" s="638"/>
      <c r="D88" s="638"/>
      <c r="E88" s="654"/>
    </row>
    <row r="89" spans="1:5" ht="11.25" customHeight="1">
      <c r="A89" s="2802"/>
      <c r="B89" s="638"/>
      <c r="C89" s="638"/>
      <c r="D89" s="638"/>
      <c r="E89" s="654"/>
    </row>
    <row r="90" spans="1:5" ht="11.25" customHeight="1">
      <c r="A90" s="2802"/>
      <c r="B90" s="638"/>
      <c r="C90" s="638"/>
      <c r="D90" s="638"/>
      <c r="E90" s="654"/>
    </row>
    <row r="91" spans="1:5" ht="11.25" customHeight="1">
      <c r="A91" s="2802"/>
      <c r="B91" s="638"/>
      <c r="C91" s="638"/>
      <c r="D91" s="638"/>
      <c r="E91" s="654"/>
    </row>
    <row r="92" spans="1:5" ht="11.25" customHeight="1">
      <c r="A92" s="2802"/>
      <c r="B92" s="638"/>
      <c r="C92" s="638"/>
      <c r="D92" s="638"/>
      <c r="E92" s="654"/>
    </row>
    <row r="93" spans="1:5" ht="11.25" customHeight="1">
      <c r="A93" s="2802"/>
      <c r="B93" s="638"/>
      <c r="C93" s="638"/>
      <c r="D93" s="638"/>
      <c r="E93" s="654"/>
    </row>
    <row r="94" spans="1:5" ht="11.25" customHeight="1">
      <c r="A94" s="2802"/>
      <c r="B94" s="638"/>
      <c r="C94" s="638"/>
      <c r="D94" s="638"/>
      <c r="E94" s="654"/>
    </row>
    <row r="95" spans="1:5" ht="11.25" customHeight="1">
      <c r="A95" s="2802"/>
      <c r="B95" s="638"/>
      <c r="C95" s="638"/>
      <c r="D95" s="638"/>
      <c r="E95" s="654"/>
    </row>
    <row r="96" spans="1:5" ht="11.25" customHeight="1">
      <c r="A96" s="2802"/>
      <c r="B96" s="638"/>
      <c r="C96" s="638"/>
      <c r="D96" s="638"/>
      <c r="E96" s="654"/>
    </row>
    <row r="97" spans="1:5" ht="11.25" customHeight="1">
      <c r="A97" s="2802"/>
      <c r="B97" s="638"/>
      <c r="C97" s="638"/>
      <c r="D97" s="638"/>
      <c r="E97" s="654"/>
    </row>
    <row r="98" spans="1:5">
      <c r="A98" s="2802"/>
      <c r="B98" s="638"/>
      <c r="C98" s="638"/>
      <c r="D98" s="638"/>
      <c r="E98" s="654"/>
    </row>
    <row r="99" spans="1:5">
      <c r="A99" s="2802"/>
      <c r="B99" s="638"/>
      <c r="C99" s="638"/>
      <c r="D99" s="638"/>
      <c r="E99" s="654"/>
    </row>
    <row r="100" spans="1:5">
      <c r="A100" s="2802"/>
      <c r="B100" s="638"/>
      <c r="C100" s="638"/>
      <c r="D100" s="638"/>
      <c r="E100" s="654"/>
    </row>
    <row r="101" spans="1:5">
      <c r="A101" s="2802"/>
      <c r="B101" s="638"/>
      <c r="C101" s="638"/>
      <c r="D101" s="638"/>
      <c r="E101" s="654"/>
    </row>
    <row r="102" spans="1:5">
      <c r="A102" s="2802"/>
      <c r="B102" s="638"/>
      <c r="C102" s="638"/>
      <c r="D102" s="638"/>
      <c r="E102" s="654"/>
    </row>
    <row r="103" spans="1:5">
      <c r="A103" s="2802"/>
      <c r="B103" s="638"/>
      <c r="C103" s="638"/>
      <c r="D103" s="638"/>
      <c r="E103" s="654"/>
    </row>
    <row r="104" spans="1:5">
      <c r="A104" s="2802"/>
      <c r="B104" s="638"/>
      <c r="C104" s="638"/>
      <c r="D104" s="638"/>
      <c r="E104" s="654"/>
    </row>
    <row r="105" spans="1:5">
      <c r="A105" s="2802"/>
      <c r="B105" s="638"/>
      <c r="C105" s="638"/>
      <c r="D105" s="638"/>
      <c r="E105" s="654"/>
    </row>
    <row r="106" spans="1:5">
      <c r="A106" s="2802"/>
      <c r="B106" s="638"/>
      <c r="C106" s="638"/>
      <c r="D106" s="638"/>
      <c r="E106" s="654"/>
    </row>
    <row r="107" spans="1:5">
      <c r="A107" s="2802"/>
      <c r="B107" s="638"/>
      <c r="C107" s="638"/>
      <c r="D107" s="638"/>
      <c r="E107" s="654"/>
    </row>
    <row r="108" spans="1:5">
      <c r="A108" s="2802"/>
      <c r="B108" s="638"/>
      <c r="C108" s="638"/>
      <c r="D108" s="638"/>
      <c r="E108" s="654"/>
    </row>
    <row r="109" spans="1:5">
      <c r="A109" s="2802"/>
      <c r="B109" s="638"/>
      <c r="C109" s="638"/>
      <c r="D109" s="638"/>
      <c r="E109" s="654"/>
    </row>
    <row r="110" spans="1:5">
      <c r="A110" s="2802"/>
      <c r="B110" s="638"/>
      <c r="C110" s="638"/>
      <c r="D110" s="638"/>
      <c r="E110" s="654"/>
    </row>
    <row r="111" spans="1:5">
      <c r="A111" s="2802"/>
      <c r="B111" s="638"/>
      <c r="C111" s="638"/>
      <c r="D111" s="638"/>
      <c r="E111" s="654"/>
    </row>
    <row r="112" spans="1:5">
      <c r="A112" s="2802"/>
      <c r="B112" s="638"/>
      <c r="C112" s="638"/>
      <c r="D112" s="638"/>
      <c r="E112" s="654"/>
    </row>
    <row r="113" spans="1:5">
      <c r="A113" s="2802"/>
      <c r="B113" s="638"/>
      <c r="C113" s="638"/>
      <c r="D113" s="638"/>
      <c r="E113" s="654"/>
    </row>
    <row r="114" spans="1:5">
      <c r="A114" s="2802"/>
      <c r="B114" s="638"/>
      <c r="C114" s="638"/>
      <c r="D114" s="638"/>
      <c r="E114" s="654"/>
    </row>
    <row r="115" spans="1:5">
      <c r="A115" s="2802"/>
      <c r="B115" s="638"/>
      <c r="C115" s="638"/>
      <c r="D115" s="638"/>
      <c r="E115" s="654"/>
    </row>
    <row r="116" spans="1:5">
      <c r="A116" s="2802"/>
      <c r="B116" s="638"/>
      <c r="C116" s="638"/>
      <c r="D116" s="638"/>
      <c r="E116" s="654"/>
    </row>
    <row r="117" spans="1:5">
      <c r="A117" s="2802"/>
      <c r="B117" s="638"/>
      <c r="C117" s="638"/>
      <c r="D117" s="638"/>
      <c r="E117" s="654"/>
    </row>
    <row r="118" spans="1:5">
      <c r="A118" s="2802"/>
      <c r="B118" s="638"/>
      <c r="C118" s="638"/>
      <c r="D118" s="638"/>
      <c r="E118" s="654"/>
    </row>
    <row r="119" spans="1:5">
      <c r="A119" s="2802"/>
      <c r="B119" s="638"/>
      <c r="C119" s="638"/>
      <c r="D119" s="638"/>
      <c r="E119" s="654"/>
    </row>
    <row r="120" spans="1:5">
      <c r="A120" s="2802"/>
      <c r="B120" s="638"/>
      <c r="C120" s="638"/>
      <c r="D120" s="638"/>
      <c r="E120" s="654"/>
    </row>
    <row r="121" spans="1:5">
      <c r="A121" s="2802"/>
      <c r="B121" s="638"/>
      <c r="C121" s="638"/>
      <c r="D121" s="638"/>
      <c r="E121" s="654"/>
    </row>
    <row r="122" spans="1:5">
      <c r="A122" s="2802"/>
      <c r="B122" s="638"/>
      <c r="C122" s="638"/>
      <c r="D122" s="638"/>
      <c r="E122" s="654"/>
    </row>
    <row r="123" spans="1:5">
      <c r="A123" s="2802"/>
      <c r="B123" s="638"/>
      <c r="C123" s="638"/>
      <c r="D123" s="638"/>
      <c r="E123" s="654"/>
    </row>
    <row r="124" spans="1:5">
      <c r="A124" s="2802"/>
      <c r="B124" s="638"/>
      <c r="C124" s="638"/>
      <c r="D124" s="638"/>
      <c r="E124" s="654"/>
    </row>
    <row r="125" spans="1:5">
      <c r="A125" s="2802"/>
      <c r="B125" s="638"/>
      <c r="C125" s="638"/>
      <c r="D125" s="638"/>
      <c r="E125" s="654"/>
    </row>
    <row r="126" spans="1:5">
      <c r="A126" s="2802"/>
      <c r="B126" s="638"/>
      <c r="C126" s="638"/>
      <c r="D126" s="638"/>
      <c r="E126" s="654"/>
    </row>
    <row r="127" spans="1:5">
      <c r="A127" s="2802"/>
      <c r="B127" s="638"/>
      <c r="C127" s="638"/>
      <c r="D127" s="638"/>
      <c r="E127" s="654"/>
    </row>
    <row r="128" spans="1:5">
      <c r="A128" s="2802"/>
      <c r="B128" s="638"/>
      <c r="C128" s="638"/>
      <c r="D128" s="638"/>
      <c r="E128" s="654"/>
    </row>
    <row r="129" spans="1:5">
      <c r="A129" s="2802"/>
      <c r="B129" s="638"/>
      <c r="C129" s="638"/>
      <c r="D129" s="638"/>
      <c r="E129" s="654"/>
    </row>
    <row r="130" spans="1:5">
      <c r="A130" s="2802"/>
      <c r="B130" s="638"/>
      <c r="C130" s="638"/>
      <c r="D130" s="638"/>
      <c r="E130" s="654"/>
    </row>
    <row r="131" spans="1:5">
      <c r="A131" s="2802"/>
      <c r="B131" s="638"/>
      <c r="C131" s="638"/>
      <c r="D131" s="638"/>
      <c r="E131" s="654"/>
    </row>
    <row r="132" spans="1:5">
      <c r="A132" s="2802"/>
      <c r="B132" s="638"/>
      <c r="C132" s="638"/>
      <c r="D132" s="638"/>
      <c r="E132" s="654"/>
    </row>
    <row r="133" spans="1:5">
      <c r="A133" s="2802"/>
      <c r="B133" s="638"/>
      <c r="C133" s="638"/>
      <c r="D133" s="638"/>
      <c r="E133" s="654"/>
    </row>
    <row r="134" spans="1:5">
      <c r="A134" s="2802"/>
      <c r="B134" s="638"/>
      <c r="C134" s="638"/>
      <c r="D134" s="638"/>
      <c r="E134" s="654"/>
    </row>
    <row r="135" spans="1:5">
      <c r="A135" s="2802"/>
      <c r="B135" s="638"/>
      <c r="C135" s="638"/>
      <c r="D135" s="638"/>
      <c r="E135" s="654"/>
    </row>
    <row r="136" spans="1:5">
      <c r="A136" s="2802"/>
      <c r="B136" s="638"/>
      <c r="C136" s="638"/>
      <c r="D136" s="638"/>
      <c r="E136" s="654"/>
    </row>
    <row r="137" spans="1:5">
      <c r="A137" s="2802"/>
      <c r="B137" s="638"/>
      <c r="C137" s="638"/>
      <c r="D137" s="638"/>
      <c r="E137" s="654"/>
    </row>
    <row r="138" spans="1:5">
      <c r="A138" s="2802"/>
      <c r="B138" s="638"/>
      <c r="C138" s="638"/>
      <c r="D138" s="638"/>
      <c r="E138" s="654"/>
    </row>
    <row r="139" spans="1:5">
      <c r="A139" s="2802"/>
      <c r="B139" s="638"/>
      <c r="C139" s="638"/>
      <c r="D139" s="638"/>
      <c r="E139" s="654"/>
    </row>
    <row r="140" spans="1:5">
      <c r="A140" s="2802"/>
      <c r="B140" s="638"/>
      <c r="C140" s="638"/>
      <c r="D140" s="638"/>
      <c r="E140" s="654"/>
    </row>
    <row r="141" spans="1:5">
      <c r="A141" s="2802"/>
      <c r="B141" s="638"/>
      <c r="C141" s="638"/>
      <c r="D141" s="638"/>
      <c r="E141" s="654"/>
    </row>
    <row r="142" spans="1:5">
      <c r="A142" s="2802"/>
      <c r="B142" s="638"/>
      <c r="C142" s="638"/>
      <c r="D142" s="638"/>
      <c r="E142" s="654"/>
    </row>
    <row r="143" spans="1:5">
      <c r="A143" s="2802"/>
      <c r="B143" s="638"/>
      <c r="C143" s="638"/>
      <c r="D143" s="638"/>
      <c r="E143" s="654"/>
    </row>
    <row r="144" spans="1:5">
      <c r="A144" s="2802"/>
      <c r="B144" s="638"/>
      <c r="C144" s="638"/>
      <c r="D144" s="638"/>
      <c r="E144" s="654"/>
    </row>
    <row r="145" spans="1:5">
      <c r="A145" s="2802"/>
      <c r="B145" s="638"/>
      <c r="C145" s="638"/>
      <c r="D145" s="638"/>
      <c r="E145" s="654"/>
    </row>
    <row r="146" spans="1:5">
      <c r="A146" s="2802"/>
      <c r="B146" s="638"/>
      <c r="C146" s="638"/>
      <c r="D146" s="638"/>
      <c r="E146" s="654"/>
    </row>
    <row r="147" spans="1:5">
      <c r="A147" s="2802"/>
      <c r="B147" s="638"/>
      <c r="C147" s="638"/>
      <c r="D147" s="638"/>
      <c r="E147" s="654"/>
    </row>
    <row r="148" spans="1:5">
      <c r="A148" s="2803"/>
      <c r="B148" s="2382"/>
      <c r="C148" s="2382"/>
      <c r="D148" s="2382"/>
      <c r="E148" s="2804"/>
    </row>
    <row r="149" spans="1:5">
      <c r="A149" s="2786"/>
      <c r="E149" s="2787" t="s">
        <v>166</v>
      </c>
    </row>
    <row r="150" spans="1:5"/>
    <row r="151" spans="1:5"/>
    <row r="152" spans="1:5"/>
    <row r="153" spans="1:5"/>
    <row r="154" spans="1:5"/>
    <row r="155" spans="1:5"/>
    <row r="156" spans="1:5"/>
    <row r="157" spans="1:5"/>
    <row r="158" spans="1:5"/>
    <row r="159" spans="1:5"/>
    <row r="160" spans="1:5"/>
    <row r="161"/>
    <row r="162"/>
    <row r="163"/>
    <row r="164"/>
    <row r="165"/>
    <row r="166"/>
    <row r="167"/>
    <row r="168"/>
    <row r="169"/>
  </sheetData>
  <mergeCells count="2">
    <mergeCell ref="A85:E85"/>
    <mergeCell ref="A87:E87"/>
  </mergeCells>
  <printOptions horizontalCentered="1"/>
  <pageMargins left="1" right="1" top="0.5" bottom="0.5" header="0" footer="0"/>
  <pageSetup scale="94" fitToHeight="2" orientation="portrait" r:id="rId1"/>
  <headerFooter alignWithMargins="0"/>
  <rowBreaks count="1" manualBreakCount="1">
    <brk id="74"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H85"/>
  <sheetViews>
    <sheetView view="pageBreakPreview" zoomScale="60" zoomScaleNormal="75" workbookViewId="0"/>
  </sheetViews>
  <sheetFormatPr defaultColWidth="8.33203125" defaultRowHeight="11.25"/>
  <cols>
    <col min="1" max="1" width="3.33203125" style="725" customWidth="1"/>
    <col min="2" max="2" width="10.83203125" style="725" customWidth="1"/>
    <col min="3" max="3" width="5" style="725" customWidth="1"/>
    <col min="4" max="4" width="8.1640625" style="725" customWidth="1"/>
    <col min="5" max="5" width="2.5" style="725" customWidth="1"/>
    <col min="6" max="6" width="134.1640625" style="725" customWidth="1"/>
    <col min="7" max="7" width="7.83203125" style="725" customWidth="1"/>
    <col min="8" max="8" width="4.6640625" style="725" customWidth="1"/>
    <col min="9" max="256" width="8.33203125" style="725"/>
    <col min="257" max="257" width="3.33203125" style="725" customWidth="1"/>
    <col min="258" max="258" width="10.83203125" style="725" customWidth="1"/>
    <col min="259" max="259" width="5" style="725" customWidth="1"/>
    <col min="260" max="260" width="8.1640625" style="725" customWidth="1"/>
    <col min="261" max="261" width="2.5" style="725" customWidth="1"/>
    <col min="262" max="262" width="134.1640625" style="725" customWidth="1"/>
    <col min="263" max="263" width="7.83203125" style="725" customWidth="1"/>
    <col min="264" max="264" width="4.6640625" style="725" customWidth="1"/>
    <col min="265" max="512" width="8.33203125" style="725"/>
    <col min="513" max="513" width="3.33203125" style="725" customWidth="1"/>
    <col min="514" max="514" width="10.83203125" style="725" customWidth="1"/>
    <col min="515" max="515" width="5" style="725" customWidth="1"/>
    <col min="516" max="516" width="8.1640625" style="725" customWidth="1"/>
    <col min="517" max="517" width="2.5" style="725" customWidth="1"/>
    <col min="518" max="518" width="134.1640625" style="725" customWidth="1"/>
    <col min="519" max="519" width="7.83203125" style="725" customWidth="1"/>
    <col min="520" max="520" width="4.6640625" style="725" customWidth="1"/>
    <col min="521" max="768" width="8.33203125" style="725"/>
    <col min="769" max="769" width="3.33203125" style="725" customWidth="1"/>
    <col min="770" max="770" width="10.83203125" style="725" customWidth="1"/>
    <col min="771" max="771" width="5" style="725" customWidth="1"/>
    <col min="772" max="772" width="8.1640625" style="725" customWidth="1"/>
    <col min="773" max="773" width="2.5" style="725" customWidth="1"/>
    <col min="774" max="774" width="134.1640625" style="725" customWidth="1"/>
    <col min="775" max="775" width="7.83203125" style="725" customWidth="1"/>
    <col min="776" max="776" width="4.6640625" style="725" customWidth="1"/>
    <col min="777" max="1024" width="8.33203125" style="725"/>
    <col min="1025" max="1025" width="3.33203125" style="725" customWidth="1"/>
    <col min="1026" max="1026" width="10.83203125" style="725" customWidth="1"/>
    <col min="1027" max="1027" width="5" style="725" customWidth="1"/>
    <col min="1028" max="1028" width="8.1640625" style="725" customWidth="1"/>
    <col min="1029" max="1029" width="2.5" style="725" customWidth="1"/>
    <col min="1030" max="1030" width="134.1640625" style="725" customWidth="1"/>
    <col min="1031" max="1031" width="7.83203125" style="725" customWidth="1"/>
    <col min="1032" max="1032" width="4.6640625" style="725" customWidth="1"/>
    <col min="1033" max="1280" width="8.33203125" style="725"/>
    <col min="1281" max="1281" width="3.33203125" style="725" customWidth="1"/>
    <col min="1282" max="1282" width="10.83203125" style="725" customWidth="1"/>
    <col min="1283" max="1283" width="5" style="725" customWidth="1"/>
    <col min="1284" max="1284" width="8.1640625" style="725" customWidth="1"/>
    <col min="1285" max="1285" width="2.5" style="725" customWidth="1"/>
    <col min="1286" max="1286" width="134.1640625" style="725" customWidth="1"/>
    <col min="1287" max="1287" width="7.83203125" style="725" customWidth="1"/>
    <col min="1288" max="1288" width="4.6640625" style="725" customWidth="1"/>
    <col min="1289" max="1536" width="8.33203125" style="725"/>
    <col min="1537" max="1537" width="3.33203125" style="725" customWidth="1"/>
    <col min="1538" max="1538" width="10.83203125" style="725" customWidth="1"/>
    <col min="1539" max="1539" width="5" style="725" customWidth="1"/>
    <col min="1540" max="1540" width="8.1640625" style="725" customWidth="1"/>
    <col min="1541" max="1541" width="2.5" style="725" customWidth="1"/>
    <col min="1542" max="1542" width="134.1640625" style="725" customWidth="1"/>
    <col min="1543" max="1543" width="7.83203125" style="725" customWidth="1"/>
    <col min="1544" max="1544" width="4.6640625" style="725" customWidth="1"/>
    <col min="1545" max="1792" width="8.33203125" style="725"/>
    <col min="1793" max="1793" width="3.33203125" style="725" customWidth="1"/>
    <col min="1794" max="1794" width="10.83203125" style="725" customWidth="1"/>
    <col min="1795" max="1795" width="5" style="725" customWidth="1"/>
    <col min="1796" max="1796" width="8.1640625" style="725" customWidth="1"/>
    <col min="1797" max="1797" width="2.5" style="725" customWidth="1"/>
    <col min="1798" max="1798" width="134.1640625" style="725" customWidth="1"/>
    <col min="1799" max="1799" width="7.83203125" style="725" customWidth="1"/>
    <col min="1800" max="1800" width="4.6640625" style="725" customWidth="1"/>
    <col min="1801" max="2048" width="8.33203125" style="725"/>
    <col min="2049" max="2049" width="3.33203125" style="725" customWidth="1"/>
    <col min="2050" max="2050" width="10.83203125" style="725" customWidth="1"/>
    <col min="2051" max="2051" width="5" style="725" customWidth="1"/>
    <col min="2052" max="2052" width="8.1640625" style="725" customWidth="1"/>
    <col min="2053" max="2053" width="2.5" style="725" customWidth="1"/>
    <col min="2054" max="2054" width="134.1640625" style="725" customWidth="1"/>
    <col min="2055" max="2055" width="7.83203125" style="725" customWidth="1"/>
    <col min="2056" max="2056" width="4.6640625" style="725" customWidth="1"/>
    <col min="2057" max="2304" width="8.33203125" style="725"/>
    <col min="2305" max="2305" width="3.33203125" style="725" customWidth="1"/>
    <col min="2306" max="2306" width="10.83203125" style="725" customWidth="1"/>
    <col min="2307" max="2307" width="5" style="725" customWidth="1"/>
    <col min="2308" max="2308" width="8.1640625" style="725" customWidth="1"/>
    <col min="2309" max="2309" width="2.5" style="725" customWidth="1"/>
    <col min="2310" max="2310" width="134.1640625" style="725" customWidth="1"/>
    <col min="2311" max="2311" width="7.83203125" style="725" customWidth="1"/>
    <col min="2312" max="2312" width="4.6640625" style="725" customWidth="1"/>
    <col min="2313" max="2560" width="8.33203125" style="725"/>
    <col min="2561" max="2561" width="3.33203125" style="725" customWidth="1"/>
    <col min="2562" max="2562" width="10.83203125" style="725" customWidth="1"/>
    <col min="2563" max="2563" width="5" style="725" customWidth="1"/>
    <col min="2564" max="2564" width="8.1640625" style="725" customWidth="1"/>
    <col min="2565" max="2565" width="2.5" style="725" customWidth="1"/>
    <col min="2566" max="2566" width="134.1640625" style="725" customWidth="1"/>
    <col min="2567" max="2567" width="7.83203125" style="725" customWidth="1"/>
    <col min="2568" max="2568" width="4.6640625" style="725" customWidth="1"/>
    <col min="2569" max="2816" width="8.33203125" style="725"/>
    <col min="2817" max="2817" width="3.33203125" style="725" customWidth="1"/>
    <col min="2818" max="2818" width="10.83203125" style="725" customWidth="1"/>
    <col min="2819" max="2819" width="5" style="725" customWidth="1"/>
    <col min="2820" max="2820" width="8.1640625" style="725" customWidth="1"/>
    <col min="2821" max="2821" width="2.5" style="725" customWidth="1"/>
    <col min="2822" max="2822" width="134.1640625" style="725" customWidth="1"/>
    <col min="2823" max="2823" width="7.83203125" style="725" customWidth="1"/>
    <col min="2824" max="2824" width="4.6640625" style="725" customWidth="1"/>
    <col min="2825" max="3072" width="8.33203125" style="725"/>
    <col min="3073" max="3073" width="3.33203125" style="725" customWidth="1"/>
    <col min="3074" max="3074" width="10.83203125" style="725" customWidth="1"/>
    <col min="3075" max="3075" width="5" style="725" customWidth="1"/>
    <col min="3076" max="3076" width="8.1640625" style="725" customWidth="1"/>
    <col min="3077" max="3077" width="2.5" style="725" customWidth="1"/>
    <col min="3078" max="3078" width="134.1640625" style="725" customWidth="1"/>
    <col min="3079" max="3079" width="7.83203125" style="725" customWidth="1"/>
    <col min="3080" max="3080" width="4.6640625" style="725" customWidth="1"/>
    <col min="3081" max="3328" width="8.33203125" style="725"/>
    <col min="3329" max="3329" width="3.33203125" style="725" customWidth="1"/>
    <col min="3330" max="3330" width="10.83203125" style="725" customWidth="1"/>
    <col min="3331" max="3331" width="5" style="725" customWidth="1"/>
    <col min="3332" max="3332" width="8.1640625" style="725" customWidth="1"/>
    <col min="3333" max="3333" width="2.5" style="725" customWidth="1"/>
    <col min="3334" max="3334" width="134.1640625" style="725" customWidth="1"/>
    <col min="3335" max="3335" width="7.83203125" style="725" customWidth="1"/>
    <col min="3336" max="3336" width="4.6640625" style="725" customWidth="1"/>
    <col min="3337" max="3584" width="8.33203125" style="725"/>
    <col min="3585" max="3585" width="3.33203125" style="725" customWidth="1"/>
    <col min="3586" max="3586" width="10.83203125" style="725" customWidth="1"/>
    <col min="3587" max="3587" width="5" style="725" customWidth="1"/>
    <col min="3588" max="3588" width="8.1640625" style="725" customWidth="1"/>
    <col min="3589" max="3589" width="2.5" style="725" customWidth="1"/>
    <col min="3590" max="3590" width="134.1640625" style="725" customWidth="1"/>
    <col min="3591" max="3591" width="7.83203125" style="725" customWidth="1"/>
    <col min="3592" max="3592" width="4.6640625" style="725" customWidth="1"/>
    <col min="3593" max="3840" width="8.33203125" style="725"/>
    <col min="3841" max="3841" width="3.33203125" style="725" customWidth="1"/>
    <col min="3842" max="3842" width="10.83203125" style="725" customWidth="1"/>
    <col min="3843" max="3843" width="5" style="725" customWidth="1"/>
    <col min="3844" max="3844" width="8.1640625" style="725" customWidth="1"/>
    <col min="3845" max="3845" width="2.5" style="725" customWidth="1"/>
    <col min="3846" max="3846" width="134.1640625" style="725" customWidth="1"/>
    <col min="3847" max="3847" width="7.83203125" style="725" customWidth="1"/>
    <col min="3848" max="3848" width="4.6640625" style="725" customWidth="1"/>
    <col min="3849" max="4096" width="8.33203125" style="725"/>
    <col min="4097" max="4097" width="3.33203125" style="725" customWidth="1"/>
    <col min="4098" max="4098" width="10.83203125" style="725" customWidth="1"/>
    <col min="4099" max="4099" width="5" style="725" customWidth="1"/>
    <col min="4100" max="4100" width="8.1640625" style="725" customWidth="1"/>
    <col min="4101" max="4101" width="2.5" style="725" customWidth="1"/>
    <col min="4102" max="4102" width="134.1640625" style="725" customWidth="1"/>
    <col min="4103" max="4103" width="7.83203125" style="725" customWidth="1"/>
    <col min="4104" max="4104" width="4.6640625" style="725" customWidth="1"/>
    <col min="4105" max="4352" width="8.33203125" style="725"/>
    <col min="4353" max="4353" width="3.33203125" style="725" customWidth="1"/>
    <col min="4354" max="4354" width="10.83203125" style="725" customWidth="1"/>
    <col min="4355" max="4355" width="5" style="725" customWidth="1"/>
    <col min="4356" max="4356" width="8.1640625" style="725" customWidth="1"/>
    <col min="4357" max="4357" width="2.5" style="725" customWidth="1"/>
    <col min="4358" max="4358" width="134.1640625" style="725" customWidth="1"/>
    <col min="4359" max="4359" width="7.83203125" style="725" customWidth="1"/>
    <col min="4360" max="4360" width="4.6640625" style="725" customWidth="1"/>
    <col min="4361" max="4608" width="8.33203125" style="725"/>
    <col min="4609" max="4609" width="3.33203125" style="725" customWidth="1"/>
    <col min="4610" max="4610" width="10.83203125" style="725" customWidth="1"/>
    <col min="4611" max="4611" width="5" style="725" customWidth="1"/>
    <col min="4612" max="4612" width="8.1640625" style="725" customWidth="1"/>
    <col min="4613" max="4613" width="2.5" style="725" customWidth="1"/>
    <col min="4614" max="4614" width="134.1640625" style="725" customWidth="1"/>
    <col min="4615" max="4615" width="7.83203125" style="725" customWidth="1"/>
    <col min="4616" max="4616" width="4.6640625" style="725" customWidth="1"/>
    <col min="4617" max="4864" width="8.33203125" style="725"/>
    <col min="4865" max="4865" width="3.33203125" style="725" customWidth="1"/>
    <col min="4866" max="4866" width="10.83203125" style="725" customWidth="1"/>
    <col min="4867" max="4867" width="5" style="725" customWidth="1"/>
    <col min="4868" max="4868" width="8.1640625" style="725" customWidth="1"/>
    <col min="4869" max="4869" width="2.5" style="725" customWidth="1"/>
    <col min="4870" max="4870" width="134.1640625" style="725" customWidth="1"/>
    <col min="4871" max="4871" width="7.83203125" style="725" customWidth="1"/>
    <col min="4872" max="4872" width="4.6640625" style="725" customWidth="1"/>
    <col min="4873" max="5120" width="8.33203125" style="725"/>
    <col min="5121" max="5121" width="3.33203125" style="725" customWidth="1"/>
    <col min="5122" max="5122" width="10.83203125" style="725" customWidth="1"/>
    <col min="5123" max="5123" width="5" style="725" customWidth="1"/>
    <col min="5124" max="5124" width="8.1640625" style="725" customWidth="1"/>
    <col min="5125" max="5125" width="2.5" style="725" customWidth="1"/>
    <col min="5126" max="5126" width="134.1640625" style="725" customWidth="1"/>
    <col min="5127" max="5127" width="7.83203125" style="725" customWidth="1"/>
    <col min="5128" max="5128" width="4.6640625" style="725" customWidth="1"/>
    <col min="5129" max="5376" width="8.33203125" style="725"/>
    <col min="5377" max="5377" width="3.33203125" style="725" customWidth="1"/>
    <col min="5378" max="5378" width="10.83203125" style="725" customWidth="1"/>
    <col min="5379" max="5379" width="5" style="725" customWidth="1"/>
    <col min="5380" max="5380" width="8.1640625" style="725" customWidth="1"/>
    <col min="5381" max="5381" width="2.5" style="725" customWidth="1"/>
    <col min="5382" max="5382" width="134.1640625" style="725" customWidth="1"/>
    <col min="5383" max="5383" width="7.83203125" style="725" customWidth="1"/>
    <col min="5384" max="5384" width="4.6640625" style="725" customWidth="1"/>
    <col min="5385" max="5632" width="8.33203125" style="725"/>
    <col min="5633" max="5633" width="3.33203125" style="725" customWidth="1"/>
    <col min="5634" max="5634" width="10.83203125" style="725" customWidth="1"/>
    <col min="5635" max="5635" width="5" style="725" customWidth="1"/>
    <col min="5636" max="5636" width="8.1640625" style="725" customWidth="1"/>
    <col min="5637" max="5637" width="2.5" style="725" customWidth="1"/>
    <col min="5638" max="5638" width="134.1640625" style="725" customWidth="1"/>
    <col min="5639" max="5639" width="7.83203125" style="725" customWidth="1"/>
    <col min="5640" max="5640" width="4.6640625" style="725" customWidth="1"/>
    <col min="5641" max="5888" width="8.33203125" style="725"/>
    <col min="5889" max="5889" width="3.33203125" style="725" customWidth="1"/>
    <col min="5890" max="5890" width="10.83203125" style="725" customWidth="1"/>
    <col min="5891" max="5891" width="5" style="725" customWidth="1"/>
    <col min="5892" max="5892" width="8.1640625" style="725" customWidth="1"/>
    <col min="5893" max="5893" width="2.5" style="725" customWidth="1"/>
    <col min="5894" max="5894" width="134.1640625" style="725" customWidth="1"/>
    <col min="5895" max="5895" width="7.83203125" style="725" customWidth="1"/>
    <col min="5896" max="5896" width="4.6640625" style="725" customWidth="1"/>
    <col min="5897" max="6144" width="8.33203125" style="725"/>
    <col min="6145" max="6145" width="3.33203125" style="725" customWidth="1"/>
    <col min="6146" max="6146" width="10.83203125" style="725" customWidth="1"/>
    <col min="6147" max="6147" width="5" style="725" customWidth="1"/>
    <col min="6148" max="6148" width="8.1640625" style="725" customWidth="1"/>
    <col min="6149" max="6149" width="2.5" style="725" customWidth="1"/>
    <col min="6150" max="6150" width="134.1640625" style="725" customWidth="1"/>
    <col min="6151" max="6151" width="7.83203125" style="725" customWidth="1"/>
    <col min="6152" max="6152" width="4.6640625" style="725" customWidth="1"/>
    <col min="6153" max="6400" width="8.33203125" style="725"/>
    <col min="6401" max="6401" width="3.33203125" style="725" customWidth="1"/>
    <col min="6402" max="6402" width="10.83203125" style="725" customWidth="1"/>
    <col min="6403" max="6403" width="5" style="725" customWidth="1"/>
    <col min="6404" max="6404" width="8.1640625" style="725" customWidth="1"/>
    <col min="6405" max="6405" width="2.5" style="725" customWidth="1"/>
    <col min="6406" max="6406" width="134.1640625" style="725" customWidth="1"/>
    <col min="6407" max="6407" width="7.83203125" style="725" customWidth="1"/>
    <col min="6408" max="6408" width="4.6640625" style="725" customWidth="1"/>
    <col min="6409" max="6656" width="8.33203125" style="725"/>
    <col min="6657" max="6657" width="3.33203125" style="725" customWidth="1"/>
    <col min="6658" max="6658" width="10.83203125" style="725" customWidth="1"/>
    <col min="6659" max="6659" width="5" style="725" customWidth="1"/>
    <col min="6660" max="6660" width="8.1640625" style="725" customWidth="1"/>
    <col min="6661" max="6661" width="2.5" style="725" customWidth="1"/>
    <col min="6662" max="6662" width="134.1640625" style="725" customWidth="1"/>
    <col min="6663" max="6663" width="7.83203125" style="725" customWidth="1"/>
    <col min="6664" max="6664" width="4.6640625" style="725" customWidth="1"/>
    <col min="6665" max="6912" width="8.33203125" style="725"/>
    <col min="6913" max="6913" width="3.33203125" style="725" customWidth="1"/>
    <col min="6914" max="6914" width="10.83203125" style="725" customWidth="1"/>
    <col min="6915" max="6915" width="5" style="725" customWidth="1"/>
    <col min="6916" max="6916" width="8.1640625" style="725" customWidth="1"/>
    <col min="6917" max="6917" width="2.5" style="725" customWidth="1"/>
    <col min="6918" max="6918" width="134.1640625" style="725" customWidth="1"/>
    <col min="6919" max="6919" width="7.83203125" style="725" customWidth="1"/>
    <col min="6920" max="6920" width="4.6640625" style="725" customWidth="1"/>
    <col min="6921" max="7168" width="8.33203125" style="725"/>
    <col min="7169" max="7169" width="3.33203125" style="725" customWidth="1"/>
    <col min="7170" max="7170" width="10.83203125" style="725" customWidth="1"/>
    <col min="7171" max="7171" width="5" style="725" customWidth="1"/>
    <col min="7172" max="7172" width="8.1640625" style="725" customWidth="1"/>
    <col min="7173" max="7173" width="2.5" style="725" customWidth="1"/>
    <col min="7174" max="7174" width="134.1640625" style="725" customWidth="1"/>
    <col min="7175" max="7175" width="7.83203125" style="725" customWidth="1"/>
    <col min="7176" max="7176" width="4.6640625" style="725" customWidth="1"/>
    <col min="7177" max="7424" width="8.33203125" style="725"/>
    <col min="7425" max="7425" width="3.33203125" style="725" customWidth="1"/>
    <col min="7426" max="7426" width="10.83203125" style="725" customWidth="1"/>
    <col min="7427" max="7427" width="5" style="725" customWidth="1"/>
    <col min="7428" max="7428" width="8.1640625" style="725" customWidth="1"/>
    <col min="7429" max="7429" width="2.5" style="725" customWidth="1"/>
    <col min="7430" max="7430" width="134.1640625" style="725" customWidth="1"/>
    <col min="7431" max="7431" width="7.83203125" style="725" customWidth="1"/>
    <col min="7432" max="7432" width="4.6640625" style="725" customWidth="1"/>
    <col min="7433" max="7680" width="8.33203125" style="725"/>
    <col min="7681" max="7681" width="3.33203125" style="725" customWidth="1"/>
    <col min="7682" max="7682" width="10.83203125" style="725" customWidth="1"/>
    <col min="7683" max="7683" width="5" style="725" customWidth="1"/>
    <col min="7684" max="7684" width="8.1640625" style="725" customWidth="1"/>
    <col min="7685" max="7685" width="2.5" style="725" customWidth="1"/>
    <col min="7686" max="7686" width="134.1640625" style="725" customWidth="1"/>
    <col min="7687" max="7687" width="7.83203125" style="725" customWidth="1"/>
    <col min="7688" max="7688" width="4.6640625" style="725" customWidth="1"/>
    <col min="7689" max="7936" width="8.33203125" style="725"/>
    <col min="7937" max="7937" width="3.33203125" style="725" customWidth="1"/>
    <col min="7938" max="7938" width="10.83203125" style="725" customWidth="1"/>
    <col min="7939" max="7939" width="5" style="725" customWidth="1"/>
    <col min="7940" max="7940" width="8.1640625" style="725" customWidth="1"/>
    <col min="7941" max="7941" width="2.5" style="725" customWidth="1"/>
    <col min="7942" max="7942" width="134.1640625" style="725" customWidth="1"/>
    <col min="7943" max="7943" width="7.83203125" style="725" customWidth="1"/>
    <col min="7944" max="7944" width="4.6640625" style="725" customWidth="1"/>
    <col min="7945" max="8192" width="8.33203125" style="725"/>
    <col min="8193" max="8193" width="3.33203125" style="725" customWidth="1"/>
    <col min="8194" max="8194" width="10.83203125" style="725" customWidth="1"/>
    <col min="8195" max="8195" width="5" style="725" customWidth="1"/>
    <col min="8196" max="8196" width="8.1640625" style="725" customWidth="1"/>
    <col min="8197" max="8197" width="2.5" style="725" customWidth="1"/>
    <col min="8198" max="8198" width="134.1640625" style="725" customWidth="1"/>
    <col min="8199" max="8199" width="7.83203125" style="725" customWidth="1"/>
    <col min="8200" max="8200" width="4.6640625" style="725" customWidth="1"/>
    <col min="8201" max="8448" width="8.33203125" style="725"/>
    <col min="8449" max="8449" width="3.33203125" style="725" customWidth="1"/>
    <col min="8450" max="8450" width="10.83203125" style="725" customWidth="1"/>
    <col min="8451" max="8451" width="5" style="725" customWidth="1"/>
    <col min="8452" max="8452" width="8.1640625" style="725" customWidth="1"/>
    <col min="8453" max="8453" width="2.5" style="725" customWidth="1"/>
    <col min="8454" max="8454" width="134.1640625" style="725" customWidth="1"/>
    <col min="8455" max="8455" width="7.83203125" style="725" customWidth="1"/>
    <col min="8456" max="8456" width="4.6640625" style="725" customWidth="1"/>
    <col min="8457" max="8704" width="8.33203125" style="725"/>
    <col min="8705" max="8705" width="3.33203125" style="725" customWidth="1"/>
    <col min="8706" max="8706" width="10.83203125" style="725" customWidth="1"/>
    <col min="8707" max="8707" width="5" style="725" customWidth="1"/>
    <col min="8708" max="8708" width="8.1640625" style="725" customWidth="1"/>
    <col min="8709" max="8709" width="2.5" style="725" customWidth="1"/>
    <col min="8710" max="8710" width="134.1640625" style="725" customWidth="1"/>
    <col min="8711" max="8711" width="7.83203125" style="725" customWidth="1"/>
    <col min="8712" max="8712" width="4.6640625" style="725" customWidth="1"/>
    <col min="8713" max="8960" width="8.33203125" style="725"/>
    <col min="8961" max="8961" width="3.33203125" style="725" customWidth="1"/>
    <col min="8962" max="8962" width="10.83203125" style="725" customWidth="1"/>
    <col min="8963" max="8963" width="5" style="725" customWidth="1"/>
    <col min="8964" max="8964" width="8.1640625" style="725" customWidth="1"/>
    <col min="8965" max="8965" width="2.5" style="725" customWidth="1"/>
    <col min="8966" max="8966" width="134.1640625" style="725" customWidth="1"/>
    <col min="8967" max="8967" width="7.83203125" style="725" customWidth="1"/>
    <col min="8968" max="8968" width="4.6640625" style="725" customWidth="1"/>
    <col min="8969" max="9216" width="8.33203125" style="725"/>
    <col min="9217" max="9217" width="3.33203125" style="725" customWidth="1"/>
    <col min="9218" max="9218" width="10.83203125" style="725" customWidth="1"/>
    <col min="9219" max="9219" width="5" style="725" customWidth="1"/>
    <col min="9220" max="9220" width="8.1640625" style="725" customWidth="1"/>
    <col min="9221" max="9221" width="2.5" style="725" customWidth="1"/>
    <col min="9222" max="9222" width="134.1640625" style="725" customWidth="1"/>
    <col min="9223" max="9223" width="7.83203125" style="725" customWidth="1"/>
    <col min="9224" max="9224" width="4.6640625" style="725" customWidth="1"/>
    <col min="9225" max="9472" width="8.33203125" style="725"/>
    <col min="9473" max="9473" width="3.33203125" style="725" customWidth="1"/>
    <col min="9474" max="9474" width="10.83203125" style="725" customWidth="1"/>
    <col min="9475" max="9475" width="5" style="725" customWidth="1"/>
    <col min="9476" max="9476" width="8.1640625" style="725" customWidth="1"/>
    <col min="9477" max="9477" width="2.5" style="725" customWidth="1"/>
    <col min="9478" max="9478" width="134.1640625" style="725" customWidth="1"/>
    <col min="9479" max="9479" width="7.83203125" style="725" customWidth="1"/>
    <col min="9480" max="9480" width="4.6640625" style="725" customWidth="1"/>
    <col min="9481" max="9728" width="8.33203125" style="725"/>
    <col min="9729" max="9729" width="3.33203125" style="725" customWidth="1"/>
    <col min="9730" max="9730" width="10.83203125" style="725" customWidth="1"/>
    <col min="9731" max="9731" width="5" style="725" customWidth="1"/>
    <col min="9732" max="9732" width="8.1640625" style="725" customWidth="1"/>
    <col min="9733" max="9733" width="2.5" style="725" customWidth="1"/>
    <col min="9734" max="9734" width="134.1640625" style="725" customWidth="1"/>
    <col min="9735" max="9735" width="7.83203125" style="725" customWidth="1"/>
    <col min="9736" max="9736" width="4.6640625" style="725" customWidth="1"/>
    <col min="9737" max="9984" width="8.33203125" style="725"/>
    <col min="9985" max="9985" width="3.33203125" style="725" customWidth="1"/>
    <col min="9986" max="9986" width="10.83203125" style="725" customWidth="1"/>
    <col min="9987" max="9987" width="5" style="725" customWidth="1"/>
    <col min="9988" max="9988" width="8.1640625" style="725" customWidth="1"/>
    <col min="9989" max="9989" width="2.5" style="725" customWidth="1"/>
    <col min="9990" max="9990" width="134.1640625" style="725" customWidth="1"/>
    <col min="9991" max="9991" width="7.83203125" style="725" customWidth="1"/>
    <col min="9992" max="9992" width="4.6640625" style="725" customWidth="1"/>
    <col min="9993" max="10240" width="8.33203125" style="725"/>
    <col min="10241" max="10241" width="3.33203125" style="725" customWidth="1"/>
    <col min="10242" max="10242" width="10.83203125" style="725" customWidth="1"/>
    <col min="10243" max="10243" width="5" style="725" customWidth="1"/>
    <col min="10244" max="10244" width="8.1640625" style="725" customWidth="1"/>
    <col min="10245" max="10245" width="2.5" style="725" customWidth="1"/>
    <col min="10246" max="10246" width="134.1640625" style="725" customWidth="1"/>
    <col min="10247" max="10247" width="7.83203125" style="725" customWidth="1"/>
    <col min="10248" max="10248" width="4.6640625" style="725" customWidth="1"/>
    <col min="10249" max="10496" width="8.33203125" style="725"/>
    <col min="10497" max="10497" width="3.33203125" style="725" customWidth="1"/>
    <col min="10498" max="10498" width="10.83203125" style="725" customWidth="1"/>
    <col min="10499" max="10499" width="5" style="725" customWidth="1"/>
    <col min="10500" max="10500" width="8.1640625" style="725" customWidth="1"/>
    <col min="10501" max="10501" width="2.5" style="725" customWidth="1"/>
    <col min="10502" max="10502" width="134.1640625" style="725" customWidth="1"/>
    <col min="10503" max="10503" width="7.83203125" style="725" customWidth="1"/>
    <col min="10504" max="10504" width="4.6640625" style="725" customWidth="1"/>
    <col min="10505" max="10752" width="8.33203125" style="725"/>
    <col min="10753" max="10753" width="3.33203125" style="725" customWidth="1"/>
    <col min="10754" max="10754" width="10.83203125" style="725" customWidth="1"/>
    <col min="10755" max="10755" width="5" style="725" customWidth="1"/>
    <col min="10756" max="10756" width="8.1640625" style="725" customWidth="1"/>
    <col min="10757" max="10757" width="2.5" style="725" customWidth="1"/>
    <col min="10758" max="10758" width="134.1640625" style="725" customWidth="1"/>
    <col min="10759" max="10759" width="7.83203125" style="725" customWidth="1"/>
    <col min="10760" max="10760" width="4.6640625" style="725" customWidth="1"/>
    <col min="10761" max="11008" width="8.33203125" style="725"/>
    <col min="11009" max="11009" width="3.33203125" style="725" customWidth="1"/>
    <col min="11010" max="11010" width="10.83203125" style="725" customWidth="1"/>
    <col min="11011" max="11011" width="5" style="725" customWidth="1"/>
    <col min="11012" max="11012" width="8.1640625" style="725" customWidth="1"/>
    <col min="11013" max="11013" width="2.5" style="725" customWidth="1"/>
    <col min="11014" max="11014" width="134.1640625" style="725" customWidth="1"/>
    <col min="11015" max="11015" width="7.83203125" style="725" customWidth="1"/>
    <col min="11016" max="11016" width="4.6640625" style="725" customWidth="1"/>
    <col min="11017" max="11264" width="8.33203125" style="725"/>
    <col min="11265" max="11265" width="3.33203125" style="725" customWidth="1"/>
    <col min="11266" max="11266" width="10.83203125" style="725" customWidth="1"/>
    <col min="11267" max="11267" width="5" style="725" customWidth="1"/>
    <col min="11268" max="11268" width="8.1640625" style="725" customWidth="1"/>
    <col min="11269" max="11269" width="2.5" style="725" customWidth="1"/>
    <col min="11270" max="11270" width="134.1640625" style="725" customWidth="1"/>
    <col min="11271" max="11271" width="7.83203125" style="725" customWidth="1"/>
    <col min="11272" max="11272" width="4.6640625" style="725" customWidth="1"/>
    <col min="11273" max="11520" width="8.33203125" style="725"/>
    <col min="11521" max="11521" width="3.33203125" style="725" customWidth="1"/>
    <col min="11522" max="11522" width="10.83203125" style="725" customWidth="1"/>
    <col min="11523" max="11523" width="5" style="725" customWidth="1"/>
    <col min="11524" max="11524" width="8.1640625" style="725" customWidth="1"/>
    <col min="11525" max="11525" width="2.5" style="725" customWidth="1"/>
    <col min="11526" max="11526" width="134.1640625" style="725" customWidth="1"/>
    <col min="11527" max="11527" width="7.83203125" style="725" customWidth="1"/>
    <col min="11528" max="11528" width="4.6640625" style="725" customWidth="1"/>
    <col min="11529" max="11776" width="8.33203125" style="725"/>
    <col min="11777" max="11777" width="3.33203125" style="725" customWidth="1"/>
    <col min="11778" max="11778" width="10.83203125" style="725" customWidth="1"/>
    <col min="11779" max="11779" width="5" style="725" customWidth="1"/>
    <col min="11780" max="11780" width="8.1640625" style="725" customWidth="1"/>
    <col min="11781" max="11781" width="2.5" style="725" customWidth="1"/>
    <col min="11782" max="11782" width="134.1640625" style="725" customWidth="1"/>
    <col min="11783" max="11783" width="7.83203125" style="725" customWidth="1"/>
    <col min="11784" max="11784" width="4.6640625" style="725" customWidth="1"/>
    <col min="11785" max="12032" width="8.33203125" style="725"/>
    <col min="12033" max="12033" width="3.33203125" style="725" customWidth="1"/>
    <col min="12034" max="12034" width="10.83203125" style="725" customWidth="1"/>
    <col min="12035" max="12035" width="5" style="725" customWidth="1"/>
    <col min="12036" max="12036" width="8.1640625" style="725" customWidth="1"/>
    <col min="12037" max="12037" width="2.5" style="725" customWidth="1"/>
    <col min="12038" max="12038" width="134.1640625" style="725" customWidth="1"/>
    <col min="12039" max="12039" width="7.83203125" style="725" customWidth="1"/>
    <col min="12040" max="12040" width="4.6640625" style="725" customWidth="1"/>
    <col min="12041" max="12288" width="8.33203125" style="725"/>
    <col min="12289" max="12289" width="3.33203125" style="725" customWidth="1"/>
    <col min="12290" max="12290" width="10.83203125" style="725" customWidth="1"/>
    <col min="12291" max="12291" width="5" style="725" customWidth="1"/>
    <col min="12292" max="12292" width="8.1640625" style="725" customWidth="1"/>
    <col min="12293" max="12293" width="2.5" style="725" customWidth="1"/>
    <col min="12294" max="12294" width="134.1640625" style="725" customWidth="1"/>
    <col min="12295" max="12295" width="7.83203125" style="725" customWidth="1"/>
    <col min="12296" max="12296" width="4.6640625" style="725" customWidth="1"/>
    <col min="12297" max="12544" width="8.33203125" style="725"/>
    <col min="12545" max="12545" width="3.33203125" style="725" customWidth="1"/>
    <col min="12546" max="12546" width="10.83203125" style="725" customWidth="1"/>
    <col min="12547" max="12547" width="5" style="725" customWidth="1"/>
    <col min="12548" max="12548" width="8.1640625" style="725" customWidth="1"/>
    <col min="12549" max="12549" width="2.5" style="725" customWidth="1"/>
    <col min="12550" max="12550" width="134.1640625" style="725" customWidth="1"/>
    <col min="12551" max="12551" width="7.83203125" style="725" customWidth="1"/>
    <col min="12552" max="12552" width="4.6640625" style="725" customWidth="1"/>
    <col min="12553" max="12800" width="8.33203125" style="725"/>
    <col min="12801" max="12801" width="3.33203125" style="725" customWidth="1"/>
    <col min="12802" max="12802" width="10.83203125" style="725" customWidth="1"/>
    <col min="12803" max="12803" width="5" style="725" customWidth="1"/>
    <col min="12804" max="12804" width="8.1640625" style="725" customWidth="1"/>
    <col min="12805" max="12805" width="2.5" style="725" customWidth="1"/>
    <col min="12806" max="12806" width="134.1640625" style="725" customWidth="1"/>
    <col min="12807" max="12807" width="7.83203125" style="725" customWidth="1"/>
    <col min="12808" max="12808" width="4.6640625" style="725" customWidth="1"/>
    <col min="12809" max="13056" width="8.33203125" style="725"/>
    <col min="13057" max="13057" width="3.33203125" style="725" customWidth="1"/>
    <col min="13058" max="13058" width="10.83203125" style="725" customWidth="1"/>
    <col min="13059" max="13059" width="5" style="725" customWidth="1"/>
    <col min="13060" max="13060" width="8.1640625" style="725" customWidth="1"/>
    <col min="13061" max="13061" width="2.5" style="725" customWidth="1"/>
    <col min="13062" max="13062" width="134.1640625" style="725" customWidth="1"/>
    <col min="13063" max="13063" width="7.83203125" style="725" customWidth="1"/>
    <col min="13064" max="13064" width="4.6640625" style="725" customWidth="1"/>
    <col min="13065" max="13312" width="8.33203125" style="725"/>
    <col min="13313" max="13313" width="3.33203125" style="725" customWidth="1"/>
    <col min="13314" max="13314" width="10.83203125" style="725" customWidth="1"/>
    <col min="13315" max="13315" width="5" style="725" customWidth="1"/>
    <col min="13316" max="13316" width="8.1640625" style="725" customWidth="1"/>
    <col min="13317" max="13317" width="2.5" style="725" customWidth="1"/>
    <col min="13318" max="13318" width="134.1640625" style="725" customWidth="1"/>
    <col min="13319" max="13319" width="7.83203125" style="725" customWidth="1"/>
    <col min="13320" max="13320" width="4.6640625" style="725" customWidth="1"/>
    <col min="13321" max="13568" width="8.33203125" style="725"/>
    <col min="13569" max="13569" width="3.33203125" style="725" customWidth="1"/>
    <col min="13570" max="13570" width="10.83203125" style="725" customWidth="1"/>
    <col min="13571" max="13571" width="5" style="725" customWidth="1"/>
    <col min="13572" max="13572" width="8.1640625" style="725" customWidth="1"/>
    <col min="13573" max="13573" width="2.5" style="725" customWidth="1"/>
    <col min="13574" max="13574" width="134.1640625" style="725" customWidth="1"/>
    <col min="13575" max="13575" width="7.83203125" style="725" customWidth="1"/>
    <col min="13576" max="13576" width="4.6640625" style="725" customWidth="1"/>
    <col min="13577" max="13824" width="8.33203125" style="725"/>
    <col min="13825" max="13825" width="3.33203125" style="725" customWidth="1"/>
    <col min="13826" max="13826" width="10.83203125" style="725" customWidth="1"/>
    <col min="13827" max="13827" width="5" style="725" customWidth="1"/>
    <col min="13828" max="13828" width="8.1640625" style="725" customWidth="1"/>
    <col min="13829" max="13829" width="2.5" style="725" customWidth="1"/>
    <col min="13830" max="13830" width="134.1640625" style="725" customWidth="1"/>
    <col min="13831" max="13831" width="7.83203125" style="725" customWidth="1"/>
    <col min="13832" max="13832" width="4.6640625" style="725" customWidth="1"/>
    <col min="13833" max="14080" width="8.33203125" style="725"/>
    <col min="14081" max="14081" width="3.33203125" style="725" customWidth="1"/>
    <col min="14082" max="14082" width="10.83203125" style="725" customWidth="1"/>
    <col min="14083" max="14083" width="5" style="725" customWidth="1"/>
    <col min="14084" max="14084" width="8.1640625" style="725" customWidth="1"/>
    <col min="14085" max="14085" width="2.5" style="725" customWidth="1"/>
    <col min="14086" max="14086" width="134.1640625" style="725" customWidth="1"/>
    <col min="14087" max="14087" width="7.83203125" style="725" customWidth="1"/>
    <col min="14088" max="14088" width="4.6640625" style="725" customWidth="1"/>
    <col min="14089" max="14336" width="8.33203125" style="725"/>
    <col min="14337" max="14337" width="3.33203125" style="725" customWidth="1"/>
    <col min="14338" max="14338" width="10.83203125" style="725" customWidth="1"/>
    <col min="14339" max="14339" width="5" style="725" customWidth="1"/>
    <col min="14340" max="14340" width="8.1640625" style="725" customWidth="1"/>
    <col min="14341" max="14341" width="2.5" style="725" customWidth="1"/>
    <col min="14342" max="14342" width="134.1640625" style="725" customWidth="1"/>
    <col min="14343" max="14343" width="7.83203125" style="725" customWidth="1"/>
    <col min="14344" max="14344" width="4.6640625" style="725" customWidth="1"/>
    <col min="14345" max="14592" width="8.33203125" style="725"/>
    <col min="14593" max="14593" width="3.33203125" style="725" customWidth="1"/>
    <col min="14594" max="14594" width="10.83203125" style="725" customWidth="1"/>
    <col min="14595" max="14595" width="5" style="725" customWidth="1"/>
    <col min="14596" max="14596" width="8.1640625" style="725" customWidth="1"/>
    <col min="14597" max="14597" width="2.5" style="725" customWidth="1"/>
    <col min="14598" max="14598" width="134.1640625" style="725" customWidth="1"/>
    <col min="14599" max="14599" width="7.83203125" style="725" customWidth="1"/>
    <col min="14600" max="14600" width="4.6640625" style="725" customWidth="1"/>
    <col min="14601" max="14848" width="8.33203125" style="725"/>
    <col min="14849" max="14849" width="3.33203125" style="725" customWidth="1"/>
    <col min="14850" max="14850" width="10.83203125" style="725" customWidth="1"/>
    <col min="14851" max="14851" width="5" style="725" customWidth="1"/>
    <col min="14852" max="14852" width="8.1640625" style="725" customWidth="1"/>
    <col min="14853" max="14853" width="2.5" style="725" customWidth="1"/>
    <col min="14854" max="14854" width="134.1640625" style="725" customWidth="1"/>
    <col min="14855" max="14855" width="7.83203125" style="725" customWidth="1"/>
    <col min="14856" max="14856" width="4.6640625" style="725" customWidth="1"/>
    <col min="14857" max="15104" width="8.33203125" style="725"/>
    <col min="15105" max="15105" width="3.33203125" style="725" customWidth="1"/>
    <col min="15106" max="15106" width="10.83203125" style="725" customWidth="1"/>
    <col min="15107" max="15107" width="5" style="725" customWidth="1"/>
    <col min="15108" max="15108" width="8.1640625" style="725" customWidth="1"/>
    <col min="15109" max="15109" width="2.5" style="725" customWidth="1"/>
    <col min="15110" max="15110" width="134.1640625" style="725" customWidth="1"/>
    <col min="15111" max="15111" width="7.83203125" style="725" customWidth="1"/>
    <col min="15112" max="15112" width="4.6640625" style="725" customWidth="1"/>
    <col min="15113" max="15360" width="8.33203125" style="725"/>
    <col min="15361" max="15361" width="3.33203125" style="725" customWidth="1"/>
    <col min="15362" max="15362" width="10.83203125" style="725" customWidth="1"/>
    <col min="15363" max="15363" width="5" style="725" customWidth="1"/>
    <col min="15364" max="15364" width="8.1640625" style="725" customWidth="1"/>
    <col min="15365" max="15365" width="2.5" style="725" customWidth="1"/>
    <col min="15366" max="15366" width="134.1640625" style="725" customWidth="1"/>
    <col min="15367" max="15367" width="7.83203125" style="725" customWidth="1"/>
    <col min="15368" max="15368" width="4.6640625" style="725" customWidth="1"/>
    <col min="15369" max="15616" width="8.33203125" style="725"/>
    <col min="15617" max="15617" width="3.33203125" style="725" customWidth="1"/>
    <col min="15618" max="15618" width="10.83203125" style="725" customWidth="1"/>
    <col min="15619" max="15619" width="5" style="725" customWidth="1"/>
    <col min="15620" max="15620" width="8.1640625" style="725" customWidth="1"/>
    <col min="15621" max="15621" width="2.5" style="725" customWidth="1"/>
    <col min="15622" max="15622" width="134.1640625" style="725" customWidth="1"/>
    <col min="15623" max="15623" width="7.83203125" style="725" customWidth="1"/>
    <col min="15624" max="15624" width="4.6640625" style="725" customWidth="1"/>
    <col min="15625" max="15872" width="8.33203125" style="725"/>
    <col min="15873" max="15873" width="3.33203125" style="725" customWidth="1"/>
    <col min="15874" max="15874" width="10.83203125" style="725" customWidth="1"/>
    <col min="15875" max="15875" width="5" style="725" customWidth="1"/>
    <col min="15876" max="15876" width="8.1640625" style="725" customWidth="1"/>
    <col min="15877" max="15877" width="2.5" style="725" customWidth="1"/>
    <col min="15878" max="15878" width="134.1640625" style="725" customWidth="1"/>
    <col min="15879" max="15879" width="7.83203125" style="725" customWidth="1"/>
    <col min="15880" max="15880" width="4.6640625" style="725" customWidth="1"/>
    <col min="15881" max="16128" width="8.33203125" style="725"/>
    <col min="16129" max="16129" width="3.33203125" style="725" customWidth="1"/>
    <col min="16130" max="16130" width="10.83203125" style="725" customWidth="1"/>
    <col min="16131" max="16131" width="5" style="725" customWidth="1"/>
    <col min="16132" max="16132" width="8.1640625" style="725" customWidth="1"/>
    <col min="16133" max="16133" width="2.5" style="725" customWidth="1"/>
    <col min="16134" max="16134" width="134.1640625" style="725" customWidth="1"/>
    <col min="16135" max="16135" width="7.83203125" style="725" customWidth="1"/>
    <col min="16136" max="16136" width="4.6640625" style="725" customWidth="1"/>
    <col min="16137" max="16384" width="8.33203125" style="725"/>
  </cols>
  <sheetData>
    <row r="1" spans="1:8" ht="15" customHeight="1">
      <c r="A1" s="722" t="s">
        <v>559</v>
      </c>
      <c r="B1" s="723"/>
      <c r="C1" s="723"/>
      <c r="D1" s="723"/>
      <c r="E1" s="723"/>
      <c r="F1" s="723"/>
      <c r="G1" s="723"/>
      <c r="H1" s="724" t="s">
        <v>671</v>
      </c>
    </row>
    <row r="2" spans="1:8" ht="15" customHeight="1">
      <c r="A2" s="726"/>
      <c r="B2" s="727"/>
      <c r="C2" s="727"/>
      <c r="D2" s="727"/>
      <c r="E2" s="727"/>
      <c r="F2" s="727"/>
      <c r="G2" s="727"/>
      <c r="H2" s="728"/>
    </row>
    <row r="3" spans="1:8" ht="15" customHeight="1">
      <c r="A3" s="729"/>
      <c r="B3" s="154"/>
      <c r="C3" s="154"/>
      <c r="D3" s="154"/>
      <c r="E3" s="154"/>
      <c r="F3" s="154"/>
      <c r="G3" s="154"/>
      <c r="H3" s="730"/>
    </row>
    <row r="4" spans="1:8" ht="15" customHeight="1">
      <c r="A4" s="731"/>
      <c r="B4" s="732" t="s">
        <v>1257</v>
      </c>
      <c r="C4" s="733"/>
      <c r="D4" s="733"/>
      <c r="E4" s="733"/>
      <c r="F4" s="733"/>
      <c r="G4" s="733"/>
      <c r="H4" s="734"/>
    </row>
    <row r="5" spans="1:8" ht="15" customHeight="1">
      <c r="A5" s="729"/>
      <c r="B5" s="154"/>
      <c r="C5" s="154"/>
      <c r="D5" s="154"/>
      <c r="E5" s="154"/>
      <c r="F5" s="154"/>
      <c r="G5" s="154"/>
      <c r="H5" s="730"/>
    </row>
    <row r="6" spans="1:8" ht="15" customHeight="1">
      <c r="A6" s="729"/>
      <c r="B6" s="722" t="s">
        <v>1258</v>
      </c>
      <c r="C6" s="735"/>
      <c r="D6" s="735"/>
      <c r="E6" s="735"/>
      <c r="F6" s="735"/>
      <c r="G6" s="735"/>
      <c r="H6" s="730"/>
    </row>
    <row r="7" spans="1:8" ht="15" customHeight="1">
      <c r="A7" s="729"/>
      <c r="B7" s="722" t="s">
        <v>1259</v>
      </c>
      <c r="C7" s="735"/>
      <c r="D7" s="735"/>
      <c r="E7" s="735"/>
      <c r="F7" s="735"/>
      <c r="G7" s="735"/>
      <c r="H7" s="730"/>
    </row>
    <row r="8" spans="1:8" ht="15" customHeight="1">
      <c r="A8" s="729"/>
      <c r="B8" s="722" t="s">
        <v>1260</v>
      </c>
      <c r="C8" s="735"/>
      <c r="D8" s="735"/>
      <c r="E8" s="735"/>
      <c r="F8" s="735"/>
      <c r="G8" s="735"/>
      <c r="H8" s="730"/>
    </row>
    <row r="9" spans="1:8" ht="15" customHeight="1">
      <c r="A9" s="729"/>
      <c r="B9" s="722" t="s">
        <v>1261</v>
      </c>
      <c r="C9" s="735"/>
      <c r="D9" s="735"/>
      <c r="E9" s="735"/>
      <c r="F9" s="735"/>
      <c r="G9" s="735"/>
      <c r="H9" s="730"/>
    </row>
    <row r="10" spans="1:8" ht="15" customHeight="1">
      <c r="A10" s="729"/>
      <c r="B10" s="736" t="s">
        <v>1262</v>
      </c>
      <c r="C10" s="735"/>
      <c r="D10" s="735"/>
      <c r="E10" s="735"/>
      <c r="F10" s="735"/>
      <c r="G10" s="735"/>
      <c r="H10" s="730"/>
    </row>
    <row r="11" spans="1:8" ht="15" customHeight="1">
      <c r="A11" s="729"/>
      <c r="B11" s="722"/>
      <c r="C11" s="735"/>
      <c r="D11" s="735"/>
      <c r="E11" s="735"/>
      <c r="F11" s="735"/>
      <c r="G11" s="735"/>
      <c r="H11" s="730"/>
    </row>
    <row r="12" spans="1:8" ht="15" customHeight="1">
      <c r="A12" s="729"/>
      <c r="B12" s="735" t="s">
        <v>1263</v>
      </c>
      <c r="C12" s="735"/>
      <c r="D12" s="735"/>
      <c r="E12" s="735"/>
      <c r="F12" s="735"/>
      <c r="G12" s="735"/>
      <c r="H12" s="730"/>
    </row>
    <row r="13" spans="1:8" ht="15" customHeight="1">
      <c r="A13" s="729"/>
      <c r="B13" s="735"/>
      <c r="C13" s="735"/>
      <c r="D13" s="735"/>
      <c r="E13" s="735"/>
      <c r="F13" s="735"/>
      <c r="G13" s="735"/>
      <c r="H13" s="730"/>
    </row>
    <row r="14" spans="1:8" ht="20.100000000000001" customHeight="1">
      <c r="A14" s="729"/>
      <c r="C14" s="722" t="s">
        <v>1248</v>
      </c>
      <c r="D14" s="722"/>
      <c r="E14" s="735" t="s">
        <v>1264</v>
      </c>
      <c r="H14" s="730"/>
    </row>
    <row r="15" spans="1:8" ht="20.100000000000001" customHeight="1">
      <c r="A15" s="729"/>
      <c r="C15" s="735"/>
      <c r="D15" s="735"/>
      <c r="E15" s="735"/>
      <c r="F15" s="722" t="s">
        <v>1265</v>
      </c>
      <c r="G15" s="722"/>
      <c r="H15" s="730"/>
    </row>
    <row r="16" spans="1:8" ht="20.100000000000001" customHeight="1">
      <c r="A16" s="729"/>
      <c r="C16" s="735"/>
      <c r="D16" s="735"/>
      <c r="E16" s="735"/>
      <c r="F16" s="722" t="s">
        <v>1266</v>
      </c>
      <c r="G16" s="722"/>
      <c r="H16" s="730"/>
    </row>
    <row r="17" spans="1:8" ht="20.100000000000001" customHeight="1">
      <c r="A17" s="729"/>
      <c r="C17" s="735"/>
      <c r="D17" s="735"/>
      <c r="E17" s="735"/>
      <c r="F17" s="722" t="s">
        <v>1267</v>
      </c>
      <c r="G17" s="722"/>
      <c r="H17" s="730"/>
    </row>
    <row r="18" spans="1:8" ht="20.100000000000001" customHeight="1">
      <c r="A18" s="729"/>
      <c r="C18" s="735"/>
      <c r="D18" s="735"/>
      <c r="E18" s="735"/>
      <c r="F18" s="722" t="s">
        <v>1268</v>
      </c>
      <c r="G18" s="722"/>
      <c r="H18" s="730"/>
    </row>
    <row r="19" spans="1:8" ht="20.100000000000001" customHeight="1">
      <c r="A19" s="729"/>
      <c r="C19" s="722" t="s">
        <v>1250</v>
      </c>
      <c r="D19" s="722"/>
      <c r="E19" s="736" t="s">
        <v>1269</v>
      </c>
      <c r="F19" s="735"/>
      <c r="G19" s="735"/>
      <c r="H19" s="730"/>
    </row>
    <row r="20" spans="1:8" ht="20.100000000000001" customHeight="1">
      <c r="A20" s="729"/>
      <c r="C20" s="722" t="s">
        <v>1254</v>
      </c>
      <c r="D20" s="722"/>
      <c r="E20" s="736" t="s">
        <v>1270</v>
      </c>
      <c r="F20" s="735"/>
      <c r="G20" s="735"/>
      <c r="H20" s="730"/>
    </row>
    <row r="21" spans="1:8" ht="20.100000000000001" customHeight="1">
      <c r="A21" s="729"/>
      <c r="C21" s="722" t="s">
        <v>1271</v>
      </c>
      <c r="D21" s="722"/>
      <c r="E21" s="736" t="s">
        <v>1272</v>
      </c>
      <c r="F21" s="735"/>
      <c r="G21" s="735"/>
      <c r="H21" s="730"/>
    </row>
    <row r="22" spans="1:8" ht="20.100000000000001" customHeight="1">
      <c r="A22" s="729"/>
      <c r="C22" s="722" t="s">
        <v>1273</v>
      </c>
      <c r="D22" s="722"/>
      <c r="E22" s="736" t="s">
        <v>1274</v>
      </c>
      <c r="F22" s="735"/>
      <c r="G22" s="735"/>
      <c r="H22" s="730"/>
    </row>
    <row r="23" spans="1:8" ht="20.100000000000001" customHeight="1">
      <c r="A23" s="729"/>
      <c r="B23" s="735"/>
      <c r="C23" s="735"/>
      <c r="D23" s="735"/>
      <c r="E23" s="735"/>
      <c r="F23" s="735"/>
      <c r="G23" s="735"/>
      <c r="H23" s="730"/>
    </row>
    <row r="24" spans="1:8" ht="15" customHeight="1">
      <c r="A24" s="729"/>
      <c r="B24" s="735" t="s">
        <v>1275</v>
      </c>
      <c r="C24" s="735"/>
      <c r="D24" s="735"/>
      <c r="E24" s="735"/>
      <c r="F24" s="735"/>
      <c r="G24" s="735"/>
      <c r="H24" s="730"/>
    </row>
    <row r="25" spans="1:8" ht="15" customHeight="1">
      <c r="A25" s="729"/>
      <c r="B25" s="735"/>
      <c r="C25" s="735"/>
      <c r="D25" s="735"/>
      <c r="E25" s="735"/>
      <c r="F25" s="735"/>
      <c r="G25" s="735"/>
      <c r="H25" s="730"/>
    </row>
    <row r="26" spans="1:8" ht="15" customHeight="1">
      <c r="A26" s="729"/>
      <c r="B26" s="722" t="s">
        <v>1276</v>
      </c>
      <c r="C26" s="735"/>
      <c r="D26" s="735"/>
      <c r="E26" s="735"/>
      <c r="F26" s="735"/>
      <c r="G26" s="735"/>
      <c r="H26" s="730"/>
    </row>
    <row r="27" spans="1:8" ht="15" customHeight="1">
      <c r="A27" s="729"/>
      <c r="B27" s="722" t="s">
        <v>1277</v>
      </c>
      <c r="C27" s="735"/>
      <c r="D27" s="735"/>
      <c r="E27" s="735"/>
      <c r="F27" s="735"/>
      <c r="G27" s="735"/>
      <c r="H27" s="730"/>
    </row>
    <row r="28" spans="1:8" ht="15" customHeight="1">
      <c r="A28" s="729"/>
      <c r="B28" s="722"/>
      <c r="C28" s="735"/>
      <c r="D28" s="735"/>
      <c r="E28" s="735"/>
      <c r="F28" s="735"/>
      <c r="G28" s="735"/>
      <c r="H28" s="730"/>
    </row>
    <row r="29" spans="1:8" ht="15" customHeight="1">
      <c r="A29" s="729"/>
      <c r="B29" s="722"/>
      <c r="C29" s="724" t="s">
        <v>1278</v>
      </c>
      <c r="D29" s="724"/>
      <c r="E29" s="735" t="s">
        <v>1279</v>
      </c>
      <c r="F29" s="735"/>
      <c r="G29" s="735"/>
      <c r="H29" s="730"/>
    </row>
    <row r="30" spans="1:8" ht="15" customHeight="1">
      <c r="A30" s="729"/>
      <c r="B30" s="735"/>
      <c r="C30" s="735"/>
      <c r="D30" s="735"/>
      <c r="E30" s="735"/>
      <c r="F30" s="735"/>
      <c r="G30" s="735"/>
      <c r="H30" s="730"/>
    </row>
    <row r="31" spans="1:8" ht="20.100000000000001" customHeight="1">
      <c r="A31" s="729"/>
      <c r="B31" s="735"/>
      <c r="C31" s="724" t="s">
        <v>1280</v>
      </c>
      <c r="D31" s="735"/>
      <c r="E31" s="735" t="s">
        <v>1281</v>
      </c>
      <c r="F31" s="735"/>
      <c r="G31" s="735"/>
      <c r="H31" s="730"/>
    </row>
    <row r="32" spans="1:8" ht="20.100000000000001" customHeight="1">
      <c r="A32" s="729"/>
      <c r="B32" s="737"/>
      <c r="C32" s="738" t="s">
        <v>1282</v>
      </c>
      <c r="D32" s="739"/>
      <c r="E32" s="739" t="s">
        <v>1283</v>
      </c>
      <c r="F32" s="739"/>
      <c r="G32" s="739"/>
      <c r="H32" s="730"/>
    </row>
    <row r="33" spans="1:8" ht="20.100000000000001" customHeight="1">
      <c r="A33" s="729"/>
      <c r="B33" s="737"/>
      <c r="C33" s="738" t="s">
        <v>1284</v>
      </c>
      <c r="D33" s="739"/>
      <c r="E33" s="739" t="s">
        <v>1285</v>
      </c>
      <c r="F33" s="739"/>
      <c r="G33" s="739"/>
      <c r="H33" s="730"/>
    </row>
    <row r="34" spans="1:8" ht="20.100000000000001" customHeight="1">
      <c r="A34" s="729"/>
      <c r="B34" s="737"/>
      <c r="C34" s="724" t="s">
        <v>1286</v>
      </c>
      <c r="D34" s="735"/>
      <c r="E34" s="735" t="s">
        <v>1287</v>
      </c>
      <c r="F34" s="735"/>
      <c r="G34" s="735"/>
      <c r="H34" s="730"/>
    </row>
    <row r="35" spans="1:8" ht="20.100000000000001" customHeight="1">
      <c r="A35" s="729"/>
      <c r="B35" s="737"/>
      <c r="C35" s="724" t="s">
        <v>1288</v>
      </c>
      <c r="D35" s="735"/>
      <c r="E35" s="735" t="s">
        <v>1289</v>
      </c>
      <c r="F35" s="735"/>
      <c r="G35" s="735"/>
      <c r="H35" s="730"/>
    </row>
    <row r="36" spans="1:8" ht="20.100000000000001" customHeight="1">
      <c r="A36" s="729"/>
      <c r="B36" s="737"/>
      <c r="C36" s="724" t="s">
        <v>1290</v>
      </c>
      <c r="D36" s="735"/>
      <c r="E36" s="735" t="s">
        <v>1291</v>
      </c>
      <c r="F36" s="735"/>
      <c r="G36" s="735"/>
      <c r="H36" s="730"/>
    </row>
    <row r="37" spans="1:8" ht="20.100000000000001" customHeight="1">
      <c r="A37" s="729"/>
      <c r="B37" s="737"/>
      <c r="C37" s="724" t="s">
        <v>1292</v>
      </c>
      <c r="D37" s="735"/>
      <c r="E37" s="735" t="s">
        <v>1293</v>
      </c>
      <c r="F37" s="735"/>
      <c r="G37" s="735"/>
      <c r="H37" s="730"/>
    </row>
    <row r="38" spans="1:8" ht="20.100000000000001" customHeight="1">
      <c r="A38" s="729"/>
      <c r="B38" s="737"/>
      <c r="C38" s="724" t="s">
        <v>1294</v>
      </c>
      <c r="D38" s="735"/>
      <c r="E38" s="735" t="s">
        <v>1295</v>
      </c>
      <c r="F38" s="735"/>
      <c r="G38" s="735"/>
      <c r="H38" s="730"/>
    </row>
    <row r="39" spans="1:8" ht="20.100000000000001" customHeight="1">
      <c r="A39" s="729"/>
      <c r="B39" s="737"/>
      <c r="C39" s="724" t="s">
        <v>1296</v>
      </c>
      <c r="D39" s="735"/>
      <c r="E39" s="735" t="s">
        <v>1297</v>
      </c>
      <c r="F39" s="735"/>
      <c r="G39" s="735"/>
      <c r="H39" s="730"/>
    </row>
    <row r="40" spans="1:8" ht="20.100000000000001" customHeight="1">
      <c r="A40" s="729"/>
      <c r="B40" s="737"/>
      <c r="C40" s="724" t="s">
        <v>1298</v>
      </c>
      <c r="D40" s="735"/>
      <c r="E40" s="735" t="s">
        <v>1299</v>
      </c>
      <c r="F40" s="735"/>
      <c r="G40" s="735"/>
      <c r="H40" s="730"/>
    </row>
    <row r="41" spans="1:8" ht="20.100000000000001" customHeight="1">
      <c r="A41" s="729"/>
      <c r="B41" s="735"/>
      <c r="C41" s="735"/>
      <c r="D41" s="735"/>
      <c r="E41" s="735"/>
      <c r="F41" s="735"/>
      <c r="G41" s="735"/>
      <c r="H41" s="730"/>
    </row>
    <row r="42" spans="1:8" ht="15" customHeight="1">
      <c r="A42" s="729"/>
      <c r="B42" s="722" t="s">
        <v>1300</v>
      </c>
      <c r="C42" s="735"/>
      <c r="D42" s="735"/>
      <c r="E42" s="735"/>
      <c r="F42" s="735"/>
      <c r="G42" s="735"/>
      <c r="H42" s="730"/>
    </row>
    <row r="43" spans="1:8" ht="15" customHeight="1">
      <c r="A43" s="729"/>
      <c r="B43" s="722" t="s">
        <v>1301</v>
      </c>
      <c r="C43" s="735"/>
      <c r="D43" s="735"/>
      <c r="E43" s="735"/>
      <c r="F43" s="735"/>
      <c r="G43" s="735"/>
      <c r="H43" s="730"/>
    </row>
    <row r="44" spans="1:8" ht="15" customHeight="1">
      <c r="A44" s="729"/>
      <c r="B44" s="722" t="s">
        <v>1302</v>
      </c>
      <c r="C44" s="735"/>
      <c r="D44" s="735"/>
      <c r="E44" s="735"/>
      <c r="F44" s="735"/>
      <c r="G44" s="735"/>
      <c r="H44" s="730"/>
    </row>
    <row r="45" spans="1:8" ht="15" customHeight="1">
      <c r="A45" s="729"/>
      <c r="B45" s="722" t="s">
        <v>1303</v>
      </c>
      <c r="C45" s="735"/>
      <c r="D45" s="735"/>
      <c r="E45" s="735"/>
      <c r="F45" s="735"/>
      <c r="G45" s="735"/>
      <c r="H45" s="730"/>
    </row>
    <row r="46" spans="1:8" ht="15" customHeight="1">
      <c r="A46" s="729"/>
      <c r="B46" s="736" t="s">
        <v>1304</v>
      </c>
      <c r="C46" s="735"/>
      <c r="D46" s="735"/>
      <c r="E46" s="735"/>
      <c r="F46" s="735"/>
      <c r="G46" s="735"/>
      <c r="H46" s="730"/>
    </row>
    <row r="47" spans="1:8" ht="15" customHeight="1">
      <c r="A47" s="729"/>
      <c r="B47" s="736"/>
      <c r="C47" s="735"/>
      <c r="D47" s="735"/>
      <c r="E47" s="735"/>
      <c r="F47" s="735"/>
      <c r="G47" s="735"/>
      <c r="H47" s="730"/>
    </row>
    <row r="48" spans="1:8" ht="15" customHeight="1">
      <c r="A48" s="729"/>
      <c r="B48" s="722" t="s">
        <v>1305</v>
      </c>
      <c r="C48" s="735"/>
      <c r="D48" s="735"/>
      <c r="E48" s="735"/>
      <c r="F48" s="735"/>
      <c r="G48" s="735"/>
      <c r="H48" s="730"/>
    </row>
    <row r="49" spans="1:8" ht="15" customHeight="1">
      <c r="A49" s="729"/>
      <c r="B49" s="722" t="s">
        <v>1306</v>
      </c>
      <c r="C49" s="735"/>
      <c r="D49" s="735"/>
      <c r="E49" s="735"/>
      <c r="F49" s="735"/>
      <c r="G49" s="735"/>
      <c r="H49" s="730"/>
    </row>
    <row r="50" spans="1:8" ht="15" customHeight="1">
      <c r="A50" s="729"/>
      <c r="B50" s="722" t="s">
        <v>1307</v>
      </c>
      <c r="C50" s="735"/>
      <c r="D50" s="735"/>
      <c r="E50" s="735"/>
      <c r="F50" s="735"/>
      <c r="G50" s="735"/>
      <c r="H50" s="730"/>
    </row>
    <row r="51" spans="1:8" ht="15" customHeight="1">
      <c r="A51" s="729"/>
      <c r="B51" s="722"/>
      <c r="C51" s="735"/>
      <c r="D51" s="735"/>
      <c r="E51" s="735"/>
      <c r="F51" s="735"/>
      <c r="G51" s="735"/>
      <c r="H51" s="730"/>
    </row>
    <row r="52" spans="1:8" ht="15" customHeight="1">
      <c r="A52" s="729"/>
      <c r="B52" s="722" t="s">
        <v>1308</v>
      </c>
      <c r="C52" s="735"/>
      <c r="D52" s="735"/>
      <c r="E52" s="735"/>
      <c r="F52" s="735"/>
      <c r="G52" s="735"/>
      <c r="H52" s="730"/>
    </row>
    <row r="53" spans="1:8" ht="15" customHeight="1">
      <c r="A53" s="729"/>
      <c r="B53" s="722" t="s">
        <v>1309</v>
      </c>
      <c r="C53" s="735"/>
      <c r="D53" s="735"/>
      <c r="E53" s="735"/>
      <c r="F53" s="735"/>
      <c r="G53" s="735"/>
      <c r="H53" s="730"/>
    </row>
    <row r="54" spans="1:8" ht="15" customHeight="1">
      <c r="A54" s="729"/>
      <c r="B54" s="722" t="s">
        <v>1310</v>
      </c>
      <c r="C54" s="735"/>
      <c r="D54" s="735"/>
      <c r="E54" s="735"/>
      <c r="F54" s="735"/>
      <c r="G54" s="735"/>
      <c r="H54" s="730"/>
    </row>
    <row r="55" spans="1:8" ht="15" customHeight="1">
      <c r="A55" s="729"/>
      <c r="B55" s="736" t="s">
        <v>1311</v>
      </c>
      <c r="C55" s="735"/>
      <c r="D55" s="735"/>
      <c r="E55" s="735"/>
      <c r="F55" s="735"/>
      <c r="G55" s="735"/>
      <c r="H55" s="730"/>
    </row>
    <row r="56" spans="1:8" ht="15" customHeight="1">
      <c r="A56" s="729"/>
      <c r="B56" s="722"/>
      <c r="C56" s="735"/>
      <c r="D56" s="735"/>
      <c r="E56" s="735"/>
      <c r="F56" s="735"/>
      <c r="G56" s="735"/>
      <c r="H56" s="730"/>
    </row>
    <row r="57" spans="1:8" ht="15" customHeight="1">
      <c r="A57" s="729"/>
      <c r="B57" s="735" t="s">
        <v>1312</v>
      </c>
      <c r="C57" s="735"/>
      <c r="D57" s="735"/>
      <c r="E57" s="735"/>
      <c r="F57" s="735"/>
      <c r="G57" s="735"/>
      <c r="H57" s="730"/>
    </row>
    <row r="58" spans="1:8" ht="15" customHeight="1">
      <c r="A58" s="729"/>
      <c r="B58" s="735"/>
      <c r="C58" s="735"/>
      <c r="D58" s="735"/>
      <c r="E58" s="735"/>
      <c r="F58" s="735"/>
      <c r="G58" s="735"/>
      <c r="H58" s="730"/>
    </row>
    <row r="59" spans="1:8" ht="15" customHeight="1">
      <c r="A59" s="729"/>
      <c r="B59" s="722" t="s">
        <v>1313</v>
      </c>
      <c r="C59" s="735"/>
      <c r="D59" s="735"/>
      <c r="E59" s="735"/>
      <c r="F59" s="735"/>
      <c r="G59" s="735"/>
      <c r="H59" s="730"/>
    </row>
    <row r="60" spans="1:8" ht="15" customHeight="1">
      <c r="A60" s="729"/>
      <c r="B60" s="722"/>
      <c r="C60" s="735"/>
      <c r="D60" s="735"/>
      <c r="E60" s="735"/>
      <c r="F60" s="735"/>
      <c r="G60" s="735"/>
      <c r="H60" s="730"/>
    </row>
    <row r="61" spans="1:8" ht="15" customHeight="1">
      <c r="A61" s="729"/>
      <c r="B61" s="735" t="s">
        <v>1314</v>
      </c>
      <c r="C61" s="735"/>
      <c r="D61" s="735"/>
      <c r="E61" s="735"/>
      <c r="F61" s="735"/>
      <c r="G61" s="735"/>
      <c r="H61" s="730"/>
    </row>
    <row r="62" spans="1:8" ht="15" customHeight="1">
      <c r="A62" s="729"/>
      <c r="B62" s="735"/>
      <c r="C62" s="735"/>
      <c r="D62" s="735"/>
      <c r="E62" s="735"/>
      <c r="F62" s="735"/>
      <c r="G62" s="735"/>
      <c r="H62" s="730"/>
    </row>
    <row r="63" spans="1:8" ht="15" customHeight="1">
      <c r="A63" s="729"/>
      <c r="B63" s="722" t="s">
        <v>1315</v>
      </c>
      <c r="C63" s="735"/>
      <c r="D63" s="735"/>
      <c r="E63" s="735"/>
      <c r="F63" s="735"/>
      <c r="G63" s="735"/>
      <c r="H63" s="730"/>
    </row>
    <row r="64" spans="1:8" ht="15" customHeight="1">
      <c r="A64" s="729"/>
      <c r="B64" s="735" t="s">
        <v>1316</v>
      </c>
      <c r="C64" s="735"/>
      <c r="D64" s="735"/>
      <c r="E64" s="735"/>
      <c r="F64" s="735"/>
      <c r="G64" s="735"/>
      <c r="H64" s="730"/>
    </row>
    <row r="65" spans="1:8" ht="15" customHeight="1">
      <c r="A65" s="729"/>
      <c r="B65" s="735"/>
      <c r="C65" s="735"/>
      <c r="D65" s="735"/>
      <c r="E65" s="735"/>
      <c r="F65" s="735"/>
      <c r="G65" s="735"/>
      <c r="H65" s="730"/>
    </row>
    <row r="66" spans="1:8" ht="15" customHeight="1">
      <c r="A66" s="729"/>
      <c r="B66" s="735"/>
      <c r="C66" s="735"/>
      <c r="D66" s="735"/>
      <c r="E66" s="735"/>
      <c r="F66" s="735"/>
      <c r="G66" s="735"/>
      <c r="H66" s="730"/>
    </row>
    <row r="67" spans="1:8" ht="15" customHeight="1">
      <c r="A67" s="729"/>
      <c r="H67" s="730"/>
    </row>
    <row r="68" spans="1:8" ht="15" customHeight="1">
      <c r="A68" s="729"/>
      <c r="H68" s="730"/>
    </row>
    <row r="69" spans="1:8" ht="15" customHeight="1">
      <c r="A69" s="729"/>
      <c r="H69" s="730"/>
    </row>
    <row r="70" spans="1:8" ht="15" customHeight="1">
      <c r="A70" s="729"/>
      <c r="H70" s="730"/>
    </row>
    <row r="71" spans="1:8" ht="15" customHeight="1">
      <c r="A71" s="729"/>
      <c r="H71" s="730"/>
    </row>
    <row r="72" spans="1:8" ht="15" customHeight="1">
      <c r="A72" s="729"/>
      <c r="H72" s="730"/>
    </row>
    <row r="73" spans="1:8" ht="15" customHeight="1">
      <c r="A73" s="729"/>
      <c r="H73" s="730"/>
    </row>
    <row r="74" spans="1:8" ht="15" customHeight="1">
      <c r="A74" s="729"/>
      <c r="H74" s="730"/>
    </row>
    <row r="75" spans="1:8" ht="15" customHeight="1">
      <c r="A75" s="729"/>
      <c r="H75" s="730"/>
    </row>
    <row r="76" spans="1:8" ht="15" customHeight="1">
      <c r="A76" s="729"/>
      <c r="H76" s="730"/>
    </row>
    <row r="77" spans="1:8" ht="15" customHeight="1">
      <c r="A77" s="729"/>
      <c r="H77" s="730"/>
    </row>
    <row r="78" spans="1:8" ht="15" customHeight="1">
      <c r="A78" s="729"/>
      <c r="H78" s="730"/>
    </row>
    <row r="79" spans="1:8" ht="15" customHeight="1">
      <c r="A79" s="729"/>
      <c r="H79" s="730"/>
    </row>
    <row r="80" spans="1:8" ht="15" customHeight="1">
      <c r="A80" s="729"/>
      <c r="H80" s="730"/>
    </row>
    <row r="81" spans="1:8" ht="15" customHeight="1">
      <c r="A81" s="729"/>
      <c r="H81" s="730"/>
    </row>
    <row r="82" spans="1:8" ht="15" customHeight="1">
      <c r="A82" s="729"/>
      <c r="H82" s="730"/>
    </row>
    <row r="83" spans="1:8" ht="15" customHeight="1">
      <c r="A83" s="729"/>
      <c r="H83" s="730"/>
    </row>
    <row r="84" spans="1:8" ht="15" customHeight="1">
      <c r="A84" s="740"/>
      <c r="B84" s="741"/>
      <c r="C84" s="741"/>
      <c r="D84" s="741"/>
      <c r="E84" s="741"/>
      <c r="F84" s="741"/>
      <c r="G84" s="741"/>
      <c r="H84" s="742"/>
    </row>
    <row r="85" spans="1:8" ht="15" customHeight="1">
      <c r="A85" s="735" t="s">
        <v>166</v>
      </c>
      <c r="B85" s="735"/>
      <c r="C85" s="735"/>
      <c r="D85" s="735"/>
      <c r="E85" s="735"/>
      <c r="F85" s="735"/>
      <c r="G85" s="735"/>
      <c r="H85" s="735"/>
    </row>
  </sheetData>
  <printOptions horizontalCentered="1"/>
  <pageMargins left="1" right="1" top="0.5" bottom="0.5" header="0.5" footer="0.5"/>
  <pageSetup scale="57"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7"/>
  <dimension ref="A1:Q219"/>
  <sheetViews>
    <sheetView showZeros="0" view="pageBreakPreview" zoomScale="72" zoomScaleNormal="75" zoomScaleSheetLayoutView="75" workbookViewId="0"/>
  </sheetViews>
  <sheetFormatPr defaultColWidth="0" defaultRowHeight="11.25" zeroHeight="1"/>
  <cols>
    <col min="1" max="1" width="5" style="527" customWidth="1"/>
    <col min="2" max="2" width="10.6640625" style="527" customWidth="1"/>
    <col min="3" max="3" width="10" style="527" customWidth="1"/>
    <col min="4" max="4" width="10.1640625" style="527" customWidth="1"/>
    <col min="5" max="5" width="60.5" style="527" customWidth="1"/>
    <col min="6" max="6" width="23.1640625" style="527" customWidth="1"/>
    <col min="7" max="7" width="18.1640625" style="527" customWidth="1"/>
    <col min="8" max="8" width="5" style="527" customWidth="1"/>
    <col min="9" max="9" width="4.6640625" style="527" customWidth="1"/>
    <col min="10" max="10" width="20.6640625" style="527" customWidth="1"/>
    <col min="11" max="11" width="19" style="527" customWidth="1"/>
    <col min="12" max="12" width="18.83203125" style="527" customWidth="1"/>
    <col min="13" max="13" width="19.33203125" style="527" customWidth="1"/>
    <col min="14" max="14" width="17.83203125" style="527" customWidth="1"/>
    <col min="15" max="15" width="19.1640625" style="527" customWidth="1"/>
    <col min="16" max="16" width="17.33203125" style="527" customWidth="1"/>
    <col min="17" max="17" width="5.1640625" style="527" customWidth="1"/>
    <col min="18" max="20" width="9.33203125" style="527" customWidth="1"/>
    <col min="21" max="256" width="0" style="527" hidden="1"/>
    <col min="257" max="257" width="5" style="527" customWidth="1"/>
    <col min="258" max="258" width="10.6640625" style="527" customWidth="1"/>
    <col min="259" max="259" width="10" style="527" customWidth="1"/>
    <col min="260" max="260" width="10.1640625" style="527" customWidth="1"/>
    <col min="261" max="261" width="60.5" style="527" customWidth="1"/>
    <col min="262" max="262" width="23.1640625" style="527" customWidth="1"/>
    <col min="263" max="263" width="18.1640625" style="527" customWidth="1"/>
    <col min="264" max="264" width="5" style="527" customWidth="1"/>
    <col min="265" max="265" width="4.6640625" style="527" customWidth="1"/>
    <col min="266" max="266" width="20.6640625" style="527" customWidth="1"/>
    <col min="267" max="267" width="19" style="527" customWidth="1"/>
    <col min="268" max="268" width="18.83203125" style="527" customWidth="1"/>
    <col min="269" max="269" width="19.33203125" style="527" customWidth="1"/>
    <col min="270" max="270" width="17.83203125" style="527" customWidth="1"/>
    <col min="271" max="271" width="19.1640625" style="527" customWidth="1"/>
    <col min="272" max="272" width="17.33203125" style="527" customWidth="1"/>
    <col min="273" max="273" width="5.1640625" style="527" customWidth="1"/>
    <col min="274" max="276" width="9.33203125" style="527" customWidth="1"/>
    <col min="277" max="512" width="0" style="527" hidden="1"/>
    <col min="513" max="513" width="5" style="527" customWidth="1"/>
    <col min="514" max="514" width="10.6640625" style="527" customWidth="1"/>
    <col min="515" max="515" width="10" style="527" customWidth="1"/>
    <col min="516" max="516" width="10.1640625" style="527" customWidth="1"/>
    <col min="517" max="517" width="60.5" style="527" customWidth="1"/>
    <col min="518" max="518" width="23.1640625" style="527" customWidth="1"/>
    <col min="519" max="519" width="18.1640625" style="527" customWidth="1"/>
    <col min="520" max="520" width="5" style="527" customWidth="1"/>
    <col min="521" max="521" width="4.6640625" style="527" customWidth="1"/>
    <col min="522" max="522" width="20.6640625" style="527" customWidth="1"/>
    <col min="523" max="523" width="19" style="527" customWidth="1"/>
    <col min="524" max="524" width="18.83203125" style="527" customWidth="1"/>
    <col min="525" max="525" width="19.33203125" style="527" customWidth="1"/>
    <col min="526" max="526" width="17.83203125" style="527" customWidth="1"/>
    <col min="527" max="527" width="19.1640625" style="527" customWidth="1"/>
    <col min="528" max="528" width="17.33203125" style="527" customWidth="1"/>
    <col min="529" max="529" width="5.1640625" style="527" customWidth="1"/>
    <col min="530" max="532" width="9.33203125" style="527" customWidth="1"/>
    <col min="533" max="768" width="0" style="527" hidden="1"/>
    <col min="769" max="769" width="5" style="527" customWidth="1"/>
    <col min="770" max="770" width="10.6640625" style="527" customWidth="1"/>
    <col min="771" max="771" width="10" style="527" customWidth="1"/>
    <col min="772" max="772" width="10.1640625" style="527" customWidth="1"/>
    <col min="773" max="773" width="60.5" style="527" customWidth="1"/>
    <col min="774" max="774" width="23.1640625" style="527" customWidth="1"/>
    <col min="775" max="775" width="18.1640625" style="527" customWidth="1"/>
    <col min="776" max="776" width="5" style="527" customWidth="1"/>
    <col min="777" max="777" width="4.6640625" style="527" customWidth="1"/>
    <col min="778" max="778" width="20.6640625" style="527" customWidth="1"/>
    <col min="779" max="779" width="19" style="527" customWidth="1"/>
    <col min="780" max="780" width="18.83203125" style="527" customWidth="1"/>
    <col min="781" max="781" width="19.33203125" style="527" customWidth="1"/>
    <col min="782" max="782" width="17.83203125" style="527" customWidth="1"/>
    <col min="783" max="783" width="19.1640625" style="527" customWidth="1"/>
    <col min="784" max="784" width="17.33203125" style="527" customWidth="1"/>
    <col min="785" max="785" width="5.1640625" style="527" customWidth="1"/>
    <col min="786" max="788" width="9.33203125" style="527" customWidth="1"/>
    <col min="789" max="1024" width="0" style="527" hidden="1"/>
    <col min="1025" max="1025" width="5" style="527" customWidth="1"/>
    <col min="1026" max="1026" width="10.6640625" style="527" customWidth="1"/>
    <col min="1027" max="1027" width="10" style="527" customWidth="1"/>
    <col min="1028" max="1028" width="10.1640625" style="527" customWidth="1"/>
    <col min="1029" max="1029" width="60.5" style="527" customWidth="1"/>
    <col min="1030" max="1030" width="23.1640625" style="527" customWidth="1"/>
    <col min="1031" max="1031" width="18.1640625" style="527" customWidth="1"/>
    <col min="1032" max="1032" width="5" style="527" customWidth="1"/>
    <col min="1033" max="1033" width="4.6640625" style="527" customWidth="1"/>
    <col min="1034" max="1034" width="20.6640625" style="527" customWidth="1"/>
    <col min="1035" max="1035" width="19" style="527" customWidth="1"/>
    <col min="1036" max="1036" width="18.83203125" style="527" customWidth="1"/>
    <col min="1037" max="1037" width="19.33203125" style="527" customWidth="1"/>
    <col min="1038" max="1038" width="17.83203125" style="527" customWidth="1"/>
    <col min="1039" max="1039" width="19.1640625" style="527" customWidth="1"/>
    <col min="1040" max="1040" width="17.33203125" style="527" customWidth="1"/>
    <col min="1041" max="1041" width="5.1640625" style="527" customWidth="1"/>
    <col min="1042" max="1044" width="9.33203125" style="527" customWidth="1"/>
    <col min="1045" max="1280" width="0" style="527" hidden="1"/>
    <col min="1281" max="1281" width="5" style="527" customWidth="1"/>
    <col min="1282" max="1282" width="10.6640625" style="527" customWidth="1"/>
    <col min="1283" max="1283" width="10" style="527" customWidth="1"/>
    <col min="1284" max="1284" width="10.1640625" style="527" customWidth="1"/>
    <col min="1285" max="1285" width="60.5" style="527" customWidth="1"/>
    <col min="1286" max="1286" width="23.1640625" style="527" customWidth="1"/>
    <col min="1287" max="1287" width="18.1640625" style="527" customWidth="1"/>
    <col min="1288" max="1288" width="5" style="527" customWidth="1"/>
    <col min="1289" max="1289" width="4.6640625" style="527" customWidth="1"/>
    <col min="1290" max="1290" width="20.6640625" style="527" customWidth="1"/>
    <col min="1291" max="1291" width="19" style="527" customWidth="1"/>
    <col min="1292" max="1292" width="18.83203125" style="527" customWidth="1"/>
    <col min="1293" max="1293" width="19.33203125" style="527" customWidth="1"/>
    <col min="1294" max="1294" width="17.83203125" style="527" customWidth="1"/>
    <col min="1295" max="1295" width="19.1640625" style="527" customWidth="1"/>
    <col min="1296" max="1296" width="17.33203125" style="527" customWidth="1"/>
    <col min="1297" max="1297" width="5.1640625" style="527" customWidth="1"/>
    <col min="1298" max="1300" width="9.33203125" style="527" customWidth="1"/>
    <col min="1301" max="1536" width="0" style="527" hidden="1"/>
    <col min="1537" max="1537" width="5" style="527" customWidth="1"/>
    <col min="1538" max="1538" width="10.6640625" style="527" customWidth="1"/>
    <col min="1539" max="1539" width="10" style="527" customWidth="1"/>
    <col min="1540" max="1540" width="10.1640625" style="527" customWidth="1"/>
    <col min="1541" max="1541" width="60.5" style="527" customWidth="1"/>
    <col min="1542" max="1542" width="23.1640625" style="527" customWidth="1"/>
    <col min="1543" max="1543" width="18.1640625" style="527" customWidth="1"/>
    <col min="1544" max="1544" width="5" style="527" customWidth="1"/>
    <col min="1545" max="1545" width="4.6640625" style="527" customWidth="1"/>
    <col min="1546" max="1546" width="20.6640625" style="527" customWidth="1"/>
    <col min="1547" max="1547" width="19" style="527" customWidth="1"/>
    <col min="1548" max="1548" width="18.83203125" style="527" customWidth="1"/>
    <col min="1549" max="1549" width="19.33203125" style="527" customWidth="1"/>
    <col min="1550" max="1550" width="17.83203125" style="527" customWidth="1"/>
    <col min="1551" max="1551" width="19.1640625" style="527" customWidth="1"/>
    <col min="1552" max="1552" width="17.33203125" style="527" customWidth="1"/>
    <col min="1553" max="1553" width="5.1640625" style="527" customWidth="1"/>
    <col min="1554" max="1556" width="9.33203125" style="527" customWidth="1"/>
    <col min="1557" max="1792" width="0" style="527" hidden="1"/>
    <col min="1793" max="1793" width="5" style="527" customWidth="1"/>
    <col min="1794" max="1794" width="10.6640625" style="527" customWidth="1"/>
    <col min="1795" max="1795" width="10" style="527" customWidth="1"/>
    <col min="1796" max="1796" width="10.1640625" style="527" customWidth="1"/>
    <col min="1797" max="1797" width="60.5" style="527" customWidth="1"/>
    <col min="1798" max="1798" width="23.1640625" style="527" customWidth="1"/>
    <col min="1799" max="1799" width="18.1640625" style="527" customWidth="1"/>
    <col min="1800" max="1800" width="5" style="527" customWidth="1"/>
    <col min="1801" max="1801" width="4.6640625" style="527" customWidth="1"/>
    <col min="1802" max="1802" width="20.6640625" style="527" customWidth="1"/>
    <col min="1803" max="1803" width="19" style="527" customWidth="1"/>
    <col min="1804" max="1804" width="18.83203125" style="527" customWidth="1"/>
    <col min="1805" max="1805" width="19.33203125" style="527" customWidth="1"/>
    <col min="1806" max="1806" width="17.83203125" style="527" customWidth="1"/>
    <col min="1807" max="1807" width="19.1640625" style="527" customWidth="1"/>
    <col min="1808" max="1808" width="17.33203125" style="527" customWidth="1"/>
    <col min="1809" max="1809" width="5.1640625" style="527" customWidth="1"/>
    <col min="1810" max="1812" width="9.33203125" style="527" customWidth="1"/>
    <col min="1813" max="2048" width="0" style="527" hidden="1"/>
    <col min="2049" max="2049" width="5" style="527" customWidth="1"/>
    <col min="2050" max="2050" width="10.6640625" style="527" customWidth="1"/>
    <col min="2051" max="2051" width="10" style="527" customWidth="1"/>
    <col min="2052" max="2052" width="10.1640625" style="527" customWidth="1"/>
    <col min="2053" max="2053" width="60.5" style="527" customWidth="1"/>
    <col min="2054" max="2054" width="23.1640625" style="527" customWidth="1"/>
    <col min="2055" max="2055" width="18.1640625" style="527" customWidth="1"/>
    <col min="2056" max="2056" width="5" style="527" customWidth="1"/>
    <col min="2057" max="2057" width="4.6640625" style="527" customWidth="1"/>
    <col min="2058" max="2058" width="20.6640625" style="527" customWidth="1"/>
    <col min="2059" max="2059" width="19" style="527" customWidth="1"/>
    <col min="2060" max="2060" width="18.83203125" style="527" customWidth="1"/>
    <col min="2061" max="2061" width="19.33203125" style="527" customWidth="1"/>
    <col min="2062" max="2062" width="17.83203125" style="527" customWidth="1"/>
    <col min="2063" max="2063" width="19.1640625" style="527" customWidth="1"/>
    <col min="2064" max="2064" width="17.33203125" style="527" customWidth="1"/>
    <col min="2065" max="2065" width="5.1640625" style="527" customWidth="1"/>
    <col min="2066" max="2068" width="9.33203125" style="527" customWidth="1"/>
    <col min="2069" max="2304" width="0" style="527" hidden="1"/>
    <col min="2305" max="2305" width="5" style="527" customWidth="1"/>
    <col min="2306" max="2306" width="10.6640625" style="527" customWidth="1"/>
    <col min="2307" max="2307" width="10" style="527" customWidth="1"/>
    <col min="2308" max="2308" width="10.1640625" style="527" customWidth="1"/>
    <col min="2309" max="2309" width="60.5" style="527" customWidth="1"/>
    <col min="2310" max="2310" width="23.1640625" style="527" customWidth="1"/>
    <col min="2311" max="2311" width="18.1640625" style="527" customWidth="1"/>
    <col min="2312" max="2312" width="5" style="527" customWidth="1"/>
    <col min="2313" max="2313" width="4.6640625" style="527" customWidth="1"/>
    <col min="2314" max="2314" width="20.6640625" style="527" customWidth="1"/>
    <col min="2315" max="2315" width="19" style="527" customWidth="1"/>
    <col min="2316" max="2316" width="18.83203125" style="527" customWidth="1"/>
    <col min="2317" max="2317" width="19.33203125" style="527" customWidth="1"/>
    <col min="2318" max="2318" width="17.83203125" style="527" customWidth="1"/>
    <col min="2319" max="2319" width="19.1640625" style="527" customWidth="1"/>
    <col min="2320" max="2320" width="17.33203125" style="527" customWidth="1"/>
    <col min="2321" max="2321" width="5.1640625" style="527" customWidth="1"/>
    <col min="2322" max="2324" width="9.33203125" style="527" customWidth="1"/>
    <col min="2325" max="2560" width="0" style="527" hidden="1"/>
    <col min="2561" max="2561" width="5" style="527" customWidth="1"/>
    <col min="2562" max="2562" width="10.6640625" style="527" customWidth="1"/>
    <col min="2563" max="2563" width="10" style="527" customWidth="1"/>
    <col min="2564" max="2564" width="10.1640625" style="527" customWidth="1"/>
    <col min="2565" max="2565" width="60.5" style="527" customWidth="1"/>
    <col min="2566" max="2566" width="23.1640625" style="527" customWidth="1"/>
    <col min="2567" max="2567" width="18.1640625" style="527" customWidth="1"/>
    <col min="2568" max="2568" width="5" style="527" customWidth="1"/>
    <col min="2569" max="2569" width="4.6640625" style="527" customWidth="1"/>
    <col min="2570" max="2570" width="20.6640625" style="527" customWidth="1"/>
    <col min="2571" max="2571" width="19" style="527" customWidth="1"/>
    <col min="2572" max="2572" width="18.83203125" style="527" customWidth="1"/>
    <col min="2573" max="2573" width="19.33203125" style="527" customWidth="1"/>
    <col min="2574" max="2574" width="17.83203125" style="527" customWidth="1"/>
    <col min="2575" max="2575" width="19.1640625" style="527" customWidth="1"/>
    <col min="2576" max="2576" width="17.33203125" style="527" customWidth="1"/>
    <col min="2577" max="2577" width="5.1640625" style="527" customWidth="1"/>
    <col min="2578" max="2580" width="9.33203125" style="527" customWidth="1"/>
    <col min="2581" max="2816" width="0" style="527" hidden="1"/>
    <col min="2817" max="2817" width="5" style="527" customWidth="1"/>
    <col min="2818" max="2818" width="10.6640625" style="527" customWidth="1"/>
    <col min="2819" max="2819" width="10" style="527" customWidth="1"/>
    <col min="2820" max="2820" width="10.1640625" style="527" customWidth="1"/>
    <col min="2821" max="2821" width="60.5" style="527" customWidth="1"/>
    <col min="2822" max="2822" width="23.1640625" style="527" customWidth="1"/>
    <col min="2823" max="2823" width="18.1640625" style="527" customWidth="1"/>
    <col min="2824" max="2824" width="5" style="527" customWidth="1"/>
    <col min="2825" max="2825" width="4.6640625" style="527" customWidth="1"/>
    <col min="2826" max="2826" width="20.6640625" style="527" customWidth="1"/>
    <col min="2827" max="2827" width="19" style="527" customWidth="1"/>
    <col min="2828" max="2828" width="18.83203125" style="527" customWidth="1"/>
    <col min="2829" max="2829" width="19.33203125" style="527" customWidth="1"/>
    <col min="2830" max="2830" width="17.83203125" style="527" customWidth="1"/>
    <col min="2831" max="2831" width="19.1640625" style="527" customWidth="1"/>
    <col min="2832" max="2832" width="17.33203125" style="527" customWidth="1"/>
    <col min="2833" max="2833" width="5.1640625" style="527" customWidth="1"/>
    <col min="2834" max="2836" width="9.33203125" style="527" customWidth="1"/>
    <col min="2837" max="3072" width="0" style="527" hidden="1"/>
    <col min="3073" max="3073" width="5" style="527" customWidth="1"/>
    <col min="3074" max="3074" width="10.6640625" style="527" customWidth="1"/>
    <col min="3075" max="3075" width="10" style="527" customWidth="1"/>
    <col min="3076" max="3076" width="10.1640625" style="527" customWidth="1"/>
    <col min="3077" max="3077" width="60.5" style="527" customWidth="1"/>
    <col min="3078" max="3078" width="23.1640625" style="527" customWidth="1"/>
    <col min="3079" max="3079" width="18.1640625" style="527" customWidth="1"/>
    <col min="3080" max="3080" width="5" style="527" customWidth="1"/>
    <col min="3081" max="3081" width="4.6640625" style="527" customWidth="1"/>
    <col min="3082" max="3082" width="20.6640625" style="527" customWidth="1"/>
    <col min="3083" max="3083" width="19" style="527" customWidth="1"/>
    <col min="3084" max="3084" width="18.83203125" style="527" customWidth="1"/>
    <col min="3085" max="3085" width="19.33203125" style="527" customWidth="1"/>
    <col min="3086" max="3086" width="17.83203125" style="527" customWidth="1"/>
    <col min="3087" max="3087" width="19.1640625" style="527" customWidth="1"/>
    <col min="3088" max="3088" width="17.33203125" style="527" customWidth="1"/>
    <col min="3089" max="3089" width="5.1640625" style="527" customWidth="1"/>
    <col min="3090" max="3092" width="9.33203125" style="527" customWidth="1"/>
    <col min="3093" max="3328" width="0" style="527" hidden="1"/>
    <col min="3329" max="3329" width="5" style="527" customWidth="1"/>
    <col min="3330" max="3330" width="10.6640625" style="527" customWidth="1"/>
    <col min="3331" max="3331" width="10" style="527" customWidth="1"/>
    <col min="3332" max="3332" width="10.1640625" style="527" customWidth="1"/>
    <col min="3333" max="3333" width="60.5" style="527" customWidth="1"/>
    <col min="3334" max="3334" width="23.1640625" style="527" customWidth="1"/>
    <col min="3335" max="3335" width="18.1640625" style="527" customWidth="1"/>
    <col min="3336" max="3336" width="5" style="527" customWidth="1"/>
    <col min="3337" max="3337" width="4.6640625" style="527" customWidth="1"/>
    <col min="3338" max="3338" width="20.6640625" style="527" customWidth="1"/>
    <col min="3339" max="3339" width="19" style="527" customWidth="1"/>
    <col min="3340" max="3340" width="18.83203125" style="527" customWidth="1"/>
    <col min="3341" max="3341" width="19.33203125" style="527" customWidth="1"/>
    <col min="3342" max="3342" width="17.83203125" style="527" customWidth="1"/>
    <col min="3343" max="3343" width="19.1640625" style="527" customWidth="1"/>
    <col min="3344" max="3344" width="17.33203125" style="527" customWidth="1"/>
    <col min="3345" max="3345" width="5.1640625" style="527" customWidth="1"/>
    <col min="3346" max="3348" width="9.33203125" style="527" customWidth="1"/>
    <col min="3349" max="3584" width="0" style="527" hidden="1"/>
    <col min="3585" max="3585" width="5" style="527" customWidth="1"/>
    <col min="3586" max="3586" width="10.6640625" style="527" customWidth="1"/>
    <col min="3587" max="3587" width="10" style="527" customWidth="1"/>
    <col min="3588" max="3588" width="10.1640625" style="527" customWidth="1"/>
    <col min="3589" max="3589" width="60.5" style="527" customWidth="1"/>
    <col min="3590" max="3590" width="23.1640625" style="527" customWidth="1"/>
    <col min="3591" max="3591" width="18.1640625" style="527" customWidth="1"/>
    <col min="3592" max="3592" width="5" style="527" customWidth="1"/>
    <col min="3593" max="3593" width="4.6640625" style="527" customWidth="1"/>
    <col min="3594" max="3594" width="20.6640625" style="527" customWidth="1"/>
    <col min="3595" max="3595" width="19" style="527" customWidth="1"/>
    <col min="3596" max="3596" width="18.83203125" style="527" customWidth="1"/>
    <col min="3597" max="3597" width="19.33203125" style="527" customWidth="1"/>
    <col min="3598" max="3598" width="17.83203125" style="527" customWidth="1"/>
    <col min="3599" max="3599" width="19.1640625" style="527" customWidth="1"/>
    <col min="3600" max="3600" width="17.33203125" style="527" customWidth="1"/>
    <col min="3601" max="3601" width="5.1640625" style="527" customWidth="1"/>
    <col min="3602" max="3604" width="9.33203125" style="527" customWidth="1"/>
    <col min="3605" max="3840" width="0" style="527" hidden="1"/>
    <col min="3841" max="3841" width="5" style="527" customWidth="1"/>
    <col min="3842" max="3842" width="10.6640625" style="527" customWidth="1"/>
    <col min="3843" max="3843" width="10" style="527" customWidth="1"/>
    <col min="3844" max="3844" width="10.1640625" style="527" customWidth="1"/>
    <col min="3845" max="3845" width="60.5" style="527" customWidth="1"/>
    <col min="3846" max="3846" width="23.1640625" style="527" customWidth="1"/>
    <col min="3847" max="3847" width="18.1640625" style="527" customWidth="1"/>
    <col min="3848" max="3848" width="5" style="527" customWidth="1"/>
    <col min="3849" max="3849" width="4.6640625" style="527" customWidth="1"/>
    <col min="3850" max="3850" width="20.6640625" style="527" customWidth="1"/>
    <col min="3851" max="3851" width="19" style="527" customWidth="1"/>
    <col min="3852" max="3852" width="18.83203125" style="527" customWidth="1"/>
    <col min="3853" max="3853" width="19.33203125" style="527" customWidth="1"/>
    <col min="3854" max="3854" width="17.83203125" style="527" customWidth="1"/>
    <col min="3855" max="3855" width="19.1640625" style="527" customWidth="1"/>
    <col min="3856" max="3856" width="17.33203125" style="527" customWidth="1"/>
    <col min="3857" max="3857" width="5.1640625" style="527" customWidth="1"/>
    <col min="3858" max="3860" width="9.33203125" style="527" customWidth="1"/>
    <col min="3861" max="4096" width="0" style="527" hidden="1"/>
    <col min="4097" max="4097" width="5" style="527" customWidth="1"/>
    <col min="4098" max="4098" width="10.6640625" style="527" customWidth="1"/>
    <col min="4099" max="4099" width="10" style="527" customWidth="1"/>
    <col min="4100" max="4100" width="10.1640625" style="527" customWidth="1"/>
    <col min="4101" max="4101" width="60.5" style="527" customWidth="1"/>
    <col min="4102" max="4102" width="23.1640625" style="527" customWidth="1"/>
    <col min="4103" max="4103" width="18.1640625" style="527" customWidth="1"/>
    <col min="4104" max="4104" width="5" style="527" customWidth="1"/>
    <col min="4105" max="4105" width="4.6640625" style="527" customWidth="1"/>
    <col min="4106" max="4106" width="20.6640625" style="527" customWidth="1"/>
    <col min="4107" max="4107" width="19" style="527" customWidth="1"/>
    <col min="4108" max="4108" width="18.83203125" style="527" customWidth="1"/>
    <col min="4109" max="4109" width="19.33203125" style="527" customWidth="1"/>
    <col min="4110" max="4110" width="17.83203125" style="527" customWidth="1"/>
    <col min="4111" max="4111" width="19.1640625" style="527" customWidth="1"/>
    <col min="4112" max="4112" width="17.33203125" style="527" customWidth="1"/>
    <col min="4113" max="4113" width="5.1640625" style="527" customWidth="1"/>
    <col min="4114" max="4116" width="9.33203125" style="527" customWidth="1"/>
    <col min="4117" max="4352" width="0" style="527" hidden="1"/>
    <col min="4353" max="4353" width="5" style="527" customWidth="1"/>
    <col min="4354" max="4354" width="10.6640625" style="527" customWidth="1"/>
    <col min="4355" max="4355" width="10" style="527" customWidth="1"/>
    <col min="4356" max="4356" width="10.1640625" style="527" customWidth="1"/>
    <col min="4357" max="4357" width="60.5" style="527" customWidth="1"/>
    <col min="4358" max="4358" width="23.1640625" style="527" customWidth="1"/>
    <col min="4359" max="4359" width="18.1640625" style="527" customWidth="1"/>
    <col min="4360" max="4360" width="5" style="527" customWidth="1"/>
    <col min="4361" max="4361" width="4.6640625" style="527" customWidth="1"/>
    <col min="4362" max="4362" width="20.6640625" style="527" customWidth="1"/>
    <col min="4363" max="4363" width="19" style="527" customWidth="1"/>
    <col min="4364" max="4364" width="18.83203125" style="527" customWidth="1"/>
    <col min="4365" max="4365" width="19.33203125" style="527" customWidth="1"/>
    <col min="4366" max="4366" width="17.83203125" style="527" customWidth="1"/>
    <col min="4367" max="4367" width="19.1640625" style="527" customWidth="1"/>
    <col min="4368" max="4368" width="17.33203125" style="527" customWidth="1"/>
    <col min="4369" max="4369" width="5.1640625" style="527" customWidth="1"/>
    <col min="4370" max="4372" width="9.33203125" style="527" customWidth="1"/>
    <col min="4373" max="4608" width="0" style="527" hidden="1"/>
    <col min="4609" max="4609" width="5" style="527" customWidth="1"/>
    <col min="4610" max="4610" width="10.6640625" style="527" customWidth="1"/>
    <col min="4611" max="4611" width="10" style="527" customWidth="1"/>
    <col min="4612" max="4612" width="10.1640625" style="527" customWidth="1"/>
    <col min="4613" max="4613" width="60.5" style="527" customWidth="1"/>
    <col min="4614" max="4614" width="23.1640625" style="527" customWidth="1"/>
    <col min="4615" max="4615" width="18.1640625" style="527" customWidth="1"/>
    <col min="4616" max="4616" width="5" style="527" customWidth="1"/>
    <col min="4617" max="4617" width="4.6640625" style="527" customWidth="1"/>
    <col min="4618" max="4618" width="20.6640625" style="527" customWidth="1"/>
    <col min="4619" max="4619" width="19" style="527" customWidth="1"/>
    <col min="4620" max="4620" width="18.83203125" style="527" customWidth="1"/>
    <col min="4621" max="4621" width="19.33203125" style="527" customWidth="1"/>
    <col min="4622" max="4622" width="17.83203125" style="527" customWidth="1"/>
    <col min="4623" max="4623" width="19.1640625" style="527" customWidth="1"/>
    <col min="4624" max="4624" width="17.33203125" style="527" customWidth="1"/>
    <col min="4625" max="4625" width="5.1640625" style="527" customWidth="1"/>
    <col min="4626" max="4628" width="9.33203125" style="527" customWidth="1"/>
    <col min="4629" max="4864" width="0" style="527" hidden="1"/>
    <col min="4865" max="4865" width="5" style="527" customWidth="1"/>
    <col min="4866" max="4866" width="10.6640625" style="527" customWidth="1"/>
    <col min="4867" max="4867" width="10" style="527" customWidth="1"/>
    <col min="4868" max="4868" width="10.1640625" style="527" customWidth="1"/>
    <col min="4869" max="4869" width="60.5" style="527" customWidth="1"/>
    <col min="4870" max="4870" width="23.1640625" style="527" customWidth="1"/>
    <col min="4871" max="4871" width="18.1640625" style="527" customWidth="1"/>
    <col min="4872" max="4872" width="5" style="527" customWidth="1"/>
    <col min="4873" max="4873" width="4.6640625" style="527" customWidth="1"/>
    <col min="4874" max="4874" width="20.6640625" style="527" customWidth="1"/>
    <col min="4875" max="4875" width="19" style="527" customWidth="1"/>
    <col min="4876" max="4876" width="18.83203125" style="527" customWidth="1"/>
    <col min="4877" max="4877" width="19.33203125" style="527" customWidth="1"/>
    <col min="4878" max="4878" width="17.83203125" style="527" customWidth="1"/>
    <col min="4879" max="4879" width="19.1640625" style="527" customWidth="1"/>
    <col min="4880" max="4880" width="17.33203125" style="527" customWidth="1"/>
    <col min="4881" max="4881" width="5.1640625" style="527" customWidth="1"/>
    <col min="4882" max="4884" width="9.33203125" style="527" customWidth="1"/>
    <col min="4885" max="5120" width="0" style="527" hidden="1"/>
    <col min="5121" max="5121" width="5" style="527" customWidth="1"/>
    <col min="5122" max="5122" width="10.6640625" style="527" customWidth="1"/>
    <col min="5123" max="5123" width="10" style="527" customWidth="1"/>
    <col min="5124" max="5124" width="10.1640625" style="527" customWidth="1"/>
    <col min="5125" max="5125" width="60.5" style="527" customWidth="1"/>
    <col min="5126" max="5126" width="23.1640625" style="527" customWidth="1"/>
    <col min="5127" max="5127" width="18.1640625" style="527" customWidth="1"/>
    <col min="5128" max="5128" width="5" style="527" customWidth="1"/>
    <col min="5129" max="5129" width="4.6640625" style="527" customWidth="1"/>
    <col min="5130" max="5130" width="20.6640625" style="527" customWidth="1"/>
    <col min="5131" max="5131" width="19" style="527" customWidth="1"/>
    <col min="5132" max="5132" width="18.83203125" style="527" customWidth="1"/>
    <col min="5133" max="5133" width="19.33203125" style="527" customWidth="1"/>
    <col min="5134" max="5134" width="17.83203125" style="527" customWidth="1"/>
    <col min="5135" max="5135" width="19.1640625" style="527" customWidth="1"/>
    <col min="5136" max="5136" width="17.33203125" style="527" customWidth="1"/>
    <col min="5137" max="5137" width="5.1640625" style="527" customWidth="1"/>
    <col min="5138" max="5140" width="9.33203125" style="527" customWidth="1"/>
    <col min="5141" max="5376" width="0" style="527" hidden="1"/>
    <col min="5377" max="5377" width="5" style="527" customWidth="1"/>
    <col min="5378" max="5378" width="10.6640625" style="527" customWidth="1"/>
    <col min="5379" max="5379" width="10" style="527" customWidth="1"/>
    <col min="5380" max="5380" width="10.1640625" style="527" customWidth="1"/>
    <col min="5381" max="5381" width="60.5" style="527" customWidth="1"/>
    <col min="5382" max="5382" width="23.1640625" style="527" customWidth="1"/>
    <col min="5383" max="5383" width="18.1640625" style="527" customWidth="1"/>
    <col min="5384" max="5384" width="5" style="527" customWidth="1"/>
    <col min="5385" max="5385" width="4.6640625" style="527" customWidth="1"/>
    <col min="5386" max="5386" width="20.6640625" style="527" customWidth="1"/>
    <col min="5387" max="5387" width="19" style="527" customWidth="1"/>
    <col min="5388" max="5388" width="18.83203125" style="527" customWidth="1"/>
    <col min="5389" max="5389" width="19.33203125" style="527" customWidth="1"/>
    <col min="5390" max="5390" width="17.83203125" style="527" customWidth="1"/>
    <col min="5391" max="5391" width="19.1640625" style="527" customWidth="1"/>
    <col min="5392" max="5392" width="17.33203125" style="527" customWidth="1"/>
    <col min="5393" max="5393" width="5.1640625" style="527" customWidth="1"/>
    <col min="5394" max="5396" width="9.33203125" style="527" customWidth="1"/>
    <col min="5397" max="5632" width="0" style="527" hidden="1"/>
    <col min="5633" max="5633" width="5" style="527" customWidth="1"/>
    <col min="5634" max="5634" width="10.6640625" style="527" customWidth="1"/>
    <col min="5635" max="5635" width="10" style="527" customWidth="1"/>
    <col min="5636" max="5636" width="10.1640625" style="527" customWidth="1"/>
    <col min="5637" max="5637" width="60.5" style="527" customWidth="1"/>
    <col min="5638" max="5638" width="23.1640625" style="527" customWidth="1"/>
    <col min="5639" max="5639" width="18.1640625" style="527" customWidth="1"/>
    <col min="5640" max="5640" width="5" style="527" customWidth="1"/>
    <col min="5641" max="5641" width="4.6640625" style="527" customWidth="1"/>
    <col min="5642" max="5642" width="20.6640625" style="527" customWidth="1"/>
    <col min="5643" max="5643" width="19" style="527" customWidth="1"/>
    <col min="5644" max="5644" width="18.83203125" style="527" customWidth="1"/>
    <col min="5645" max="5645" width="19.33203125" style="527" customWidth="1"/>
    <col min="5646" max="5646" width="17.83203125" style="527" customWidth="1"/>
    <col min="5647" max="5647" width="19.1640625" style="527" customWidth="1"/>
    <col min="5648" max="5648" width="17.33203125" style="527" customWidth="1"/>
    <col min="5649" max="5649" width="5.1640625" style="527" customWidth="1"/>
    <col min="5650" max="5652" width="9.33203125" style="527" customWidth="1"/>
    <col min="5653" max="5888" width="0" style="527" hidden="1"/>
    <col min="5889" max="5889" width="5" style="527" customWidth="1"/>
    <col min="5890" max="5890" width="10.6640625" style="527" customWidth="1"/>
    <col min="5891" max="5891" width="10" style="527" customWidth="1"/>
    <col min="5892" max="5892" width="10.1640625" style="527" customWidth="1"/>
    <col min="5893" max="5893" width="60.5" style="527" customWidth="1"/>
    <col min="5894" max="5894" width="23.1640625" style="527" customWidth="1"/>
    <col min="5895" max="5895" width="18.1640625" style="527" customWidth="1"/>
    <col min="5896" max="5896" width="5" style="527" customWidth="1"/>
    <col min="5897" max="5897" width="4.6640625" style="527" customWidth="1"/>
    <col min="5898" max="5898" width="20.6640625" style="527" customWidth="1"/>
    <col min="5899" max="5899" width="19" style="527" customWidth="1"/>
    <col min="5900" max="5900" width="18.83203125" style="527" customWidth="1"/>
    <col min="5901" max="5901" width="19.33203125" style="527" customWidth="1"/>
    <col min="5902" max="5902" width="17.83203125" style="527" customWidth="1"/>
    <col min="5903" max="5903" width="19.1640625" style="527" customWidth="1"/>
    <col min="5904" max="5904" width="17.33203125" style="527" customWidth="1"/>
    <col min="5905" max="5905" width="5.1640625" style="527" customWidth="1"/>
    <col min="5906" max="5908" width="9.33203125" style="527" customWidth="1"/>
    <col min="5909" max="6144" width="0" style="527" hidden="1"/>
    <col min="6145" max="6145" width="5" style="527" customWidth="1"/>
    <col min="6146" max="6146" width="10.6640625" style="527" customWidth="1"/>
    <col min="6147" max="6147" width="10" style="527" customWidth="1"/>
    <col min="6148" max="6148" width="10.1640625" style="527" customWidth="1"/>
    <col min="6149" max="6149" width="60.5" style="527" customWidth="1"/>
    <col min="6150" max="6150" width="23.1640625" style="527" customWidth="1"/>
    <col min="6151" max="6151" width="18.1640625" style="527" customWidth="1"/>
    <col min="6152" max="6152" width="5" style="527" customWidth="1"/>
    <col min="6153" max="6153" width="4.6640625" style="527" customWidth="1"/>
    <col min="6154" max="6154" width="20.6640625" style="527" customWidth="1"/>
    <col min="6155" max="6155" width="19" style="527" customWidth="1"/>
    <col min="6156" max="6156" width="18.83203125" style="527" customWidth="1"/>
    <col min="6157" max="6157" width="19.33203125" style="527" customWidth="1"/>
    <col min="6158" max="6158" width="17.83203125" style="527" customWidth="1"/>
    <col min="6159" max="6159" width="19.1640625" style="527" customWidth="1"/>
    <col min="6160" max="6160" width="17.33203125" style="527" customWidth="1"/>
    <col min="6161" max="6161" width="5.1640625" style="527" customWidth="1"/>
    <col min="6162" max="6164" width="9.33203125" style="527" customWidth="1"/>
    <col min="6165" max="6400" width="0" style="527" hidden="1"/>
    <col min="6401" max="6401" width="5" style="527" customWidth="1"/>
    <col min="6402" max="6402" width="10.6640625" style="527" customWidth="1"/>
    <col min="6403" max="6403" width="10" style="527" customWidth="1"/>
    <col min="6404" max="6404" width="10.1640625" style="527" customWidth="1"/>
    <col min="6405" max="6405" width="60.5" style="527" customWidth="1"/>
    <col min="6406" max="6406" width="23.1640625" style="527" customWidth="1"/>
    <col min="6407" max="6407" width="18.1640625" style="527" customWidth="1"/>
    <col min="6408" max="6408" width="5" style="527" customWidth="1"/>
    <col min="6409" max="6409" width="4.6640625" style="527" customWidth="1"/>
    <col min="6410" max="6410" width="20.6640625" style="527" customWidth="1"/>
    <col min="6411" max="6411" width="19" style="527" customWidth="1"/>
    <col min="6412" max="6412" width="18.83203125" style="527" customWidth="1"/>
    <col min="6413" max="6413" width="19.33203125" style="527" customWidth="1"/>
    <col min="6414" max="6414" width="17.83203125" style="527" customWidth="1"/>
    <col min="6415" max="6415" width="19.1640625" style="527" customWidth="1"/>
    <col min="6416" max="6416" width="17.33203125" style="527" customWidth="1"/>
    <col min="6417" max="6417" width="5.1640625" style="527" customWidth="1"/>
    <col min="6418" max="6420" width="9.33203125" style="527" customWidth="1"/>
    <col min="6421" max="6656" width="0" style="527" hidden="1"/>
    <col min="6657" max="6657" width="5" style="527" customWidth="1"/>
    <col min="6658" max="6658" width="10.6640625" style="527" customWidth="1"/>
    <col min="6659" max="6659" width="10" style="527" customWidth="1"/>
    <col min="6660" max="6660" width="10.1640625" style="527" customWidth="1"/>
    <col min="6661" max="6661" width="60.5" style="527" customWidth="1"/>
    <col min="6662" max="6662" width="23.1640625" style="527" customWidth="1"/>
    <col min="6663" max="6663" width="18.1640625" style="527" customWidth="1"/>
    <col min="6664" max="6664" width="5" style="527" customWidth="1"/>
    <col min="6665" max="6665" width="4.6640625" style="527" customWidth="1"/>
    <col min="6666" max="6666" width="20.6640625" style="527" customWidth="1"/>
    <col min="6667" max="6667" width="19" style="527" customWidth="1"/>
    <col min="6668" max="6668" width="18.83203125" style="527" customWidth="1"/>
    <col min="6669" max="6669" width="19.33203125" style="527" customWidth="1"/>
    <col min="6670" max="6670" width="17.83203125" style="527" customWidth="1"/>
    <col min="6671" max="6671" width="19.1640625" style="527" customWidth="1"/>
    <col min="6672" max="6672" width="17.33203125" style="527" customWidth="1"/>
    <col min="6673" max="6673" width="5.1640625" style="527" customWidth="1"/>
    <col min="6674" max="6676" width="9.33203125" style="527" customWidth="1"/>
    <col min="6677" max="6912" width="0" style="527" hidden="1"/>
    <col min="6913" max="6913" width="5" style="527" customWidth="1"/>
    <col min="6914" max="6914" width="10.6640625" style="527" customWidth="1"/>
    <col min="6915" max="6915" width="10" style="527" customWidth="1"/>
    <col min="6916" max="6916" width="10.1640625" style="527" customWidth="1"/>
    <col min="6917" max="6917" width="60.5" style="527" customWidth="1"/>
    <col min="6918" max="6918" width="23.1640625" style="527" customWidth="1"/>
    <col min="6919" max="6919" width="18.1640625" style="527" customWidth="1"/>
    <col min="6920" max="6920" width="5" style="527" customWidth="1"/>
    <col min="6921" max="6921" width="4.6640625" style="527" customWidth="1"/>
    <col min="6922" max="6922" width="20.6640625" style="527" customWidth="1"/>
    <col min="6923" max="6923" width="19" style="527" customWidth="1"/>
    <col min="6924" max="6924" width="18.83203125" style="527" customWidth="1"/>
    <col min="6925" max="6925" width="19.33203125" style="527" customWidth="1"/>
    <col min="6926" max="6926" width="17.83203125" style="527" customWidth="1"/>
    <col min="6927" max="6927" width="19.1640625" style="527" customWidth="1"/>
    <col min="6928" max="6928" width="17.33203125" style="527" customWidth="1"/>
    <col min="6929" max="6929" width="5.1640625" style="527" customWidth="1"/>
    <col min="6930" max="6932" width="9.33203125" style="527" customWidth="1"/>
    <col min="6933" max="7168" width="0" style="527" hidden="1"/>
    <col min="7169" max="7169" width="5" style="527" customWidth="1"/>
    <col min="7170" max="7170" width="10.6640625" style="527" customWidth="1"/>
    <col min="7171" max="7171" width="10" style="527" customWidth="1"/>
    <col min="7172" max="7172" width="10.1640625" style="527" customWidth="1"/>
    <col min="7173" max="7173" width="60.5" style="527" customWidth="1"/>
    <col min="7174" max="7174" width="23.1640625" style="527" customWidth="1"/>
    <col min="7175" max="7175" width="18.1640625" style="527" customWidth="1"/>
    <col min="7176" max="7176" width="5" style="527" customWidth="1"/>
    <col min="7177" max="7177" width="4.6640625" style="527" customWidth="1"/>
    <col min="7178" max="7178" width="20.6640625" style="527" customWidth="1"/>
    <col min="7179" max="7179" width="19" style="527" customWidth="1"/>
    <col min="7180" max="7180" width="18.83203125" style="527" customWidth="1"/>
    <col min="7181" max="7181" width="19.33203125" style="527" customWidth="1"/>
    <col min="7182" max="7182" width="17.83203125" style="527" customWidth="1"/>
    <col min="7183" max="7183" width="19.1640625" style="527" customWidth="1"/>
    <col min="7184" max="7184" width="17.33203125" style="527" customWidth="1"/>
    <col min="7185" max="7185" width="5.1640625" style="527" customWidth="1"/>
    <col min="7186" max="7188" width="9.33203125" style="527" customWidth="1"/>
    <col min="7189" max="7424" width="0" style="527" hidden="1"/>
    <col min="7425" max="7425" width="5" style="527" customWidth="1"/>
    <col min="7426" max="7426" width="10.6640625" style="527" customWidth="1"/>
    <col min="7427" max="7427" width="10" style="527" customWidth="1"/>
    <col min="7428" max="7428" width="10.1640625" style="527" customWidth="1"/>
    <col min="7429" max="7429" width="60.5" style="527" customWidth="1"/>
    <col min="7430" max="7430" width="23.1640625" style="527" customWidth="1"/>
    <col min="7431" max="7431" width="18.1640625" style="527" customWidth="1"/>
    <col min="7432" max="7432" width="5" style="527" customWidth="1"/>
    <col min="7433" max="7433" width="4.6640625" style="527" customWidth="1"/>
    <col min="7434" max="7434" width="20.6640625" style="527" customWidth="1"/>
    <col min="7435" max="7435" width="19" style="527" customWidth="1"/>
    <col min="7436" max="7436" width="18.83203125" style="527" customWidth="1"/>
    <col min="7437" max="7437" width="19.33203125" style="527" customWidth="1"/>
    <col min="7438" max="7438" width="17.83203125" style="527" customWidth="1"/>
    <col min="7439" max="7439" width="19.1640625" style="527" customWidth="1"/>
    <col min="7440" max="7440" width="17.33203125" style="527" customWidth="1"/>
    <col min="7441" max="7441" width="5.1640625" style="527" customWidth="1"/>
    <col min="7442" max="7444" width="9.33203125" style="527" customWidth="1"/>
    <col min="7445" max="7680" width="0" style="527" hidden="1"/>
    <col min="7681" max="7681" width="5" style="527" customWidth="1"/>
    <col min="7682" max="7682" width="10.6640625" style="527" customWidth="1"/>
    <col min="7683" max="7683" width="10" style="527" customWidth="1"/>
    <col min="7684" max="7684" width="10.1640625" style="527" customWidth="1"/>
    <col min="7685" max="7685" width="60.5" style="527" customWidth="1"/>
    <col min="7686" max="7686" width="23.1640625" style="527" customWidth="1"/>
    <col min="7687" max="7687" width="18.1640625" style="527" customWidth="1"/>
    <col min="7688" max="7688" width="5" style="527" customWidth="1"/>
    <col min="7689" max="7689" width="4.6640625" style="527" customWidth="1"/>
    <col min="7690" max="7690" width="20.6640625" style="527" customWidth="1"/>
    <col min="7691" max="7691" width="19" style="527" customWidth="1"/>
    <col min="7692" max="7692" width="18.83203125" style="527" customWidth="1"/>
    <col min="7693" max="7693" width="19.33203125" style="527" customWidth="1"/>
    <col min="7694" max="7694" width="17.83203125" style="527" customWidth="1"/>
    <col min="7695" max="7695" width="19.1640625" style="527" customWidth="1"/>
    <col min="7696" max="7696" width="17.33203125" style="527" customWidth="1"/>
    <col min="7697" max="7697" width="5.1640625" style="527" customWidth="1"/>
    <col min="7698" max="7700" width="9.33203125" style="527" customWidth="1"/>
    <col min="7701" max="7936" width="0" style="527" hidden="1"/>
    <col min="7937" max="7937" width="5" style="527" customWidth="1"/>
    <col min="7938" max="7938" width="10.6640625" style="527" customWidth="1"/>
    <col min="7939" max="7939" width="10" style="527" customWidth="1"/>
    <col min="7940" max="7940" width="10.1640625" style="527" customWidth="1"/>
    <col min="7941" max="7941" width="60.5" style="527" customWidth="1"/>
    <col min="7942" max="7942" width="23.1640625" style="527" customWidth="1"/>
    <col min="7943" max="7943" width="18.1640625" style="527" customWidth="1"/>
    <col min="7944" max="7944" width="5" style="527" customWidth="1"/>
    <col min="7945" max="7945" width="4.6640625" style="527" customWidth="1"/>
    <col min="7946" max="7946" width="20.6640625" style="527" customWidth="1"/>
    <col min="7947" max="7947" width="19" style="527" customWidth="1"/>
    <col min="7948" max="7948" width="18.83203125" style="527" customWidth="1"/>
    <col min="7949" max="7949" width="19.33203125" style="527" customWidth="1"/>
    <col min="7950" max="7950" width="17.83203125" style="527" customWidth="1"/>
    <col min="7951" max="7951" width="19.1640625" style="527" customWidth="1"/>
    <col min="7952" max="7952" width="17.33203125" style="527" customWidth="1"/>
    <col min="7953" max="7953" width="5.1640625" style="527" customWidth="1"/>
    <col min="7954" max="7956" width="9.33203125" style="527" customWidth="1"/>
    <col min="7957" max="8192" width="0" style="527" hidden="1"/>
    <col min="8193" max="8193" width="5" style="527" customWidth="1"/>
    <col min="8194" max="8194" width="10.6640625" style="527" customWidth="1"/>
    <col min="8195" max="8195" width="10" style="527" customWidth="1"/>
    <col min="8196" max="8196" width="10.1640625" style="527" customWidth="1"/>
    <col min="8197" max="8197" width="60.5" style="527" customWidth="1"/>
    <col min="8198" max="8198" width="23.1640625" style="527" customWidth="1"/>
    <col min="8199" max="8199" width="18.1640625" style="527" customWidth="1"/>
    <col min="8200" max="8200" width="5" style="527" customWidth="1"/>
    <col min="8201" max="8201" width="4.6640625" style="527" customWidth="1"/>
    <col min="8202" max="8202" width="20.6640625" style="527" customWidth="1"/>
    <col min="8203" max="8203" width="19" style="527" customWidth="1"/>
    <col min="8204" max="8204" width="18.83203125" style="527" customWidth="1"/>
    <col min="8205" max="8205" width="19.33203125" style="527" customWidth="1"/>
    <col min="8206" max="8206" width="17.83203125" style="527" customWidth="1"/>
    <col min="8207" max="8207" width="19.1640625" style="527" customWidth="1"/>
    <col min="8208" max="8208" width="17.33203125" style="527" customWidth="1"/>
    <col min="8209" max="8209" width="5.1640625" style="527" customWidth="1"/>
    <col min="8210" max="8212" width="9.33203125" style="527" customWidth="1"/>
    <col min="8213" max="8448" width="0" style="527" hidden="1"/>
    <col min="8449" max="8449" width="5" style="527" customWidth="1"/>
    <col min="8450" max="8450" width="10.6640625" style="527" customWidth="1"/>
    <col min="8451" max="8451" width="10" style="527" customWidth="1"/>
    <col min="8452" max="8452" width="10.1640625" style="527" customWidth="1"/>
    <col min="8453" max="8453" width="60.5" style="527" customWidth="1"/>
    <col min="8454" max="8454" width="23.1640625" style="527" customWidth="1"/>
    <col min="8455" max="8455" width="18.1640625" style="527" customWidth="1"/>
    <col min="8456" max="8456" width="5" style="527" customWidth="1"/>
    <col min="8457" max="8457" width="4.6640625" style="527" customWidth="1"/>
    <col min="8458" max="8458" width="20.6640625" style="527" customWidth="1"/>
    <col min="8459" max="8459" width="19" style="527" customWidth="1"/>
    <col min="8460" max="8460" width="18.83203125" style="527" customWidth="1"/>
    <col min="8461" max="8461" width="19.33203125" style="527" customWidth="1"/>
    <col min="8462" max="8462" width="17.83203125" style="527" customWidth="1"/>
    <col min="8463" max="8463" width="19.1640625" style="527" customWidth="1"/>
    <col min="8464" max="8464" width="17.33203125" style="527" customWidth="1"/>
    <col min="8465" max="8465" width="5.1640625" style="527" customWidth="1"/>
    <col min="8466" max="8468" width="9.33203125" style="527" customWidth="1"/>
    <col min="8469" max="8704" width="0" style="527" hidden="1"/>
    <col min="8705" max="8705" width="5" style="527" customWidth="1"/>
    <col min="8706" max="8706" width="10.6640625" style="527" customWidth="1"/>
    <col min="8707" max="8707" width="10" style="527" customWidth="1"/>
    <col min="8708" max="8708" width="10.1640625" style="527" customWidth="1"/>
    <col min="8709" max="8709" width="60.5" style="527" customWidth="1"/>
    <col min="8710" max="8710" width="23.1640625" style="527" customWidth="1"/>
    <col min="8711" max="8711" width="18.1640625" style="527" customWidth="1"/>
    <col min="8712" max="8712" width="5" style="527" customWidth="1"/>
    <col min="8713" max="8713" width="4.6640625" style="527" customWidth="1"/>
    <col min="8714" max="8714" width="20.6640625" style="527" customWidth="1"/>
    <col min="8715" max="8715" width="19" style="527" customWidth="1"/>
    <col min="8716" max="8716" width="18.83203125" style="527" customWidth="1"/>
    <col min="8717" max="8717" width="19.33203125" style="527" customWidth="1"/>
    <col min="8718" max="8718" width="17.83203125" style="527" customWidth="1"/>
    <col min="8719" max="8719" width="19.1640625" style="527" customWidth="1"/>
    <col min="8720" max="8720" width="17.33203125" style="527" customWidth="1"/>
    <col min="8721" max="8721" width="5.1640625" style="527" customWidth="1"/>
    <col min="8722" max="8724" width="9.33203125" style="527" customWidth="1"/>
    <col min="8725" max="8960" width="0" style="527" hidden="1"/>
    <col min="8961" max="8961" width="5" style="527" customWidth="1"/>
    <col min="8962" max="8962" width="10.6640625" style="527" customWidth="1"/>
    <col min="8963" max="8963" width="10" style="527" customWidth="1"/>
    <col min="8964" max="8964" width="10.1640625" style="527" customWidth="1"/>
    <col min="8965" max="8965" width="60.5" style="527" customWidth="1"/>
    <col min="8966" max="8966" width="23.1640625" style="527" customWidth="1"/>
    <col min="8967" max="8967" width="18.1640625" style="527" customWidth="1"/>
    <col min="8968" max="8968" width="5" style="527" customWidth="1"/>
    <col min="8969" max="8969" width="4.6640625" style="527" customWidth="1"/>
    <col min="8970" max="8970" width="20.6640625" style="527" customWidth="1"/>
    <col min="8971" max="8971" width="19" style="527" customWidth="1"/>
    <col min="8972" max="8972" width="18.83203125" style="527" customWidth="1"/>
    <col min="8973" max="8973" width="19.33203125" style="527" customWidth="1"/>
    <col min="8974" max="8974" width="17.83203125" style="527" customWidth="1"/>
    <col min="8975" max="8975" width="19.1640625" style="527" customWidth="1"/>
    <col min="8976" max="8976" width="17.33203125" style="527" customWidth="1"/>
    <col min="8977" max="8977" width="5.1640625" style="527" customWidth="1"/>
    <col min="8978" max="8980" width="9.33203125" style="527" customWidth="1"/>
    <col min="8981" max="9216" width="0" style="527" hidden="1"/>
    <col min="9217" max="9217" width="5" style="527" customWidth="1"/>
    <col min="9218" max="9218" width="10.6640625" style="527" customWidth="1"/>
    <col min="9219" max="9219" width="10" style="527" customWidth="1"/>
    <col min="9220" max="9220" width="10.1640625" style="527" customWidth="1"/>
    <col min="9221" max="9221" width="60.5" style="527" customWidth="1"/>
    <col min="9222" max="9222" width="23.1640625" style="527" customWidth="1"/>
    <col min="9223" max="9223" width="18.1640625" style="527" customWidth="1"/>
    <col min="9224" max="9224" width="5" style="527" customWidth="1"/>
    <col min="9225" max="9225" width="4.6640625" style="527" customWidth="1"/>
    <col min="9226" max="9226" width="20.6640625" style="527" customWidth="1"/>
    <col min="9227" max="9227" width="19" style="527" customWidth="1"/>
    <col min="9228" max="9228" width="18.83203125" style="527" customWidth="1"/>
    <col min="9229" max="9229" width="19.33203125" style="527" customWidth="1"/>
    <col min="9230" max="9230" width="17.83203125" style="527" customWidth="1"/>
    <col min="9231" max="9231" width="19.1640625" style="527" customWidth="1"/>
    <col min="9232" max="9232" width="17.33203125" style="527" customWidth="1"/>
    <col min="9233" max="9233" width="5.1640625" style="527" customWidth="1"/>
    <col min="9234" max="9236" width="9.33203125" style="527" customWidth="1"/>
    <col min="9237" max="9472" width="0" style="527" hidden="1"/>
    <col min="9473" max="9473" width="5" style="527" customWidth="1"/>
    <col min="9474" max="9474" width="10.6640625" style="527" customWidth="1"/>
    <col min="9475" max="9475" width="10" style="527" customWidth="1"/>
    <col min="9476" max="9476" width="10.1640625" style="527" customWidth="1"/>
    <col min="9477" max="9477" width="60.5" style="527" customWidth="1"/>
    <col min="9478" max="9478" width="23.1640625" style="527" customWidth="1"/>
    <col min="9479" max="9479" width="18.1640625" style="527" customWidth="1"/>
    <col min="9480" max="9480" width="5" style="527" customWidth="1"/>
    <col min="9481" max="9481" width="4.6640625" style="527" customWidth="1"/>
    <col min="9482" max="9482" width="20.6640625" style="527" customWidth="1"/>
    <col min="9483" max="9483" width="19" style="527" customWidth="1"/>
    <col min="9484" max="9484" width="18.83203125" style="527" customWidth="1"/>
    <col min="9485" max="9485" width="19.33203125" style="527" customWidth="1"/>
    <col min="9486" max="9486" width="17.83203125" style="527" customWidth="1"/>
    <col min="9487" max="9487" width="19.1640625" style="527" customWidth="1"/>
    <col min="9488" max="9488" width="17.33203125" style="527" customWidth="1"/>
    <col min="9489" max="9489" width="5.1640625" style="527" customWidth="1"/>
    <col min="9490" max="9492" width="9.33203125" style="527" customWidth="1"/>
    <col min="9493" max="9728" width="0" style="527" hidden="1"/>
    <col min="9729" max="9729" width="5" style="527" customWidth="1"/>
    <col min="9730" max="9730" width="10.6640625" style="527" customWidth="1"/>
    <col min="9731" max="9731" width="10" style="527" customWidth="1"/>
    <col min="9732" max="9732" width="10.1640625" style="527" customWidth="1"/>
    <col min="9733" max="9733" width="60.5" style="527" customWidth="1"/>
    <col min="9734" max="9734" width="23.1640625" style="527" customWidth="1"/>
    <col min="9735" max="9735" width="18.1640625" style="527" customWidth="1"/>
    <col min="9736" max="9736" width="5" style="527" customWidth="1"/>
    <col min="9737" max="9737" width="4.6640625" style="527" customWidth="1"/>
    <col min="9738" max="9738" width="20.6640625" style="527" customWidth="1"/>
    <col min="9739" max="9739" width="19" style="527" customWidth="1"/>
    <col min="9740" max="9740" width="18.83203125" style="527" customWidth="1"/>
    <col min="9741" max="9741" width="19.33203125" style="527" customWidth="1"/>
    <col min="9742" max="9742" width="17.83203125" style="527" customWidth="1"/>
    <col min="9743" max="9743" width="19.1640625" style="527" customWidth="1"/>
    <col min="9744" max="9744" width="17.33203125" style="527" customWidth="1"/>
    <col min="9745" max="9745" width="5.1640625" style="527" customWidth="1"/>
    <col min="9746" max="9748" width="9.33203125" style="527" customWidth="1"/>
    <col min="9749" max="9984" width="0" style="527" hidden="1"/>
    <col min="9985" max="9985" width="5" style="527" customWidth="1"/>
    <col min="9986" max="9986" width="10.6640625" style="527" customWidth="1"/>
    <col min="9987" max="9987" width="10" style="527" customWidth="1"/>
    <col min="9988" max="9988" width="10.1640625" style="527" customWidth="1"/>
    <col min="9989" max="9989" width="60.5" style="527" customWidth="1"/>
    <col min="9990" max="9990" width="23.1640625" style="527" customWidth="1"/>
    <col min="9991" max="9991" width="18.1640625" style="527" customWidth="1"/>
    <col min="9992" max="9992" width="5" style="527" customWidth="1"/>
    <col min="9993" max="9993" width="4.6640625" style="527" customWidth="1"/>
    <col min="9994" max="9994" width="20.6640625" style="527" customWidth="1"/>
    <col min="9995" max="9995" width="19" style="527" customWidth="1"/>
    <col min="9996" max="9996" width="18.83203125" style="527" customWidth="1"/>
    <col min="9997" max="9997" width="19.33203125" style="527" customWidth="1"/>
    <col min="9998" max="9998" width="17.83203125" style="527" customWidth="1"/>
    <col min="9999" max="9999" width="19.1640625" style="527" customWidth="1"/>
    <col min="10000" max="10000" width="17.33203125" style="527" customWidth="1"/>
    <col min="10001" max="10001" width="5.1640625" style="527" customWidth="1"/>
    <col min="10002" max="10004" width="9.33203125" style="527" customWidth="1"/>
    <col min="10005" max="10240" width="0" style="527" hidden="1"/>
    <col min="10241" max="10241" width="5" style="527" customWidth="1"/>
    <col min="10242" max="10242" width="10.6640625" style="527" customWidth="1"/>
    <col min="10243" max="10243" width="10" style="527" customWidth="1"/>
    <col min="10244" max="10244" width="10.1640625" style="527" customWidth="1"/>
    <col min="10245" max="10245" width="60.5" style="527" customWidth="1"/>
    <col min="10246" max="10246" width="23.1640625" style="527" customWidth="1"/>
    <col min="10247" max="10247" width="18.1640625" style="527" customWidth="1"/>
    <col min="10248" max="10248" width="5" style="527" customWidth="1"/>
    <col min="10249" max="10249" width="4.6640625" style="527" customWidth="1"/>
    <col min="10250" max="10250" width="20.6640625" style="527" customWidth="1"/>
    <col min="10251" max="10251" width="19" style="527" customWidth="1"/>
    <col min="10252" max="10252" width="18.83203125" style="527" customWidth="1"/>
    <col min="10253" max="10253" width="19.33203125" style="527" customWidth="1"/>
    <col min="10254" max="10254" width="17.83203125" style="527" customWidth="1"/>
    <col min="10255" max="10255" width="19.1640625" style="527" customWidth="1"/>
    <col min="10256" max="10256" width="17.33203125" style="527" customWidth="1"/>
    <col min="10257" max="10257" width="5.1640625" style="527" customWidth="1"/>
    <col min="10258" max="10260" width="9.33203125" style="527" customWidth="1"/>
    <col min="10261" max="10496" width="0" style="527" hidden="1"/>
    <col min="10497" max="10497" width="5" style="527" customWidth="1"/>
    <col min="10498" max="10498" width="10.6640625" style="527" customWidth="1"/>
    <col min="10499" max="10499" width="10" style="527" customWidth="1"/>
    <col min="10500" max="10500" width="10.1640625" style="527" customWidth="1"/>
    <col min="10501" max="10501" width="60.5" style="527" customWidth="1"/>
    <col min="10502" max="10502" width="23.1640625" style="527" customWidth="1"/>
    <col min="10503" max="10503" width="18.1640625" style="527" customWidth="1"/>
    <col min="10504" max="10504" width="5" style="527" customWidth="1"/>
    <col min="10505" max="10505" width="4.6640625" style="527" customWidth="1"/>
    <col min="10506" max="10506" width="20.6640625" style="527" customWidth="1"/>
    <col min="10507" max="10507" width="19" style="527" customWidth="1"/>
    <col min="10508" max="10508" width="18.83203125" style="527" customWidth="1"/>
    <col min="10509" max="10509" width="19.33203125" style="527" customWidth="1"/>
    <col min="10510" max="10510" width="17.83203125" style="527" customWidth="1"/>
    <col min="10511" max="10511" width="19.1640625" style="527" customWidth="1"/>
    <col min="10512" max="10512" width="17.33203125" style="527" customWidth="1"/>
    <col min="10513" max="10513" width="5.1640625" style="527" customWidth="1"/>
    <col min="10514" max="10516" width="9.33203125" style="527" customWidth="1"/>
    <col min="10517" max="10752" width="0" style="527" hidden="1"/>
    <col min="10753" max="10753" width="5" style="527" customWidth="1"/>
    <col min="10754" max="10754" width="10.6640625" style="527" customWidth="1"/>
    <col min="10755" max="10755" width="10" style="527" customWidth="1"/>
    <col min="10756" max="10756" width="10.1640625" style="527" customWidth="1"/>
    <col min="10757" max="10757" width="60.5" style="527" customWidth="1"/>
    <col min="10758" max="10758" width="23.1640625" style="527" customWidth="1"/>
    <col min="10759" max="10759" width="18.1640625" style="527" customWidth="1"/>
    <col min="10760" max="10760" width="5" style="527" customWidth="1"/>
    <col min="10761" max="10761" width="4.6640625" style="527" customWidth="1"/>
    <col min="10762" max="10762" width="20.6640625" style="527" customWidth="1"/>
    <col min="10763" max="10763" width="19" style="527" customWidth="1"/>
    <col min="10764" max="10764" width="18.83203125" style="527" customWidth="1"/>
    <col min="10765" max="10765" width="19.33203125" style="527" customWidth="1"/>
    <col min="10766" max="10766" width="17.83203125" style="527" customWidth="1"/>
    <col min="10767" max="10767" width="19.1640625" style="527" customWidth="1"/>
    <col min="10768" max="10768" width="17.33203125" style="527" customWidth="1"/>
    <col min="10769" max="10769" width="5.1640625" style="527" customWidth="1"/>
    <col min="10770" max="10772" width="9.33203125" style="527" customWidth="1"/>
    <col min="10773" max="11008" width="0" style="527" hidden="1"/>
    <col min="11009" max="11009" width="5" style="527" customWidth="1"/>
    <col min="11010" max="11010" width="10.6640625" style="527" customWidth="1"/>
    <col min="11011" max="11011" width="10" style="527" customWidth="1"/>
    <col min="11012" max="11012" width="10.1640625" style="527" customWidth="1"/>
    <col min="11013" max="11013" width="60.5" style="527" customWidth="1"/>
    <col min="11014" max="11014" width="23.1640625" style="527" customWidth="1"/>
    <col min="11015" max="11015" width="18.1640625" style="527" customWidth="1"/>
    <col min="11016" max="11016" width="5" style="527" customWidth="1"/>
    <col min="11017" max="11017" width="4.6640625" style="527" customWidth="1"/>
    <col min="11018" max="11018" width="20.6640625" style="527" customWidth="1"/>
    <col min="11019" max="11019" width="19" style="527" customWidth="1"/>
    <col min="11020" max="11020" width="18.83203125" style="527" customWidth="1"/>
    <col min="11021" max="11021" width="19.33203125" style="527" customWidth="1"/>
    <col min="11022" max="11022" width="17.83203125" style="527" customWidth="1"/>
    <col min="11023" max="11023" width="19.1640625" style="527" customWidth="1"/>
    <col min="11024" max="11024" width="17.33203125" style="527" customWidth="1"/>
    <col min="11025" max="11025" width="5.1640625" style="527" customWidth="1"/>
    <col min="11026" max="11028" width="9.33203125" style="527" customWidth="1"/>
    <col min="11029" max="11264" width="0" style="527" hidden="1"/>
    <col min="11265" max="11265" width="5" style="527" customWidth="1"/>
    <col min="11266" max="11266" width="10.6640625" style="527" customWidth="1"/>
    <col min="11267" max="11267" width="10" style="527" customWidth="1"/>
    <col min="11268" max="11268" width="10.1640625" style="527" customWidth="1"/>
    <col min="11269" max="11269" width="60.5" style="527" customWidth="1"/>
    <col min="11270" max="11270" width="23.1640625" style="527" customWidth="1"/>
    <col min="11271" max="11271" width="18.1640625" style="527" customWidth="1"/>
    <col min="11272" max="11272" width="5" style="527" customWidth="1"/>
    <col min="11273" max="11273" width="4.6640625" style="527" customWidth="1"/>
    <col min="11274" max="11274" width="20.6640625" style="527" customWidth="1"/>
    <col min="11275" max="11275" width="19" style="527" customWidth="1"/>
    <col min="11276" max="11276" width="18.83203125" style="527" customWidth="1"/>
    <col min="11277" max="11277" width="19.33203125" style="527" customWidth="1"/>
    <col min="11278" max="11278" width="17.83203125" style="527" customWidth="1"/>
    <col min="11279" max="11279" width="19.1640625" style="527" customWidth="1"/>
    <col min="11280" max="11280" width="17.33203125" style="527" customWidth="1"/>
    <col min="11281" max="11281" width="5.1640625" style="527" customWidth="1"/>
    <col min="11282" max="11284" width="9.33203125" style="527" customWidth="1"/>
    <col min="11285" max="11520" width="0" style="527" hidden="1"/>
    <col min="11521" max="11521" width="5" style="527" customWidth="1"/>
    <col min="11522" max="11522" width="10.6640625" style="527" customWidth="1"/>
    <col min="11523" max="11523" width="10" style="527" customWidth="1"/>
    <col min="11524" max="11524" width="10.1640625" style="527" customWidth="1"/>
    <col min="11525" max="11525" width="60.5" style="527" customWidth="1"/>
    <col min="11526" max="11526" width="23.1640625" style="527" customWidth="1"/>
    <col min="11527" max="11527" width="18.1640625" style="527" customWidth="1"/>
    <col min="11528" max="11528" width="5" style="527" customWidth="1"/>
    <col min="11529" max="11529" width="4.6640625" style="527" customWidth="1"/>
    <col min="11530" max="11530" width="20.6640625" style="527" customWidth="1"/>
    <col min="11531" max="11531" width="19" style="527" customWidth="1"/>
    <col min="11532" max="11532" width="18.83203125" style="527" customWidth="1"/>
    <col min="11533" max="11533" width="19.33203125" style="527" customWidth="1"/>
    <col min="11534" max="11534" width="17.83203125" style="527" customWidth="1"/>
    <col min="11535" max="11535" width="19.1640625" style="527" customWidth="1"/>
    <col min="11536" max="11536" width="17.33203125" style="527" customWidth="1"/>
    <col min="11537" max="11537" width="5.1640625" style="527" customWidth="1"/>
    <col min="11538" max="11540" width="9.33203125" style="527" customWidth="1"/>
    <col min="11541" max="11776" width="0" style="527" hidden="1"/>
    <col min="11777" max="11777" width="5" style="527" customWidth="1"/>
    <col min="11778" max="11778" width="10.6640625" style="527" customWidth="1"/>
    <col min="11779" max="11779" width="10" style="527" customWidth="1"/>
    <col min="11780" max="11780" width="10.1640625" style="527" customWidth="1"/>
    <col min="11781" max="11781" width="60.5" style="527" customWidth="1"/>
    <col min="11782" max="11782" width="23.1640625" style="527" customWidth="1"/>
    <col min="11783" max="11783" width="18.1640625" style="527" customWidth="1"/>
    <col min="11784" max="11784" width="5" style="527" customWidth="1"/>
    <col min="11785" max="11785" width="4.6640625" style="527" customWidth="1"/>
    <col min="11786" max="11786" width="20.6640625" style="527" customWidth="1"/>
    <col min="11787" max="11787" width="19" style="527" customWidth="1"/>
    <col min="11788" max="11788" width="18.83203125" style="527" customWidth="1"/>
    <col min="11789" max="11789" width="19.33203125" style="527" customWidth="1"/>
    <col min="11790" max="11790" width="17.83203125" style="527" customWidth="1"/>
    <col min="11791" max="11791" width="19.1640625" style="527" customWidth="1"/>
    <col min="11792" max="11792" width="17.33203125" style="527" customWidth="1"/>
    <col min="11793" max="11793" width="5.1640625" style="527" customWidth="1"/>
    <col min="11794" max="11796" width="9.33203125" style="527" customWidth="1"/>
    <col min="11797" max="12032" width="0" style="527" hidden="1"/>
    <col min="12033" max="12033" width="5" style="527" customWidth="1"/>
    <col min="12034" max="12034" width="10.6640625" style="527" customWidth="1"/>
    <col min="12035" max="12035" width="10" style="527" customWidth="1"/>
    <col min="12036" max="12036" width="10.1640625" style="527" customWidth="1"/>
    <col min="12037" max="12037" width="60.5" style="527" customWidth="1"/>
    <col min="12038" max="12038" width="23.1640625" style="527" customWidth="1"/>
    <col min="12039" max="12039" width="18.1640625" style="527" customWidth="1"/>
    <col min="12040" max="12040" width="5" style="527" customWidth="1"/>
    <col min="12041" max="12041" width="4.6640625" style="527" customWidth="1"/>
    <col min="12042" max="12042" width="20.6640625" style="527" customWidth="1"/>
    <col min="12043" max="12043" width="19" style="527" customWidth="1"/>
    <col min="12044" max="12044" width="18.83203125" style="527" customWidth="1"/>
    <col min="12045" max="12045" width="19.33203125" style="527" customWidth="1"/>
    <col min="12046" max="12046" width="17.83203125" style="527" customWidth="1"/>
    <col min="12047" max="12047" width="19.1640625" style="527" customWidth="1"/>
    <col min="12048" max="12048" width="17.33203125" style="527" customWidth="1"/>
    <col min="12049" max="12049" width="5.1640625" style="527" customWidth="1"/>
    <col min="12050" max="12052" width="9.33203125" style="527" customWidth="1"/>
    <col min="12053" max="12288" width="0" style="527" hidden="1"/>
    <col min="12289" max="12289" width="5" style="527" customWidth="1"/>
    <col min="12290" max="12290" width="10.6640625" style="527" customWidth="1"/>
    <col min="12291" max="12291" width="10" style="527" customWidth="1"/>
    <col min="12292" max="12292" width="10.1640625" style="527" customWidth="1"/>
    <col min="12293" max="12293" width="60.5" style="527" customWidth="1"/>
    <col min="12294" max="12294" width="23.1640625" style="527" customWidth="1"/>
    <col min="12295" max="12295" width="18.1640625" style="527" customWidth="1"/>
    <col min="12296" max="12296" width="5" style="527" customWidth="1"/>
    <col min="12297" max="12297" width="4.6640625" style="527" customWidth="1"/>
    <col min="12298" max="12298" width="20.6640625" style="527" customWidth="1"/>
    <col min="12299" max="12299" width="19" style="527" customWidth="1"/>
    <col min="12300" max="12300" width="18.83203125" style="527" customWidth="1"/>
    <col min="12301" max="12301" width="19.33203125" style="527" customWidth="1"/>
    <col min="12302" max="12302" width="17.83203125" style="527" customWidth="1"/>
    <col min="12303" max="12303" width="19.1640625" style="527" customWidth="1"/>
    <col min="12304" max="12304" width="17.33203125" style="527" customWidth="1"/>
    <col min="12305" max="12305" width="5.1640625" style="527" customWidth="1"/>
    <col min="12306" max="12308" width="9.33203125" style="527" customWidth="1"/>
    <col min="12309" max="12544" width="0" style="527" hidden="1"/>
    <col min="12545" max="12545" width="5" style="527" customWidth="1"/>
    <col min="12546" max="12546" width="10.6640625" style="527" customWidth="1"/>
    <col min="12547" max="12547" width="10" style="527" customWidth="1"/>
    <col min="12548" max="12548" width="10.1640625" style="527" customWidth="1"/>
    <col min="12549" max="12549" width="60.5" style="527" customWidth="1"/>
    <col min="12550" max="12550" width="23.1640625" style="527" customWidth="1"/>
    <col min="12551" max="12551" width="18.1640625" style="527" customWidth="1"/>
    <col min="12552" max="12552" width="5" style="527" customWidth="1"/>
    <col min="12553" max="12553" width="4.6640625" style="527" customWidth="1"/>
    <col min="12554" max="12554" width="20.6640625" style="527" customWidth="1"/>
    <col min="12555" max="12555" width="19" style="527" customWidth="1"/>
    <col min="12556" max="12556" width="18.83203125" style="527" customWidth="1"/>
    <col min="12557" max="12557" width="19.33203125" style="527" customWidth="1"/>
    <col min="12558" max="12558" width="17.83203125" style="527" customWidth="1"/>
    <col min="12559" max="12559" width="19.1640625" style="527" customWidth="1"/>
    <col min="12560" max="12560" width="17.33203125" style="527" customWidth="1"/>
    <col min="12561" max="12561" width="5.1640625" style="527" customWidth="1"/>
    <col min="12562" max="12564" width="9.33203125" style="527" customWidth="1"/>
    <col min="12565" max="12800" width="0" style="527" hidden="1"/>
    <col min="12801" max="12801" width="5" style="527" customWidth="1"/>
    <col min="12802" max="12802" width="10.6640625" style="527" customWidth="1"/>
    <col min="12803" max="12803" width="10" style="527" customWidth="1"/>
    <col min="12804" max="12804" width="10.1640625" style="527" customWidth="1"/>
    <col min="12805" max="12805" width="60.5" style="527" customWidth="1"/>
    <col min="12806" max="12806" width="23.1640625" style="527" customWidth="1"/>
    <col min="12807" max="12807" width="18.1640625" style="527" customWidth="1"/>
    <col min="12808" max="12808" width="5" style="527" customWidth="1"/>
    <col min="12809" max="12809" width="4.6640625" style="527" customWidth="1"/>
    <col min="12810" max="12810" width="20.6640625" style="527" customWidth="1"/>
    <col min="12811" max="12811" width="19" style="527" customWidth="1"/>
    <col min="12812" max="12812" width="18.83203125" style="527" customWidth="1"/>
    <col min="12813" max="12813" width="19.33203125" style="527" customWidth="1"/>
    <col min="12814" max="12814" width="17.83203125" style="527" customWidth="1"/>
    <col min="12815" max="12815" width="19.1640625" style="527" customWidth="1"/>
    <col min="12816" max="12816" width="17.33203125" style="527" customWidth="1"/>
    <col min="12817" max="12817" width="5.1640625" style="527" customWidth="1"/>
    <col min="12818" max="12820" width="9.33203125" style="527" customWidth="1"/>
    <col min="12821" max="13056" width="0" style="527" hidden="1"/>
    <col min="13057" max="13057" width="5" style="527" customWidth="1"/>
    <col min="13058" max="13058" width="10.6640625" style="527" customWidth="1"/>
    <col min="13059" max="13059" width="10" style="527" customWidth="1"/>
    <col min="13060" max="13060" width="10.1640625" style="527" customWidth="1"/>
    <col min="13061" max="13061" width="60.5" style="527" customWidth="1"/>
    <col min="13062" max="13062" width="23.1640625" style="527" customWidth="1"/>
    <col min="13063" max="13063" width="18.1640625" style="527" customWidth="1"/>
    <col min="13064" max="13064" width="5" style="527" customWidth="1"/>
    <col min="13065" max="13065" width="4.6640625" style="527" customWidth="1"/>
    <col min="13066" max="13066" width="20.6640625" style="527" customWidth="1"/>
    <col min="13067" max="13067" width="19" style="527" customWidth="1"/>
    <col min="13068" max="13068" width="18.83203125" style="527" customWidth="1"/>
    <col min="13069" max="13069" width="19.33203125" style="527" customWidth="1"/>
    <col min="13070" max="13070" width="17.83203125" style="527" customWidth="1"/>
    <col min="13071" max="13071" width="19.1640625" style="527" customWidth="1"/>
    <col min="13072" max="13072" width="17.33203125" style="527" customWidth="1"/>
    <col min="13073" max="13073" width="5.1640625" style="527" customWidth="1"/>
    <col min="13074" max="13076" width="9.33203125" style="527" customWidth="1"/>
    <col min="13077" max="13312" width="0" style="527" hidden="1"/>
    <col min="13313" max="13313" width="5" style="527" customWidth="1"/>
    <col min="13314" max="13314" width="10.6640625" style="527" customWidth="1"/>
    <col min="13315" max="13315" width="10" style="527" customWidth="1"/>
    <col min="13316" max="13316" width="10.1640625" style="527" customWidth="1"/>
    <col min="13317" max="13317" width="60.5" style="527" customWidth="1"/>
    <col min="13318" max="13318" width="23.1640625" style="527" customWidth="1"/>
    <col min="13319" max="13319" width="18.1640625" style="527" customWidth="1"/>
    <col min="13320" max="13320" width="5" style="527" customWidth="1"/>
    <col min="13321" max="13321" width="4.6640625" style="527" customWidth="1"/>
    <col min="13322" max="13322" width="20.6640625" style="527" customWidth="1"/>
    <col min="13323" max="13323" width="19" style="527" customWidth="1"/>
    <col min="13324" max="13324" width="18.83203125" style="527" customWidth="1"/>
    <col min="13325" max="13325" width="19.33203125" style="527" customWidth="1"/>
    <col min="13326" max="13326" width="17.83203125" style="527" customWidth="1"/>
    <col min="13327" max="13327" width="19.1640625" style="527" customWidth="1"/>
    <col min="13328" max="13328" width="17.33203125" style="527" customWidth="1"/>
    <col min="13329" max="13329" width="5.1640625" style="527" customWidth="1"/>
    <col min="13330" max="13332" width="9.33203125" style="527" customWidth="1"/>
    <col min="13333" max="13568" width="0" style="527" hidden="1"/>
    <col min="13569" max="13569" width="5" style="527" customWidth="1"/>
    <col min="13570" max="13570" width="10.6640625" style="527" customWidth="1"/>
    <col min="13571" max="13571" width="10" style="527" customWidth="1"/>
    <col min="13572" max="13572" width="10.1640625" style="527" customWidth="1"/>
    <col min="13573" max="13573" width="60.5" style="527" customWidth="1"/>
    <col min="13574" max="13574" width="23.1640625" style="527" customWidth="1"/>
    <col min="13575" max="13575" width="18.1640625" style="527" customWidth="1"/>
    <col min="13576" max="13576" width="5" style="527" customWidth="1"/>
    <col min="13577" max="13577" width="4.6640625" style="527" customWidth="1"/>
    <col min="13578" max="13578" width="20.6640625" style="527" customWidth="1"/>
    <col min="13579" max="13579" width="19" style="527" customWidth="1"/>
    <col min="13580" max="13580" width="18.83203125" style="527" customWidth="1"/>
    <col min="13581" max="13581" width="19.33203125" style="527" customWidth="1"/>
    <col min="13582" max="13582" width="17.83203125" style="527" customWidth="1"/>
    <col min="13583" max="13583" width="19.1640625" style="527" customWidth="1"/>
    <col min="13584" max="13584" width="17.33203125" style="527" customWidth="1"/>
    <col min="13585" max="13585" width="5.1640625" style="527" customWidth="1"/>
    <col min="13586" max="13588" width="9.33203125" style="527" customWidth="1"/>
    <col min="13589" max="13824" width="0" style="527" hidden="1"/>
    <col min="13825" max="13825" width="5" style="527" customWidth="1"/>
    <col min="13826" max="13826" width="10.6640625" style="527" customWidth="1"/>
    <col min="13827" max="13827" width="10" style="527" customWidth="1"/>
    <col min="13828" max="13828" width="10.1640625" style="527" customWidth="1"/>
    <col min="13829" max="13829" width="60.5" style="527" customWidth="1"/>
    <col min="13830" max="13830" width="23.1640625" style="527" customWidth="1"/>
    <col min="13831" max="13831" width="18.1640625" style="527" customWidth="1"/>
    <col min="13832" max="13832" width="5" style="527" customWidth="1"/>
    <col min="13833" max="13833" width="4.6640625" style="527" customWidth="1"/>
    <col min="13834" max="13834" width="20.6640625" style="527" customWidth="1"/>
    <col min="13835" max="13835" width="19" style="527" customWidth="1"/>
    <col min="13836" max="13836" width="18.83203125" style="527" customWidth="1"/>
    <col min="13837" max="13837" width="19.33203125" style="527" customWidth="1"/>
    <col min="13838" max="13838" width="17.83203125" style="527" customWidth="1"/>
    <col min="13839" max="13839" width="19.1640625" style="527" customWidth="1"/>
    <col min="13840" max="13840" width="17.33203125" style="527" customWidth="1"/>
    <col min="13841" max="13841" width="5.1640625" style="527" customWidth="1"/>
    <col min="13842" max="13844" width="9.33203125" style="527" customWidth="1"/>
    <col min="13845" max="14080" width="0" style="527" hidden="1"/>
    <col min="14081" max="14081" width="5" style="527" customWidth="1"/>
    <col min="14082" max="14082" width="10.6640625" style="527" customWidth="1"/>
    <col min="14083" max="14083" width="10" style="527" customWidth="1"/>
    <col min="14084" max="14084" width="10.1640625" style="527" customWidth="1"/>
    <col min="14085" max="14085" width="60.5" style="527" customWidth="1"/>
    <col min="14086" max="14086" width="23.1640625" style="527" customWidth="1"/>
    <col min="14087" max="14087" width="18.1640625" style="527" customWidth="1"/>
    <col min="14088" max="14088" width="5" style="527" customWidth="1"/>
    <col min="14089" max="14089" width="4.6640625" style="527" customWidth="1"/>
    <col min="14090" max="14090" width="20.6640625" style="527" customWidth="1"/>
    <col min="14091" max="14091" width="19" style="527" customWidth="1"/>
    <col min="14092" max="14092" width="18.83203125" style="527" customWidth="1"/>
    <col min="14093" max="14093" width="19.33203125" style="527" customWidth="1"/>
    <col min="14094" max="14094" width="17.83203125" style="527" customWidth="1"/>
    <col min="14095" max="14095" width="19.1640625" style="527" customWidth="1"/>
    <col min="14096" max="14096" width="17.33203125" style="527" customWidth="1"/>
    <col min="14097" max="14097" width="5.1640625" style="527" customWidth="1"/>
    <col min="14098" max="14100" width="9.33203125" style="527" customWidth="1"/>
    <col min="14101" max="14336" width="0" style="527" hidden="1"/>
    <col min="14337" max="14337" width="5" style="527" customWidth="1"/>
    <col min="14338" max="14338" width="10.6640625" style="527" customWidth="1"/>
    <col min="14339" max="14339" width="10" style="527" customWidth="1"/>
    <col min="14340" max="14340" width="10.1640625" style="527" customWidth="1"/>
    <col min="14341" max="14341" width="60.5" style="527" customWidth="1"/>
    <col min="14342" max="14342" width="23.1640625" style="527" customWidth="1"/>
    <col min="14343" max="14343" width="18.1640625" style="527" customWidth="1"/>
    <col min="14344" max="14344" width="5" style="527" customWidth="1"/>
    <col min="14345" max="14345" width="4.6640625" style="527" customWidth="1"/>
    <col min="14346" max="14346" width="20.6640625" style="527" customWidth="1"/>
    <col min="14347" max="14347" width="19" style="527" customWidth="1"/>
    <col min="14348" max="14348" width="18.83203125" style="527" customWidth="1"/>
    <col min="14349" max="14349" width="19.33203125" style="527" customWidth="1"/>
    <col min="14350" max="14350" width="17.83203125" style="527" customWidth="1"/>
    <col min="14351" max="14351" width="19.1640625" style="527" customWidth="1"/>
    <col min="14352" max="14352" width="17.33203125" style="527" customWidth="1"/>
    <col min="14353" max="14353" width="5.1640625" style="527" customWidth="1"/>
    <col min="14354" max="14356" width="9.33203125" style="527" customWidth="1"/>
    <col min="14357" max="14592" width="0" style="527" hidden="1"/>
    <col min="14593" max="14593" width="5" style="527" customWidth="1"/>
    <col min="14594" max="14594" width="10.6640625" style="527" customWidth="1"/>
    <col min="14595" max="14595" width="10" style="527" customWidth="1"/>
    <col min="14596" max="14596" width="10.1640625" style="527" customWidth="1"/>
    <col min="14597" max="14597" width="60.5" style="527" customWidth="1"/>
    <col min="14598" max="14598" width="23.1640625" style="527" customWidth="1"/>
    <col min="14599" max="14599" width="18.1640625" style="527" customWidth="1"/>
    <col min="14600" max="14600" width="5" style="527" customWidth="1"/>
    <col min="14601" max="14601" width="4.6640625" style="527" customWidth="1"/>
    <col min="14602" max="14602" width="20.6640625" style="527" customWidth="1"/>
    <col min="14603" max="14603" width="19" style="527" customWidth="1"/>
    <col min="14604" max="14604" width="18.83203125" style="527" customWidth="1"/>
    <col min="14605" max="14605" width="19.33203125" style="527" customWidth="1"/>
    <col min="14606" max="14606" width="17.83203125" style="527" customWidth="1"/>
    <col min="14607" max="14607" width="19.1640625" style="527" customWidth="1"/>
    <col min="14608" max="14608" width="17.33203125" style="527" customWidth="1"/>
    <col min="14609" max="14609" width="5.1640625" style="527" customWidth="1"/>
    <col min="14610" max="14612" width="9.33203125" style="527" customWidth="1"/>
    <col min="14613" max="14848" width="0" style="527" hidden="1"/>
    <col min="14849" max="14849" width="5" style="527" customWidth="1"/>
    <col min="14850" max="14850" width="10.6640625" style="527" customWidth="1"/>
    <col min="14851" max="14851" width="10" style="527" customWidth="1"/>
    <col min="14852" max="14852" width="10.1640625" style="527" customWidth="1"/>
    <col min="14853" max="14853" width="60.5" style="527" customWidth="1"/>
    <col min="14854" max="14854" width="23.1640625" style="527" customWidth="1"/>
    <col min="14855" max="14855" width="18.1640625" style="527" customWidth="1"/>
    <col min="14856" max="14856" width="5" style="527" customWidth="1"/>
    <col min="14857" max="14857" width="4.6640625" style="527" customWidth="1"/>
    <col min="14858" max="14858" width="20.6640625" style="527" customWidth="1"/>
    <col min="14859" max="14859" width="19" style="527" customWidth="1"/>
    <col min="14860" max="14860" width="18.83203125" style="527" customWidth="1"/>
    <col min="14861" max="14861" width="19.33203125" style="527" customWidth="1"/>
    <col min="14862" max="14862" width="17.83203125" style="527" customWidth="1"/>
    <col min="14863" max="14863" width="19.1640625" style="527" customWidth="1"/>
    <col min="14864" max="14864" width="17.33203125" style="527" customWidth="1"/>
    <col min="14865" max="14865" width="5.1640625" style="527" customWidth="1"/>
    <col min="14866" max="14868" width="9.33203125" style="527" customWidth="1"/>
    <col min="14869" max="15104" width="0" style="527" hidden="1"/>
    <col min="15105" max="15105" width="5" style="527" customWidth="1"/>
    <col min="15106" max="15106" width="10.6640625" style="527" customWidth="1"/>
    <col min="15107" max="15107" width="10" style="527" customWidth="1"/>
    <col min="15108" max="15108" width="10.1640625" style="527" customWidth="1"/>
    <col min="15109" max="15109" width="60.5" style="527" customWidth="1"/>
    <col min="15110" max="15110" width="23.1640625" style="527" customWidth="1"/>
    <col min="15111" max="15111" width="18.1640625" style="527" customWidth="1"/>
    <col min="15112" max="15112" width="5" style="527" customWidth="1"/>
    <col min="15113" max="15113" width="4.6640625" style="527" customWidth="1"/>
    <col min="15114" max="15114" width="20.6640625" style="527" customWidth="1"/>
    <col min="15115" max="15115" width="19" style="527" customWidth="1"/>
    <col min="15116" max="15116" width="18.83203125" style="527" customWidth="1"/>
    <col min="15117" max="15117" width="19.33203125" style="527" customWidth="1"/>
    <col min="15118" max="15118" width="17.83203125" style="527" customWidth="1"/>
    <col min="15119" max="15119" width="19.1640625" style="527" customWidth="1"/>
    <col min="15120" max="15120" width="17.33203125" style="527" customWidth="1"/>
    <col min="15121" max="15121" width="5.1640625" style="527" customWidth="1"/>
    <col min="15122" max="15124" width="9.33203125" style="527" customWidth="1"/>
    <col min="15125" max="15360" width="0" style="527" hidden="1"/>
    <col min="15361" max="15361" width="5" style="527" customWidth="1"/>
    <col min="15362" max="15362" width="10.6640625" style="527" customWidth="1"/>
    <col min="15363" max="15363" width="10" style="527" customWidth="1"/>
    <col min="15364" max="15364" width="10.1640625" style="527" customWidth="1"/>
    <col min="15365" max="15365" width="60.5" style="527" customWidth="1"/>
    <col min="15366" max="15366" width="23.1640625" style="527" customWidth="1"/>
    <col min="15367" max="15367" width="18.1640625" style="527" customWidth="1"/>
    <col min="15368" max="15368" width="5" style="527" customWidth="1"/>
    <col min="15369" max="15369" width="4.6640625" style="527" customWidth="1"/>
    <col min="15370" max="15370" width="20.6640625" style="527" customWidth="1"/>
    <col min="15371" max="15371" width="19" style="527" customWidth="1"/>
    <col min="15372" max="15372" width="18.83203125" style="527" customWidth="1"/>
    <col min="15373" max="15373" width="19.33203125" style="527" customWidth="1"/>
    <col min="15374" max="15374" width="17.83203125" style="527" customWidth="1"/>
    <col min="15375" max="15375" width="19.1640625" style="527" customWidth="1"/>
    <col min="15376" max="15376" width="17.33203125" style="527" customWidth="1"/>
    <col min="15377" max="15377" width="5.1640625" style="527" customWidth="1"/>
    <col min="15378" max="15380" width="9.33203125" style="527" customWidth="1"/>
    <col min="15381" max="15616" width="0" style="527" hidden="1"/>
    <col min="15617" max="15617" width="5" style="527" customWidth="1"/>
    <col min="15618" max="15618" width="10.6640625" style="527" customWidth="1"/>
    <col min="15619" max="15619" width="10" style="527" customWidth="1"/>
    <col min="15620" max="15620" width="10.1640625" style="527" customWidth="1"/>
    <col min="15621" max="15621" width="60.5" style="527" customWidth="1"/>
    <col min="15622" max="15622" width="23.1640625" style="527" customWidth="1"/>
    <col min="15623" max="15623" width="18.1640625" style="527" customWidth="1"/>
    <col min="15624" max="15624" width="5" style="527" customWidth="1"/>
    <col min="15625" max="15625" width="4.6640625" style="527" customWidth="1"/>
    <col min="15626" max="15626" width="20.6640625" style="527" customWidth="1"/>
    <col min="15627" max="15627" width="19" style="527" customWidth="1"/>
    <col min="15628" max="15628" width="18.83203125" style="527" customWidth="1"/>
    <col min="15629" max="15629" width="19.33203125" style="527" customWidth="1"/>
    <col min="15630" max="15630" width="17.83203125" style="527" customWidth="1"/>
    <col min="15631" max="15631" width="19.1640625" style="527" customWidth="1"/>
    <col min="15632" max="15632" width="17.33203125" style="527" customWidth="1"/>
    <col min="15633" max="15633" width="5.1640625" style="527" customWidth="1"/>
    <col min="15634" max="15636" width="9.33203125" style="527" customWidth="1"/>
    <col min="15637" max="15872" width="0" style="527" hidden="1"/>
    <col min="15873" max="15873" width="5" style="527" customWidth="1"/>
    <col min="15874" max="15874" width="10.6640625" style="527" customWidth="1"/>
    <col min="15875" max="15875" width="10" style="527" customWidth="1"/>
    <col min="15876" max="15876" width="10.1640625" style="527" customWidth="1"/>
    <col min="15877" max="15877" width="60.5" style="527" customWidth="1"/>
    <col min="15878" max="15878" width="23.1640625" style="527" customWidth="1"/>
    <col min="15879" max="15879" width="18.1640625" style="527" customWidth="1"/>
    <col min="15880" max="15880" width="5" style="527" customWidth="1"/>
    <col min="15881" max="15881" width="4.6640625" style="527" customWidth="1"/>
    <col min="15882" max="15882" width="20.6640625" style="527" customWidth="1"/>
    <col min="15883" max="15883" width="19" style="527" customWidth="1"/>
    <col min="15884" max="15884" width="18.83203125" style="527" customWidth="1"/>
    <col min="15885" max="15885" width="19.33203125" style="527" customWidth="1"/>
    <col min="15886" max="15886" width="17.83203125" style="527" customWidth="1"/>
    <col min="15887" max="15887" width="19.1640625" style="527" customWidth="1"/>
    <col min="15888" max="15888" width="17.33203125" style="527" customWidth="1"/>
    <col min="15889" max="15889" width="5.1640625" style="527" customWidth="1"/>
    <col min="15890" max="15892" width="9.33203125" style="527" customWidth="1"/>
    <col min="15893" max="16128" width="0" style="527" hidden="1"/>
    <col min="16129" max="16129" width="5" style="527" customWidth="1"/>
    <col min="16130" max="16130" width="10.6640625" style="527" customWidth="1"/>
    <col min="16131" max="16131" width="10" style="527" customWidth="1"/>
    <col min="16132" max="16132" width="10.1640625" style="527" customWidth="1"/>
    <col min="16133" max="16133" width="60.5" style="527" customWidth="1"/>
    <col min="16134" max="16134" width="23.1640625" style="527" customWidth="1"/>
    <col min="16135" max="16135" width="18.1640625" style="527" customWidth="1"/>
    <col min="16136" max="16136" width="5" style="527" customWidth="1"/>
    <col min="16137" max="16137" width="4.6640625" style="527" customWidth="1"/>
    <col min="16138" max="16138" width="20.6640625" style="527" customWidth="1"/>
    <col min="16139" max="16139" width="19" style="527" customWidth="1"/>
    <col min="16140" max="16140" width="18.83203125" style="527" customWidth="1"/>
    <col min="16141" max="16141" width="19.33203125" style="527" customWidth="1"/>
    <col min="16142" max="16142" width="17.83203125" style="527" customWidth="1"/>
    <col min="16143" max="16143" width="19.1640625" style="527" customWidth="1"/>
    <col min="16144" max="16144" width="17.33203125" style="527" customWidth="1"/>
    <col min="16145" max="16145" width="5.1640625" style="527" customWidth="1"/>
    <col min="16146" max="16148" width="9.33203125" style="527" customWidth="1"/>
    <col min="16149" max="16384" width="0" style="527" hidden="1"/>
  </cols>
  <sheetData>
    <row r="1" spans="1:17" ht="12" customHeight="1">
      <c r="A1" s="524">
        <v>26</v>
      </c>
      <c r="B1" s="524"/>
      <c r="C1" s="525"/>
      <c r="D1" s="525"/>
      <c r="E1" s="2805"/>
      <c r="F1" s="524"/>
      <c r="G1" s="2805"/>
      <c r="H1" s="233" t="s">
        <v>559</v>
      </c>
      <c r="I1" s="526" t="str">
        <f>H1</f>
        <v>Road Initials:  BNSF               Year 2014</v>
      </c>
      <c r="J1" s="524"/>
      <c r="K1" s="524"/>
      <c r="L1" s="592"/>
      <c r="M1" s="525"/>
      <c r="N1" s="525"/>
      <c r="O1" s="525"/>
      <c r="P1" s="525"/>
      <c r="Q1" s="593">
        <v>27</v>
      </c>
    </row>
    <row r="2" spans="1:17" ht="12" customHeight="1">
      <c r="A2" s="2806" t="s">
        <v>1317</v>
      </c>
      <c r="B2" s="2807"/>
      <c r="C2" s="2807"/>
      <c r="D2" s="2807"/>
      <c r="E2" s="2807"/>
      <c r="F2" s="2807"/>
      <c r="G2" s="2807"/>
      <c r="H2" s="2808"/>
      <c r="I2" s="2806" t="s">
        <v>1318</v>
      </c>
      <c r="J2" s="2809"/>
      <c r="K2" s="2809"/>
      <c r="L2" s="2809"/>
      <c r="M2" s="2809"/>
      <c r="N2" s="2809"/>
      <c r="O2" s="2809"/>
      <c r="P2" s="2807"/>
      <c r="Q2" s="2808"/>
    </row>
    <row r="3" spans="1:17" ht="12" customHeight="1">
      <c r="A3" s="2810" t="s">
        <v>710</v>
      </c>
      <c r="B3" s="533"/>
      <c r="C3" s="533"/>
      <c r="D3" s="533"/>
      <c r="E3" s="533"/>
      <c r="F3" s="533"/>
      <c r="G3" s="533"/>
      <c r="H3" s="1927"/>
      <c r="I3" s="2810" t="s">
        <v>710</v>
      </c>
      <c r="J3" s="2811"/>
      <c r="K3" s="2811"/>
      <c r="L3" s="2811"/>
      <c r="M3" s="2811"/>
      <c r="N3" s="2811"/>
      <c r="O3" s="2811"/>
      <c r="P3" s="533"/>
      <c r="Q3" s="1927"/>
    </row>
    <row r="4" spans="1:17" ht="48" customHeight="1">
      <c r="A4" s="2810"/>
      <c r="B4" s="533"/>
      <c r="C4" s="533"/>
      <c r="D4" s="533"/>
      <c r="E4" s="533"/>
      <c r="F4" s="533"/>
      <c r="G4" s="533"/>
      <c r="H4" s="1927"/>
      <c r="I4" s="2810"/>
      <c r="J4" s="2811"/>
      <c r="K4" s="2811"/>
      <c r="L4" s="2811"/>
      <c r="M4" s="2811"/>
      <c r="N4" s="2811"/>
      <c r="O4" s="2811"/>
      <c r="P4" s="533"/>
      <c r="Q4" s="1927"/>
    </row>
    <row r="5" spans="1:17" ht="12" customHeight="1">
      <c r="A5" s="542"/>
      <c r="B5" s="539"/>
      <c r="C5" s="539"/>
      <c r="D5" s="539"/>
      <c r="E5" s="539"/>
      <c r="F5" s="539"/>
      <c r="G5" s="539"/>
      <c r="H5" s="541"/>
      <c r="I5" s="2812"/>
      <c r="J5" s="2813"/>
      <c r="K5" s="2813"/>
      <c r="L5" s="2813"/>
      <c r="M5" s="2813"/>
      <c r="N5" s="2813"/>
      <c r="O5" s="2813"/>
      <c r="P5" s="539"/>
      <c r="Q5" s="541"/>
    </row>
    <row r="6" spans="1:17" ht="12" customHeight="1">
      <c r="A6" s="2814" t="s">
        <v>386</v>
      </c>
      <c r="B6" s="2815" t="s">
        <v>1319</v>
      </c>
      <c r="C6" s="539"/>
      <c r="D6" s="539"/>
      <c r="E6" s="539"/>
      <c r="F6" s="539"/>
      <c r="G6" s="539"/>
      <c r="H6" s="541"/>
      <c r="I6" s="2814" t="s">
        <v>391</v>
      </c>
      <c r="J6" s="2815" t="s">
        <v>1320</v>
      </c>
      <c r="K6" s="2813"/>
      <c r="L6" s="2813"/>
      <c r="M6" s="2813"/>
      <c r="N6" s="2813"/>
      <c r="O6" s="2813"/>
      <c r="P6" s="539"/>
      <c r="Q6" s="541"/>
    </row>
    <row r="7" spans="1:17" ht="12" customHeight="1">
      <c r="A7" s="2816" t="s">
        <v>1321</v>
      </c>
      <c r="B7" s="2813"/>
      <c r="C7" s="539"/>
      <c r="D7" s="539"/>
      <c r="E7" s="539"/>
      <c r="F7" s="539"/>
      <c r="G7" s="539"/>
      <c r="H7" s="541"/>
      <c r="I7" s="2816" t="s">
        <v>1322</v>
      </c>
      <c r="J7" s="2813"/>
      <c r="K7" s="2813"/>
      <c r="L7" s="2813"/>
      <c r="M7" s="2813"/>
      <c r="N7" s="2813"/>
      <c r="O7" s="2813"/>
      <c r="P7" s="539"/>
      <c r="Q7" s="541"/>
    </row>
    <row r="8" spans="1:17" ht="12" customHeight="1">
      <c r="A8" s="542"/>
      <c r="B8" s="525"/>
      <c r="C8" s="539"/>
      <c r="D8" s="539"/>
      <c r="E8" s="539"/>
      <c r="F8" s="539"/>
      <c r="G8" s="539"/>
      <c r="H8" s="541"/>
      <c r="I8" s="2816" t="s">
        <v>1323</v>
      </c>
      <c r="J8" s="2813"/>
      <c r="K8" s="2813"/>
      <c r="L8" s="2813"/>
      <c r="M8" s="2813"/>
      <c r="N8" s="2813"/>
      <c r="O8" s="2813"/>
      <c r="P8" s="539"/>
      <c r="Q8" s="541"/>
    </row>
    <row r="9" spans="1:17" ht="12" customHeight="1">
      <c r="A9" s="2814" t="s">
        <v>387</v>
      </c>
      <c r="B9" s="2815" t="s">
        <v>1324</v>
      </c>
      <c r="C9" s="539"/>
      <c r="D9" s="539"/>
      <c r="E9" s="539"/>
      <c r="F9" s="539"/>
      <c r="G9" s="539"/>
      <c r="H9" s="541"/>
      <c r="I9" s="2812"/>
      <c r="J9" s="2813"/>
      <c r="K9" s="2813"/>
      <c r="L9" s="2813"/>
      <c r="M9" s="2813"/>
      <c r="N9" s="2813"/>
      <c r="O9" s="2813"/>
      <c r="P9" s="539"/>
      <c r="Q9" s="541"/>
    </row>
    <row r="10" spans="1:17" ht="12" customHeight="1">
      <c r="A10" s="2816" t="s">
        <v>1325</v>
      </c>
      <c r="B10" s="2813"/>
      <c r="C10" s="539"/>
      <c r="D10" s="539"/>
      <c r="E10" s="539"/>
      <c r="F10" s="539"/>
      <c r="G10" s="539"/>
      <c r="H10" s="541"/>
      <c r="I10" s="2814" t="s">
        <v>392</v>
      </c>
      <c r="J10" s="2815" t="s">
        <v>1326</v>
      </c>
      <c r="K10" s="2813"/>
      <c r="L10" s="2813"/>
      <c r="M10" s="2813"/>
      <c r="N10" s="2813"/>
      <c r="O10" s="2813"/>
      <c r="P10" s="539"/>
      <c r="Q10" s="541"/>
    </row>
    <row r="11" spans="1:17" ht="12" customHeight="1">
      <c r="A11" s="542"/>
      <c r="B11" s="539"/>
      <c r="C11" s="539"/>
      <c r="D11" s="539"/>
      <c r="E11" s="539"/>
      <c r="F11" s="539"/>
      <c r="G11" s="539"/>
      <c r="H11" s="541"/>
      <c r="I11" s="2812"/>
      <c r="J11" s="2813"/>
      <c r="K11" s="2813"/>
      <c r="L11" s="2813"/>
      <c r="M11" s="2813"/>
      <c r="N11" s="2813"/>
      <c r="O11" s="2813"/>
      <c r="P11" s="539"/>
      <c r="Q11" s="541"/>
    </row>
    <row r="12" spans="1:17" ht="12" customHeight="1">
      <c r="A12" s="2814" t="s">
        <v>388</v>
      </c>
      <c r="B12" s="2815" t="s">
        <v>1327</v>
      </c>
      <c r="C12" s="539"/>
      <c r="D12" s="539"/>
      <c r="E12" s="539"/>
      <c r="F12" s="539"/>
      <c r="G12" s="539"/>
      <c r="H12" s="541"/>
      <c r="I12" s="2814" t="s">
        <v>393</v>
      </c>
      <c r="J12" s="2815" t="s">
        <v>1328</v>
      </c>
      <c r="K12" s="2813"/>
      <c r="L12" s="2813"/>
      <c r="M12" s="2813"/>
      <c r="N12" s="2813"/>
      <c r="O12" s="2813"/>
      <c r="P12" s="539"/>
      <c r="Q12" s="541"/>
    </row>
    <row r="13" spans="1:17" ht="12" customHeight="1">
      <c r="A13" s="2816" t="s">
        <v>1329</v>
      </c>
      <c r="B13" s="2813"/>
      <c r="C13" s="539"/>
      <c r="D13" s="539"/>
      <c r="E13" s="539"/>
      <c r="F13" s="539"/>
      <c r="G13" s="539"/>
      <c r="H13" s="541"/>
      <c r="I13" s="2812"/>
      <c r="J13" s="2813"/>
      <c r="K13" s="2813"/>
      <c r="L13" s="2813"/>
      <c r="M13" s="2813"/>
      <c r="N13" s="2813"/>
      <c r="O13" s="2813"/>
      <c r="P13" s="539"/>
      <c r="Q13" s="541"/>
    </row>
    <row r="14" spans="1:17" ht="12" customHeight="1">
      <c r="A14" s="542"/>
      <c r="B14" s="539"/>
      <c r="C14" s="539"/>
      <c r="D14" s="539"/>
      <c r="E14" s="539"/>
      <c r="F14" s="539"/>
      <c r="G14" s="539"/>
      <c r="H14" s="541"/>
      <c r="I14" s="2814" t="s">
        <v>394</v>
      </c>
      <c r="J14" s="2815" t="s">
        <v>1330</v>
      </c>
      <c r="K14" s="2813"/>
      <c r="L14" s="2813"/>
      <c r="M14" s="2813"/>
      <c r="N14" s="2813"/>
      <c r="O14" s="2813"/>
      <c r="P14" s="539"/>
      <c r="Q14" s="541"/>
    </row>
    <row r="15" spans="1:17" ht="12" customHeight="1">
      <c r="A15" s="2814" t="s">
        <v>389</v>
      </c>
      <c r="B15" s="2815" t="s">
        <v>1331</v>
      </c>
      <c r="C15" s="539"/>
      <c r="D15" s="539"/>
      <c r="E15" s="539"/>
      <c r="F15" s="539"/>
      <c r="G15" s="539"/>
      <c r="H15" s="541"/>
      <c r="I15" s="2812"/>
      <c r="J15" s="2813"/>
      <c r="K15" s="2813"/>
      <c r="L15" s="2813"/>
      <c r="M15" s="2813"/>
      <c r="N15" s="2813"/>
      <c r="O15" s="2813"/>
      <c r="P15" s="539"/>
      <c r="Q15" s="541"/>
    </row>
    <row r="16" spans="1:17" ht="12" customHeight="1">
      <c r="A16" s="542"/>
      <c r="B16" s="539"/>
      <c r="C16" s="539"/>
      <c r="D16" s="539"/>
      <c r="E16" s="539"/>
      <c r="F16" s="539"/>
      <c r="G16" s="539"/>
      <c r="H16" s="541"/>
      <c r="I16" s="2814" t="s">
        <v>1332</v>
      </c>
      <c r="J16" s="2815" t="s">
        <v>1333</v>
      </c>
      <c r="K16" s="2813"/>
      <c r="L16" s="2813"/>
      <c r="M16" s="2813"/>
      <c r="N16" s="2813"/>
      <c r="O16" s="2813"/>
      <c r="P16" s="539"/>
      <c r="Q16" s="541"/>
    </row>
    <row r="17" spans="1:17" ht="12" customHeight="1">
      <c r="A17" s="2814" t="s">
        <v>390</v>
      </c>
      <c r="B17" s="2815" t="s">
        <v>1334</v>
      </c>
      <c r="C17" s="539"/>
      <c r="D17" s="539"/>
      <c r="E17" s="539"/>
      <c r="F17" s="539"/>
      <c r="G17" s="539"/>
      <c r="H17" s="541"/>
      <c r="I17" s="2812"/>
      <c r="J17" s="2813"/>
      <c r="K17" s="2813"/>
      <c r="L17" s="2813"/>
      <c r="M17" s="2813"/>
      <c r="N17" s="2813"/>
      <c r="O17" s="2813"/>
      <c r="P17" s="539"/>
      <c r="Q17" s="541"/>
    </row>
    <row r="18" spans="1:17" ht="12" customHeight="1">
      <c r="A18" s="2816" t="s">
        <v>1335</v>
      </c>
      <c r="B18" s="2813"/>
      <c r="C18" s="539"/>
      <c r="D18" s="539"/>
      <c r="E18" s="539"/>
      <c r="F18" s="539"/>
      <c r="G18" s="539"/>
      <c r="H18" s="541"/>
      <c r="I18" s="2814" t="s">
        <v>1336</v>
      </c>
      <c r="J18" s="2815" t="s">
        <v>1337</v>
      </c>
      <c r="K18" s="2813"/>
      <c r="L18" s="2813"/>
      <c r="M18" s="2813"/>
      <c r="N18" s="2813"/>
      <c r="O18" s="2813"/>
      <c r="P18" s="539"/>
      <c r="Q18" s="541"/>
    </row>
    <row r="19" spans="1:17" ht="12" customHeight="1">
      <c r="A19" s="2816" t="s">
        <v>1338</v>
      </c>
      <c r="B19" s="2813"/>
      <c r="C19" s="539"/>
      <c r="D19" s="539"/>
      <c r="E19" s="539"/>
      <c r="F19" s="539"/>
      <c r="G19" s="539"/>
      <c r="H19" s="541"/>
      <c r="I19" s="2816" t="s">
        <v>1339</v>
      </c>
      <c r="J19" s="2813"/>
      <c r="K19" s="2813"/>
      <c r="L19" s="2813"/>
      <c r="M19" s="2813"/>
      <c r="N19" s="2813"/>
      <c r="O19" s="2813"/>
      <c r="P19" s="539"/>
      <c r="Q19" s="541"/>
    </row>
    <row r="20" spans="1:17" ht="12">
      <c r="A20" s="2816"/>
      <c r="B20" s="2813"/>
      <c r="C20" s="539"/>
      <c r="D20" s="539"/>
      <c r="E20" s="539"/>
      <c r="F20" s="539"/>
      <c r="G20" s="539"/>
      <c r="H20" s="541"/>
      <c r="I20" s="2816"/>
      <c r="J20" s="2813"/>
      <c r="K20" s="2813"/>
      <c r="L20" s="2813"/>
      <c r="M20" s="2813"/>
      <c r="N20" s="2813"/>
      <c r="O20" s="2813"/>
      <c r="P20" s="539"/>
      <c r="Q20" s="541"/>
    </row>
    <row r="21" spans="1:17" ht="12" customHeight="1">
      <c r="A21" s="2816"/>
      <c r="B21" s="2813"/>
      <c r="C21" s="539"/>
      <c r="D21" s="539"/>
      <c r="E21" s="539"/>
      <c r="F21" s="539"/>
      <c r="G21" s="539"/>
      <c r="H21" s="541"/>
      <c r="I21" s="2816"/>
      <c r="J21" s="2813"/>
      <c r="K21" s="2813"/>
      <c r="L21" s="2813"/>
      <c r="M21" s="2813"/>
      <c r="N21" s="2813"/>
      <c r="O21" s="2813"/>
      <c r="P21" s="539"/>
      <c r="Q21" s="541"/>
    </row>
    <row r="22" spans="1:17" ht="12" customHeight="1">
      <c r="A22" s="2816"/>
      <c r="B22" s="2813"/>
      <c r="C22" s="539"/>
      <c r="D22" s="539"/>
      <c r="E22" s="539"/>
      <c r="F22" s="539"/>
      <c r="G22" s="539"/>
      <c r="H22" s="541"/>
      <c r="I22" s="2816"/>
      <c r="J22" s="2813"/>
      <c r="K22" s="2813"/>
      <c r="L22" s="2813"/>
      <c r="M22" s="2813"/>
      <c r="N22" s="2813"/>
      <c r="O22" s="2813"/>
      <c r="P22" s="539"/>
      <c r="Q22" s="541"/>
    </row>
    <row r="23" spans="1:17" ht="12" customHeight="1">
      <c r="A23" s="1539"/>
      <c r="B23" s="547"/>
      <c r="C23" s="547"/>
      <c r="D23" s="547"/>
      <c r="E23" s="618"/>
      <c r="F23" s="618"/>
      <c r="G23" s="618"/>
      <c r="H23" s="548"/>
      <c r="I23" s="2817"/>
      <c r="J23" s="2818"/>
      <c r="K23" s="2818"/>
      <c r="L23" s="2818"/>
      <c r="M23" s="2818"/>
      <c r="N23" s="2818"/>
      <c r="O23" s="2818"/>
      <c r="P23" s="547"/>
      <c r="Q23" s="548"/>
    </row>
    <row r="24" spans="1:17" ht="12" customHeight="1">
      <c r="A24" s="551"/>
      <c r="B24" s="551"/>
      <c r="C24" s="551"/>
      <c r="D24" s="542"/>
      <c r="E24" s="2819"/>
      <c r="F24" s="649"/>
      <c r="G24" s="2820"/>
      <c r="H24" s="541"/>
      <c r="I24" s="2821"/>
      <c r="J24" s="2822" t="s">
        <v>1340</v>
      </c>
      <c r="K24" s="2822"/>
      <c r="L24" s="2822"/>
      <c r="M24" s="2822"/>
      <c r="N24" s="2821"/>
      <c r="O24" s="2821"/>
      <c r="P24" s="2821"/>
      <c r="Q24" s="2823"/>
    </row>
    <row r="25" spans="1:17" ht="18" customHeight="1">
      <c r="A25" s="551"/>
      <c r="B25" s="551"/>
      <c r="C25" s="551"/>
      <c r="D25" s="542"/>
      <c r="E25" s="1563"/>
      <c r="F25" s="651"/>
      <c r="G25" s="2824"/>
      <c r="H25" s="541"/>
      <c r="I25" s="2821"/>
      <c r="J25" s="2821"/>
      <c r="K25" s="2821"/>
      <c r="L25" s="2825" t="s">
        <v>1341</v>
      </c>
      <c r="M25" s="2821"/>
      <c r="N25" s="2821"/>
      <c r="O25" s="2821"/>
      <c r="P25" s="2825" t="s">
        <v>1342</v>
      </c>
      <c r="Q25" s="2826"/>
    </row>
    <row r="26" spans="1:17" ht="12" customHeight="1">
      <c r="A26" s="2825" t="s">
        <v>639</v>
      </c>
      <c r="B26" s="2825" t="s">
        <v>785</v>
      </c>
      <c r="C26" s="2825" t="s">
        <v>1343</v>
      </c>
      <c r="D26" s="2814" t="s">
        <v>1344</v>
      </c>
      <c r="E26" s="4107" t="s">
        <v>1345</v>
      </c>
      <c r="F26" s="4108"/>
      <c r="G26" s="2827" t="s">
        <v>1346</v>
      </c>
      <c r="H26" s="2828" t="s">
        <v>639</v>
      </c>
      <c r="I26" s="2825" t="s">
        <v>639</v>
      </c>
      <c r="J26" s="2825" t="s">
        <v>1347</v>
      </c>
      <c r="K26" s="2825" t="s">
        <v>1348</v>
      </c>
      <c r="L26" s="2825" t="s">
        <v>1349</v>
      </c>
      <c r="M26" s="2825" t="s">
        <v>1350</v>
      </c>
      <c r="N26" s="2825" t="s">
        <v>1351</v>
      </c>
      <c r="O26" s="2825" t="s">
        <v>1352</v>
      </c>
      <c r="P26" s="2825" t="s">
        <v>1353</v>
      </c>
      <c r="Q26" s="2829" t="s">
        <v>639</v>
      </c>
    </row>
    <row r="27" spans="1:17" ht="12" customHeight="1">
      <c r="A27" s="2825" t="s">
        <v>642</v>
      </c>
      <c r="B27" s="2825" t="s">
        <v>642</v>
      </c>
      <c r="C27" s="2825" t="s">
        <v>642</v>
      </c>
      <c r="D27" s="2814" t="s">
        <v>1354</v>
      </c>
      <c r="E27" s="4109" t="s">
        <v>1355</v>
      </c>
      <c r="F27" s="4108"/>
      <c r="G27" s="2827" t="s">
        <v>1356</v>
      </c>
      <c r="H27" s="2828" t="s">
        <v>642</v>
      </c>
      <c r="I27" s="2825" t="s">
        <v>642</v>
      </c>
      <c r="J27" s="2825" t="s">
        <v>1357</v>
      </c>
      <c r="K27" s="2825"/>
      <c r="L27" s="2825" t="s">
        <v>1358</v>
      </c>
      <c r="M27" s="2825" t="s">
        <v>1357</v>
      </c>
      <c r="N27" s="2825" t="s">
        <v>1359</v>
      </c>
      <c r="O27" s="2825" t="s">
        <v>1360</v>
      </c>
      <c r="P27" s="2825" t="s">
        <v>1361</v>
      </c>
      <c r="Q27" s="2829" t="s">
        <v>642</v>
      </c>
    </row>
    <row r="28" spans="1:17" ht="12" customHeight="1">
      <c r="A28" s="2825"/>
      <c r="B28" s="2825" t="s">
        <v>651</v>
      </c>
      <c r="C28" s="2825" t="s">
        <v>652</v>
      </c>
      <c r="D28" s="2814" t="s">
        <v>653</v>
      </c>
      <c r="E28" s="4109" t="s">
        <v>654</v>
      </c>
      <c r="F28" s="4108"/>
      <c r="G28" s="2827" t="s">
        <v>655</v>
      </c>
      <c r="H28" s="2828"/>
      <c r="I28" s="2821"/>
      <c r="J28" s="2825" t="s">
        <v>656</v>
      </c>
      <c r="K28" s="2825" t="s">
        <v>1087</v>
      </c>
      <c r="L28" s="2825" t="s">
        <v>1088</v>
      </c>
      <c r="M28" s="2825" t="s">
        <v>1362</v>
      </c>
      <c r="N28" s="2825" t="s">
        <v>1363</v>
      </c>
      <c r="O28" s="2825" t="s">
        <v>1364</v>
      </c>
      <c r="P28" s="2825" t="s">
        <v>1365</v>
      </c>
      <c r="Q28" s="2829"/>
    </row>
    <row r="29" spans="1:17" ht="12" customHeight="1">
      <c r="A29" s="2830">
        <v>1</v>
      </c>
      <c r="B29" s="2830">
        <v>721</v>
      </c>
      <c r="C29" s="2830" t="s">
        <v>1366</v>
      </c>
      <c r="D29" s="2831" t="s">
        <v>1292</v>
      </c>
      <c r="E29" s="2832" t="s">
        <v>1367</v>
      </c>
      <c r="F29" s="2833" t="s">
        <v>648</v>
      </c>
      <c r="G29" s="2834">
        <v>50</v>
      </c>
      <c r="H29" s="2830">
        <v>1</v>
      </c>
      <c r="I29" s="2830">
        <v>1</v>
      </c>
      <c r="J29" s="751">
        <v>1976</v>
      </c>
      <c r="K29" s="752"/>
      <c r="L29" s="753"/>
      <c r="M29" s="762">
        <f>+J29+K29-L29</f>
        <v>1976</v>
      </c>
      <c r="N29" s="753"/>
      <c r="O29" s="753"/>
      <c r="P29" s="753"/>
      <c r="Q29" s="2835">
        <v>1</v>
      </c>
    </row>
    <row r="30" spans="1:17" ht="12" customHeight="1">
      <c r="A30" s="2830">
        <f>A29+1</f>
        <v>2</v>
      </c>
      <c r="B30" s="753"/>
      <c r="C30" s="753"/>
      <c r="D30" s="2831" t="s">
        <v>1292</v>
      </c>
      <c r="E30" s="2836" t="s">
        <v>1368</v>
      </c>
      <c r="F30" s="2833" t="s">
        <v>648</v>
      </c>
      <c r="G30" s="2837">
        <v>16.670000000000002</v>
      </c>
      <c r="H30" s="2838">
        <f>H29+1</f>
        <v>2</v>
      </c>
      <c r="I30" s="2838">
        <f>I29+1</f>
        <v>2</v>
      </c>
      <c r="J30" s="754">
        <v>7710</v>
      </c>
      <c r="K30" s="752"/>
      <c r="L30" s="753"/>
      <c r="M30" s="762">
        <f>+J30+K30-L30</f>
        <v>7710</v>
      </c>
      <c r="N30" s="753"/>
      <c r="O30" s="753"/>
      <c r="P30" s="753"/>
      <c r="Q30" s="2835">
        <f>Q29+1</f>
        <v>2</v>
      </c>
    </row>
    <row r="31" spans="1:17" ht="12" customHeight="1">
      <c r="A31" s="2830">
        <f t="shared" ref="A31:A78" si="0">A30+1</f>
        <v>3</v>
      </c>
      <c r="B31" s="753"/>
      <c r="C31" s="753"/>
      <c r="D31" s="2830" t="s">
        <v>1292</v>
      </c>
      <c r="E31" s="2839" t="s">
        <v>1369</v>
      </c>
      <c r="F31" s="2833" t="s">
        <v>648</v>
      </c>
      <c r="G31" s="2837">
        <v>33.33</v>
      </c>
      <c r="H31" s="2838">
        <f>H30+1</f>
        <v>3</v>
      </c>
      <c r="I31" s="2838">
        <f t="shared" ref="H31:I46" si="1">I30+1</f>
        <v>3</v>
      </c>
      <c r="J31" s="754">
        <v>1548</v>
      </c>
      <c r="K31" s="752"/>
      <c r="L31" s="753"/>
      <c r="M31" s="762">
        <f>+J31+K31-L31</f>
        <v>1548</v>
      </c>
      <c r="N31" s="753"/>
      <c r="O31" s="753"/>
      <c r="P31" s="753"/>
      <c r="Q31" s="2835">
        <f t="shared" ref="Q31:Q78" si="2">Q30+1</f>
        <v>3</v>
      </c>
    </row>
    <row r="32" spans="1:17" ht="12" customHeight="1">
      <c r="A32" s="2830">
        <f t="shared" si="0"/>
        <v>4</v>
      </c>
      <c r="B32" s="753"/>
      <c r="C32" s="753"/>
      <c r="D32" s="2830" t="s">
        <v>1292</v>
      </c>
      <c r="E32" s="2839" t="s">
        <v>1370</v>
      </c>
      <c r="F32" s="2833" t="s">
        <v>644</v>
      </c>
      <c r="G32" s="2837">
        <v>33.33</v>
      </c>
      <c r="H32" s="2838">
        <f>H31+1</f>
        <v>4</v>
      </c>
      <c r="I32" s="2838">
        <f t="shared" si="1"/>
        <v>4</v>
      </c>
      <c r="J32" s="754">
        <v>264</v>
      </c>
      <c r="K32" s="752"/>
      <c r="L32" s="753"/>
      <c r="M32" s="762">
        <f>+J32+K32-L32</f>
        <v>264</v>
      </c>
      <c r="N32" s="753"/>
      <c r="O32" s="753"/>
      <c r="P32" s="753"/>
      <c r="Q32" s="2830">
        <f t="shared" si="2"/>
        <v>4</v>
      </c>
    </row>
    <row r="33" spans="1:17" ht="12" customHeight="1">
      <c r="A33" s="2830">
        <f t="shared" si="0"/>
        <v>5</v>
      </c>
      <c r="B33" s="753"/>
      <c r="C33" s="753"/>
      <c r="D33" s="2830" t="s">
        <v>1292</v>
      </c>
      <c r="E33" s="2839" t="s">
        <v>1371</v>
      </c>
      <c r="F33" s="2833" t="s">
        <v>648</v>
      </c>
      <c r="G33" s="2840">
        <v>50</v>
      </c>
      <c r="H33" s="2838">
        <f>H32+1</f>
        <v>5</v>
      </c>
      <c r="I33" s="2838">
        <f t="shared" si="1"/>
        <v>5</v>
      </c>
      <c r="J33" s="754">
        <v>2607</v>
      </c>
      <c r="K33" s="752"/>
      <c r="L33" s="753"/>
      <c r="M33" s="762">
        <f>+J33+K33-L33</f>
        <v>2607</v>
      </c>
      <c r="N33" s="753"/>
      <c r="O33" s="753"/>
      <c r="P33" s="753"/>
      <c r="Q33" s="2830">
        <f t="shared" si="2"/>
        <v>5</v>
      </c>
    </row>
    <row r="34" spans="1:17" ht="12" customHeight="1">
      <c r="A34" s="2830">
        <f t="shared" si="0"/>
        <v>6</v>
      </c>
      <c r="B34" s="753"/>
      <c r="C34" s="753"/>
      <c r="D34" s="2830" t="s">
        <v>1292</v>
      </c>
      <c r="E34" s="2839" t="s">
        <v>1372</v>
      </c>
      <c r="F34" s="2833" t="s">
        <v>648</v>
      </c>
      <c r="G34" s="2841">
        <v>25</v>
      </c>
      <c r="H34" s="2830">
        <v>6</v>
      </c>
      <c r="I34" s="2830">
        <f t="shared" si="1"/>
        <v>6</v>
      </c>
      <c r="J34" s="755">
        <v>163</v>
      </c>
      <c r="K34" s="752"/>
      <c r="L34" s="753"/>
      <c r="M34" s="762">
        <f t="shared" ref="M34:M41" si="3">+J34+K34-L34</f>
        <v>163</v>
      </c>
      <c r="N34" s="753"/>
      <c r="O34" s="753"/>
      <c r="P34" s="753"/>
      <c r="Q34" s="2830">
        <f t="shared" si="2"/>
        <v>6</v>
      </c>
    </row>
    <row r="35" spans="1:17" ht="12" customHeight="1">
      <c r="A35" s="2830">
        <f t="shared" si="0"/>
        <v>7</v>
      </c>
      <c r="B35" s="753"/>
      <c r="C35" s="753"/>
      <c r="D35" s="2830" t="s">
        <v>1292</v>
      </c>
      <c r="E35" s="2839" t="s">
        <v>1373</v>
      </c>
      <c r="F35" s="2833" t="s">
        <v>648</v>
      </c>
      <c r="G35" s="2841">
        <v>50</v>
      </c>
      <c r="H35" s="2830">
        <f t="shared" si="1"/>
        <v>7</v>
      </c>
      <c r="I35" s="2830">
        <f t="shared" si="1"/>
        <v>7</v>
      </c>
      <c r="J35" s="755">
        <v>2</v>
      </c>
      <c r="K35" s="752"/>
      <c r="L35" s="753"/>
      <c r="M35" s="762">
        <f t="shared" si="3"/>
        <v>2</v>
      </c>
      <c r="N35" s="753"/>
      <c r="O35" s="753"/>
      <c r="P35" s="753"/>
      <c r="Q35" s="2830">
        <f t="shared" si="2"/>
        <v>7</v>
      </c>
    </row>
    <row r="36" spans="1:17" ht="12" customHeight="1">
      <c r="A36" s="2830">
        <f t="shared" si="0"/>
        <v>8</v>
      </c>
      <c r="B36" s="753"/>
      <c r="C36" s="753"/>
      <c r="D36" s="2830" t="s">
        <v>1292</v>
      </c>
      <c r="E36" s="2842" t="s">
        <v>1374</v>
      </c>
      <c r="F36" s="2833" t="s">
        <v>648</v>
      </c>
      <c r="G36" s="2841">
        <v>43.3</v>
      </c>
      <c r="H36" s="2830">
        <f t="shared" si="1"/>
        <v>8</v>
      </c>
      <c r="I36" s="2830">
        <f t="shared" si="1"/>
        <v>8</v>
      </c>
      <c r="J36" s="755">
        <v>683</v>
      </c>
      <c r="K36" s="752"/>
      <c r="L36" s="753"/>
      <c r="M36" s="762">
        <f t="shared" si="3"/>
        <v>683</v>
      </c>
      <c r="N36" s="753"/>
      <c r="O36" s="753"/>
      <c r="P36" s="753"/>
      <c r="Q36" s="2835">
        <f t="shared" si="2"/>
        <v>8</v>
      </c>
    </row>
    <row r="37" spans="1:17" ht="12" customHeight="1">
      <c r="A37" s="2830">
        <f t="shared" si="0"/>
        <v>9</v>
      </c>
      <c r="B37" s="753"/>
      <c r="C37" s="753"/>
      <c r="D37" s="2830" t="s">
        <v>1292</v>
      </c>
      <c r="E37" s="2839" t="s">
        <v>1375</v>
      </c>
      <c r="F37" s="2833" t="s">
        <v>648</v>
      </c>
      <c r="G37" s="2841">
        <v>50</v>
      </c>
      <c r="H37" s="2830">
        <f t="shared" si="1"/>
        <v>9</v>
      </c>
      <c r="I37" s="2830">
        <f t="shared" si="1"/>
        <v>9</v>
      </c>
      <c r="J37" s="755">
        <v>631</v>
      </c>
      <c r="K37" s="752"/>
      <c r="L37" s="753"/>
      <c r="M37" s="762">
        <f t="shared" si="3"/>
        <v>631</v>
      </c>
      <c r="N37" s="753"/>
      <c r="O37" s="753"/>
      <c r="P37" s="753"/>
      <c r="Q37" s="2835">
        <f t="shared" si="2"/>
        <v>9</v>
      </c>
    </row>
    <row r="38" spans="1:17" ht="12" customHeight="1">
      <c r="A38" s="2830">
        <f t="shared" si="0"/>
        <v>10</v>
      </c>
      <c r="B38" s="753"/>
      <c r="C38" s="753"/>
      <c r="D38" s="2830" t="s">
        <v>1292</v>
      </c>
      <c r="E38" s="2839" t="s">
        <v>1376</v>
      </c>
      <c r="F38" s="2833" t="s">
        <v>648</v>
      </c>
      <c r="G38" s="2840">
        <v>33.340000000000003</v>
      </c>
      <c r="H38" s="2830">
        <f t="shared" si="1"/>
        <v>10</v>
      </c>
      <c r="I38" s="2830">
        <f t="shared" si="1"/>
        <v>10</v>
      </c>
      <c r="J38" s="755">
        <v>3</v>
      </c>
      <c r="K38" s="752"/>
      <c r="L38" s="753"/>
      <c r="M38" s="762">
        <f t="shared" si="3"/>
        <v>3</v>
      </c>
      <c r="N38" s="753"/>
      <c r="O38" s="753"/>
      <c r="P38" s="753"/>
      <c r="Q38" s="2835">
        <f t="shared" si="2"/>
        <v>10</v>
      </c>
    </row>
    <row r="39" spans="1:17" ht="12" customHeight="1">
      <c r="A39" s="2830">
        <f t="shared" si="0"/>
        <v>11</v>
      </c>
      <c r="B39" s="753"/>
      <c r="C39" s="753"/>
      <c r="D39" s="2830" t="s">
        <v>1292</v>
      </c>
      <c r="E39" s="2839" t="s">
        <v>1377</v>
      </c>
      <c r="F39" s="2833" t="s">
        <v>648</v>
      </c>
      <c r="G39" s="2841">
        <v>40</v>
      </c>
      <c r="H39" s="2830">
        <f t="shared" si="1"/>
        <v>11</v>
      </c>
      <c r="I39" s="2830">
        <f t="shared" si="1"/>
        <v>11</v>
      </c>
      <c r="J39" s="755">
        <v>1368</v>
      </c>
      <c r="K39" s="752"/>
      <c r="L39" s="753"/>
      <c r="M39" s="762">
        <f t="shared" si="3"/>
        <v>1368</v>
      </c>
      <c r="N39" s="753"/>
      <c r="O39" s="753"/>
      <c r="P39" s="753"/>
      <c r="Q39" s="2835">
        <f t="shared" si="2"/>
        <v>11</v>
      </c>
    </row>
    <row r="40" spans="1:17" ht="12" customHeight="1">
      <c r="A40" s="2830">
        <f t="shared" si="0"/>
        <v>12</v>
      </c>
      <c r="B40" s="753"/>
      <c r="C40" s="753"/>
      <c r="D40" s="2830" t="s">
        <v>1292</v>
      </c>
      <c r="E40" s="2839" t="s">
        <v>1378</v>
      </c>
      <c r="F40" s="2833" t="s">
        <v>648</v>
      </c>
      <c r="G40" s="2841">
        <v>50</v>
      </c>
      <c r="H40" s="2830">
        <f t="shared" si="1"/>
        <v>12</v>
      </c>
      <c r="I40" s="2830">
        <f t="shared" si="1"/>
        <v>12</v>
      </c>
      <c r="J40" s="755">
        <v>325</v>
      </c>
      <c r="K40" s="752"/>
      <c r="L40" s="753"/>
      <c r="M40" s="762">
        <f t="shared" si="3"/>
        <v>325</v>
      </c>
      <c r="N40" s="753"/>
      <c r="O40" s="753"/>
      <c r="P40" s="753"/>
      <c r="Q40" s="2835">
        <f t="shared" si="2"/>
        <v>12</v>
      </c>
    </row>
    <row r="41" spans="1:17" ht="12" customHeight="1">
      <c r="A41" s="2830">
        <f t="shared" si="0"/>
        <v>13</v>
      </c>
      <c r="B41" s="753"/>
      <c r="C41" s="753"/>
      <c r="D41" s="2830" t="s">
        <v>1292</v>
      </c>
      <c r="E41" s="2839" t="s">
        <v>1379</v>
      </c>
      <c r="F41" s="2833" t="s">
        <v>648</v>
      </c>
      <c r="G41" s="2841">
        <v>50</v>
      </c>
      <c r="H41" s="2830">
        <f t="shared" si="1"/>
        <v>13</v>
      </c>
      <c r="I41" s="2830">
        <f t="shared" si="1"/>
        <v>13</v>
      </c>
      <c r="J41" s="755">
        <v>54</v>
      </c>
      <c r="K41" s="752"/>
      <c r="L41" s="753"/>
      <c r="M41" s="762">
        <f t="shared" si="3"/>
        <v>54</v>
      </c>
      <c r="N41" s="753"/>
      <c r="O41" s="753"/>
      <c r="P41" s="753"/>
      <c r="Q41" s="2835">
        <f t="shared" si="2"/>
        <v>13</v>
      </c>
    </row>
    <row r="42" spans="1:17" ht="12" customHeight="1">
      <c r="A42" s="2830">
        <f t="shared" si="0"/>
        <v>14</v>
      </c>
      <c r="B42" s="753"/>
      <c r="C42" s="753"/>
      <c r="D42" s="2830" t="s">
        <v>1292</v>
      </c>
      <c r="E42" s="2842" t="s">
        <v>1380</v>
      </c>
      <c r="F42" s="2833" t="s">
        <v>648</v>
      </c>
      <c r="G42" s="2840">
        <v>14.29</v>
      </c>
      <c r="H42" s="2830">
        <f t="shared" si="1"/>
        <v>14</v>
      </c>
      <c r="I42" s="2830">
        <f t="shared" si="1"/>
        <v>14</v>
      </c>
      <c r="J42" s="755">
        <v>0</v>
      </c>
      <c r="K42" s="752"/>
      <c r="L42" s="753"/>
      <c r="M42" s="762">
        <f>+J42+K42-L42</f>
        <v>0</v>
      </c>
      <c r="N42" s="753"/>
      <c r="O42" s="753"/>
      <c r="P42" s="753"/>
      <c r="Q42" s="2835">
        <f t="shared" si="2"/>
        <v>14</v>
      </c>
    </row>
    <row r="43" spans="1:17" ht="12" customHeight="1">
      <c r="A43" s="2830">
        <f t="shared" si="0"/>
        <v>15</v>
      </c>
      <c r="B43" s="753"/>
      <c r="C43" s="753"/>
      <c r="D43" s="2830" t="s">
        <v>1292</v>
      </c>
      <c r="E43" s="2839" t="s">
        <v>1381</v>
      </c>
      <c r="F43" s="2833" t="s">
        <v>648</v>
      </c>
      <c r="G43" s="2840">
        <v>33.299999999999997</v>
      </c>
      <c r="H43" s="2830">
        <f t="shared" si="1"/>
        <v>15</v>
      </c>
      <c r="I43" s="2830">
        <f t="shared" si="1"/>
        <v>15</v>
      </c>
      <c r="J43" s="754">
        <v>13813</v>
      </c>
      <c r="K43" s="752"/>
      <c r="L43" s="753"/>
      <c r="M43" s="762">
        <f>+J43+K43-L43</f>
        <v>13813</v>
      </c>
      <c r="N43" s="753"/>
      <c r="O43" s="753"/>
      <c r="P43" s="753"/>
      <c r="Q43" s="2835">
        <f t="shared" si="2"/>
        <v>15</v>
      </c>
    </row>
    <row r="44" spans="1:17" ht="12" customHeight="1">
      <c r="A44" s="2830">
        <f t="shared" si="0"/>
        <v>16</v>
      </c>
      <c r="B44" s="753"/>
      <c r="C44" s="753"/>
      <c r="D44" s="2830" t="s">
        <v>1292</v>
      </c>
      <c r="E44" s="2842" t="s">
        <v>1382</v>
      </c>
      <c r="F44" s="2833" t="s">
        <v>648</v>
      </c>
      <c r="G44" s="2840">
        <v>17.3</v>
      </c>
      <c r="H44" s="2830">
        <f t="shared" si="1"/>
        <v>16</v>
      </c>
      <c r="I44" s="2830">
        <f t="shared" si="1"/>
        <v>16</v>
      </c>
      <c r="J44" s="754">
        <v>15961</v>
      </c>
      <c r="K44" s="752"/>
      <c r="L44" s="753"/>
      <c r="M44" s="762">
        <f>+J44+K44-L44</f>
        <v>15961</v>
      </c>
      <c r="N44" s="753"/>
      <c r="O44" s="753"/>
      <c r="P44" s="753"/>
      <c r="Q44" s="2835">
        <f t="shared" si="2"/>
        <v>16</v>
      </c>
    </row>
    <row r="45" spans="1:17" ht="12" customHeight="1">
      <c r="A45" s="2830">
        <f t="shared" si="0"/>
        <v>17</v>
      </c>
      <c r="B45" s="753"/>
      <c r="C45" s="753"/>
      <c r="D45" s="2830" t="s">
        <v>1292</v>
      </c>
      <c r="E45" s="2839" t="s">
        <v>1383</v>
      </c>
      <c r="F45" s="2833" t="s">
        <v>648</v>
      </c>
      <c r="G45" s="2840">
        <v>66.67</v>
      </c>
      <c r="H45" s="2830">
        <f t="shared" si="1"/>
        <v>17</v>
      </c>
      <c r="I45" s="2830">
        <f t="shared" si="1"/>
        <v>17</v>
      </c>
      <c r="J45" s="754">
        <v>46</v>
      </c>
      <c r="K45" s="752"/>
      <c r="L45" s="753"/>
      <c r="M45" s="762">
        <f>+J45+K45-L45</f>
        <v>46</v>
      </c>
      <c r="N45" s="753"/>
      <c r="O45" s="753"/>
      <c r="P45" s="753"/>
      <c r="Q45" s="2835">
        <f t="shared" si="2"/>
        <v>17</v>
      </c>
    </row>
    <row r="46" spans="1:17" ht="12" customHeight="1">
      <c r="A46" s="2830">
        <f t="shared" si="0"/>
        <v>18</v>
      </c>
      <c r="B46" s="753"/>
      <c r="C46" s="753"/>
      <c r="D46" s="753"/>
      <c r="E46" s="2843" t="s">
        <v>1384</v>
      </c>
      <c r="F46" s="2844"/>
      <c r="G46" s="2837"/>
      <c r="H46" s="2830">
        <f t="shared" si="1"/>
        <v>18</v>
      </c>
      <c r="I46" s="2830">
        <f t="shared" si="1"/>
        <v>18</v>
      </c>
      <c r="J46" s="757">
        <f>SUM(J29:J45)</f>
        <v>47154</v>
      </c>
      <c r="K46" s="757">
        <f>SUM(K29:K45)</f>
        <v>0</v>
      </c>
      <c r="L46" s="757">
        <f>SUM(L29:L45)</f>
        <v>0</v>
      </c>
      <c r="M46" s="757">
        <f>SUM(M29:M45)</f>
        <v>47154</v>
      </c>
      <c r="N46" s="753"/>
      <c r="O46" s="753"/>
      <c r="P46" s="753"/>
      <c r="Q46" s="2835">
        <f t="shared" si="2"/>
        <v>18</v>
      </c>
    </row>
    <row r="47" spans="1:17" ht="12" customHeight="1">
      <c r="A47" s="2830">
        <f t="shared" si="0"/>
        <v>19</v>
      </c>
      <c r="B47" s="2830"/>
      <c r="C47" s="2830"/>
      <c r="D47" s="2845"/>
      <c r="E47" s="2842"/>
      <c r="F47" s="2846"/>
      <c r="G47" s="2837"/>
      <c r="H47" s="2830">
        <f t="shared" ref="H47:I62" si="4">H46+1</f>
        <v>19</v>
      </c>
      <c r="I47" s="2830">
        <f t="shared" si="4"/>
        <v>19</v>
      </c>
      <c r="J47" s="754">
        <v>0</v>
      </c>
      <c r="K47" s="753"/>
      <c r="L47" s="755"/>
      <c r="M47" s="762">
        <f>+J47+K47-L47</f>
        <v>0</v>
      </c>
      <c r="N47" s="753"/>
      <c r="O47" s="753"/>
      <c r="P47" s="753"/>
      <c r="Q47" s="2835">
        <f t="shared" si="2"/>
        <v>19</v>
      </c>
    </row>
    <row r="48" spans="1:17" ht="12" customHeight="1">
      <c r="A48" s="2830">
        <f t="shared" si="0"/>
        <v>20</v>
      </c>
      <c r="B48" s="2830">
        <v>721</v>
      </c>
      <c r="C48" s="2830" t="s">
        <v>1385</v>
      </c>
      <c r="D48" s="2830" t="s">
        <v>1298</v>
      </c>
      <c r="E48" s="2842" t="s">
        <v>1386</v>
      </c>
      <c r="F48" s="2844"/>
      <c r="G48" s="2841">
        <v>25</v>
      </c>
      <c r="H48" s="2830">
        <f t="shared" si="4"/>
        <v>20</v>
      </c>
      <c r="I48" s="2830">
        <f t="shared" si="4"/>
        <v>20</v>
      </c>
      <c r="J48" s="756">
        <v>9000</v>
      </c>
      <c r="K48" s="757"/>
      <c r="L48" s="757">
        <v>0</v>
      </c>
      <c r="M48" s="757">
        <f>+J48+K48-L48</f>
        <v>9000</v>
      </c>
      <c r="N48" s="753"/>
      <c r="O48" s="753"/>
      <c r="P48" s="753"/>
      <c r="Q48" s="2835">
        <f t="shared" si="2"/>
        <v>20</v>
      </c>
    </row>
    <row r="49" spans="1:17" ht="12" customHeight="1">
      <c r="A49" s="2830">
        <f t="shared" si="0"/>
        <v>21</v>
      </c>
      <c r="B49" s="2830"/>
      <c r="C49" s="2830"/>
      <c r="D49" s="2830" t="s">
        <v>1298</v>
      </c>
      <c r="E49" s="2842" t="s">
        <v>1387</v>
      </c>
      <c r="F49" s="2844"/>
      <c r="G49" s="2841">
        <v>14.29</v>
      </c>
      <c r="H49" s="2830">
        <f t="shared" si="4"/>
        <v>21</v>
      </c>
      <c r="I49" s="2830">
        <f t="shared" si="4"/>
        <v>21</v>
      </c>
      <c r="J49" s="756">
        <v>8379</v>
      </c>
      <c r="K49" s="757"/>
      <c r="L49" s="757">
        <v>0</v>
      </c>
      <c r="M49" s="757">
        <f>+J49+K49-L49</f>
        <v>8379</v>
      </c>
      <c r="N49" s="753"/>
      <c r="O49" s="753"/>
      <c r="P49" s="753"/>
      <c r="Q49" s="2835">
        <f t="shared" si="2"/>
        <v>21</v>
      </c>
    </row>
    <row r="50" spans="1:17" ht="12" customHeight="1">
      <c r="A50" s="2830">
        <f t="shared" si="0"/>
        <v>22</v>
      </c>
      <c r="B50" s="753"/>
      <c r="C50" s="2830"/>
      <c r="D50" s="2830" t="s">
        <v>1292</v>
      </c>
      <c r="E50" s="2842" t="s">
        <v>1388</v>
      </c>
      <c r="F50" s="2844" t="s">
        <v>644</v>
      </c>
      <c r="G50" s="2837">
        <v>18.850000000000001</v>
      </c>
      <c r="H50" s="2830">
        <f t="shared" si="4"/>
        <v>22</v>
      </c>
      <c r="I50" s="2830">
        <f t="shared" si="4"/>
        <v>22</v>
      </c>
      <c r="J50" s="756">
        <v>0</v>
      </c>
      <c r="K50" s="757">
        <v>0</v>
      </c>
      <c r="L50" s="757">
        <v>0</v>
      </c>
      <c r="M50" s="2847">
        <f>+J50+K50-L50</f>
        <v>0</v>
      </c>
      <c r="N50" s="753"/>
      <c r="O50" s="753"/>
      <c r="P50" s="753"/>
      <c r="Q50" s="2835">
        <f t="shared" si="2"/>
        <v>22</v>
      </c>
    </row>
    <row r="51" spans="1:17" ht="12" customHeight="1">
      <c r="A51" s="2830">
        <f t="shared" si="0"/>
        <v>23</v>
      </c>
      <c r="B51" s="2830"/>
      <c r="C51" s="2830"/>
      <c r="D51" s="2830" t="s">
        <v>1298</v>
      </c>
      <c r="E51" s="2842" t="s">
        <v>1389</v>
      </c>
      <c r="F51" s="2846"/>
      <c r="G51" s="2840">
        <v>38.29</v>
      </c>
      <c r="H51" s="2830">
        <f t="shared" si="4"/>
        <v>23</v>
      </c>
      <c r="I51" s="2830">
        <f t="shared" si="4"/>
        <v>23</v>
      </c>
      <c r="J51" s="758">
        <v>18701</v>
      </c>
      <c r="K51" s="757">
        <v>2541</v>
      </c>
      <c r="L51" s="759"/>
      <c r="M51" s="2848">
        <f>+J51+K51-L51</f>
        <v>21242</v>
      </c>
      <c r="N51" s="753"/>
      <c r="O51" s="753"/>
      <c r="P51" s="753"/>
      <c r="Q51" s="2835">
        <f t="shared" si="2"/>
        <v>23</v>
      </c>
    </row>
    <row r="52" spans="1:17" ht="12" customHeight="1">
      <c r="A52" s="2830">
        <f t="shared" si="0"/>
        <v>24</v>
      </c>
      <c r="B52" s="2830"/>
      <c r="C52" s="2830"/>
      <c r="D52" s="2830"/>
      <c r="E52" s="2843" t="s">
        <v>1390</v>
      </c>
      <c r="F52" s="2846"/>
      <c r="G52" s="2849"/>
      <c r="H52" s="2830">
        <f t="shared" si="4"/>
        <v>24</v>
      </c>
      <c r="I52" s="2830">
        <f t="shared" si="4"/>
        <v>24</v>
      </c>
      <c r="J52" s="758">
        <f>SUM(J48:J51)</f>
        <v>36080</v>
      </c>
      <c r="K52" s="757">
        <f>SUM(K49:K51)</f>
        <v>2541</v>
      </c>
      <c r="L52" s="759"/>
      <c r="M52" s="757">
        <f>SUM(M48:M51)</f>
        <v>38621</v>
      </c>
      <c r="N52" s="753"/>
      <c r="O52" s="753"/>
      <c r="P52" s="753"/>
      <c r="Q52" s="2835">
        <f t="shared" si="2"/>
        <v>24</v>
      </c>
    </row>
    <row r="53" spans="1:17" ht="12" customHeight="1">
      <c r="A53" s="2830">
        <f t="shared" si="0"/>
        <v>25</v>
      </c>
      <c r="B53" s="753"/>
      <c r="C53" s="753"/>
      <c r="D53" s="753"/>
      <c r="E53" s="2842"/>
      <c r="F53" s="2850"/>
      <c r="G53" s="2849"/>
      <c r="H53" s="2830">
        <f t="shared" si="4"/>
        <v>25</v>
      </c>
      <c r="I53" s="2830">
        <f t="shared" si="4"/>
        <v>25</v>
      </c>
      <c r="J53" s="754"/>
      <c r="K53" s="758"/>
      <c r="L53" s="755"/>
      <c r="M53" s="762"/>
      <c r="N53" s="753"/>
      <c r="O53" s="753"/>
      <c r="P53" s="753"/>
      <c r="Q53" s="2835">
        <f t="shared" si="2"/>
        <v>25</v>
      </c>
    </row>
    <row r="54" spans="1:17" ht="12" customHeight="1">
      <c r="A54" s="2830">
        <f t="shared" si="0"/>
        <v>26</v>
      </c>
      <c r="B54" s="2830"/>
      <c r="C54" s="2830"/>
      <c r="D54" s="2830"/>
      <c r="E54" s="2843" t="s">
        <v>1391</v>
      </c>
      <c r="F54" s="2846"/>
      <c r="G54" s="2849"/>
      <c r="H54" s="2830">
        <f t="shared" si="4"/>
        <v>26</v>
      </c>
      <c r="I54" s="2830">
        <f t="shared" si="4"/>
        <v>26</v>
      </c>
      <c r="J54" s="755">
        <f>+J52+J46</f>
        <v>83234</v>
      </c>
      <c r="K54" s="755">
        <f>+K52+K46</f>
        <v>2541</v>
      </c>
      <c r="L54" s="755">
        <f>+L52+L46</f>
        <v>0</v>
      </c>
      <c r="M54" s="755">
        <f>+M52+M46</f>
        <v>85775</v>
      </c>
      <c r="N54" s="753"/>
      <c r="O54" s="753"/>
      <c r="P54" s="753"/>
      <c r="Q54" s="2835">
        <f t="shared" si="2"/>
        <v>26</v>
      </c>
    </row>
    <row r="55" spans="1:17" ht="12" customHeight="1">
      <c r="A55" s="2830">
        <f t="shared" si="0"/>
        <v>27</v>
      </c>
      <c r="B55" s="2830"/>
      <c r="C55" s="2830"/>
      <c r="D55" s="2830"/>
      <c r="E55" s="2851"/>
      <c r="F55" s="2846"/>
      <c r="G55" s="2849"/>
      <c r="H55" s="2830">
        <f t="shared" si="4"/>
        <v>27</v>
      </c>
      <c r="I55" s="2830">
        <f t="shared" si="4"/>
        <v>27</v>
      </c>
      <c r="J55" s="755"/>
      <c r="K55" s="757"/>
      <c r="L55" s="757"/>
      <c r="M55" s="757"/>
      <c r="N55" s="753"/>
      <c r="O55" s="753"/>
      <c r="P55" s="753"/>
      <c r="Q55" s="2835">
        <f t="shared" si="2"/>
        <v>27</v>
      </c>
    </row>
    <row r="56" spans="1:17" ht="12" customHeight="1">
      <c r="A56" s="2830">
        <f t="shared" si="0"/>
        <v>28</v>
      </c>
      <c r="B56" s="2830">
        <v>798</v>
      </c>
      <c r="C56" s="2830" t="s">
        <v>1392</v>
      </c>
      <c r="D56" s="2830" t="s">
        <v>1298</v>
      </c>
      <c r="E56" s="2851" t="s">
        <v>1393</v>
      </c>
      <c r="F56" s="2846"/>
      <c r="G56" s="2849"/>
      <c r="H56" s="2830">
        <f t="shared" si="4"/>
        <v>28</v>
      </c>
      <c r="I56" s="2830">
        <f t="shared" si="4"/>
        <v>28</v>
      </c>
      <c r="J56" s="754">
        <v>8396709</v>
      </c>
      <c r="K56" s="760">
        <v>2806200</v>
      </c>
      <c r="L56" s="760">
        <v>-1239750</v>
      </c>
      <c r="M56" s="762">
        <f>J56+K56+L56</f>
        <v>9963159</v>
      </c>
      <c r="N56" s="753" t="s">
        <v>939</v>
      </c>
      <c r="O56" s="753"/>
      <c r="P56" s="753"/>
      <c r="Q56" s="2835">
        <f t="shared" si="2"/>
        <v>28</v>
      </c>
    </row>
    <row r="57" spans="1:17" ht="12" customHeight="1">
      <c r="A57" s="2830">
        <f t="shared" si="0"/>
        <v>29</v>
      </c>
      <c r="B57" s="753"/>
      <c r="C57" s="753"/>
      <c r="D57" s="753"/>
      <c r="E57" s="2843" t="s">
        <v>1394</v>
      </c>
      <c r="F57" s="2850"/>
      <c r="G57" s="2849"/>
      <c r="H57" s="2830">
        <f t="shared" si="4"/>
        <v>29</v>
      </c>
      <c r="I57" s="2830">
        <f t="shared" si="4"/>
        <v>29</v>
      </c>
      <c r="J57" s="755">
        <f>SUM(J56)</f>
        <v>8396709</v>
      </c>
      <c r="K57" s="757">
        <f>SUM(K56:K56)</f>
        <v>2806200</v>
      </c>
      <c r="L57" s="757">
        <f>SUM(L56:L56)</f>
        <v>-1239750</v>
      </c>
      <c r="M57" s="757">
        <f>SUM(M56:M56)</f>
        <v>9963159</v>
      </c>
      <c r="N57" s="753" t="s">
        <v>939</v>
      </c>
      <c r="O57" s="753"/>
      <c r="P57" s="753"/>
      <c r="Q57" s="2835">
        <f t="shared" si="2"/>
        <v>29</v>
      </c>
    </row>
    <row r="58" spans="1:17" ht="12" customHeight="1">
      <c r="A58" s="2830">
        <f t="shared" si="0"/>
        <v>30</v>
      </c>
      <c r="B58" s="753"/>
      <c r="C58" s="753"/>
      <c r="D58" s="2830"/>
      <c r="E58" s="2831"/>
      <c r="F58" s="2852"/>
      <c r="G58" s="2849"/>
      <c r="H58" s="2830">
        <f t="shared" si="4"/>
        <v>30</v>
      </c>
      <c r="I58" s="2830">
        <f t="shared" si="4"/>
        <v>30</v>
      </c>
      <c r="J58" s="754"/>
      <c r="K58" s="754"/>
      <c r="L58" s="755"/>
      <c r="M58" s="755"/>
      <c r="N58" s="753"/>
      <c r="O58" s="753"/>
      <c r="P58" s="753"/>
      <c r="Q58" s="2835">
        <f t="shared" si="2"/>
        <v>30</v>
      </c>
    </row>
    <row r="59" spans="1:17" ht="12" customHeight="1">
      <c r="A59" s="2830">
        <f t="shared" si="0"/>
        <v>31</v>
      </c>
      <c r="B59" s="2780"/>
      <c r="C59" s="2780"/>
      <c r="D59" s="2780"/>
      <c r="E59" s="2853"/>
      <c r="F59" s="2854"/>
      <c r="G59" s="2780"/>
      <c r="H59" s="2830">
        <f t="shared" si="4"/>
        <v>31</v>
      </c>
      <c r="I59" s="2830">
        <f t="shared" si="4"/>
        <v>31</v>
      </c>
      <c r="J59" s="754"/>
      <c r="K59" s="755"/>
      <c r="L59" s="755"/>
      <c r="M59" s="755"/>
      <c r="N59" s="753"/>
      <c r="O59" s="753"/>
      <c r="P59" s="753"/>
      <c r="Q59" s="2830">
        <f t="shared" si="2"/>
        <v>31</v>
      </c>
    </row>
    <row r="60" spans="1:17" ht="12" customHeight="1">
      <c r="A60" s="2830">
        <f t="shared" si="0"/>
        <v>32</v>
      </c>
      <c r="B60" s="2780"/>
      <c r="C60" s="2780"/>
      <c r="D60" s="2780"/>
      <c r="E60" s="2853"/>
      <c r="F60" s="2854"/>
      <c r="G60" s="2780"/>
      <c r="H60" s="2830">
        <f t="shared" si="4"/>
        <v>32</v>
      </c>
      <c r="I60" s="2830">
        <f t="shared" si="4"/>
        <v>32</v>
      </c>
      <c r="J60" s="2780"/>
      <c r="K60" s="2780"/>
      <c r="L60" s="2780"/>
      <c r="M60" s="2780"/>
      <c r="N60" s="753"/>
      <c r="O60" s="753"/>
      <c r="P60" s="753"/>
      <c r="Q60" s="2830">
        <f t="shared" si="2"/>
        <v>32</v>
      </c>
    </row>
    <row r="61" spans="1:17" ht="12" customHeight="1">
      <c r="A61" s="2830">
        <f t="shared" si="0"/>
        <v>33</v>
      </c>
      <c r="B61" s="2780"/>
      <c r="C61" s="2780"/>
      <c r="D61" s="2780"/>
      <c r="E61" s="2853"/>
      <c r="F61" s="2854"/>
      <c r="G61" s="2780"/>
      <c r="H61" s="2830">
        <f t="shared" si="4"/>
        <v>33</v>
      </c>
      <c r="I61" s="2830">
        <f t="shared" si="4"/>
        <v>33</v>
      </c>
      <c r="J61" s="2780"/>
      <c r="K61" s="2780"/>
      <c r="L61" s="2780"/>
      <c r="M61" s="2780"/>
      <c r="N61" s="753"/>
      <c r="O61" s="753"/>
      <c r="P61" s="753"/>
      <c r="Q61" s="2830">
        <f t="shared" si="2"/>
        <v>33</v>
      </c>
    </row>
    <row r="62" spans="1:17" ht="12" customHeight="1">
      <c r="A62" s="2830">
        <f t="shared" si="0"/>
        <v>34</v>
      </c>
      <c r="B62" s="753"/>
      <c r="C62" s="753"/>
      <c r="D62" s="2830"/>
      <c r="E62" s="2831"/>
      <c r="F62" s="2852"/>
      <c r="G62" s="2849"/>
      <c r="H62" s="2830">
        <f t="shared" si="4"/>
        <v>34</v>
      </c>
      <c r="I62" s="2830">
        <f t="shared" si="4"/>
        <v>34</v>
      </c>
      <c r="J62" s="2780"/>
      <c r="K62" s="2780"/>
      <c r="L62" s="2780"/>
      <c r="M62" s="2780"/>
      <c r="N62" s="753"/>
      <c r="O62" s="753"/>
      <c r="P62" s="753"/>
      <c r="Q62" s="2830">
        <f t="shared" si="2"/>
        <v>34</v>
      </c>
    </row>
    <row r="63" spans="1:17" ht="12" customHeight="1">
      <c r="A63" s="2830">
        <f t="shared" si="0"/>
        <v>35</v>
      </c>
      <c r="B63" s="753"/>
      <c r="C63" s="753"/>
      <c r="D63" s="2830"/>
      <c r="E63" s="2839"/>
      <c r="F63" s="2852"/>
      <c r="G63" s="2849"/>
      <c r="H63" s="2830">
        <f t="shared" ref="H63:I78" si="5">H62+1</f>
        <v>35</v>
      </c>
      <c r="I63" s="2830">
        <f t="shared" si="5"/>
        <v>35</v>
      </c>
      <c r="J63" s="751"/>
      <c r="K63" s="752"/>
      <c r="L63" s="752"/>
      <c r="M63" s="751"/>
      <c r="N63" s="753"/>
      <c r="O63" s="753"/>
      <c r="P63" s="753"/>
      <c r="Q63" s="2830">
        <f t="shared" si="2"/>
        <v>35</v>
      </c>
    </row>
    <row r="64" spans="1:17" ht="12" customHeight="1">
      <c r="A64" s="2830">
        <f t="shared" si="0"/>
        <v>36</v>
      </c>
      <c r="B64" s="753"/>
      <c r="C64" s="753"/>
      <c r="D64" s="2830"/>
      <c r="E64" s="2839"/>
      <c r="F64" s="2855"/>
      <c r="G64" s="2849"/>
      <c r="H64" s="2830">
        <f t="shared" si="5"/>
        <v>36</v>
      </c>
      <c r="I64" s="2830">
        <f t="shared" si="5"/>
        <v>36</v>
      </c>
      <c r="J64" s="755"/>
      <c r="K64" s="752"/>
      <c r="L64" s="752"/>
      <c r="M64" s="751"/>
      <c r="N64" s="753"/>
      <c r="O64" s="753"/>
      <c r="P64" s="753"/>
      <c r="Q64" s="2830">
        <f t="shared" si="2"/>
        <v>36</v>
      </c>
    </row>
    <row r="65" spans="1:17" ht="12" customHeight="1">
      <c r="A65" s="2830">
        <f t="shared" si="0"/>
        <v>37</v>
      </c>
      <c r="B65" s="753"/>
      <c r="C65" s="753"/>
      <c r="D65" s="2830"/>
      <c r="E65" s="2839"/>
      <c r="F65" s="2846"/>
      <c r="G65" s="2849"/>
      <c r="H65" s="2830">
        <f t="shared" si="5"/>
        <v>37</v>
      </c>
      <c r="I65" s="2830">
        <f t="shared" si="5"/>
        <v>37</v>
      </c>
      <c r="J65" s="755"/>
      <c r="K65" s="752"/>
      <c r="L65" s="752"/>
      <c r="M65" s="751"/>
      <c r="N65" s="753"/>
      <c r="O65" s="753"/>
      <c r="P65" s="753"/>
      <c r="Q65" s="2830">
        <f t="shared" si="2"/>
        <v>37</v>
      </c>
    </row>
    <row r="66" spans="1:17" ht="12" customHeight="1">
      <c r="A66" s="2830">
        <f t="shared" si="0"/>
        <v>38</v>
      </c>
      <c r="B66" s="753"/>
      <c r="C66" s="753"/>
      <c r="D66" s="2830"/>
      <c r="E66" s="2839"/>
      <c r="F66" s="2855"/>
      <c r="G66" s="2849"/>
      <c r="H66" s="2830">
        <f t="shared" si="5"/>
        <v>38</v>
      </c>
      <c r="I66" s="2830">
        <f t="shared" si="5"/>
        <v>38</v>
      </c>
      <c r="J66" s="755"/>
      <c r="K66" s="752"/>
      <c r="L66" s="752"/>
      <c r="M66" s="751"/>
      <c r="N66" s="753"/>
      <c r="O66" s="753"/>
      <c r="P66" s="753"/>
      <c r="Q66" s="2830">
        <f t="shared" si="2"/>
        <v>38</v>
      </c>
    </row>
    <row r="67" spans="1:17" ht="12" customHeight="1">
      <c r="A67" s="2830">
        <f t="shared" si="0"/>
        <v>39</v>
      </c>
      <c r="B67" s="753"/>
      <c r="C67" s="753"/>
      <c r="D67" s="2830"/>
      <c r="E67" s="2839"/>
      <c r="F67" s="2846"/>
      <c r="G67" s="2849"/>
      <c r="H67" s="2830">
        <f t="shared" si="5"/>
        <v>39</v>
      </c>
      <c r="I67" s="2830">
        <f t="shared" si="5"/>
        <v>39</v>
      </c>
      <c r="J67" s="755"/>
      <c r="K67" s="752"/>
      <c r="L67" s="752"/>
      <c r="M67" s="751"/>
      <c r="N67" s="753"/>
      <c r="O67" s="753"/>
      <c r="P67" s="753"/>
      <c r="Q67" s="2830">
        <f t="shared" si="2"/>
        <v>39</v>
      </c>
    </row>
    <row r="68" spans="1:17" ht="12" customHeight="1">
      <c r="A68" s="2830">
        <f t="shared" si="0"/>
        <v>40</v>
      </c>
      <c r="B68" s="753"/>
      <c r="C68" s="753"/>
      <c r="D68" s="2830"/>
      <c r="E68" s="2851"/>
      <c r="F68" s="2846"/>
      <c r="G68" s="2849"/>
      <c r="H68" s="2830">
        <f t="shared" si="5"/>
        <v>40</v>
      </c>
      <c r="I68" s="2830">
        <f t="shared" si="5"/>
        <v>40</v>
      </c>
      <c r="J68" s="755"/>
      <c r="K68" s="752"/>
      <c r="L68" s="752"/>
      <c r="M68" s="751"/>
      <c r="N68" s="753"/>
      <c r="O68" s="753"/>
      <c r="P68" s="753"/>
      <c r="Q68" s="2830">
        <f t="shared" si="2"/>
        <v>40</v>
      </c>
    </row>
    <row r="69" spans="1:17" ht="12" customHeight="1">
      <c r="A69" s="2830">
        <f t="shared" si="0"/>
        <v>41</v>
      </c>
      <c r="B69" s="753"/>
      <c r="C69" s="753"/>
      <c r="D69" s="2830"/>
      <c r="E69" s="2851"/>
      <c r="F69" s="2846"/>
      <c r="G69" s="2849"/>
      <c r="H69" s="2830">
        <f t="shared" si="5"/>
        <v>41</v>
      </c>
      <c r="I69" s="2830">
        <f t="shared" si="5"/>
        <v>41</v>
      </c>
      <c r="J69" s="755"/>
      <c r="K69" s="752"/>
      <c r="L69" s="752"/>
      <c r="M69" s="751"/>
      <c r="N69" s="753"/>
      <c r="O69" s="753"/>
      <c r="P69" s="753"/>
      <c r="Q69" s="2830">
        <f t="shared" si="2"/>
        <v>41</v>
      </c>
    </row>
    <row r="70" spans="1:17" ht="12" customHeight="1">
      <c r="A70" s="2830">
        <f t="shared" si="0"/>
        <v>42</v>
      </c>
      <c r="B70" s="753"/>
      <c r="C70" s="753"/>
      <c r="D70" s="2830"/>
      <c r="E70" s="2839"/>
      <c r="F70" s="2846"/>
      <c r="G70" s="2849"/>
      <c r="H70" s="2830">
        <f t="shared" si="5"/>
        <v>42</v>
      </c>
      <c r="I70" s="2830">
        <f t="shared" si="5"/>
        <v>42</v>
      </c>
      <c r="J70" s="755"/>
      <c r="K70" s="752"/>
      <c r="L70" s="753"/>
      <c r="M70" s="751"/>
      <c r="N70" s="753"/>
      <c r="O70" s="753"/>
      <c r="P70" s="753"/>
      <c r="Q70" s="2830">
        <f t="shared" si="2"/>
        <v>42</v>
      </c>
    </row>
    <row r="71" spans="1:17" ht="12" customHeight="1">
      <c r="A71" s="2830">
        <f t="shared" si="0"/>
        <v>43</v>
      </c>
      <c r="B71" s="753"/>
      <c r="C71" s="753"/>
      <c r="D71" s="2830"/>
      <c r="E71" s="2856"/>
      <c r="F71" s="2846"/>
      <c r="G71" s="2849"/>
      <c r="H71" s="2830">
        <f t="shared" si="5"/>
        <v>43</v>
      </c>
      <c r="I71" s="2830">
        <f t="shared" si="5"/>
        <v>43</v>
      </c>
      <c r="J71" s="2857"/>
      <c r="K71" s="752"/>
      <c r="L71" s="753"/>
      <c r="M71" s="751"/>
      <c r="N71" s="753"/>
      <c r="O71" s="753"/>
      <c r="P71" s="753"/>
      <c r="Q71" s="2830">
        <f t="shared" si="2"/>
        <v>43</v>
      </c>
    </row>
    <row r="72" spans="1:17" ht="12" customHeight="1">
      <c r="A72" s="2830">
        <f t="shared" si="0"/>
        <v>44</v>
      </c>
      <c r="B72" s="753"/>
      <c r="C72" s="753"/>
      <c r="D72" s="2831"/>
      <c r="E72" s="2832"/>
      <c r="F72" s="2858"/>
      <c r="G72" s="2859"/>
      <c r="H72" s="2830">
        <f t="shared" si="5"/>
        <v>44</v>
      </c>
      <c r="I72" s="2830">
        <f t="shared" si="5"/>
        <v>44</v>
      </c>
      <c r="J72" s="755"/>
      <c r="K72" s="753"/>
      <c r="L72" s="753"/>
      <c r="M72" s="751"/>
      <c r="N72" s="753"/>
      <c r="O72" s="753"/>
      <c r="P72" s="753"/>
      <c r="Q72" s="2830">
        <f t="shared" si="2"/>
        <v>44</v>
      </c>
    </row>
    <row r="73" spans="1:17" ht="12" customHeight="1">
      <c r="A73" s="2830">
        <f t="shared" si="0"/>
        <v>45</v>
      </c>
      <c r="B73" s="753"/>
      <c r="C73" s="753"/>
      <c r="D73" s="2830"/>
      <c r="E73" s="2860"/>
      <c r="F73" s="2861"/>
      <c r="G73" s="2859"/>
      <c r="H73" s="2830">
        <f t="shared" si="5"/>
        <v>45</v>
      </c>
      <c r="I73" s="2830">
        <f t="shared" si="5"/>
        <v>45</v>
      </c>
      <c r="J73" s="751"/>
      <c r="K73" s="753"/>
      <c r="L73" s="753"/>
      <c r="M73" s="751"/>
      <c r="N73" s="753"/>
      <c r="O73" s="753"/>
      <c r="P73" s="753"/>
      <c r="Q73" s="2830">
        <f t="shared" si="2"/>
        <v>45</v>
      </c>
    </row>
    <row r="74" spans="1:17" ht="12" customHeight="1">
      <c r="A74" s="2830">
        <f t="shared" si="0"/>
        <v>46</v>
      </c>
      <c r="B74" s="753"/>
      <c r="C74" s="753"/>
      <c r="D74" s="753"/>
      <c r="E74" s="2851"/>
      <c r="F74" s="2846"/>
      <c r="G74" s="2862"/>
      <c r="H74" s="2830">
        <f t="shared" si="5"/>
        <v>46</v>
      </c>
      <c r="I74" s="2830">
        <f t="shared" si="5"/>
        <v>46</v>
      </c>
      <c r="J74" s="753"/>
      <c r="K74" s="753"/>
      <c r="L74" s="753"/>
      <c r="M74" s="753"/>
      <c r="N74" s="753"/>
      <c r="O74" s="753"/>
      <c r="P74" s="753"/>
      <c r="Q74" s="2830">
        <f t="shared" si="2"/>
        <v>46</v>
      </c>
    </row>
    <row r="75" spans="1:17" ht="12" customHeight="1">
      <c r="A75" s="2830">
        <f t="shared" si="0"/>
        <v>47</v>
      </c>
      <c r="B75" s="753"/>
      <c r="C75" s="753"/>
      <c r="D75" s="753"/>
      <c r="E75" s="2839"/>
      <c r="F75" s="2846"/>
      <c r="G75" s="2849"/>
      <c r="H75" s="2830">
        <f t="shared" si="5"/>
        <v>47</v>
      </c>
      <c r="I75" s="2830">
        <f t="shared" si="5"/>
        <v>47</v>
      </c>
      <c r="J75" s="755"/>
      <c r="K75" s="755"/>
      <c r="L75" s="755"/>
      <c r="M75" s="751"/>
      <c r="N75" s="753"/>
      <c r="O75" s="753"/>
      <c r="P75" s="753"/>
      <c r="Q75" s="2830">
        <f t="shared" si="2"/>
        <v>47</v>
      </c>
    </row>
    <row r="76" spans="1:17" ht="12" customHeight="1">
      <c r="A76" s="2830">
        <f t="shared" si="0"/>
        <v>48</v>
      </c>
      <c r="B76" s="753"/>
      <c r="C76" s="753"/>
      <c r="D76" s="753"/>
      <c r="E76" s="2831"/>
      <c r="F76" s="2844"/>
      <c r="G76" s="2849"/>
      <c r="H76" s="2830">
        <f t="shared" si="5"/>
        <v>48</v>
      </c>
      <c r="I76" s="2830">
        <f t="shared" si="5"/>
        <v>48</v>
      </c>
      <c r="J76" s="752"/>
      <c r="K76" s="752"/>
      <c r="L76" s="752"/>
      <c r="M76" s="752"/>
      <c r="N76" s="753"/>
      <c r="O76" s="753"/>
      <c r="P76" s="753"/>
      <c r="Q76" s="2830">
        <f t="shared" si="2"/>
        <v>48</v>
      </c>
    </row>
    <row r="77" spans="1:17" ht="12" customHeight="1">
      <c r="A77" s="2830">
        <f t="shared" si="0"/>
        <v>49</v>
      </c>
      <c r="B77" s="753"/>
      <c r="C77" s="753"/>
      <c r="D77" s="753"/>
      <c r="E77" s="2839"/>
      <c r="F77" s="2852"/>
      <c r="G77" s="2849"/>
      <c r="H77" s="2830">
        <f t="shared" si="5"/>
        <v>49</v>
      </c>
      <c r="I77" s="2830">
        <f t="shared" si="5"/>
        <v>49</v>
      </c>
      <c r="J77" s="752"/>
      <c r="K77" s="752"/>
      <c r="L77" s="752"/>
      <c r="M77" s="752"/>
      <c r="N77" s="753"/>
      <c r="O77" s="753"/>
      <c r="P77" s="753"/>
      <c r="Q77" s="2830">
        <f t="shared" si="2"/>
        <v>49</v>
      </c>
    </row>
    <row r="78" spans="1:17" ht="12" customHeight="1">
      <c r="A78" s="2830">
        <f t="shared" si="0"/>
        <v>50</v>
      </c>
      <c r="B78" s="753"/>
      <c r="C78" s="753"/>
      <c r="D78" s="753"/>
      <c r="E78" s="2851"/>
      <c r="F78" s="2846"/>
      <c r="G78" s="2849"/>
      <c r="H78" s="2830">
        <f t="shared" si="5"/>
        <v>50</v>
      </c>
      <c r="I78" s="2830">
        <f t="shared" si="5"/>
        <v>50</v>
      </c>
      <c r="J78" s="753"/>
      <c r="K78" s="753"/>
      <c r="L78" s="753"/>
      <c r="M78" s="753"/>
      <c r="N78" s="753"/>
      <c r="O78" s="753"/>
      <c r="P78" s="753"/>
      <c r="Q78" s="2830">
        <f t="shared" si="2"/>
        <v>50</v>
      </c>
    </row>
    <row r="79" spans="1:17" ht="12" customHeight="1">
      <c r="A79" s="2813"/>
      <c r="B79" s="2813"/>
      <c r="C79" s="2813"/>
      <c r="D79" s="2813"/>
      <c r="E79" s="2813"/>
      <c r="F79" s="2813"/>
      <c r="G79" s="2813"/>
      <c r="H79" s="233" t="s">
        <v>166</v>
      </c>
      <c r="I79" s="592" t="s">
        <v>166</v>
      </c>
    </row>
    <row r="80" spans="1:17" ht="12" customHeight="1">
      <c r="A80" s="2813"/>
      <c r="B80" s="2813"/>
      <c r="C80" s="2813"/>
      <c r="D80" s="2813"/>
      <c r="E80" s="2813"/>
      <c r="F80" s="2813"/>
      <c r="G80" s="2813"/>
      <c r="H80" s="233"/>
      <c r="I80" s="592"/>
      <c r="J80" s="2863"/>
    </row>
    <row r="81" spans="1:17" ht="12" customHeight="1">
      <c r="A81" s="524">
        <v>28</v>
      </c>
      <c r="B81" s="524"/>
      <c r="C81" s="525"/>
      <c r="D81" s="525"/>
      <c r="E81" s="2805"/>
      <c r="F81" s="524"/>
      <c r="G81" s="2805"/>
      <c r="H81" s="233" t="str">
        <f>H1</f>
        <v>Road Initials:  BNSF               Year 2014</v>
      </c>
      <c r="I81" s="526" t="str">
        <f>I1</f>
        <v>Road Initials:  BNSF               Year 2014</v>
      </c>
      <c r="J81" s="524"/>
      <c r="K81" s="524"/>
      <c r="L81" s="592"/>
      <c r="M81" s="525"/>
      <c r="N81" s="525"/>
      <c r="O81" s="525"/>
      <c r="P81" s="525"/>
      <c r="Q81" s="593">
        <v>29</v>
      </c>
    </row>
    <row r="82" spans="1:17" ht="12" customHeight="1">
      <c r="A82" s="2806" t="s">
        <v>1395</v>
      </c>
      <c r="B82" s="2809"/>
      <c r="C82" s="2809"/>
      <c r="D82" s="2809"/>
      <c r="E82" s="2809"/>
      <c r="F82" s="2809"/>
      <c r="G82" s="2809"/>
      <c r="H82" s="2864"/>
      <c r="I82" s="2806" t="s">
        <v>1396</v>
      </c>
      <c r="J82" s="2809"/>
      <c r="K82" s="2809"/>
      <c r="L82" s="2809"/>
      <c r="M82" s="2809"/>
      <c r="N82" s="2809"/>
      <c r="O82" s="2809"/>
      <c r="P82" s="2809"/>
      <c r="Q82" s="2864"/>
    </row>
    <row r="83" spans="1:17" ht="12" customHeight="1">
      <c r="A83" s="2810" t="s">
        <v>710</v>
      </c>
      <c r="B83" s="2811"/>
      <c r="C83" s="2811"/>
      <c r="D83" s="2811"/>
      <c r="E83" s="2811"/>
      <c r="F83" s="2811"/>
      <c r="G83" s="2811"/>
      <c r="H83" s="2865"/>
      <c r="I83" s="2810" t="s">
        <v>710</v>
      </c>
      <c r="J83" s="2811"/>
      <c r="K83" s="2811"/>
      <c r="L83" s="2811"/>
      <c r="M83" s="2811"/>
      <c r="N83" s="2811"/>
      <c r="O83" s="2811"/>
      <c r="P83" s="2811"/>
      <c r="Q83" s="2865"/>
    </row>
    <row r="84" spans="1:17" ht="12" customHeight="1">
      <c r="A84" s="2810"/>
      <c r="B84" s="2811"/>
      <c r="C84" s="2811"/>
      <c r="D84" s="2811"/>
      <c r="E84" s="2811"/>
      <c r="F84" s="2811"/>
      <c r="G84" s="2811"/>
      <c r="H84" s="2865"/>
      <c r="I84" s="2810"/>
      <c r="J84" s="2811"/>
      <c r="K84" s="2811"/>
      <c r="L84" s="2811"/>
      <c r="M84" s="2811"/>
      <c r="N84" s="2811"/>
      <c r="O84" s="2811"/>
      <c r="P84" s="2811"/>
      <c r="Q84" s="2865"/>
    </row>
    <row r="85" spans="1:17" ht="12" customHeight="1">
      <c r="A85" s="2810"/>
      <c r="B85" s="2811"/>
      <c r="C85" s="2811"/>
      <c r="D85" s="2811"/>
      <c r="E85" s="2811"/>
      <c r="F85" s="2811"/>
      <c r="G85" s="2811"/>
      <c r="H85" s="2865"/>
      <c r="I85" s="2810"/>
      <c r="J85" s="2811"/>
      <c r="K85" s="2811"/>
      <c r="L85" s="2811"/>
      <c r="M85" s="2811"/>
      <c r="N85" s="2811"/>
      <c r="O85" s="2811"/>
      <c r="P85" s="2811"/>
      <c r="Q85" s="2865"/>
    </row>
    <row r="86" spans="1:17" ht="12" customHeight="1">
      <c r="A86" s="2810"/>
      <c r="B86" s="2811"/>
      <c r="C86" s="2811"/>
      <c r="D86" s="2811"/>
      <c r="E86" s="2811"/>
      <c r="F86" s="2811"/>
      <c r="G86" s="2811"/>
      <c r="H86" s="2865"/>
      <c r="I86" s="2810"/>
      <c r="J86" s="2811"/>
      <c r="K86" s="2811"/>
      <c r="L86" s="2811"/>
      <c r="M86" s="2811"/>
      <c r="N86" s="2811"/>
      <c r="O86" s="2811"/>
      <c r="P86" s="2811"/>
      <c r="Q86" s="2865"/>
    </row>
    <row r="87" spans="1:17" ht="12" customHeight="1">
      <c r="A87" s="2810"/>
      <c r="B87" s="2811"/>
      <c r="C87" s="2811"/>
      <c r="D87" s="2811"/>
      <c r="E87" s="2811"/>
      <c r="F87" s="2811"/>
      <c r="G87" s="2811"/>
      <c r="H87" s="2865"/>
      <c r="I87" s="2810"/>
      <c r="J87" s="2811"/>
      <c r="K87" s="2811"/>
      <c r="L87" s="2811"/>
      <c r="M87" s="2811"/>
      <c r="N87" s="2811"/>
      <c r="O87" s="2811"/>
      <c r="P87" s="2811"/>
      <c r="Q87" s="2865"/>
    </row>
    <row r="88" spans="1:17" ht="12" customHeight="1">
      <c r="A88" s="2817"/>
      <c r="B88" s="2818"/>
      <c r="C88" s="2818"/>
      <c r="D88" s="2818"/>
      <c r="E88" s="2863"/>
      <c r="F88" s="2863"/>
      <c r="G88" s="2818"/>
      <c r="H88" s="2866"/>
      <c r="I88" s="2817"/>
      <c r="J88" s="2818"/>
      <c r="K88" s="2818"/>
      <c r="L88" s="2818"/>
      <c r="M88" s="2818"/>
      <c r="N88" s="2818"/>
      <c r="O88" s="2818"/>
      <c r="P88" s="2818"/>
      <c r="Q88" s="2866"/>
    </row>
    <row r="89" spans="1:17" ht="12" customHeight="1">
      <c r="A89" s="2821"/>
      <c r="B89" s="2821"/>
      <c r="C89" s="2821"/>
      <c r="D89" s="2812"/>
      <c r="E89" s="2867"/>
      <c r="F89" s="2868"/>
      <c r="G89" s="2869"/>
      <c r="H89" s="2821"/>
      <c r="I89" s="2821"/>
      <c r="J89" s="2822" t="s">
        <v>1340</v>
      </c>
      <c r="K89" s="2822"/>
      <c r="L89" s="2822"/>
      <c r="M89" s="2822"/>
      <c r="N89" s="2821"/>
      <c r="O89" s="2821"/>
      <c r="P89" s="2821"/>
      <c r="Q89" s="2821"/>
    </row>
    <row r="90" spans="1:17" ht="12" customHeight="1">
      <c r="A90" s="2821"/>
      <c r="B90" s="2821"/>
      <c r="C90" s="2821"/>
      <c r="D90" s="2812"/>
      <c r="E90" s="2870"/>
      <c r="F90" s="2871"/>
      <c r="G90" s="2869"/>
      <c r="H90" s="2821"/>
      <c r="I90" s="2821"/>
      <c r="J90" s="2821"/>
      <c r="K90" s="2821"/>
      <c r="L90" s="2825" t="s">
        <v>1341</v>
      </c>
      <c r="M90" s="2821"/>
      <c r="N90" s="2821"/>
      <c r="O90" s="2821"/>
      <c r="P90" s="2825" t="s">
        <v>1342</v>
      </c>
      <c r="Q90" s="2821"/>
    </row>
    <row r="91" spans="1:17" ht="12" customHeight="1">
      <c r="A91" s="2825" t="s">
        <v>639</v>
      </c>
      <c r="B91" s="2825" t="s">
        <v>785</v>
      </c>
      <c r="C91" s="2825" t="s">
        <v>1343</v>
      </c>
      <c r="D91" s="2814" t="s">
        <v>1344</v>
      </c>
      <c r="E91" s="2872" t="s">
        <v>1345</v>
      </c>
      <c r="F91" s="2873"/>
      <c r="G91" s="2828" t="s">
        <v>1346</v>
      </c>
      <c r="H91" s="2825" t="s">
        <v>639</v>
      </c>
      <c r="I91" s="2825" t="s">
        <v>639</v>
      </c>
      <c r="J91" s="2825" t="s">
        <v>1347</v>
      </c>
      <c r="K91" s="2825" t="s">
        <v>1348</v>
      </c>
      <c r="L91" s="2825" t="s">
        <v>1349</v>
      </c>
      <c r="M91" s="2825" t="s">
        <v>1350</v>
      </c>
      <c r="N91" s="2825" t="s">
        <v>1351</v>
      </c>
      <c r="O91" s="2825" t="s">
        <v>1352</v>
      </c>
      <c r="P91" s="2825" t="s">
        <v>1353</v>
      </c>
      <c r="Q91" s="2825" t="s">
        <v>639</v>
      </c>
    </row>
    <row r="92" spans="1:17" ht="12" customHeight="1">
      <c r="A92" s="2825" t="s">
        <v>642</v>
      </c>
      <c r="B92" s="2825" t="s">
        <v>642</v>
      </c>
      <c r="C92" s="2825" t="s">
        <v>642</v>
      </c>
      <c r="D92" s="2814" t="s">
        <v>1354</v>
      </c>
      <c r="E92" s="2874" t="s">
        <v>1355</v>
      </c>
      <c r="F92" s="2873"/>
      <c r="G92" s="2828" t="s">
        <v>1356</v>
      </c>
      <c r="H92" s="2825" t="s">
        <v>642</v>
      </c>
      <c r="I92" s="2825" t="s">
        <v>642</v>
      </c>
      <c r="J92" s="2825" t="s">
        <v>1357</v>
      </c>
      <c r="K92" s="2825"/>
      <c r="L92" s="2825" t="s">
        <v>1358</v>
      </c>
      <c r="M92" s="2825" t="s">
        <v>1357</v>
      </c>
      <c r="N92" s="2825" t="s">
        <v>1359</v>
      </c>
      <c r="O92" s="2825" t="s">
        <v>1360</v>
      </c>
      <c r="P92" s="2825" t="s">
        <v>1361</v>
      </c>
      <c r="Q92" s="2825" t="s">
        <v>642</v>
      </c>
    </row>
    <row r="93" spans="1:17" ht="12" customHeight="1">
      <c r="A93" s="2825"/>
      <c r="B93" s="2825" t="s">
        <v>651</v>
      </c>
      <c r="C93" s="2825" t="s">
        <v>652</v>
      </c>
      <c r="D93" s="2814" t="s">
        <v>653</v>
      </c>
      <c r="E93" s="2875" t="s">
        <v>654</v>
      </c>
      <c r="F93" s="2876"/>
      <c r="G93" s="2828" t="s">
        <v>655</v>
      </c>
      <c r="H93" s="2825"/>
      <c r="I93" s="2821"/>
      <c r="J93" s="2877" t="s">
        <v>656</v>
      </c>
      <c r="K93" s="2825" t="s">
        <v>1087</v>
      </c>
      <c r="L93" s="2825" t="s">
        <v>1088</v>
      </c>
      <c r="M93" s="2825" t="s">
        <v>1362</v>
      </c>
      <c r="N93" s="2825" t="s">
        <v>1363</v>
      </c>
      <c r="O93" s="2825" t="s">
        <v>1364</v>
      </c>
      <c r="P93" s="2825" t="s">
        <v>1365</v>
      </c>
      <c r="Q93" s="2825"/>
    </row>
    <row r="94" spans="1:17" ht="12" customHeight="1">
      <c r="A94" s="2830">
        <v>1</v>
      </c>
      <c r="B94" s="2830">
        <v>721</v>
      </c>
      <c r="C94" s="2830" t="s">
        <v>1397</v>
      </c>
      <c r="D94" s="2830" t="s">
        <v>1292</v>
      </c>
      <c r="E94" s="2839" t="s">
        <v>1398</v>
      </c>
      <c r="F94" s="2846"/>
      <c r="G94" s="2849"/>
      <c r="H94" s="2830">
        <v>1</v>
      </c>
      <c r="I94" s="2830">
        <v>1</v>
      </c>
      <c r="J94" s="754">
        <v>-500</v>
      </c>
      <c r="K94" s="761"/>
      <c r="L94" s="757"/>
      <c r="M94" s="762">
        <f>+J94+K94+L94</f>
        <v>-500</v>
      </c>
      <c r="N94" s="753"/>
      <c r="O94" s="753"/>
      <c r="P94" s="753"/>
      <c r="Q94" s="2830">
        <v>1</v>
      </c>
    </row>
    <row r="95" spans="1:17" ht="12" customHeight="1">
      <c r="A95" s="2830">
        <f>A94+1</f>
        <v>2</v>
      </c>
      <c r="B95" s="753"/>
      <c r="C95" s="753"/>
      <c r="D95" s="2830" t="s">
        <v>1292</v>
      </c>
      <c r="E95" s="2851" t="s">
        <v>1399</v>
      </c>
      <c r="F95" s="2846"/>
      <c r="G95" s="2849"/>
      <c r="H95" s="2830">
        <f>H94+1</f>
        <v>2</v>
      </c>
      <c r="I95" s="2830">
        <f>I94+1</f>
        <v>2</v>
      </c>
      <c r="J95" s="754">
        <v>1778</v>
      </c>
      <c r="K95" s="757">
        <v>316</v>
      </c>
      <c r="L95" s="757"/>
      <c r="M95" s="762">
        <f t="shared" ref="M95:M101" si="6">+J95+K95+L95</f>
        <v>2094</v>
      </c>
      <c r="N95" s="753"/>
      <c r="O95" s="753"/>
      <c r="P95" s="753"/>
      <c r="Q95" s="2830">
        <f>Q94+1</f>
        <v>2</v>
      </c>
    </row>
    <row r="96" spans="1:17" ht="12" customHeight="1">
      <c r="A96" s="2830">
        <f t="shared" ref="A96:A130" si="7">A95+1</f>
        <v>3</v>
      </c>
      <c r="B96" s="753"/>
      <c r="C96" s="753"/>
      <c r="D96" s="2830" t="s">
        <v>1292</v>
      </c>
      <c r="E96" s="2839" t="s">
        <v>1371</v>
      </c>
      <c r="F96" s="2846"/>
      <c r="G96" s="2849"/>
      <c r="H96" s="2830">
        <f t="shared" ref="H96:I111" si="8">H95+1</f>
        <v>3</v>
      </c>
      <c r="I96" s="2830">
        <f t="shared" si="8"/>
        <v>3</v>
      </c>
      <c r="J96" s="754">
        <v>32843</v>
      </c>
      <c r="K96" s="757">
        <v>2446</v>
      </c>
      <c r="L96" s="757"/>
      <c r="M96" s="762">
        <f t="shared" si="6"/>
        <v>35289</v>
      </c>
      <c r="N96" s="753"/>
      <c r="O96" s="753"/>
      <c r="P96" s="753"/>
      <c r="Q96" s="2830">
        <f t="shared" ref="Q96:Q130" si="9">Q95+1</f>
        <v>3</v>
      </c>
    </row>
    <row r="97" spans="1:17" ht="12" customHeight="1">
      <c r="A97" s="2830">
        <f t="shared" si="7"/>
        <v>4</v>
      </c>
      <c r="B97" s="753"/>
      <c r="C97" s="753"/>
      <c r="D97" s="2830" t="s">
        <v>1292</v>
      </c>
      <c r="E97" s="2839" t="s">
        <v>1372</v>
      </c>
      <c r="F97" s="2852"/>
      <c r="G97" s="2849"/>
      <c r="H97" s="2830">
        <f t="shared" si="8"/>
        <v>4</v>
      </c>
      <c r="I97" s="2830">
        <f t="shared" si="8"/>
        <v>4</v>
      </c>
      <c r="J97" s="754">
        <v>8982</v>
      </c>
      <c r="K97" s="757"/>
      <c r="L97" s="757"/>
      <c r="M97" s="762">
        <f t="shared" si="6"/>
        <v>8982</v>
      </c>
      <c r="N97" s="753"/>
      <c r="O97" s="753"/>
      <c r="P97" s="753"/>
      <c r="Q97" s="2830">
        <f t="shared" si="9"/>
        <v>4</v>
      </c>
    </row>
    <row r="98" spans="1:17" ht="12" customHeight="1">
      <c r="A98" s="2830">
        <f t="shared" si="7"/>
        <v>5</v>
      </c>
      <c r="B98" s="753"/>
      <c r="C98" s="753"/>
      <c r="D98" s="2830" t="s">
        <v>1292</v>
      </c>
      <c r="E98" s="2839" t="s">
        <v>1373</v>
      </c>
      <c r="F98" s="2852"/>
      <c r="G98" s="2849"/>
      <c r="H98" s="2830">
        <f t="shared" si="8"/>
        <v>5</v>
      </c>
      <c r="I98" s="2830">
        <f t="shared" si="8"/>
        <v>5</v>
      </c>
      <c r="J98" s="754">
        <v>63</v>
      </c>
      <c r="K98" s="757"/>
      <c r="L98" s="757"/>
      <c r="M98" s="762">
        <f t="shared" si="6"/>
        <v>63</v>
      </c>
      <c r="N98" s="753"/>
      <c r="O98" s="753"/>
      <c r="P98" s="753"/>
      <c r="Q98" s="2830">
        <f t="shared" si="9"/>
        <v>5</v>
      </c>
    </row>
    <row r="99" spans="1:17" ht="12" customHeight="1">
      <c r="A99" s="2830">
        <f t="shared" si="7"/>
        <v>6</v>
      </c>
      <c r="B99" s="753"/>
      <c r="C99" s="753"/>
      <c r="D99" s="2830" t="s">
        <v>1292</v>
      </c>
      <c r="E99" s="2839" t="s">
        <v>1376</v>
      </c>
      <c r="F99" s="2855"/>
      <c r="G99" s="2849"/>
      <c r="H99" s="2830">
        <f t="shared" si="8"/>
        <v>6</v>
      </c>
      <c r="I99" s="2830">
        <f t="shared" si="8"/>
        <v>6</v>
      </c>
      <c r="J99" s="754">
        <v>2387</v>
      </c>
      <c r="K99" s="757">
        <v>2918</v>
      </c>
      <c r="L99" s="757"/>
      <c r="M99" s="762">
        <f t="shared" si="6"/>
        <v>5305</v>
      </c>
      <c r="N99" s="753"/>
      <c r="O99" s="753"/>
      <c r="P99" s="753"/>
      <c r="Q99" s="2830">
        <f t="shared" si="9"/>
        <v>6</v>
      </c>
    </row>
    <row r="100" spans="1:17" ht="12" customHeight="1">
      <c r="A100" s="2830">
        <f t="shared" si="7"/>
        <v>7</v>
      </c>
      <c r="B100" s="753"/>
      <c r="C100" s="753"/>
      <c r="D100" s="2830" t="s">
        <v>1292</v>
      </c>
      <c r="E100" s="2839" t="s">
        <v>1400</v>
      </c>
      <c r="F100" s="2846"/>
      <c r="G100" s="2849"/>
      <c r="H100" s="2830">
        <f t="shared" si="8"/>
        <v>7</v>
      </c>
      <c r="I100" s="2830">
        <f t="shared" si="8"/>
        <v>7</v>
      </c>
      <c r="J100" s="754">
        <v>1100</v>
      </c>
      <c r="K100" s="757"/>
      <c r="L100" s="757"/>
      <c r="M100" s="762">
        <f t="shared" si="6"/>
        <v>1100</v>
      </c>
      <c r="N100" s="753"/>
      <c r="O100" s="753"/>
      <c r="P100" s="753"/>
      <c r="Q100" s="2830">
        <f t="shared" si="9"/>
        <v>7</v>
      </c>
    </row>
    <row r="101" spans="1:17" ht="12" customHeight="1">
      <c r="A101" s="2830">
        <f t="shared" si="7"/>
        <v>8</v>
      </c>
      <c r="B101" s="753"/>
      <c r="C101" s="753"/>
      <c r="D101" s="2830" t="s">
        <v>1292</v>
      </c>
      <c r="E101" s="2839" t="s">
        <v>1377</v>
      </c>
      <c r="F101" s="2855"/>
      <c r="G101" s="2849"/>
      <c r="H101" s="2830">
        <f t="shared" si="8"/>
        <v>8</v>
      </c>
      <c r="I101" s="2830">
        <f t="shared" si="8"/>
        <v>8</v>
      </c>
      <c r="J101" s="760">
        <v>470</v>
      </c>
      <c r="K101" s="757">
        <v>49</v>
      </c>
      <c r="L101" s="757"/>
      <c r="M101" s="762">
        <f t="shared" si="6"/>
        <v>519</v>
      </c>
      <c r="N101" s="753"/>
      <c r="O101" s="753"/>
      <c r="P101" s="753"/>
      <c r="Q101" s="2830">
        <f t="shared" si="9"/>
        <v>8</v>
      </c>
    </row>
    <row r="102" spans="1:17" ht="12" customHeight="1">
      <c r="A102" s="2830">
        <f t="shared" si="7"/>
        <v>9</v>
      </c>
      <c r="B102" s="753"/>
      <c r="C102" s="753"/>
      <c r="D102" s="2830" t="s">
        <v>1292</v>
      </c>
      <c r="E102" s="2839" t="s">
        <v>1378</v>
      </c>
      <c r="F102" s="2855"/>
      <c r="G102" s="2849"/>
      <c r="H102" s="2830">
        <f t="shared" si="8"/>
        <v>9</v>
      </c>
      <c r="I102" s="2830">
        <f t="shared" si="8"/>
        <v>9</v>
      </c>
      <c r="J102" s="754">
        <v>191</v>
      </c>
      <c r="K102" s="757"/>
      <c r="L102" s="757"/>
      <c r="M102" s="762">
        <f>+J102+K102+L102</f>
        <v>191</v>
      </c>
      <c r="N102" s="753"/>
      <c r="O102" s="753"/>
      <c r="P102" s="753"/>
      <c r="Q102" s="2830">
        <f t="shared" si="9"/>
        <v>9</v>
      </c>
    </row>
    <row r="103" spans="1:17" ht="12" customHeight="1">
      <c r="A103" s="2830">
        <f t="shared" si="7"/>
        <v>10</v>
      </c>
      <c r="B103" s="753"/>
      <c r="C103" s="753"/>
      <c r="D103" s="2830" t="s">
        <v>1292</v>
      </c>
      <c r="E103" s="2839" t="s">
        <v>1379</v>
      </c>
      <c r="F103" s="2846"/>
      <c r="G103" s="2849"/>
      <c r="H103" s="2830">
        <f t="shared" si="8"/>
        <v>10</v>
      </c>
      <c r="I103" s="2830">
        <f t="shared" si="8"/>
        <v>10</v>
      </c>
      <c r="J103" s="754">
        <v>845</v>
      </c>
      <c r="K103" s="757">
        <v>3263</v>
      </c>
      <c r="L103" s="757"/>
      <c r="M103" s="762">
        <f>+J103+K103+L103</f>
        <v>4108</v>
      </c>
      <c r="N103" s="753"/>
      <c r="O103" s="753"/>
      <c r="P103" s="753"/>
      <c r="Q103" s="2830">
        <f t="shared" si="9"/>
        <v>10</v>
      </c>
    </row>
    <row r="104" spans="1:17" ht="12" customHeight="1">
      <c r="A104" s="2830">
        <f t="shared" si="7"/>
        <v>11</v>
      </c>
      <c r="B104" s="753"/>
      <c r="C104" s="753"/>
      <c r="D104" s="2830" t="s">
        <v>1292</v>
      </c>
      <c r="E104" s="2839" t="s">
        <v>1381</v>
      </c>
      <c r="F104" s="2846"/>
      <c r="G104" s="2849"/>
      <c r="H104" s="2830">
        <f t="shared" si="8"/>
        <v>11</v>
      </c>
      <c r="I104" s="2830">
        <f t="shared" si="8"/>
        <v>11</v>
      </c>
      <c r="J104" s="754">
        <v>30</v>
      </c>
      <c r="K104" s="757"/>
      <c r="L104" s="761"/>
      <c r="M104" s="762">
        <f>+J104+K104+L104</f>
        <v>30</v>
      </c>
      <c r="N104" s="753"/>
      <c r="O104" s="753"/>
      <c r="P104" s="753"/>
      <c r="Q104" s="2830">
        <f t="shared" si="9"/>
        <v>11</v>
      </c>
    </row>
    <row r="105" spans="1:17" ht="12" customHeight="1">
      <c r="A105" s="2830">
        <f t="shared" si="7"/>
        <v>12</v>
      </c>
      <c r="B105" s="753"/>
      <c r="C105" s="753"/>
      <c r="D105" s="2830" t="s">
        <v>1292</v>
      </c>
      <c r="E105" s="2839" t="s">
        <v>1401</v>
      </c>
      <c r="F105" s="2846"/>
      <c r="G105" s="2849"/>
      <c r="H105" s="2830">
        <f t="shared" si="8"/>
        <v>12</v>
      </c>
      <c r="I105" s="2830">
        <f t="shared" si="8"/>
        <v>12</v>
      </c>
      <c r="J105" s="754">
        <v>4</v>
      </c>
      <c r="K105" s="761"/>
      <c r="L105" s="761"/>
      <c r="M105" s="762">
        <f>+J105+K105+L105</f>
        <v>4</v>
      </c>
      <c r="N105" s="753"/>
      <c r="O105" s="753"/>
      <c r="P105" s="753"/>
      <c r="Q105" s="2830">
        <f t="shared" si="9"/>
        <v>12</v>
      </c>
    </row>
    <row r="106" spans="1:17" ht="12" customHeight="1">
      <c r="A106" s="2830">
        <f t="shared" si="7"/>
        <v>13</v>
      </c>
      <c r="B106" s="753"/>
      <c r="C106" s="753"/>
      <c r="D106" s="2830" t="s">
        <v>1292</v>
      </c>
      <c r="E106" s="2839" t="s">
        <v>1383</v>
      </c>
      <c r="F106" s="2846"/>
      <c r="G106" s="2849"/>
      <c r="H106" s="2830">
        <f t="shared" si="8"/>
        <v>13</v>
      </c>
      <c r="I106" s="2830">
        <f t="shared" si="8"/>
        <v>13</v>
      </c>
      <c r="J106" s="762">
        <v>844</v>
      </c>
      <c r="K106" s="761"/>
      <c r="L106" s="761"/>
      <c r="M106" s="762">
        <f>+J106+K106+L106</f>
        <v>844</v>
      </c>
      <c r="N106" s="753"/>
      <c r="O106" s="753"/>
      <c r="P106" s="753"/>
      <c r="Q106" s="2830">
        <f t="shared" si="9"/>
        <v>13</v>
      </c>
    </row>
    <row r="107" spans="1:17" ht="12" customHeight="1">
      <c r="A107" s="2830">
        <f t="shared" si="7"/>
        <v>14</v>
      </c>
      <c r="B107" s="753"/>
      <c r="C107" s="753"/>
      <c r="D107" s="2831"/>
      <c r="E107" s="2878" t="s">
        <v>1402</v>
      </c>
      <c r="F107" s="2846"/>
      <c r="G107" s="2849"/>
      <c r="H107" s="2830">
        <f t="shared" si="8"/>
        <v>14</v>
      </c>
      <c r="I107" s="2830">
        <f t="shared" si="8"/>
        <v>14</v>
      </c>
      <c r="J107" s="757">
        <f>SUM(J94:J106)</f>
        <v>49037</v>
      </c>
      <c r="K107" s="757">
        <f>SUM(K94:K106)</f>
        <v>8992</v>
      </c>
      <c r="L107" s="760">
        <f>SUM(L94:L106)</f>
        <v>0</v>
      </c>
      <c r="M107" s="757">
        <f>SUM(M94:M106)</f>
        <v>58029</v>
      </c>
      <c r="N107" s="753"/>
      <c r="O107" s="753"/>
      <c r="P107" s="753"/>
      <c r="Q107" s="2830">
        <f t="shared" si="9"/>
        <v>14</v>
      </c>
    </row>
    <row r="108" spans="1:17" ht="12" customHeight="1">
      <c r="A108" s="2830">
        <f t="shared" si="7"/>
        <v>15</v>
      </c>
      <c r="B108" s="2830"/>
      <c r="C108" s="2830"/>
      <c r="D108" s="2830"/>
      <c r="E108" s="2860"/>
      <c r="F108" s="2858"/>
      <c r="G108" s="2859"/>
      <c r="H108" s="2830">
        <f t="shared" si="8"/>
        <v>15</v>
      </c>
      <c r="I108" s="2830">
        <f t="shared" si="8"/>
        <v>15</v>
      </c>
      <c r="J108" s="763"/>
      <c r="K108" s="763"/>
      <c r="L108" s="763"/>
      <c r="M108" s="757"/>
      <c r="N108" s="753"/>
      <c r="O108" s="753"/>
      <c r="P108" s="753"/>
      <c r="Q108" s="2830">
        <f t="shared" si="9"/>
        <v>15</v>
      </c>
    </row>
    <row r="109" spans="1:17" ht="12" customHeight="1">
      <c r="A109" s="2830">
        <f t="shared" si="7"/>
        <v>16</v>
      </c>
      <c r="B109" s="2830">
        <v>721</v>
      </c>
      <c r="C109" s="2830" t="s">
        <v>1403</v>
      </c>
      <c r="D109" s="2830" t="s">
        <v>1298</v>
      </c>
      <c r="E109" s="2842" t="s">
        <v>1404</v>
      </c>
      <c r="F109" s="2861"/>
      <c r="G109" s="2879">
        <v>0.5</v>
      </c>
      <c r="H109" s="2830">
        <f t="shared" si="8"/>
        <v>16</v>
      </c>
      <c r="I109" s="2830">
        <f t="shared" si="8"/>
        <v>16</v>
      </c>
      <c r="J109" s="757">
        <v>5696</v>
      </c>
      <c r="K109" s="757"/>
      <c r="L109" s="757"/>
      <c r="M109" s="762">
        <f>+J109+K109+L109</f>
        <v>5696</v>
      </c>
      <c r="N109" s="753"/>
      <c r="O109" s="753"/>
      <c r="P109" s="753"/>
      <c r="Q109" s="2830">
        <f t="shared" si="9"/>
        <v>16</v>
      </c>
    </row>
    <row r="110" spans="1:17" ht="12" customHeight="1">
      <c r="A110" s="2830">
        <f t="shared" si="7"/>
        <v>17</v>
      </c>
      <c r="B110" s="2830"/>
      <c r="C110" s="2830"/>
      <c r="D110" s="2830" t="s">
        <v>1298</v>
      </c>
      <c r="E110" s="2842" t="s">
        <v>1386</v>
      </c>
      <c r="F110" s="2861"/>
      <c r="G110" s="2880"/>
      <c r="H110" s="2830">
        <f t="shared" si="8"/>
        <v>17</v>
      </c>
      <c r="I110" s="2830">
        <f t="shared" si="8"/>
        <v>17</v>
      </c>
      <c r="J110" s="757">
        <v>41150</v>
      </c>
      <c r="K110" s="757">
        <v>7000</v>
      </c>
      <c r="L110" s="757">
        <v>0</v>
      </c>
      <c r="M110" s="762">
        <f>+J110+K110+L110</f>
        <v>48150</v>
      </c>
      <c r="N110" s="753"/>
      <c r="O110" s="753"/>
      <c r="P110" s="753"/>
      <c r="Q110" s="2830">
        <f t="shared" si="9"/>
        <v>17</v>
      </c>
    </row>
    <row r="111" spans="1:17" ht="12" customHeight="1">
      <c r="A111" s="2830">
        <f t="shared" si="7"/>
        <v>18</v>
      </c>
      <c r="B111" s="2830"/>
      <c r="C111" s="2830"/>
      <c r="D111" s="2830" t="s">
        <v>1298</v>
      </c>
      <c r="E111" s="2842" t="s">
        <v>1405</v>
      </c>
      <c r="F111" s="2881"/>
      <c r="G111" s="2841">
        <v>50</v>
      </c>
      <c r="H111" s="2830">
        <f t="shared" si="8"/>
        <v>18</v>
      </c>
      <c r="I111" s="2830">
        <f t="shared" si="8"/>
        <v>18</v>
      </c>
      <c r="J111" s="764">
        <v>0</v>
      </c>
      <c r="K111" s="760"/>
      <c r="L111" s="760"/>
      <c r="M111" s="762">
        <f>+J111+K111+L111</f>
        <v>0</v>
      </c>
      <c r="N111" s="753"/>
      <c r="O111" s="753"/>
      <c r="P111" s="753"/>
      <c r="Q111" s="2830">
        <f t="shared" si="9"/>
        <v>18</v>
      </c>
    </row>
    <row r="112" spans="1:17" ht="12" customHeight="1">
      <c r="A112" s="2830">
        <f t="shared" si="7"/>
        <v>19</v>
      </c>
      <c r="B112" s="2830"/>
      <c r="C112" s="2830"/>
      <c r="D112" s="2830" t="s">
        <v>1298</v>
      </c>
      <c r="E112" s="2842" t="s">
        <v>1387</v>
      </c>
      <c r="F112" s="2881"/>
      <c r="G112" s="2841"/>
      <c r="H112" s="2830">
        <f t="shared" ref="H112:I127" si="10">H111+1</f>
        <v>19</v>
      </c>
      <c r="I112" s="2830">
        <f t="shared" si="10"/>
        <v>19</v>
      </c>
      <c r="J112" s="760">
        <v>1639</v>
      </c>
      <c r="K112" s="757">
        <v>1146</v>
      </c>
      <c r="L112" s="757"/>
      <c r="M112" s="762">
        <f>+J112+K112+L112</f>
        <v>2785</v>
      </c>
      <c r="N112" s="753"/>
      <c r="O112" s="753"/>
      <c r="P112" s="753"/>
      <c r="Q112" s="2830">
        <f t="shared" si="9"/>
        <v>19</v>
      </c>
    </row>
    <row r="113" spans="1:17" ht="12" customHeight="1">
      <c r="A113" s="2830">
        <f t="shared" si="7"/>
        <v>20</v>
      </c>
      <c r="B113" s="2830"/>
      <c r="C113" s="2830"/>
      <c r="D113" s="2830" t="s">
        <v>1298</v>
      </c>
      <c r="E113" s="2842" t="s">
        <v>1389</v>
      </c>
      <c r="F113" s="2881"/>
      <c r="G113" s="2841"/>
      <c r="H113" s="2830">
        <f t="shared" si="10"/>
        <v>20</v>
      </c>
      <c r="I113" s="2830">
        <f t="shared" si="10"/>
        <v>20</v>
      </c>
      <c r="J113" s="760">
        <v>0</v>
      </c>
      <c r="K113" s="757"/>
      <c r="L113" s="760"/>
      <c r="M113" s="2848">
        <f>+J113+K113+L113</f>
        <v>0</v>
      </c>
      <c r="N113" s="753"/>
      <c r="O113" s="753"/>
      <c r="P113" s="753"/>
      <c r="Q113" s="2830">
        <f t="shared" si="9"/>
        <v>20</v>
      </c>
    </row>
    <row r="114" spans="1:17" ht="12" customHeight="1">
      <c r="A114" s="2830">
        <f t="shared" si="7"/>
        <v>21</v>
      </c>
      <c r="B114" s="2830"/>
      <c r="C114" s="2830"/>
      <c r="D114" s="2830"/>
      <c r="E114" s="2843" t="s">
        <v>1406</v>
      </c>
      <c r="F114" s="2846"/>
      <c r="G114" s="2882"/>
      <c r="H114" s="2830">
        <f t="shared" si="10"/>
        <v>21</v>
      </c>
      <c r="I114" s="2830">
        <f t="shared" si="10"/>
        <v>21</v>
      </c>
      <c r="J114" s="757">
        <f>SUM(J109:J113)</f>
        <v>48485</v>
      </c>
      <c r="K114" s="757">
        <f>SUM(K109:K113)</f>
        <v>8146</v>
      </c>
      <c r="L114" s="757">
        <f>SUM(L109:L113)</f>
        <v>0</v>
      </c>
      <c r="M114" s="757">
        <f>SUM(M109:M113)</f>
        <v>56631</v>
      </c>
      <c r="N114" s="753"/>
      <c r="O114" s="753"/>
      <c r="P114" s="753"/>
      <c r="Q114" s="2830">
        <f t="shared" si="9"/>
        <v>21</v>
      </c>
    </row>
    <row r="115" spans="1:17" ht="12" customHeight="1">
      <c r="A115" s="2830">
        <f t="shared" si="7"/>
        <v>22</v>
      </c>
      <c r="B115" s="2830"/>
      <c r="C115" s="2830"/>
      <c r="D115" s="2830"/>
      <c r="E115" s="2842"/>
      <c r="F115" s="2846"/>
      <c r="G115" s="2882"/>
      <c r="H115" s="2830">
        <f t="shared" si="10"/>
        <v>22</v>
      </c>
      <c r="I115" s="2830">
        <f t="shared" si="10"/>
        <v>22</v>
      </c>
      <c r="J115" s="764"/>
      <c r="K115" s="757"/>
      <c r="L115" s="757"/>
      <c r="M115" s="757"/>
      <c r="N115" s="753"/>
      <c r="O115" s="753"/>
      <c r="P115" s="753"/>
      <c r="Q115" s="2830">
        <f t="shared" si="9"/>
        <v>22</v>
      </c>
    </row>
    <row r="116" spans="1:17" ht="12" customHeight="1">
      <c r="A116" s="2830">
        <f t="shared" si="7"/>
        <v>23</v>
      </c>
      <c r="B116" s="2830"/>
      <c r="C116" s="2830"/>
      <c r="D116" s="753"/>
      <c r="E116" s="2843" t="s">
        <v>1407</v>
      </c>
      <c r="F116" s="2846"/>
      <c r="G116" s="2882"/>
      <c r="H116" s="2830">
        <f t="shared" si="10"/>
        <v>23</v>
      </c>
      <c r="I116" s="2830">
        <f t="shared" si="10"/>
        <v>23</v>
      </c>
      <c r="J116" s="757">
        <f>+J114+J107</f>
        <v>97522</v>
      </c>
      <c r="K116" s="757">
        <f>+K114+K107</f>
        <v>17138</v>
      </c>
      <c r="L116" s="757">
        <f>+L114+L107</f>
        <v>0</v>
      </c>
      <c r="M116" s="757">
        <f>+M114+M107</f>
        <v>114660</v>
      </c>
      <c r="N116" s="753"/>
      <c r="O116" s="753"/>
      <c r="P116" s="753"/>
      <c r="Q116" s="2830">
        <f t="shared" si="9"/>
        <v>23</v>
      </c>
    </row>
    <row r="117" spans="1:17" ht="12" customHeight="1">
      <c r="A117" s="2830">
        <f t="shared" si="7"/>
        <v>24</v>
      </c>
      <c r="B117" s="2830"/>
      <c r="C117" s="2830"/>
      <c r="D117" s="753"/>
      <c r="E117" s="2842"/>
      <c r="F117" s="2846"/>
      <c r="G117" s="2882"/>
      <c r="H117" s="2830">
        <f t="shared" si="10"/>
        <v>24</v>
      </c>
      <c r="I117" s="2830">
        <f t="shared" si="10"/>
        <v>24</v>
      </c>
      <c r="J117" s="757"/>
      <c r="K117" s="757"/>
      <c r="L117" s="757"/>
      <c r="M117" s="757"/>
      <c r="N117" s="753"/>
      <c r="O117" s="753"/>
      <c r="P117" s="753"/>
      <c r="Q117" s="2830">
        <f t="shared" si="9"/>
        <v>24</v>
      </c>
    </row>
    <row r="118" spans="1:17" ht="12" customHeight="1">
      <c r="A118" s="2830">
        <f t="shared" si="7"/>
        <v>25</v>
      </c>
      <c r="B118" s="753"/>
      <c r="C118" s="753"/>
      <c r="D118" s="753"/>
      <c r="E118" s="2883" t="s">
        <v>1408</v>
      </c>
      <c r="F118" s="2846"/>
      <c r="G118" s="2882"/>
      <c r="H118" s="2830">
        <f t="shared" si="10"/>
        <v>25</v>
      </c>
      <c r="I118" s="2830">
        <f t="shared" si="10"/>
        <v>25</v>
      </c>
      <c r="J118" s="757">
        <f>+J116+J54</f>
        <v>180756</v>
      </c>
      <c r="K118" s="757">
        <f>+K116+K54</f>
        <v>19679</v>
      </c>
      <c r="L118" s="757">
        <f>+L116+L54</f>
        <v>0</v>
      </c>
      <c r="M118" s="757">
        <f>+M116+M54</f>
        <v>200435</v>
      </c>
      <c r="N118" s="753"/>
      <c r="O118" s="753"/>
      <c r="P118" s="753"/>
      <c r="Q118" s="2830">
        <f t="shared" si="9"/>
        <v>25</v>
      </c>
    </row>
    <row r="119" spans="1:17" ht="12" customHeight="1">
      <c r="A119" s="2830">
        <f t="shared" si="7"/>
        <v>26</v>
      </c>
      <c r="B119" s="2830"/>
      <c r="C119" s="753"/>
      <c r="D119" s="753"/>
      <c r="E119" s="2831"/>
      <c r="F119" s="2846"/>
      <c r="G119" s="2882"/>
      <c r="H119" s="2830">
        <f t="shared" si="10"/>
        <v>26</v>
      </c>
      <c r="I119" s="2830">
        <f t="shared" si="10"/>
        <v>26</v>
      </c>
      <c r="J119" s="757"/>
      <c r="K119" s="757"/>
      <c r="L119" s="757"/>
      <c r="M119" s="757"/>
      <c r="N119" s="753"/>
      <c r="O119" s="753"/>
      <c r="P119" s="753"/>
      <c r="Q119" s="2830">
        <f t="shared" si="9"/>
        <v>26</v>
      </c>
    </row>
    <row r="120" spans="1:17" ht="12" customHeight="1">
      <c r="A120" s="2830">
        <f t="shared" si="7"/>
        <v>27</v>
      </c>
      <c r="B120" s="753"/>
      <c r="C120" s="753"/>
      <c r="D120" s="753"/>
      <c r="E120" s="2883" t="s">
        <v>1409</v>
      </c>
      <c r="F120" s="2852"/>
      <c r="G120" s="2849"/>
      <c r="H120" s="2830">
        <f t="shared" si="10"/>
        <v>27</v>
      </c>
      <c r="I120" s="2830">
        <f t="shared" si="10"/>
        <v>27</v>
      </c>
      <c r="J120" s="757">
        <f>J57</f>
        <v>8396709</v>
      </c>
      <c r="K120" s="757">
        <f>K57</f>
        <v>2806200</v>
      </c>
      <c r="L120" s="757">
        <f>L57</f>
        <v>-1239750</v>
      </c>
      <c r="M120" s="757">
        <f>M57</f>
        <v>9963159</v>
      </c>
      <c r="N120" s="753" t="s">
        <v>939</v>
      </c>
      <c r="O120" s="753"/>
      <c r="P120" s="753"/>
      <c r="Q120" s="2830">
        <f t="shared" si="9"/>
        <v>27</v>
      </c>
    </row>
    <row r="121" spans="1:17" ht="12" customHeight="1">
      <c r="A121" s="2830">
        <f t="shared" si="7"/>
        <v>28</v>
      </c>
      <c r="B121" s="753"/>
      <c r="C121" s="753"/>
      <c r="D121" s="753"/>
      <c r="E121" s="2883"/>
      <c r="F121" s="2884"/>
      <c r="G121" s="2849"/>
      <c r="H121" s="2830">
        <f t="shared" si="10"/>
        <v>28</v>
      </c>
      <c r="I121" s="2830">
        <f t="shared" si="10"/>
        <v>28</v>
      </c>
      <c r="J121" s="757"/>
      <c r="K121" s="757"/>
      <c r="L121" s="757"/>
      <c r="M121" s="757"/>
      <c r="N121" s="753"/>
      <c r="O121" s="753"/>
      <c r="P121" s="753"/>
      <c r="Q121" s="2830">
        <f t="shared" si="9"/>
        <v>28</v>
      </c>
    </row>
    <row r="122" spans="1:17" ht="12" customHeight="1">
      <c r="A122" s="2830">
        <f t="shared" si="7"/>
        <v>29</v>
      </c>
      <c r="B122" s="753"/>
      <c r="C122" s="753"/>
      <c r="D122" s="753"/>
      <c r="E122" s="2851"/>
      <c r="F122" s="2884"/>
      <c r="G122" s="2849"/>
      <c r="H122" s="2830">
        <f t="shared" si="10"/>
        <v>29</v>
      </c>
      <c r="I122" s="2830">
        <f t="shared" si="10"/>
        <v>29</v>
      </c>
      <c r="J122" s="752"/>
      <c r="K122" s="752"/>
      <c r="L122" s="752"/>
      <c r="M122" s="752"/>
      <c r="N122" s="753"/>
      <c r="O122" s="753"/>
      <c r="P122" s="753"/>
      <c r="Q122" s="2830">
        <f t="shared" si="9"/>
        <v>29</v>
      </c>
    </row>
    <row r="123" spans="1:17" ht="12" customHeight="1">
      <c r="A123" s="2830">
        <f t="shared" si="7"/>
        <v>30</v>
      </c>
      <c r="B123" s="753"/>
      <c r="C123" s="753"/>
      <c r="D123" s="753"/>
      <c r="E123" s="2851"/>
      <c r="F123" s="2884"/>
      <c r="G123" s="2849"/>
      <c r="H123" s="2830">
        <f t="shared" si="10"/>
        <v>30</v>
      </c>
      <c r="I123" s="2830">
        <f t="shared" si="10"/>
        <v>30</v>
      </c>
      <c r="J123" s="752"/>
      <c r="K123" s="752"/>
      <c r="L123" s="752"/>
      <c r="M123" s="752"/>
      <c r="N123" s="753"/>
      <c r="O123" s="753"/>
      <c r="P123" s="753"/>
      <c r="Q123" s="2830">
        <f t="shared" si="9"/>
        <v>30</v>
      </c>
    </row>
    <row r="124" spans="1:17" ht="12" customHeight="1">
      <c r="A124" s="2830">
        <f t="shared" si="7"/>
        <v>31</v>
      </c>
      <c r="B124" s="753"/>
      <c r="C124" s="753"/>
      <c r="D124" s="753"/>
      <c r="E124" s="2851"/>
      <c r="F124" s="2884"/>
      <c r="G124" s="2849"/>
      <c r="H124" s="2830">
        <f t="shared" si="10"/>
        <v>31</v>
      </c>
      <c r="I124" s="2830">
        <f t="shared" si="10"/>
        <v>31</v>
      </c>
      <c r="J124" s="752"/>
      <c r="K124" s="752"/>
      <c r="L124" s="752"/>
      <c r="M124" s="752"/>
      <c r="N124" s="753"/>
      <c r="O124" s="753"/>
      <c r="P124" s="753"/>
      <c r="Q124" s="2830">
        <f t="shared" si="9"/>
        <v>31</v>
      </c>
    </row>
    <row r="125" spans="1:17" ht="12" customHeight="1">
      <c r="A125" s="2830">
        <f t="shared" si="7"/>
        <v>32</v>
      </c>
      <c r="B125" s="753"/>
      <c r="C125" s="753"/>
      <c r="D125" s="753"/>
      <c r="E125" s="2851"/>
      <c r="F125" s="2884"/>
      <c r="G125" s="2849"/>
      <c r="H125" s="2830">
        <f t="shared" si="10"/>
        <v>32</v>
      </c>
      <c r="I125" s="2830">
        <f t="shared" si="10"/>
        <v>32</v>
      </c>
      <c r="J125" s="755"/>
      <c r="K125" s="752"/>
      <c r="L125" s="752"/>
      <c r="M125" s="752"/>
      <c r="N125" s="753"/>
      <c r="O125" s="753"/>
      <c r="P125" s="753"/>
      <c r="Q125" s="2830">
        <f t="shared" si="9"/>
        <v>32</v>
      </c>
    </row>
    <row r="126" spans="1:17" ht="12" customHeight="1">
      <c r="A126" s="2830">
        <f t="shared" si="7"/>
        <v>33</v>
      </c>
      <c r="B126" s="753"/>
      <c r="C126" s="753"/>
      <c r="D126" s="753"/>
      <c r="E126" s="2851"/>
      <c r="F126" s="2884"/>
      <c r="G126" s="2849"/>
      <c r="H126" s="2830">
        <f t="shared" si="10"/>
        <v>33</v>
      </c>
      <c r="I126" s="2830">
        <f t="shared" si="10"/>
        <v>33</v>
      </c>
      <c r="J126" s="752"/>
      <c r="K126" s="752"/>
      <c r="L126" s="752"/>
      <c r="M126" s="752"/>
      <c r="N126" s="753"/>
      <c r="O126" s="753"/>
      <c r="P126" s="753"/>
      <c r="Q126" s="2830">
        <f t="shared" si="9"/>
        <v>33</v>
      </c>
    </row>
    <row r="127" spans="1:17" ht="12" customHeight="1">
      <c r="A127" s="2830">
        <f t="shared" si="7"/>
        <v>34</v>
      </c>
      <c r="B127" s="753"/>
      <c r="C127" s="753"/>
      <c r="D127" s="753"/>
      <c r="E127" s="2851"/>
      <c r="F127" s="2884"/>
      <c r="G127" s="2849"/>
      <c r="H127" s="2830">
        <f t="shared" si="10"/>
        <v>34</v>
      </c>
      <c r="I127" s="2830">
        <f t="shared" si="10"/>
        <v>34</v>
      </c>
      <c r="J127" s="752"/>
      <c r="K127" s="752"/>
      <c r="L127" s="752"/>
      <c r="M127" s="752"/>
      <c r="N127" s="753"/>
      <c r="O127" s="753"/>
      <c r="P127" s="753"/>
      <c r="Q127" s="2830">
        <f t="shared" si="9"/>
        <v>34</v>
      </c>
    </row>
    <row r="128" spans="1:17" ht="12" customHeight="1">
      <c r="A128" s="2830">
        <f t="shared" si="7"/>
        <v>35</v>
      </c>
      <c r="B128" s="753"/>
      <c r="C128" s="753"/>
      <c r="D128" s="753"/>
      <c r="E128" s="2851"/>
      <c r="F128" s="2884"/>
      <c r="G128" s="2849"/>
      <c r="H128" s="2830">
        <f t="shared" ref="H128:I130" si="11">H127+1</f>
        <v>35</v>
      </c>
      <c r="I128" s="2830">
        <f t="shared" si="11"/>
        <v>35</v>
      </c>
      <c r="J128" s="752"/>
      <c r="K128" s="752"/>
      <c r="L128" s="752"/>
      <c r="M128" s="752"/>
      <c r="N128" s="753"/>
      <c r="O128" s="753"/>
      <c r="P128" s="753"/>
      <c r="Q128" s="2830">
        <f t="shared" si="9"/>
        <v>35</v>
      </c>
    </row>
    <row r="129" spans="1:17" ht="12" customHeight="1">
      <c r="A129" s="2830">
        <f t="shared" si="7"/>
        <v>36</v>
      </c>
      <c r="B129" s="753"/>
      <c r="C129" s="753"/>
      <c r="D129" s="753"/>
      <c r="E129" s="2851"/>
      <c r="F129" s="2884"/>
      <c r="G129" s="2849"/>
      <c r="H129" s="2830">
        <f t="shared" si="11"/>
        <v>36</v>
      </c>
      <c r="I129" s="2830">
        <f t="shared" si="11"/>
        <v>36</v>
      </c>
      <c r="J129" s="752"/>
      <c r="K129" s="752"/>
      <c r="L129" s="752"/>
      <c r="M129" s="752"/>
      <c r="N129" s="753"/>
      <c r="O129" s="753"/>
      <c r="P129" s="753"/>
      <c r="Q129" s="2830">
        <f t="shared" si="9"/>
        <v>36</v>
      </c>
    </row>
    <row r="130" spans="1:17" ht="12" customHeight="1">
      <c r="A130" s="2830">
        <f t="shared" si="7"/>
        <v>37</v>
      </c>
      <c r="B130" s="753"/>
      <c r="C130" s="753"/>
      <c r="D130" s="753"/>
      <c r="E130" s="2851"/>
      <c r="F130" s="2884"/>
      <c r="G130" s="2849"/>
      <c r="H130" s="2830">
        <f t="shared" si="11"/>
        <v>37</v>
      </c>
      <c r="I130" s="2830">
        <f t="shared" si="11"/>
        <v>37</v>
      </c>
      <c r="J130" s="752"/>
      <c r="K130" s="752"/>
      <c r="L130" s="752"/>
      <c r="M130" s="752"/>
      <c r="N130" s="753"/>
      <c r="O130" s="753"/>
      <c r="P130" s="753"/>
      <c r="Q130" s="2830">
        <f t="shared" si="9"/>
        <v>37</v>
      </c>
    </row>
    <row r="131" spans="1:17" ht="12" customHeight="1">
      <c r="A131" s="2856"/>
      <c r="B131" s="2885"/>
      <c r="C131" s="2885"/>
      <c r="D131" s="2885"/>
      <c r="E131" s="2885"/>
      <c r="F131" s="2863"/>
      <c r="G131" s="2863"/>
      <c r="H131" s="2886"/>
      <c r="I131" s="2856"/>
      <c r="J131" s="2885"/>
      <c r="K131" s="2885"/>
      <c r="L131" s="2885"/>
      <c r="M131" s="2885"/>
      <c r="N131" s="2885"/>
      <c r="O131" s="2885"/>
      <c r="P131" s="2885"/>
      <c r="Q131" s="2886"/>
    </row>
    <row r="132" spans="1:17" ht="12" customHeight="1">
      <c r="A132" s="2812"/>
      <c r="B132" s="2863"/>
      <c r="C132" s="2863"/>
      <c r="D132" s="2863"/>
      <c r="E132" s="2863"/>
      <c r="F132" s="2863"/>
      <c r="G132" s="2863"/>
      <c r="H132" s="2869"/>
      <c r="I132" s="2812"/>
      <c r="J132" s="2887" t="s">
        <v>1410</v>
      </c>
      <c r="K132" s="2887"/>
      <c r="L132" s="2887"/>
      <c r="M132" s="2887"/>
      <c r="N132" s="2887"/>
      <c r="O132" s="2887"/>
      <c r="P132" s="2887"/>
      <c r="Q132" s="2869"/>
    </row>
    <row r="133" spans="1:17" ht="12" customHeight="1">
      <c r="A133" s="2812"/>
      <c r="B133" s="2863"/>
      <c r="C133" s="2863"/>
      <c r="D133" s="2863"/>
      <c r="E133" s="2863"/>
      <c r="F133" s="2863"/>
      <c r="G133" s="2863"/>
      <c r="H133" s="2869"/>
      <c r="I133" s="2812"/>
      <c r="J133" s="2888" t="s">
        <v>1411</v>
      </c>
      <c r="K133" s="1256"/>
      <c r="L133" s="2887"/>
      <c r="M133" s="2887"/>
      <c r="N133" s="2887"/>
      <c r="O133" s="2887"/>
      <c r="P133" s="2887"/>
      <c r="Q133" s="2869"/>
    </row>
    <row r="134" spans="1:17" ht="12" customHeight="1">
      <c r="A134" s="2812"/>
      <c r="B134" s="2863"/>
      <c r="C134" s="2863"/>
      <c r="D134" s="2863"/>
      <c r="E134" s="2863"/>
      <c r="F134" s="2863"/>
      <c r="G134" s="2863"/>
      <c r="H134" s="2869"/>
      <c r="I134" s="2812"/>
      <c r="K134" s="2863"/>
      <c r="L134" s="2863"/>
      <c r="M134" s="2863"/>
      <c r="N134" s="2863"/>
      <c r="O134" s="2863"/>
      <c r="P134" s="2863"/>
      <c r="Q134" s="2869"/>
    </row>
    <row r="135" spans="1:17" ht="12" customHeight="1">
      <c r="A135" s="2812"/>
      <c r="B135" s="2863"/>
      <c r="C135" s="2863"/>
      <c r="D135" s="2863"/>
      <c r="E135" s="2863"/>
      <c r="F135" s="2863"/>
      <c r="G135" s="2863"/>
      <c r="H135" s="2869"/>
      <c r="I135" s="2812"/>
      <c r="J135" s="2863"/>
      <c r="K135" s="2863"/>
      <c r="L135" s="2863"/>
      <c r="M135" s="2863"/>
      <c r="N135" s="2863"/>
      <c r="O135" s="2863"/>
      <c r="P135" s="2863"/>
      <c r="Q135" s="2869"/>
    </row>
    <row r="136" spans="1:17" ht="12" customHeight="1">
      <c r="A136" s="2812"/>
      <c r="B136" s="2863"/>
      <c r="C136" s="2863"/>
      <c r="D136" s="2863"/>
      <c r="E136" s="2863"/>
      <c r="F136" s="2863"/>
      <c r="G136" s="2863"/>
      <c r="H136" s="2869"/>
      <c r="I136" s="2812"/>
      <c r="J136" s="2863"/>
      <c r="K136" s="2863"/>
      <c r="L136" s="2863"/>
      <c r="M136" s="2863"/>
      <c r="N136" s="2863"/>
      <c r="O136" s="2863"/>
      <c r="P136" s="2863"/>
      <c r="Q136" s="2869"/>
    </row>
    <row r="137" spans="1:17" ht="12" customHeight="1">
      <c r="A137" s="2812"/>
      <c r="B137" s="2863"/>
      <c r="C137" s="2863"/>
      <c r="D137" s="2863"/>
      <c r="E137" s="2863"/>
      <c r="F137" s="2863"/>
      <c r="G137" s="2863"/>
      <c r="H137" s="2869"/>
      <c r="I137" s="2812"/>
      <c r="J137" s="4110" t="s">
        <v>1412</v>
      </c>
      <c r="K137" s="4110"/>
      <c r="L137" s="4110"/>
      <c r="M137" s="4110"/>
      <c r="N137" s="4110"/>
      <c r="O137" s="2863"/>
      <c r="P137" s="2863"/>
      <c r="Q137" s="2869"/>
    </row>
    <row r="138" spans="1:17" ht="12" customHeight="1">
      <c r="A138" s="2812"/>
      <c r="B138" s="2863"/>
      <c r="C138" s="2863"/>
      <c r="D138" s="2863"/>
      <c r="E138" s="2863"/>
      <c r="F138" s="2863"/>
      <c r="G138" s="2863"/>
      <c r="H138" s="2869"/>
      <c r="I138" s="2812"/>
      <c r="J138" s="2863" t="s">
        <v>1413</v>
      </c>
      <c r="K138" s="2863"/>
      <c r="L138" s="2863"/>
      <c r="M138" s="2863"/>
      <c r="N138" s="2889">
        <f>+M118</f>
        <v>200435</v>
      </c>
      <c r="O138" s="2863"/>
      <c r="P138" s="2863"/>
      <c r="Q138" s="2869"/>
    </row>
    <row r="139" spans="1:17" ht="12" customHeight="1">
      <c r="A139" s="2812"/>
      <c r="B139" s="2863"/>
      <c r="C139" s="2863"/>
      <c r="D139" s="2863"/>
      <c r="E139" s="2863"/>
      <c r="F139" s="2863"/>
      <c r="G139" s="2863"/>
      <c r="H139" s="2869"/>
      <c r="I139" s="2812"/>
      <c r="J139" s="2863" t="s">
        <v>1414</v>
      </c>
      <c r="K139" s="2863"/>
      <c r="L139" s="2863"/>
      <c r="M139" s="2863"/>
      <c r="N139" s="2890">
        <v>309329</v>
      </c>
      <c r="O139" s="2863"/>
      <c r="P139" s="2863"/>
      <c r="Q139" s="2869"/>
    </row>
    <row r="140" spans="1:17" ht="12.75" thickBot="1">
      <c r="A140" s="2812"/>
      <c r="B140" s="2863"/>
      <c r="C140" s="2863"/>
      <c r="D140" s="2863"/>
      <c r="E140" s="2863"/>
      <c r="F140" s="2863"/>
      <c r="G140" s="2863"/>
      <c r="H140" s="2869"/>
      <c r="I140" s="2812"/>
      <c r="J140" s="2863"/>
      <c r="K140" s="2863"/>
      <c r="L140" s="2863" t="s">
        <v>1415</v>
      </c>
      <c r="M140" s="2863"/>
      <c r="N140" s="2891">
        <f>SUM(N138:N139)</f>
        <v>509764</v>
      </c>
      <c r="O140" s="2863"/>
      <c r="P140" s="2863"/>
      <c r="Q140" s="2869"/>
    </row>
    <row r="141" spans="1:17" ht="12" customHeight="1" thickTop="1">
      <c r="A141" s="2812"/>
      <c r="B141" s="2863"/>
      <c r="C141" s="2863"/>
      <c r="D141" s="2863"/>
      <c r="E141" s="2863"/>
      <c r="F141" s="2863"/>
      <c r="G141" s="2863"/>
      <c r="H141" s="2869"/>
      <c r="I141" s="2812"/>
      <c r="J141" s="2863"/>
      <c r="K141" s="2863"/>
      <c r="L141" s="2863"/>
      <c r="M141" s="2863"/>
      <c r="N141" s="2863"/>
      <c r="O141" s="2863"/>
      <c r="P141" s="2863"/>
      <c r="Q141" s="2869"/>
    </row>
    <row r="142" spans="1:17" ht="12" customHeight="1">
      <c r="A142" s="2812"/>
      <c r="B142" s="2863"/>
      <c r="C142" s="2863"/>
      <c r="D142" s="2863"/>
      <c r="E142" s="2863"/>
      <c r="F142" s="2863"/>
      <c r="G142" s="2863"/>
      <c r="H142" s="2869"/>
      <c r="I142" s="2812"/>
      <c r="J142" s="2863"/>
      <c r="K142" s="2863"/>
      <c r="L142" s="2863"/>
      <c r="M142" s="2863"/>
      <c r="N142" s="2863"/>
      <c r="O142" s="2863"/>
      <c r="P142" s="2863"/>
      <c r="Q142" s="2869"/>
    </row>
    <row r="143" spans="1:17" ht="12" customHeight="1">
      <c r="A143" s="2812"/>
      <c r="B143" s="2863"/>
      <c r="C143" s="2863"/>
      <c r="D143" s="2863"/>
      <c r="E143" s="2863"/>
      <c r="F143" s="2863"/>
      <c r="G143" s="2863"/>
      <c r="H143" s="2869"/>
      <c r="I143" s="2812"/>
      <c r="J143" s="2863"/>
      <c r="K143" s="2863"/>
      <c r="L143" s="2863"/>
      <c r="M143" s="2863"/>
      <c r="N143" s="2863"/>
      <c r="O143" s="2863"/>
      <c r="P143" s="2863"/>
      <c r="Q143" s="2869"/>
    </row>
    <row r="144" spans="1:17" ht="12" customHeight="1">
      <c r="A144" s="2812"/>
      <c r="B144" s="2863"/>
      <c r="C144" s="2863"/>
      <c r="D144" s="2863"/>
      <c r="E144" s="2863"/>
      <c r="F144" s="2863"/>
      <c r="G144" s="2863"/>
      <c r="H144" s="2869"/>
      <c r="I144" s="2812"/>
      <c r="J144" s="2863"/>
      <c r="K144" s="2863"/>
      <c r="L144" s="2863"/>
      <c r="M144" s="2863"/>
      <c r="N144" s="2863"/>
      <c r="O144" s="2863"/>
      <c r="P144" s="2863"/>
      <c r="Q144" s="2869"/>
    </row>
    <row r="145" spans="1:17" ht="12" customHeight="1">
      <c r="A145" s="2812"/>
      <c r="B145" s="2863"/>
      <c r="C145" s="2863"/>
      <c r="D145" s="2863"/>
      <c r="E145" s="2863"/>
      <c r="F145" s="2863"/>
      <c r="G145" s="2863"/>
      <c r="H145" s="2869"/>
      <c r="I145" s="2812"/>
      <c r="J145" s="2863"/>
      <c r="K145" s="2863"/>
      <c r="L145" s="2863"/>
      <c r="M145" s="2863"/>
      <c r="N145" s="2863"/>
      <c r="O145" s="2863"/>
      <c r="P145" s="2863"/>
      <c r="Q145" s="2869"/>
    </row>
    <row r="146" spans="1:17" ht="12" customHeight="1">
      <c r="A146" s="2812"/>
      <c r="B146" s="2863"/>
      <c r="C146" s="2863"/>
      <c r="D146" s="2863"/>
      <c r="E146" s="2863"/>
      <c r="F146" s="2863"/>
      <c r="G146" s="2863"/>
      <c r="H146" s="2869"/>
      <c r="I146" s="2812"/>
      <c r="J146" s="2863"/>
      <c r="K146" s="2863"/>
      <c r="L146" s="2863"/>
      <c r="M146" s="2863"/>
      <c r="N146" s="2863"/>
      <c r="O146" s="2863"/>
      <c r="P146" s="2863"/>
      <c r="Q146" s="2869"/>
    </row>
    <row r="147" spans="1:17" ht="12" customHeight="1">
      <c r="A147" s="2812"/>
      <c r="B147" s="2863"/>
      <c r="C147" s="2863"/>
      <c r="D147" s="2863"/>
      <c r="E147" s="2863"/>
      <c r="F147" s="2863"/>
      <c r="G147" s="2863"/>
      <c r="H147" s="2869"/>
      <c r="I147" s="2812"/>
      <c r="J147" s="2863"/>
      <c r="K147" s="2863"/>
      <c r="L147" s="2863"/>
      <c r="M147" s="2863"/>
      <c r="N147" s="2863"/>
      <c r="O147" s="2863"/>
      <c r="P147" s="2863"/>
      <c r="Q147" s="2869"/>
    </row>
    <row r="148" spans="1:17" ht="12" customHeight="1">
      <c r="A148" s="2812"/>
      <c r="B148" s="2863"/>
      <c r="C148" s="2863"/>
      <c r="D148" s="2863"/>
      <c r="E148" s="2863"/>
      <c r="F148" s="2863"/>
      <c r="G148" s="2863"/>
      <c r="H148" s="2869"/>
      <c r="I148" s="2812"/>
      <c r="J148" s="2863"/>
      <c r="K148" s="2863"/>
      <c r="L148" s="2863"/>
      <c r="M148" s="2863"/>
      <c r="N148" s="2863"/>
      <c r="O148" s="2863"/>
      <c r="P148" s="2863"/>
      <c r="Q148" s="2869"/>
    </row>
    <row r="149" spans="1:17" ht="12" customHeight="1">
      <c r="A149" s="2812"/>
      <c r="B149" s="2863"/>
      <c r="C149" s="2863"/>
      <c r="D149" s="2863"/>
      <c r="E149" s="2863"/>
      <c r="F149" s="2863"/>
      <c r="G149" s="2863"/>
      <c r="H149" s="2869"/>
      <c r="I149" s="2812"/>
      <c r="J149" s="2863"/>
      <c r="K149" s="2863"/>
      <c r="L149" s="2863"/>
      <c r="M149" s="2863"/>
      <c r="N149" s="2863"/>
      <c r="O149" s="2863"/>
      <c r="P149" s="2863"/>
      <c r="Q149" s="2869"/>
    </row>
    <row r="150" spans="1:17" ht="12" customHeight="1">
      <c r="A150" s="2812"/>
      <c r="B150" s="2863"/>
      <c r="C150" s="2863"/>
      <c r="D150" s="2863"/>
      <c r="E150" s="2863"/>
      <c r="F150" s="2863"/>
      <c r="G150" s="2863"/>
      <c r="H150" s="2869"/>
      <c r="I150" s="2812"/>
      <c r="J150" s="2863"/>
      <c r="K150" s="2863"/>
      <c r="L150" s="2863"/>
      <c r="M150" s="2863"/>
      <c r="N150" s="2863"/>
      <c r="O150" s="2863"/>
      <c r="P150" s="2863"/>
      <c r="Q150" s="2869"/>
    </row>
    <row r="151" spans="1:17" ht="12" customHeight="1">
      <c r="A151" s="2812"/>
      <c r="B151" s="2863"/>
      <c r="C151" s="2863"/>
      <c r="D151" s="2863"/>
      <c r="E151" s="2863"/>
      <c r="F151" s="2863"/>
      <c r="G151" s="2863"/>
      <c r="H151" s="2869"/>
      <c r="I151" s="2812"/>
      <c r="J151" s="2863"/>
      <c r="K151" s="2863"/>
      <c r="L151" s="2863"/>
      <c r="M151" s="2863"/>
      <c r="N151" s="2863"/>
      <c r="O151" s="2863"/>
      <c r="P151" s="2863"/>
      <c r="Q151" s="2869"/>
    </row>
    <row r="152" spans="1:17" ht="12" customHeight="1">
      <c r="A152" s="2812"/>
      <c r="B152" s="2863"/>
      <c r="C152" s="2863"/>
      <c r="D152" s="2863"/>
      <c r="E152" s="2863"/>
      <c r="F152" s="2863"/>
      <c r="G152" s="2863"/>
      <c r="H152" s="2869"/>
      <c r="I152" s="2812"/>
      <c r="J152" s="2863"/>
      <c r="K152" s="2863"/>
      <c r="L152" s="2863"/>
      <c r="M152" s="2863"/>
      <c r="N152" s="2863"/>
      <c r="O152" s="2863"/>
      <c r="P152" s="2863"/>
      <c r="Q152" s="2869"/>
    </row>
    <row r="153" spans="1:17" ht="12" customHeight="1">
      <c r="A153" s="2812"/>
      <c r="B153" s="2863"/>
      <c r="C153" s="2863"/>
      <c r="D153" s="2863"/>
      <c r="E153" s="2863"/>
      <c r="F153" s="2863"/>
      <c r="G153" s="2863"/>
      <c r="H153" s="2869"/>
      <c r="I153" s="2812"/>
      <c r="J153" s="2863"/>
      <c r="K153" s="2863"/>
      <c r="L153" s="2863"/>
      <c r="M153" s="2863"/>
      <c r="N153" s="2863"/>
      <c r="O153" s="2863"/>
      <c r="P153" s="2863"/>
      <c r="Q153" s="2869"/>
    </row>
    <row r="154" spans="1:17" ht="12" customHeight="1">
      <c r="A154" s="2812"/>
      <c r="B154" s="2863"/>
      <c r="C154" s="2863"/>
      <c r="D154" s="2863"/>
      <c r="E154" s="2863"/>
      <c r="F154" s="2863"/>
      <c r="G154" s="2863"/>
      <c r="H154" s="2869"/>
      <c r="I154" s="2812"/>
      <c r="J154" s="2863"/>
      <c r="K154" s="2863"/>
      <c r="L154" s="2863"/>
      <c r="M154" s="2863"/>
      <c r="N154" s="2863"/>
      <c r="O154" s="2863"/>
      <c r="P154" s="2863"/>
      <c r="Q154" s="2869"/>
    </row>
    <row r="155" spans="1:17" ht="12" customHeight="1">
      <c r="A155" s="2812"/>
      <c r="B155" s="2863"/>
      <c r="C155" s="2863"/>
      <c r="D155" s="2863"/>
      <c r="E155" s="2863"/>
      <c r="F155" s="2863"/>
      <c r="G155" s="2863"/>
      <c r="H155" s="2869"/>
      <c r="I155" s="2812"/>
      <c r="J155" s="2863"/>
      <c r="K155" s="2863"/>
      <c r="L155" s="2863"/>
      <c r="M155" s="2863"/>
      <c r="N155" s="2863"/>
      <c r="O155" s="2863"/>
      <c r="P155" s="2863"/>
      <c r="Q155" s="2869"/>
    </row>
    <row r="156" spans="1:17" ht="12" customHeight="1">
      <c r="A156" s="2812"/>
      <c r="B156" s="2863"/>
      <c r="C156" s="2863"/>
      <c r="D156" s="2863"/>
      <c r="E156" s="2863"/>
      <c r="F156" s="2863"/>
      <c r="G156" s="2863"/>
      <c r="H156" s="2869"/>
      <c r="I156" s="2812"/>
      <c r="J156" s="2863"/>
      <c r="K156" s="2863"/>
      <c r="L156" s="2863"/>
      <c r="M156" s="2863"/>
      <c r="N156" s="2863"/>
      <c r="O156" s="2863"/>
      <c r="P156" s="2863"/>
      <c r="Q156" s="2869"/>
    </row>
    <row r="157" spans="1:17" ht="12" customHeight="1">
      <c r="A157" s="2812"/>
      <c r="B157" s="2863"/>
      <c r="C157" s="2863"/>
      <c r="D157" s="2863"/>
      <c r="E157" s="2863"/>
      <c r="F157" s="2863"/>
      <c r="G157" s="2863"/>
      <c r="H157" s="2869"/>
      <c r="I157" s="2812"/>
      <c r="J157" s="2863"/>
      <c r="K157" s="2863"/>
      <c r="L157" s="2863"/>
      <c r="M157" s="2863"/>
      <c r="N157" s="2863"/>
      <c r="O157" s="2863"/>
      <c r="P157" s="2863"/>
      <c r="Q157" s="2869"/>
    </row>
    <row r="158" spans="1:17" ht="12" customHeight="1">
      <c r="A158" s="2812"/>
      <c r="B158" s="2863"/>
      <c r="C158" s="2863"/>
      <c r="D158" s="2863"/>
      <c r="E158" s="2863"/>
      <c r="F158" s="2863"/>
      <c r="G158" s="2863"/>
      <c r="H158" s="2869"/>
      <c r="I158" s="2812"/>
      <c r="J158" s="2863"/>
      <c r="K158" s="2863"/>
      <c r="L158" s="2863"/>
      <c r="M158" s="2863"/>
      <c r="N158" s="2863"/>
      <c r="O158" s="2863"/>
      <c r="P158" s="2863"/>
      <c r="Q158" s="2869"/>
    </row>
    <row r="159" spans="1:17" ht="12" customHeight="1">
      <c r="A159" s="2812"/>
      <c r="B159" s="2863"/>
      <c r="C159" s="2863"/>
      <c r="D159" s="2863"/>
      <c r="E159" s="2863"/>
      <c r="F159" s="2863"/>
      <c r="G159" s="2863"/>
      <c r="H159" s="2869"/>
      <c r="I159" s="2812"/>
      <c r="J159" s="2863"/>
      <c r="K159" s="2863"/>
      <c r="L159" s="2863"/>
      <c r="M159" s="2863"/>
      <c r="N159" s="2863"/>
      <c r="O159" s="2863"/>
      <c r="P159" s="2863"/>
      <c r="Q159" s="2869"/>
    </row>
    <row r="160" spans="1:17" ht="12" customHeight="1">
      <c r="A160" s="2812"/>
      <c r="B160" s="2863"/>
      <c r="C160" s="2863"/>
      <c r="D160" s="2863"/>
      <c r="E160" s="2863"/>
      <c r="F160" s="2863"/>
      <c r="G160" s="2863"/>
      <c r="H160" s="2869"/>
      <c r="I160" s="2812"/>
      <c r="J160" s="2863"/>
      <c r="K160" s="2863"/>
      <c r="L160" s="2863"/>
      <c r="M160" s="2863"/>
      <c r="N160" s="2863"/>
      <c r="O160" s="2863"/>
      <c r="P160" s="2863"/>
      <c r="Q160" s="2869"/>
    </row>
    <row r="161" spans="1:17" ht="12" customHeight="1">
      <c r="A161" s="2812"/>
      <c r="B161" s="2863"/>
      <c r="C161" s="2863"/>
      <c r="D161" s="2863"/>
      <c r="E161" s="2863"/>
      <c r="F161" s="2863"/>
      <c r="G161" s="2863"/>
      <c r="H161" s="2869"/>
      <c r="I161" s="2812"/>
      <c r="J161" s="2863"/>
      <c r="K161" s="2863"/>
      <c r="L161" s="2863"/>
      <c r="M161" s="2863"/>
      <c r="N161" s="2863"/>
      <c r="O161" s="2863"/>
      <c r="P161" s="2863"/>
      <c r="Q161" s="2869"/>
    </row>
    <row r="162" spans="1:17" ht="12" customHeight="1">
      <c r="A162" s="2812"/>
      <c r="B162" s="2813"/>
      <c r="C162" s="2813"/>
      <c r="D162" s="2813"/>
      <c r="E162" s="2813"/>
      <c r="F162" s="2813"/>
      <c r="G162" s="2813"/>
      <c r="H162" s="2869"/>
      <c r="I162" s="2812"/>
      <c r="J162" s="2813"/>
      <c r="K162" s="2813"/>
      <c r="L162" s="2813"/>
      <c r="M162" s="2813"/>
      <c r="N162" s="2813"/>
      <c r="O162" s="2813"/>
      <c r="P162" s="2813"/>
      <c r="Q162" s="2869"/>
    </row>
    <row r="163" spans="1:17" ht="12" customHeight="1">
      <c r="A163" s="2812"/>
      <c r="B163" s="2813"/>
      <c r="C163" s="2813"/>
      <c r="D163" s="2813"/>
      <c r="E163" s="2813"/>
      <c r="F163" s="2813"/>
      <c r="G163" s="2813"/>
      <c r="H163" s="2869"/>
      <c r="I163" s="2812"/>
      <c r="J163" s="2813"/>
      <c r="K163" s="2813"/>
      <c r="L163" s="2813"/>
      <c r="M163" s="2813"/>
      <c r="N163" s="2813"/>
      <c r="O163" s="2813"/>
      <c r="P163" s="2813"/>
      <c r="Q163" s="2869"/>
    </row>
    <row r="164" spans="1:17" ht="12" customHeight="1">
      <c r="A164" s="2817"/>
      <c r="B164" s="2818"/>
      <c r="C164" s="2818"/>
      <c r="D164" s="2818"/>
      <c r="E164" s="2818"/>
      <c r="F164" s="2818"/>
      <c r="G164" s="2818"/>
      <c r="H164" s="2866"/>
      <c r="I164" s="2817"/>
      <c r="J164" s="2818"/>
      <c r="K164" s="2818"/>
      <c r="L164" s="2818"/>
      <c r="M164" s="2818"/>
      <c r="N164" s="2818"/>
      <c r="O164" s="2818"/>
      <c r="P164" s="2818"/>
      <c r="Q164" s="2866"/>
    </row>
    <row r="165" spans="1:17" ht="12" customHeight="1">
      <c r="A165" s="525"/>
      <c r="B165" s="525"/>
      <c r="C165" s="525"/>
      <c r="D165" s="525"/>
      <c r="E165" s="525"/>
      <c r="F165" s="525"/>
      <c r="G165" s="525"/>
      <c r="H165" s="233" t="s">
        <v>166</v>
      </c>
      <c r="I165" s="592" t="s">
        <v>166</v>
      </c>
    </row>
    <row r="166" spans="1:17"/>
    <row r="167" spans="1:17"/>
    <row r="168" spans="1:17"/>
    <row r="169" spans="1:17"/>
    <row r="170" spans="1:17"/>
    <row r="171" spans="1:17"/>
    <row r="172" spans="1:17"/>
    <row r="173" spans="1:17"/>
    <row r="174" spans="1:17"/>
    <row r="175" spans="1:17"/>
    <row r="176" spans="1:17"/>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sheetData>
  <mergeCells count="4">
    <mergeCell ref="E26:F26"/>
    <mergeCell ref="E27:F27"/>
    <mergeCell ref="E28:F28"/>
    <mergeCell ref="J137:N137"/>
  </mergeCells>
  <printOptions horizontalCentered="1" verticalCentered="1"/>
  <pageMargins left="0.75" right="0.75" top="0.5" bottom="0.5" header="0.25" footer="0.25"/>
  <pageSetup scale="77" fitToWidth="2" fitToHeight="2" pageOrder="overThenDown" orientation="portrait" r:id="rId1"/>
  <headerFooter alignWithMargins="0"/>
  <rowBreaks count="1" manualBreakCount="1">
    <brk id="80" max="16" man="1"/>
  </rowBreaks>
  <colBreaks count="1" manualBreakCount="1">
    <brk id="8" max="16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Q322"/>
  <sheetViews>
    <sheetView view="pageBreakPreview" zoomScale="70" zoomScaleNormal="75" zoomScaleSheetLayoutView="70" workbookViewId="0"/>
  </sheetViews>
  <sheetFormatPr defaultRowHeight="11.25"/>
  <cols>
    <col min="1" max="1" width="5.5" style="163" customWidth="1"/>
    <col min="2" max="2" width="9.33203125" style="163"/>
    <col min="3" max="3" width="86.83203125" style="163" customWidth="1"/>
    <col min="4" max="4" width="10.6640625" style="163" customWidth="1"/>
    <col min="5" max="5" width="4" style="163" customWidth="1"/>
    <col min="6" max="6" width="19.1640625" style="163" customWidth="1"/>
    <col min="7" max="7" width="3.33203125" style="163" customWidth="1"/>
    <col min="8" max="256" width="9.33203125" style="163"/>
    <col min="257" max="257" width="5.5" style="163" customWidth="1"/>
    <col min="258" max="258" width="9.33203125" style="163"/>
    <col min="259" max="259" width="86.83203125" style="163" customWidth="1"/>
    <col min="260" max="260" width="10.6640625" style="163" customWidth="1"/>
    <col min="261" max="261" width="4" style="163" customWidth="1"/>
    <col min="262" max="262" width="19.1640625" style="163" customWidth="1"/>
    <col min="263" max="263" width="3.33203125" style="163" customWidth="1"/>
    <col min="264" max="512" width="9.33203125" style="163"/>
    <col min="513" max="513" width="5.5" style="163" customWidth="1"/>
    <col min="514" max="514" width="9.33203125" style="163"/>
    <col min="515" max="515" width="86.83203125" style="163" customWidth="1"/>
    <col min="516" max="516" width="10.6640625" style="163" customWidth="1"/>
    <col min="517" max="517" width="4" style="163" customWidth="1"/>
    <col min="518" max="518" width="19.1640625" style="163" customWidth="1"/>
    <col min="519" max="519" width="3.33203125" style="163" customWidth="1"/>
    <col min="520" max="768" width="9.33203125" style="163"/>
    <col min="769" max="769" width="5.5" style="163" customWidth="1"/>
    <col min="770" max="770" width="9.33203125" style="163"/>
    <col min="771" max="771" width="86.83203125" style="163" customWidth="1"/>
    <col min="772" max="772" width="10.6640625" style="163" customWidth="1"/>
    <col min="773" max="773" width="4" style="163" customWidth="1"/>
    <col min="774" max="774" width="19.1640625" style="163" customWidth="1"/>
    <col min="775" max="775" width="3.33203125" style="163" customWidth="1"/>
    <col min="776" max="1024" width="9.33203125" style="163"/>
    <col min="1025" max="1025" width="5.5" style="163" customWidth="1"/>
    <col min="1026" max="1026" width="9.33203125" style="163"/>
    <col min="1027" max="1027" width="86.83203125" style="163" customWidth="1"/>
    <col min="1028" max="1028" width="10.6640625" style="163" customWidth="1"/>
    <col min="1029" max="1029" width="4" style="163" customWidth="1"/>
    <col min="1030" max="1030" width="19.1640625" style="163" customWidth="1"/>
    <col min="1031" max="1031" width="3.33203125" style="163" customWidth="1"/>
    <col min="1032" max="1280" width="9.33203125" style="163"/>
    <col min="1281" max="1281" width="5.5" style="163" customWidth="1"/>
    <col min="1282" max="1282" width="9.33203125" style="163"/>
    <col min="1283" max="1283" width="86.83203125" style="163" customWidth="1"/>
    <col min="1284" max="1284" width="10.6640625" style="163" customWidth="1"/>
    <col min="1285" max="1285" width="4" style="163" customWidth="1"/>
    <col min="1286" max="1286" width="19.1640625" style="163" customWidth="1"/>
    <col min="1287" max="1287" width="3.33203125" style="163" customWidth="1"/>
    <col min="1288" max="1536" width="9.33203125" style="163"/>
    <col min="1537" max="1537" width="5.5" style="163" customWidth="1"/>
    <col min="1538" max="1538" width="9.33203125" style="163"/>
    <col min="1539" max="1539" width="86.83203125" style="163" customWidth="1"/>
    <col min="1540" max="1540" width="10.6640625" style="163" customWidth="1"/>
    <col min="1541" max="1541" width="4" style="163" customWidth="1"/>
    <col min="1542" max="1542" width="19.1640625" style="163" customWidth="1"/>
    <col min="1543" max="1543" width="3.33203125" style="163" customWidth="1"/>
    <col min="1544" max="1792" width="9.33203125" style="163"/>
    <col min="1793" max="1793" width="5.5" style="163" customWidth="1"/>
    <col min="1794" max="1794" width="9.33203125" style="163"/>
    <col min="1795" max="1795" width="86.83203125" style="163" customWidth="1"/>
    <col min="1796" max="1796" width="10.6640625" style="163" customWidth="1"/>
    <col min="1797" max="1797" width="4" style="163" customWidth="1"/>
    <col min="1798" max="1798" width="19.1640625" style="163" customWidth="1"/>
    <col min="1799" max="1799" width="3.33203125" style="163" customWidth="1"/>
    <col min="1800" max="2048" width="9.33203125" style="163"/>
    <col min="2049" max="2049" width="5.5" style="163" customWidth="1"/>
    <col min="2050" max="2050" width="9.33203125" style="163"/>
    <col min="2051" max="2051" width="86.83203125" style="163" customWidth="1"/>
    <col min="2052" max="2052" width="10.6640625" style="163" customWidth="1"/>
    <col min="2053" max="2053" width="4" style="163" customWidth="1"/>
    <col min="2054" max="2054" width="19.1640625" style="163" customWidth="1"/>
    <col min="2055" max="2055" width="3.33203125" style="163" customWidth="1"/>
    <col min="2056" max="2304" width="9.33203125" style="163"/>
    <col min="2305" max="2305" width="5.5" style="163" customWidth="1"/>
    <col min="2306" max="2306" width="9.33203125" style="163"/>
    <col min="2307" max="2307" width="86.83203125" style="163" customWidth="1"/>
    <col min="2308" max="2308" width="10.6640625" style="163" customWidth="1"/>
    <col min="2309" max="2309" width="4" style="163" customWidth="1"/>
    <col min="2310" max="2310" width="19.1640625" style="163" customWidth="1"/>
    <col min="2311" max="2311" width="3.33203125" style="163" customWidth="1"/>
    <col min="2312" max="2560" width="9.33203125" style="163"/>
    <col min="2561" max="2561" width="5.5" style="163" customWidth="1"/>
    <col min="2562" max="2562" width="9.33203125" style="163"/>
    <col min="2563" max="2563" width="86.83203125" style="163" customWidth="1"/>
    <col min="2564" max="2564" width="10.6640625" style="163" customWidth="1"/>
    <col min="2565" max="2565" width="4" style="163" customWidth="1"/>
    <col min="2566" max="2566" width="19.1640625" style="163" customWidth="1"/>
    <col min="2567" max="2567" width="3.33203125" style="163" customWidth="1"/>
    <col min="2568" max="2816" width="9.33203125" style="163"/>
    <col min="2817" max="2817" width="5.5" style="163" customWidth="1"/>
    <col min="2818" max="2818" width="9.33203125" style="163"/>
    <col min="2819" max="2819" width="86.83203125" style="163" customWidth="1"/>
    <col min="2820" max="2820" width="10.6640625" style="163" customWidth="1"/>
    <col min="2821" max="2821" width="4" style="163" customWidth="1"/>
    <col min="2822" max="2822" width="19.1640625" style="163" customWidth="1"/>
    <col min="2823" max="2823" width="3.33203125" style="163" customWidth="1"/>
    <col min="2824" max="3072" width="9.33203125" style="163"/>
    <col min="3073" max="3073" width="5.5" style="163" customWidth="1"/>
    <col min="3074" max="3074" width="9.33203125" style="163"/>
    <col min="3075" max="3075" width="86.83203125" style="163" customWidth="1"/>
    <col min="3076" max="3076" width="10.6640625" style="163" customWidth="1"/>
    <col min="3077" max="3077" width="4" style="163" customWidth="1"/>
    <col min="3078" max="3078" width="19.1640625" style="163" customWidth="1"/>
    <col min="3079" max="3079" width="3.33203125" style="163" customWidth="1"/>
    <col min="3080" max="3328" width="9.33203125" style="163"/>
    <col min="3329" max="3329" width="5.5" style="163" customWidth="1"/>
    <col min="3330" max="3330" width="9.33203125" style="163"/>
    <col min="3331" max="3331" width="86.83203125" style="163" customWidth="1"/>
    <col min="3332" max="3332" width="10.6640625" style="163" customWidth="1"/>
    <col min="3333" max="3333" width="4" style="163" customWidth="1"/>
    <col min="3334" max="3334" width="19.1640625" style="163" customWidth="1"/>
    <col min="3335" max="3335" width="3.33203125" style="163" customWidth="1"/>
    <col min="3336" max="3584" width="9.33203125" style="163"/>
    <col min="3585" max="3585" width="5.5" style="163" customWidth="1"/>
    <col min="3586" max="3586" width="9.33203125" style="163"/>
    <col min="3587" max="3587" width="86.83203125" style="163" customWidth="1"/>
    <col min="3588" max="3588" width="10.6640625" style="163" customWidth="1"/>
    <col min="3589" max="3589" width="4" style="163" customWidth="1"/>
    <col min="3590" max="3590" width="19.1640625" style="163" customWidth="1"/>
    <col min="3591" max="3591" width="3.33203125" style="163" customWidth="1"/>
    <col min="3592" max="3840" width="9.33203125" style="163"/>
    <col min="3841" max="3841" width="5.5" style="163" customWidth="1"/>
    <col min="3842" max="3842" width="9.33203125" style="163"/>
    <col min="3843" max="3843" width="86.83203125" style="163" customWidth="1"/>
    <col min="3844" max="3844" width="10.6640625" style="163" customWidth="1"/>
    <col min="3845" max="3845" width="4" style="163" customWidth="1"/>
    <col min="3846" max="3846" width="19.1640625" style="163" customWidth="1"/>
    <col min="3847" max="3847" width="3.33203125" style="163" customWidth="1"/>
    <col min="3848" max="4096" width="9.33203125" style="163"/>
    <col min="4097" max="4097" width="5.5" style="163" customWidth="1"/>
    <col min="4098" max="4098" width="9.33203125" style="163"/>
    <col min="4099" max="4099" width="86.83203125" style="163" customWidth="1"/>
    <col min="4100" max="4100" width="10.6640625" style="163" customWidth="1"/>
    <col min="4101" max="4101" width="4" style="163" customWidth="1"/>
    <col min="4102" max="4102" width="19.1640625" style="163" customWidth="1"/>
    <col min="4103" max="4103" width="3.33203125" style="163" customWidth="1"/>
    <col min="4104" max="4352" width="9.33203125" style="163"/>
    <col min="4353" max="4353" width="5.5" style="163" customWidth="1"/>
    <col min="4354" max="4354" width="9.33203125" style="163"/>
    <col min="4355" max="4355" width="86.83203125" style="163" customWidth="1"/>
    <col min="4356" max="4356" width="10.6640625" style="163" customWidth="1"/>
    <col min="4357" max="4357" width="4" style="163" customWidth="1"/>
    <col min="4358" max="4358" width="19.1640625" style="163" customWidth="1"/>
    <col min="4359" max="4359" width="3.33203125" style="163" customWidth="1"/>
    <col min="4360" max="4608" width="9.33203125" style="163"/>
    <col min="4609" max="4609" width="5.5" style="163" customWidth="1"/>
    <col min="4610" max="4610" width="9.33203125" style="163"/>
    <col min="4611" max="4611" width="86.83203125" style="163" customWidth="1"/>
    <col min="4612" max="4612" width="10.6640625" style="163" customWidth="1"/>
    <col min="4613" max="4613" width="4" style="163" customWidth="1"/>
    <col min="4614" max="4614" width="19.1640625" style="163" customWidth="1"/>
    <col min="4615" max="4615" width="3.33203125" style="163" customWidth="1"/>
    <col min="4616" max="4864" width="9.33203125" style="163"/>
    <col min="4865" max="4865" width="5.5" style="163" customWidth="1"/>
    <col min="4866" max="4866" width="9.33203125" style="163"/>
    <col min="4867" max="4867" width="86.83203125" style="163" customWidth="1"/>
    <col min="4868" max="4868" width="10.6640625" style="163" customWidth="1"/>
    <col min="4869" max="4869" width="4" style="163" customWidth="1"/>
    <col min="4870" max="4870" width="19.1640625" style="163" customWidth="1"/>
    <col min="4871" max="4871" width="3.33203125" style="163" customWidth="1"/>
    <col min="4872" max="5120" width="9.33203125" style="163"/>
    <col min="5121" max="5121" width="5.5" style="163" customWidth="1"/>
    <col min="5122" max="5122" width="9.33203125" style="163"/>
    <col min="5123" max="5123" width="86.83203125" style="163" customWidth="1"/>
    <col min="5124" max="5124" width="10.6640625" style="163" customWidth="1"/>
    <col min="5125" max="5125" width="4" style="163" customWidth="1"/>
    <col min="5126" max="5126" width="19.1640625" style="163" customWidth="1"/>
    <col min="5127" max="5127" width="3.33203125" style="163" customWidth="1"/>
    <col min="5128" max="5376" width="9.33203125" style="163"/>
    <col min="5377" max="5377" width="5.5" style="163" customWidth="1"/>
    <col min="5378" max="5378" width="9.33203125" style="163"/>
    <col min="5379" max="5379" width="86.83203125" style="163" customWidth="1"/>
    <col min="5380" max="5380" width="10.6640625" style="163" customWidth="1"/>
    <col min="5381" max="5381" width="4" style="163" customWidth="1"/>
    <col min="5382" max="5382" width="19.1640625" style="163" customWidth="1"/>
    <col min="5383" max="5383" width="3.33203125" style="163" customWidth="1"/>
    <col min="5384" max="5632" width="9.33203125" style="163"/>
    <col min="5633" max="5633" width="5.5" style="163" customWidth="1"/>
    <col min="5634" max="5634" width="9.33203125" style="163"/>
    <col min="5635" max="5635" width="86.83203125" style="163" customWidth="1"/>
    <col min="5636" max="5636" width="10.6640625" style="163" customWidth="1"/>
    <col min="5637" max="5637" width="4" style="163" customWidth="1"/>
    <col min="5638" max="5638" width="19.1640625" style="163" customWidth="1"/>
    <col min="5639" max="5639" width="3.33203125" style="163" customWidth="1"/>
    <col min="5640" max="5888" width="9.33203125" style="163"/>
    <col min="5889" max="5889" width="5.5" style="163" customWidth="1"/>
    <col min="5890" max="5890" width="9.33203125" style="163"/>
    <col min="5891" max="5891" width="86.83203125" style="163" customWidth="1"/>
    <col min="5892" max="5892" width="10.6640625" style="163" customWidth="1"/>
    <col min="5893" max="5893" width="4" style="163" customWidth="1"/>
    <col min="5894" max="5894" width="19.1640625" style="163" customWidth="1"/>
    <col min="5895" max="5895" width="3.33203125" style="163" customWidth="1"/>
    <col min="5896" max="6144" width="9.33203125" style="163"/>
    <col min="6145" max="6145" width="5.5" style="163" customWidth="1"/>
    <col min="6146" max="6146" width="9.33203125" style="163"/>
    <col min="6147" max="6147" width="86.83203125" style="163" customWidth="1"/>
    <col min="6148" max="6148" width="10.6640625" style="163" customWidth="1"/>
    <col min="6149" max="6149" width="4" style="163" customWidth="1"/>
    <col min="6150" max="6150" width="19.1640625" style="163" customWidth="1"/>
    <col min="6151" max="6151" width="3.33203125" style="163" customWidth="1"/>
    <col min="6152" max="6400" width="9.33203125" style="163"/>
    <col min="6401" max="6401" width="5.5" style="163" customWidth="1"/>
    <col min="6402" max="6402" width="9.33203125" style="163"/>
    <col min="6403" max="6403" width="86.83203125" style="163" customWidth="1"/>
    <col min="6404" max="6404" width="10.6640625" style="163" customWidth="1"/>
    <col min="6405" max="6405" width="4" style="163" customWidth="1"/>
    <col min="6406" max="6406" width="19.1640625" style="163" customWidth="1"/>
    <col min="6407" max="6407" width="3.33203125" style="163" customWidth="1"/>
    <col min="6408" max="6656" width="9.33203125" style="163"/>
    <col min="6657" max="6657" width="5.5" style="163" customWidth="1"/>
    <col min="6658" max="6658" width="9.33203125" style="163"/>
    <col min="6659" max="6659" width="86.83203125" style="163" customWidth="1"/>
    <col min="6660" max="6660" width="10.6640625" style="163" customWidth="1"/>
    <col min="6661" max="6661" width="4" style="163" customWidth="1"/>
    <col min="6662" max="6662" width="19.1640625" style="163" customWidth="1"/>
    <col min="6663" max="6663" width="3.33203125" style="163" customWidth="1"/>
    <col min="6664" max="6912" width="9.33203125" style="163"/>
    <col min="6913" max="6913" width="5.5" style="163" customWidth="1"/>
    <col min="6914" max="6914" width="9.33203125" style="163"/>
    <col min="6915" max="6915" width="86.83203125" style="163" customWidth="1"/>
    <col min="6916" max="6916" width="10.6640625" style="163" customWidth="1"/>
    <col min="6917" max="6917" width="4" style="163" customWidth="1"/>
    <col min="6918" max="6918" width="19.1640625" style="163" customWidth="1"/>
    <col min="6919" max="6919" width="3.33203125" style="163" customWidth="1"/>
    <col min="6920" max="7168" width="9.33203125" style="163"/>
    <col min="7169" max="7169" width="5.5" style="163" customWidth="1"/>
    <col min="7170" max="7170" width="9.33203125" style="163"/>
    <col min="7171" max="7171" width="86.83203125" style="163" customWidth="1"/>
    <col min="7172" max="7172" width="10.6640625" style="163" customWidth="1"/>
    <col min="7173" max="7173" width="4" style="163" customWidth="1"/>
    <col min="7174" max="7174" width="19.1640625" style="163" customWidth="1"/>
    <col min="7175" max="7175" width="3.33203125" style="163" customWidth="1"/>
    <col min="7176" max="7424" width="9.33203125" style="163"/>
    <col min="7425" max="7425" width="5.5" style="163" customWidth="1"/>
    <col min="7426" max="7426" width="9.33203125" style="163"/>
    <col min="7427" max="7427" width="86.83203125" style="163" customWidth="1"/>
    <col min="7428" max="7428" width="10.6640625" style="163" customWidth="1"/>
    <col min="7429" max="7429" width="4" style="163" customWidth="1"/>
    <col min="7430" max="7430" width="19.1640625" style="163" customWidth="1"/>
    <col min="7431" max="7431" width="3.33203125" style="163" customWidth="1"/>
    <col min="7432" max="7680" width="9.33203125" style="163"/>
    <col min="7681" max="7681" width="5.5" style="163" customWidth="1"/>
    <col min="7682" max="7682" width="9.33203125" style="163"/>
    <col min="7683" max="7683" width="86.83203125" style="163" customWidth="1"/>
    <col min="7684" max="7684" width="10.6640625" style="163" customWidth="1"/>
    <col min="7685" max="7685" width="4" style="163" customWidth="1"/>
    <col min="7686" max="7686" width="19.1640625" style="163" customWidth="1"/>
    <col min="7687" max="7687" width="3.33203125" style="163" customWidth="1"/>
    <col min="7688" max="7936" width="9.33203125" style="163"/>
    <col min="7937" max="7937" width="5.5" style="163" customWidth="1"/>
    <col min="7938" max="7938" width="9.33203125" style="163"/>
    <col min="7939" max="7939" width="86.83203125" style="163" customWidth="1"/>
    <col min="7940" max="7940" width="10.6640625" style="163" customWidth="1"/>
    <col min="7941" max="7941" width="4" style="163" customWidth="1"/>
    <col min="7942" max="7942" width="19.1640625" style="163" customWidth="1"/>
    <col min="7943" max="7943" width="3.33203125" style="163" customWidth="1"/>
    <col min="7944" max="8192" width="9.33203125" style="163"/>
    <col min="8193" max="8193" width="5.5" style="163" customWidth="1"/>
    <col min="8194" max="8194" width="9.33203125" style="163"/>
    <col min="8195" max="8195" width="86.83203125" style="163" customWidth="1"/>
    <col min="8196" max="8196" width="10.6640625" style="163" customWidth="1"/>
    <col min="8197" max="8197" width="4" style="163" customWidth="1"/>
    <col min="8198" max="8198" width="19.1640625" style="163" customWidth="1"/>
    <col min="8199" max="8199" width="3.33203125" style="163" customWidth="1"/>
    <col min="8200" max="8448" width="9.33203125" style="163"/>
    <col min="8449" max="8449" width="5.5" style="163" customWidth="1"/>
    <col min="8450" max="8450" width="9.33203125" style="163"/>
    <col min="8451" max="8451" width="86.83203125" style="163" customWidth="1"/>
    <col min="8452" max="8452" width="10.6640625" style="163" customWidth="1"/>
    <col min="8453" max="8453" width="4" style="163" customWidth="1"/>
    <col min="8454" max="8454" width="19.1640625" style="163" customWidth="1"/>
    <col min="8455" max="8455" width="3.33203125" style="163" customWidth="1"/>
    <col min="8456" max="8704" width="9.33203125" style="163"/>
    <col min="8705" max="8705" width="5.5" style="163" customWidth="1"/>
    <col min="8706" max="8706" width="9.33203125" style="163"/>
    <col min="8707" max="8707" width="86.83203125" style="163" customWidth="1"/>
    <col min="8708" max="8708" width="10.6640625" style="163" customWidth="1"/>
    <col min="8709" max="8709" width="4" style="163" customWidth="1"/>
    <col min="8710" max="8710" width="19.1640625" style="163" customWidth="1"/>
    <col min="8711" max="8711" width="3.33203125" style="163" customWidth="1"/>
    <col min="8712" max="8960" width="9.33203125" style="163"/>
    <col min="8961" max="8961" width="5.5" style="163" customWidth="1"/>
    <col min="8962" max="8962" width="9.33203125" style="163"/>
    <col min="8963" max="8963" width="86.83203125" style="163" customWidth="1"/>
    <col min="8964" max="8964" width="10.6640625" style="163" customWidth="1"/>
    <col min="8965" max="8965" width="4" style="163" customWidth="1"/>
    <col min="8966" max="8966" width="19.1640625" style="163" customWidth="1"/>
    <col min="8967" max="8967" width="3.33203125" style="163" customWidth="1"/>
    <col min="8968" max="9216" width="9.33203125" style="163"/>
    <col min="9217" max="9217" width="5.5" style="163" customWidth="1"/>
    <col min="9218" max="9218" width="9.33203125" style="163"/>
    <col min="9219" max="9219" width="86.83203125" style="163" customWidth="1"/>
    <col min="9220" max="9220" width="10.6640625" style="163" customWidth="1"/>
    <col min="9221" max="9221" width="4" style="163" customWidth="1"/>
    <col min="9222" max="9222" width="19.1640625" style="163" customWidth="1"/>
    <col min="9223" max="9223" width="3.33203125" style="163" customWidth="1"/>
    <col min="9224" max="9472" width="9.33203125" style="163"/>
    <col min="9473" max="9473" width="5.5" style="163" customWidth="1"/>
    <col min="9474" max="9474" width="9.33203125" style="163"/>
    <col min="9475" max="9475" width="86.83203125" style="163" customWidth="1"/>
    <col min="9476" max="9476" width="10.6640625" style="163" customWidth="1"/>
    <col min="9477" max="9477" width="4" style="163" customWidth="1"/>
    <col min="9478" max="9478" width="19.1640625" style="163" customWidth="1"/>
    <col min="9479" max="9479" width="3.33203125" style="163" customWidth="1"/>
    <col min="9480" max="9728" width="9.33203125" style="163"/>
    <col min="9729" max="9729" width="5.5" style="163" customWidth="1"/>
    <col min="9730" max="9730" width="9.33203125" style="163"/>
    <col min="9731" max="9731" width="86.83203125" style="163" customWidth="1"/>
    <col min="9732" max="9732" width="10.6640625" style="163" customWidth="1"/>
    <col min="9733" max="9733" width="4" style="163" customWidth="1"/>
    <col min="9734" max="9734" width="19.1640625" style="163" customWidth="1"/>
    <col min="9735" max="9735" width="3.33203125" style="163" customWidth="1"/>
    <col min="9736" max="9984" width="9.33203125" style="163"/>
    <col min="9985" max="9985" width="5.5" style="163" customWidth="1"/>
    <col min="9986" max="9986" width="9.33203125" style="163"/>
    <col min="9987" max="9987" width="86.83203125" style="163" customWidth="1"/>
    <col min="9988" max="9988" width="10.6640625" style="163" customWidth="1"/>
    <col min="9989" max="9989" width="4" style="163" customWidth="1"/>
    <col min="9990" max="9990" width="19.1640625" style="163" customWidth="1"/>
    <col min="9991" max="9991" width="3.33203125" style="163" customWidth="1"/>
    <col min="9992" max="10240" width="9.33203125" style="163"/>
    <col min="10241" max="10241" width="5.5" style="163" customWidth="1"/>
    <col min="10242" max="10242" width="9.33203125" style="163"/>
    <col min="10243" max="10243" width="86.83203125" style="163" customWidth="1"/>
    <col min="10244" max="10244" width="10.6640625" style="163" customWidth="1"/>
    <col min="10245" max="10245" width="4" style="163" customWidth="1"/>
    <col min="10246" max="10246" width="19.1640625" style="163" customWidth="1"/>
    <col min="10247" max="10247" width="3.33203125" style="163" customWidth="1"/>
    <col min="10248" max="10496" width="9.33203125" style="163"/>
    <col min="10497" max="10497" width="5.5" style="163" customWidth="1"/>
    <col min="10498" max="10498" width="9.33203125" style="163"/>
    <col min="10499" max="10499" width="86.83203125" style="163" customWidth="1"/>
    <col min="10500" max="10500" width="10.6640625" style="163" customWidth="1"/>
    <col min="10501" max="10501" width="4" style="163" customWidth="1"/>
    <col min="10502" max="10502" width="19.1640625" style="163" customWidth="1"/>
    <col min="10503" max="10503" width="3.33203125" style="163" customWidth="1"/>
    <col min="10504" max="10752" width="9.33203125" style="163"/>
    <col min="10753" max="10753" width="5.5" style="163" customWidth="1"/>
    <col min="10754" max="10754" width="9.33203125" style="163"/>
    <col min="10755" max="10755" width="86.83203125" style="163" customWidth="1"/>
    <col min="10756" max="10756" width="10.6640625" style="163" customWidth="1"/>
    <col min="10757" max="10757" width="4" style="163" customWidth="1"/>
    <col min="10758" max="10758" width="19.1640625" style="163" customWidth="1"/>
    <col min="10759" max="10759" width="3.33203125" style="163" customWidth="1"/>
    <col min="10760" max="11008" width="9.33203125" style="163"/>
    <col min="11009" max="11009" width="5.5" style="163" customWidth="1"/>
    <col min="11010" max="11010" width="9.33203125" style="163"/>
    <col min="11011" max="11011" width="86.83203125" style="163" customWidth="1"/>
    <col min="11012" max="11012" width="10.6640625" style="163" customWidth="1"/>
    <col min="11013" max="11013" width="4" style="163" customWidth="1"/>
    <col min="11014" max="11014" width="19.1640625" style="163" customWidth="1"/>
    <col min="11015" max="11015" width="3.33203125" style="163" customWidth="1"/>
    <col min="11016" max="11264" width="9.33203125" style="163"/>
    <col min="11265" max="11265" width="5.5" style="163" customWidth="1"/>
    <col min="11266" max="11266" width="9.33203125" style="163"/>
    <col min="11267" max="11267" width="86.83203125" style="163" customWidth="1"/>
    <col min="11268" max="11268" width="10.6640625" style="163" customWidth="1"/>
    <col min="11269" max="11269" width="4" style="163" customWidth="1"/>
    <col min="11270" max="11270" width="19.1640625" style="163" customWidth="1"/>
    <col min="11271" max="11271" width="3.33203125" style="163" customWidth="1"/>
    <col min="11272" max="11520" width="9.33203125" style="163"/>
    <col min="11521" max="11521" width="5.5" style="163" customWidth="1"/>
    <col min="11522" max="11522" width="9.33203125" style="163"/>
    <col min="11523" max="11523" width="86.83203125" style="163" customWidth="1"/>
    <col min="11524" max="11524" width="10.6640625" style="163" customWidth="1"/>
    <col min="11525" max="11525" width="4" style="163" customWidth="1"/>
    <col min="11526" max="11526" width="19.1640625" style="163" customWidth="1"/>
    <col min="11527" max="11527" width="3.33203125" style="163" customWidth="1"/>
    <col min="11528" max="11776" width="9.33203125" style="163"/>
    <col min="11777" max="11777" width="5.5" style="163" customWidth="1"/>
    <col min="11778" max="11778" width="9.33203125" style="163"/>
    <col min="11779" max="11779" width="86.83203125" style="163" customWidth="1"/>
    <col min="11780" max="11780" width="10.6640625" style="163" customWidth="1"/>
    <col min="11781" max="11781" width="4" style="163" customWidth="1"/>
    <col min="11782" max="11782" width="19.1640625" style="163" customWidth="1"/>
    <col min="11783" max="11783" width="3.33203125" style="163" customWidth="1"/>
    <col min="11784" max="12032" width="9.33203125" style="163"/>
    <col min="12033" max="12033" width="5.5" style="163" customWidth="1"/>
    <col min="12034" max="12034" width="9.33203125" style="163"/>
    <col min="12035" max="12035" width="86.83203125" style="163" customWidth="1"/>
    <col min="12036" max="12036" width="10.6640625" style="163" customWidth="1"/>
    <col min="12037" max="12037" width="4" style="163" customWidth="1"/>
    <col min="12038" max="12038" width="19.1640625" style="163" customWidth="1"/>
    <col min="12039" max="12039" width="3.33203125" style="163" customWidth="1"/>
    <col min="12040" max="12288" width="9.33203125" style="163"/>
    <col min="12289" max="12289" width="5.5" style="163" customWidth="1"/>
    <col min="12290" max="12290" width="9.33203125" style="163"/>
    <col min="12291" max="12291" width="86.83203125" style="163" customWidth="1"/>
    <col min="12292" max="12292" width="10.6640625" style="163" customWidth="1"/>
    <col min="12293" max="12293" width="4" style="163" customWidth="1"/>
    <col min="12294" max="12294" width="19.1640625" style="163" customWidth="1"/>
    <col min="12295" max="12295" width="3.33203125" style="163" customWidth="1"/>
    <col min="12296" max="12544" width="9.33203125" style="163"/>
    <col min="12545" max="12545" width="5.5" style="163" customWidth="1"/>
    <col min="12546" max="12546" width="9.33203125" style="163"/>
    <col min="12547" max="12547" width="86.83203125" style="163" customWidth="1"/>
    <col min="12548" max="12548" width="10.6640625" style="163" customWidth="1"/>
    <col min="12549" max="12549" width="4" style="163" customWidth="1"/>
    <col min="12550" max="12550" width="19.1640625" style="163" customWidth="1"/>
    <col min="12551" max="12551" width="3.33203125" style="163" customWidth="1"/>
    <col min="12552" max="12800" width="9.33203125" style="163"/>
    <col min="12801" max="12801" width="5.5" style="163" customWidth="1"/>
    <col min="12802" max="12802" width="9.33203125" style="163"/>
    <col min="12803" max="12803" width="86.83203125" style="163" customWidth="1"/>
    <col min="12804" max="12804" width="10.6640625" style="163" customWidth="1"/>
    <col min="12805" max="12805" width="4" style="163" customWidth="1"/>
    <col min="12806" max="12806" width="19.1640625" style="163" customWidth="1"/>
    <col min="12807" max="12807" width="3.33203125" style="163" customWidth="1"/>
    <col min="12808" max="13056" width="9.33203125" style="163"/>
    <col min="13057" max="13057" width="5.5" style="163" customWidth="1"/>
    <col min="13058" max="13058" width="9.33203125" style="163"/>
    <col min="13059" max="13059" width="86.83203125" style="163" customWidth="1"/>
    <col min="13060" max="13060" width="10.6640625" style="163" customWidth="1"/>
    <col min="13061" max="13061" width="4" style="163" customWidth="1"/>
    <col min="13062" max="13062" width="19.1640625" style="163" customWidth="1"/>
    <col min="13063" max="13063" width="3.33203125" style="163" customWidth="1"/>
    <col min="13064" max="13312" width="9.33203125" style="163"/>
    <col min="13313" max="13313" width="5.5" style="163" customWidth="1"/>
    <col min="13314" max="13314" width="9.33203125" style="163"/>
    <col min="13315" max="13315" width="86.83203125" style="163" customWidth="1"/>
    <col min="13316" max="13316" width="10.6640625" style="163" customWidth="1"/>
    <col min="13317" max="13317" width="4" style="163" customWidth="1"/>
    <col min="13318" max="13318" width="19.1640625" style="163" customWidth="1"/>
    <col min="13319" max="13319" width="3.33203125" style="163" customWidth="1"/>
    <col min="13320" max="13568" width="9.33203125" style="163"/>
    <col min="13569" max="13569" width="5.5" style="163" customWidth="1"/>
    <col min="13570" max="13570" width="9.33203125" style="163"/>
    <col min="13571" max="13571" width="86.83203125" style="163" customWidth="1"/>
    <col min="13572" max="13572" width="10.6640625" style="163" customWidth="1"/>
    <col min="13573" max="13573" width="4" style="163" customWidth="1"/>
    <col min="13574" max="13574" width="19.1640625" style="163" customWidth="1"/>
    <col min="13575" max="13575" width="3.33203125" style="163" customWidth="1"/>
    <col min="13576" max="13824" width="9.33203125" style="163"/>
    <col min="13825" max="13825" width="5.5" style="163" customWidth="1"/>
    <col min="13826" max="13826" width="9.33203125" style="163"/>
    <col min="13827" max="13827" width="86.83203125" style="163" customWidth="1"/>
    <col min="13828" max="13828" width="10.6640625" style="163" customWidth="1"/>
    <col min="13829" max="13829" width="4" style="163" customWidth="1"/>
    <col min="13830" max="13830" width="19.1640625" style="163" customWidth="1"/>
    <col min="13831" max="13831" width="3.33203125" style="163" customWidth="1"/>
    <col min="13832" max="14080" width="9.33203125" style="163"/>
    <col min="14081" max="14081" width="5.5" style="163" customWidth="1"/>
    <col min="14082" max="14082" width="9.33203125" style="163"/>
    <col min="14083" max="14083" width="86.83203125" style="163" customWidth="1"/>
    <col min="14084" max="14084" width="10.6640625" style="163" customWidth="1"/>
    <col min="14085" max="14085" width="4" style="163" customWidth="1"/>
    <col min="14086" max="14086" width="19.1640625" style="163" customWidth="1"/>
    <col min="14087" max="14087" width="3.33203125" style="163" customWidth="1"/>
    <col min="14088" max="14336" width="9.33203125" style="163"/>
    <col min="14337" max="14337" width="5.5" style="163" customWidth="1"/>
    <col min="14338" max="14338" width="9.33203125" style="163"/>
    <col min="14339" max="14339" width="86.83203125" style="163" customWidth="1"/>
    <col min="14340" max="14340" width="10.6640625" style="163" customWidth="1"/>
    <col min="14341" max="14341" width="4" style="163" customWidth="1"/>
    <col min="14342" max="14342" width="19.1640625" style="163" customWidth="1"/>
    <col min="14343" max="14343" width="3.33203125" style="163" customWidth="1"/>
    <col min="14344" max="14592" width="9.33203125" style="163"/>
    <col min="14593" max="14593" width="5.5" style="163" customWidth="1"/>
    <col min="14594" max="14594" width="9.33203125" style="163"/>
    <col min="14595" max="14595" width="86.83203125" style="163" customWidth="1"/>
    <col min="14596" max="14596" width="10.6640625" style="163" customWidth="1"/>
    <col min="14597" max="14597" width="4" style="163" customWidth="1"/>
    <col min="14598" max="14598" width="19.1640625" style="163" customWidth="1"/>
    <col min="14599" max="14599" width="3.33203125" style="163" customWidth="1"/>
    <col min="14600" max="14848" width="9.33203125" style="163"/>
    <col min="14849" max="14849" width="5.5" style="163" customWidth="1"/>
    <col min="14850" max="14850" width="9.33203125" style="163"/>
    <col min="14851" max="14851" width="86.83203125" style="163" customWidth="1"/>
    <col min="14852" max="14852" width="10.6640625" style="163" customWidth="1"/>
    <col min="14853" max="14853" width="4" style="163" customWidth="1"/>
    <col min="14854" max="14854" width="19.1640625" style="163" customWidth="1"/>
    <col min="14855" max="14855" width="3.33203125" style="163" customWidth="1"/>
    <col min="14856" max="15104" width="9.33203125" style="163"/>
    <col min="15105" max="15105" width="5.5" style="163" customWidth="1"/>
    <col min="15106" max="15106" width="9.33203125" style="163"/>
    <col min="15107" max="15107" width="86.83203125" style="163" customWidth="1"/>
    <col min="15108" max="15108" width="10.6640625" style="163" customWidth="1"/>
    <col min="15109" max="15109" width="4" style="163" customWidth="1"/>
    <col min="15110" max="15110" width="19.1640625" style="163" customWidth="1"/>
    <col min="15111" max="15111" width="3.33203125" style="163" customWidth="1"/>
    <col min="15112" max="15360" width="9.33203125" style="163"/>
    <col min="15361" max="15361" width="5.5" style="163" customWidth="1"/>
    <col min="15362" max="15362" width="9.33203125" style="163"/>
    <col min="15363" max="15363" width="86.83203125" style="163" customWidth="1"/>
    <col min="15364" max="15364" width="10.6640625" style="163" customWidth="1"/>
    <col min="15365" max="15365" width="4" style="163" customWidth="1"/>
    <col min="15366" max="15366" width="19.1640625" style="163" customWidth="1"/>
    <col min="15367" max="15367" width="3.33203125" style="163" customWidth="1"/>
    <col min="15368" max="15616" width="9.33203125" style="163"/>
    <col min="15617" max="15617" width="5.5" style="163" customWidth="1"/>
    <col min="15618" max="15618" width="9.33203125" style="163"/>
    <col min="15619" max="15619" width="86.83203125" style="163" customWidth="1"/>
    <col min="15620" max="15620" width="10.6640625" style="163" customWidth="1"/>
    <col min="15621" max="15621" width="4" style="163" customWidth="1"/>
    <col min="15622" max="15622" width="19.1640625" style="163" customWidth="1"/>
    <col min="15623" max="15623" width="3.33203125" style="163" customWidth="1"/>
    <col min="15624" max="15872" width="9.33203125" style="163"/>
    <col min="15873" max="15873" width="5.5" style="163" customWidth="1"/>
    <col min="15874" max="15874" width="9.33203125" style="163"/>
    <col min="15875" max="15875" width="86.83203125" style="163" customWidth="1"/>
    <col min="15876" max="15876" width="10.6640625" style="163" customWidth="1"/>
    <col min="15877" max="15877" width="4" style="163" customWidth="1"/>
    <col min="15878" max="15878" width="19.1640625" style="163" customWidth="1"/>
    <col min="15879" max="15879" width="3.33203125" style="163" customWidth="1"/>
    <col min="15880" max="16128" width="9.33203125" style="163"/>
    <col min="16129" max="16129" width="5.5" style="163" customWidth="1"/>
    <col min="16130" max="16130" width="9.33203125" style="163"/>
    <col min="16131" max="16131" width="86.83203125" style="163" customWidth="1"/>
    <col min="16132" max="16132" width="10.6640625" style="163" customWidth="1"/>
    <col min="16133" max="16133" width="4" style="163" customWidth="1"/>
    <col min="16134" max="16134" width="19.1640625" style="163" customWidth="1"/>
    <col min="16135" max="16135" width="3.33203125" style="163" customWidth="1"/>
    <col min="16136" max="16384" width="9.33203125" style="163"/>
  </cols>
  <sheetData>
    <row r="1" spans="1:10" ht="12.95" customHeight="1">
      <c r="A1" s="766" t="s">
        <v>1416</v>
      </c>
      <c r="B1" s="767"/>
      <c r="C1" s="725"/>
      <c r="D1" s="725"/>
      <c r="E1" s="766"/>
      <c r="F1" s="768"/>
      <c r="G1" s="768" t="s">
        <v>559</v>
      </c>
      <c r="H1" s="769"/>
      <c r="I1" s="769"/>
      <c r="J1" s="769"/>
    </row>
    <row r="2" spans="1:10" ht="12.95" customHeight="1">
      <c r="A2" s="770"/>
      <c r="B2" s="771"/>
      <c r="C2" s="771"/>
      <c r="D2" s="771"/>
      <c r="E2" s="771"/>
      <c r="F2" s="771"/>
      <c r="G2" s="772"/>
      <c r="H2" s="769"/>
      <c r="I2" s="769"/>
      <c r="J2" s="769"/>
    </row>
    <row r="3" spans="1:10" ht="12.95" customHeight="1">
      <c r="A3" s="773"/>
      <c r="B3" s="774" t="s">
        <v>1417</v>
      </c>
      <c r="C3" s="774"/>
      <c r="D3" s="774"/>
      <c r="E3" s="774"/>
      <c r="F3" s="774"/>
      <c r="G3" s="775"/>
      <c r="H3" s="769"/>
      <c r="I3" s="769"/>
      <c r="J3" s="769"/>
    </row>
    <row r="4" spans="1:10" ht="12.95" customHeight="1">
      <c r="A4" s="776"/>
      <c r="B4" s="777"/>
      <c r="C4" s="777"/>
      <c r="D4" s="777"/>
      <c r="E4" s="777"/>
      <c r="F4" s="777"/>
      <c r="G4" s="778"/>
      <c r="H4" s="769"/>
      <c r="I4" s="769"/>
      <c r="J4" s="769"/>
    </row>
    <row r="5" spans="1:10" ht="12.95" customHeight="1">
      <c r="A5" s="776"/>
      <c r="B5" s="777"/>
      <c r="C5" s="777"/>
      <c r="D5" s="779"/>
      <c r="E5" s="777"/>
      <c r="F5" s="777"/>
      <c r="G5" s="778"/>
      <c r="H5" s="769"/>
      <c r="I5" s="769"/>
      <c r="J5" s="769"/>
    </row>
    <row r="6" spans="1:10" ht="12.95" customHeight="1">
      <c r="A6" s="776"/>
      <c r="B6" s="777"/>
      <c r="C6" s="777"/>
      <c r="D6" s="779"/>
      <c r="E6" s="777"/>
      <c r="F6" s="780" t="s">
        <v>1418</v>
      </c>
      <c r="G6" s="778"/>
      <c r="H6" s="769"/>
      <c r="I6" s="769"/>
      <c r="J6" s="769"/>
    </row>
    <row r="7" spans="1:10" ht="12.95" customHeight="1">
      <c r="A7" s="776"/>
      <c r="B7" s="777"/>
      <c r="C7" s="777"/>
      <c r="D7" s="777"/>
      <c r="E7" s="777"/>
      <c r="F7" s="777"/>
      <c r="G7" s="778"/>
      <c r="H7" s="769"/>
      <c r="I7" s="769"/>
      <c r="J7" s="769"/>
    </row>
    <row r="8" spans="1:10" ht="12.95" customHeight="1">
      <c r="A8" s="781">
        <v>1</v>
      </c>
      <c r="B8" s="777" t="s">
        <v>1419</v>
      </c>
      <c r="C8" s="777"/>
      <c r="D8" s="777"/>
      <c r="E8" s="777"/>
      <c r="F8" s="777"/>
      <c r="G8" s="778"/>
      <c r="H8" s="769"/>
      <c r="I8" s="769"/>
      <c r="J8" s="769"/>
    </row>
    <row r="9" spans="1:10" ht="12.95" customHeight="1">
      <c r="A9" s="776"/>
      <c r="B9" s="777" t="s">
        <v>1420</v>
      </c>
      <c r="C9" s="777"/>
      <c r="D9" s="777"/>
      <c r="E9" s="777"/>
      <c r="F9" s="782">
        <v>50</v>
      </c>
      <c r="G9" s="778"/>
      <c r="H9" s="769"/>
      <c r="I9" s="769"/>
      <c r="J9" s="769"/>
    </row>
    <row r="10" spans="1:10" ht="12.95" customHeight="1">
      <c r="A10" s="781"/>
      <c r="B10" s="777" t="s">
        <v>1421</v>
      </c>
      <c r="C10" s="777"/>
      <c r="D10" s="777"/>
      <c r="E10" s="777"/>
      <c r="F10" s="782">
        <v>50</v>
      </c>
      <c r="G10" s="778"/>
      <c r="H10" s="769"/>
      <c r="I10" s="769"/>
      <c r="J10" s="769"/>
    </row>
    <row r="11" spans="1:10" ht="12.95" customHeight="1">
      <c r="A11" s="781"/>
      <c r="B11" s="777"/>
      <c r="C11" s="777"/>
      <c r="D11" s="777"/>
      <c r="E11" s="777"/>
      <c r="F11" s="783">
        <f>SUM(F9:F10)</f>
        <v>100</v>
      </c>
      <c r="G11" s="778"/>
      <c r="H11" s="769"/>
      <c r="I11" s="769"/>
      <c r="J11" s="769"/>
    </row>
    <row r="12" spans="1:10" ht="12.95" customHeight="1">
      <c r="A12" s="781"/>
      <c r="B12" s="777"/>
      <c r="C12" s="777"/>
      <c r="D12" s="777"/>
      <c r="E12" s="777"/>
      <c r="F12" s="782"/>
      <c r="G12" s="778"/>
      <c r="H12" s="769"/>
      <c r="I12" s="769"/>
      <c r="J12" s="769"/>
    </row>
    <row r="13" spans="1:10" ht="12.95" customHeight="1">
      <c r="A13" s="781">
        <v>2</v>
      </c>
      <c r="B13" s="777" t="s">
        <v>1422</v>
      </c>
      <c r="C13" s="777"/>
      <c r="D13" s="777"/>
      <c r="E13" s="777"/>
      <c r="F13" s="782"/>
      <c r="G13" s="778"/>
      <c r="H13" s="769"/>
      <c r="I13" s="769"/>
      <c r="J13" s="769"/>
    </row>
    <row r="14" spans="1:10" ht="12.95" customHeight="1">
      <c r="A14" s="781"/>
      <c r="B14" s="777" t="s">
        <v>1423</v>
      </c>
      <c r="C14" s="777"/>
      <c r="D14" s="777"/>
      <c r="E14" s="777"/>
      <c r="F14" s="782">
        <v>25</v>
      </c>
      <c r="G14" s="778"/>
      <c r="H14" s="769"/>
      <c r="I14" s="769"/>
      <c r="J14" s="769"/>
    </row>
    <row r="15" spans="1:10" ht="12.95" customHeight="1">
      <c r="A15" s="781"/>
      <c r="B15" s="777" t="s">
        <v>1424</v>
      </c>
      <c r="C15" s="777"/>
      <c r="D15" s="777"/>
      <c r="E15" s="777"/>
      <c r="F15" s="782">
        <v>25</v>
      </c>
      <c r="G15" s="778"/>
      <c r="H15" s="769"/>
      <c r="I15" s="769"/>
      <c r="J15" s="769"/>
    </row>
    <row r="16" spans="1:10" ht="12.95" customHeight="1">
      <c r="A16" s="781"/>
      <c r="B16" s="777" t="s">
        <v>1420</v>
      </c>
      <c r="C16" s="777"/>
      <c r="D16" s="777"/>
      <c r="E16" s="777"/>
      <c r="F16" s="782">
        <v>16.670000000000002</v>
      </c>
      <c r="G16" s="778"/>
      <c r="H16" s="769"/>
      <c r="I16" s="769"/>
      <c r="J16" s="769"/>
    </row>
    <row r="17" spans="1:17" ht="12.95" customHeight="1">
      <c r="A17" s="781"/>
      <c r="B17" s="777" t="s">
        <v>1425</v>
      </c>
      <c r="C17" s="777"/>
      <c r="D17" s="777"/>
      <c r="E17" s="777"/>
      <c r="F17" s="782">
        <v>16.670000000000002</v>
      </c>
      <c r="G17" s="778"/>
      <c r="H17" s="769"/>
      <c r="I17" s="769"/>
      <c r="J17" s="769"/>
    </row>
    <row r="18" spans="1:17" ht="12.95" customHeight="1">
      <c r="A18" s="781"/>
      <c r="B18" s="777" t="s">
        <v>1426</v>
      </c>
      <c r="C18" s="777"/>
      <c r="D18" s="777"/>
      <c r="E18" s="777"/>
      <c r="F18" s="782">
        <v>8.33</v>
      </c>
      <c r="G18" s="778"/>
      <c r="H18" s="769"/>
      <c r="I18" s="769"/>
      <c r="J18" s="769"/>
    </row>
    <row r="19" spans="1:17" ht="12.95" customHeight="1">
      <c r="A19" s="781"/>
      <c r="B19" s="784" t="s">
        <v>1421</v>
      </c>
      <c r="C19" s="777"/>
      <c r="D19" s="777"/>
      <c r="E19" s="777"/>
      <c r="F19" s="785">
        <v>8.33</v>
      </c>
      <c r="G19" s="778"/>
      <c r="H19" s="769"/>
      <c r="I19" s="769"/>
      <c r="J19" s="769"/>
    </row>
    <row r="20" spans="1:17" ht="12.95" customHeight="1">
      <c r="A20" s="781"/>
      <c r="B20" s="777"/>
      <c r="C20" s="777"/>
      <c r="D20" s="777"/>
      <c r="E20" s="777"/>
      <c r="F20" s="785">
        <f>SUM(F13:F19)</f>
        <v>100</v>
      </c>
      <c r="G20" s="778"/>
      <c r="H20" s="769"/>
      <c r="I20" s="769"/>
      <c r="J20" s="769"/>
    </row>
    <row r="21" spans="1:17" ht="12.95" customHeight="1">
      <c r="A21" s="781"/>
      <c r="B21" s="765" t="s">
        <v>1427</v>
      </c>
      <c r="C21" s="765"/>
      <c r="D21" s="777"/>
      <c r="E21" s="777"/>
      <c r="F21" s="782"/>
      <c r="G21" s="778"/>
      <c r="H21" s="769"/>
      <c r="I21" s="769"/>
      <c r="J21" s="769"/>
    </row>
    <row r="22" spans="1:17" ht="12.95" customHeight="1">
      <c r="A22" s="781"/>
      <c r="B22" s="765" t="s">
        <v>1428</v>
      </c>
      <c r="C22" s="765"/>
      <c r="D22" s="777"/>
      <c r="E22" s="777"/>
      <c r="F22" s="782"/>
      <c r="G22" s="778"/>
      <c r="H22" s="769"/>
      <c r="I22" s="769"/>
      <c r="J22" s="769"/>
    </row>
    <row r="23" spans="1:17" ht="12.95" customHeight="1">
      <c r="A23" s="781"/>
      <c r="B23" s="777"/>
      <c r="C23" s="777"/>
      <c r="D23" s="777"/>
      <c r="E23" s="777"/>
      <c r="F23" s="782"/>
      <c r="G23" s="778"/>
      <c r="H23" s="769"/>
      <c r="I23" s="769"/>
      <c r="J23" s="769"/>
    </row>
    <row r="24" spans="1:17" ht="12.95" customHeight="1">
      <c r="A24" s="781">
        <v>3</v>
      </c>
      <c r="B24" s="777" t="s">
        <v>1429</v>
      </c>
      <c r="C24" s="777"/>
      <c r="D24" s="777"/>
      <c r="E24" s="777"/>
      <c r="F24" s="782"/>
      <c r="G24" s="778"/>
      <c r="H24" s="769"/>
      <c r="I24" s="769"/>
      <c r="J24" s="769"/>
    </row>
    <row r="25" spans="1:17" ht="12.95" customHeight="1">
      <c r="A25" s="781"/>
      <c r="B25" s="777" t="s">
        <v>1421</v>
      </c>
      <c r="C25" s="777"/>
      <c r="D25" s="777"/>
      <c r="E25" s="777"/>
      <c r="F25" s="782">
        <v>66.67</v>
      </c>
      <c r="G25" s="778"/>
      <c r="H25" s="769"/>
      <c r="I25" s="769"/>
      <c r="J25" s="769"/>
    </row>
    <row r="26" spans="1:17" ht="12.95" customHeight="1">
      <c r="A26" s="781"/>
      <c r="B26" s="777" t="s">
        <v>1420</v>
      </c>
      <c r="C26" s="777"/>
      <c r="D26" s="777"/>
      <c r="E26" s="777"/>
      <c r="F26" s="782">
        <v>33.33</v>
      </c>
      <c r="G26" s="778"/>
      <c r="H26" s="769"/>
      <c r="I26" s="769"/>
      <c r="J26" s="769"/>
    </row>
    <row r="27" spans="1:17" ht="12.95" customHeight="1">
      <c r="A27" s="781"/>
      <c r="B27" s="777"/>
      <c r="C27" s="777"/>
      <c r="D27" s="777"/>
      <c r="E27" s="777"/>
      <c r="F27" s="783">
        <f>SUM(F25:F26)</f>
        <v>100</v>
      </c>
      <c r="G27" s="778"/>
      <c r="H27" s="769"/>
      <c r="I27" s="769"/>
      <c r="J27" s="769"/>
      <c r="O27" s="786"/>
      <c r="P27" s="786"/>
      <c r="Q27" s="787"/>
    </row>
    <row r="28" spans="1:17" ht="12.95" customHeight="1">
      <c r="A28" s="781"/>
      <c r="B28" s="777"/>
      <c r="C28" s="777"/>
      <c r="D28" s="777"/>
      <c r="E28" s="777"/>
      <c r="F28" s="782"/>
      <c r="G28" s="778"/>
      <c r="H28" s="769"/>
      <c r="I28" s="769"/>
      <c r="J28" s="769"/>
    </row>
    <row r="29" spans="1:17" ht="12.95" customHeight="1">
      <c r="A29" s="781">
        <v>4</v>
      </c>
      <c r="B29" s="777" t="s">
        <v>1430</v>
      </c>
      <c r="C29" s="777"/>
      <c r="D29" s="777"/>
      <c r="E29" s="777"/>
      <c r="F29" s="782"/>
      <c r="G29" s="778"/>
      <c r="H29" s="769"/>
      <c r="I29" s="769"/>
      <c r="J29" s="769"/>
    </row>
    <row r="30" spans="1:17" ht="12.95" customHeight="1">
      <c r="A30" s="781"/>
      <c r="B30" s="777" t="s">
        <v>1420</v>
      </c>
      <c r="C30" s="777"/>
      <c r="D30" s="777"/>
      <c r="E30" s="777"/>
      <c r="F30" s="782">
        <v>50</v>
      </c>
      <c r="G30" s="778"/>
      <c r="H30" s="769"/>
      <c r="I30" s="769"/>
      <c r="J30" s="769"/>
    </row>
    <row r="31" spans="1:17" ht="12.95" customHeight="1">
      <c r="A31" s="781"/>
      <c r="B31" s="777" t="s">
        <v>1421</v>
      </c>
      <c r="C31" s="777"/>
      <c r="D31" s="777"/>
      <c r="E31" s="777"/>
      <c r="F31" s="782">
        <v>50</v>
      </c>
      <c r="G31" s="778"/>
      <c r="H31" s="769"/>
      <c r="I31" s="769"/>
      <c r="J31" s="769"/>
    </row>
    <row r="32" spans="1:17" ht="12.95" customHeight="1">
      <c r="A32" s="781"/>
      <c r="B32" s="777"/>
      <c r="C32" s="777"/>
      <c r="D32" s="777"/>
      <c r="E32" s="777"/>
      <c r="F32" s="783">
        <f>SUM(F30:F31)</f>
        <v>100</v>
      </c>
      <c r="G32" s="778"/>
      <c r="H32" s="769"/>
      <c r="I32" s="769"/>
      <c r="J32" s="769"/>
    </row>
    <row r="33" spans="1:10" ht="12.95" customHeight="1">
      <c r="A33" s="781"/>
      <c r="B33" s="765" t="s">
        <v>1431</v>
      </c>
      <c r="C33" s="765"/>
      <c r="D33" s="777"/>
      <c r="E33" s="777"/>
      <c r="F33" s="782"/>
      <c r="G33" s="778"/>
      <c r="H33" s="769"/>
      <c r="I33" s="769"/>
      <c r="J33" s="769"/>
    </row>
    <row r="34" spans="1:10" ht="12.95" customHeight="1">
      <c r="A34" s="781"/>
      <c r="B34" s="765" t="s">
        <v>1432</v>
      </c>
      <c r="C34" s="765"/>
      <c r="D34" s="777"/>
      <c r="E34" s="777"/>
      <c r="F34" s="782"/>
      <c r="G34" s="778"/>
      <c r="H34" s="769"/>
      <c r="I34" s="769"/>
      <c r="J34" s="769"/>
    </row>
    <row r="35" spans="1:10" ht="12.95" customHeight="1">
      <c r="A35" s="781"/>
      <c r="B35" s="777"/>
      <c r="C35" s="777"/>
      <c r="D35" s="777"/>
      <c r="E35" s="777"/>
      <c r="F35" s="782"/>
      <c r="G35" s="778"/>
      <c r="H35" s="769"/>
      <c r="I35" s="769"/>
      <c r="J35" s="769"/>
    </row>
    <row r="36" spans="1:10" ht="12.95" customHeight="1">
      <c r="A36" s="781">
        <v>5</v>
      </c>
      <c r="B36" s="777" t="s">
        <v>1433</v>
      </c>
      <c r="C36" s="777"/>
      <c r="D36" s="777"/>
      <c r="E36" s="777"/>
      <c r="F36" s="782"/>
      <c r="G36" s="778"/>
      <c r="H36" s="769"/>
      <c r="I36" s="769"/>
      <c r="J36" s="769"/>
    </row>
    <row r="37" spans="1:10" ht="12.95" customHeight="1">
      <c r="A37" s="781"/>
      <c r="B37" s="777" t="s">
        <v>1421</v>
      </c>
      <c r="C37" s="777"/>
      <c r="D37" s="777"/>
      <c r="E37" s="777"/>
      <c r="F37" s="782">
        <v>41.67</v>
      </c>
      <c r="G37" s="778"/>
      <c r="H37" s="769"/>
      <c r="I37" s="769"/>
      <c r="J37" s="769"/>
    </row>
    <row r="38" spans="1:10" ht="12.95" customHeight="1">
      <c r="A38" s="781"/>
      <c r="B38" s="777" t="s">
        <v>1420</v>
      </c>
      <c r="C38" s="777"/>
      <c r="D38" s="777"/>
      <c r="E38" s="777"/>
      <c r="F38" s="782">
        <v>25</v>
      </c>
      <c r="G38" s="778"/>
      <c r="H38" s="769"/>
      <c r="I38" s="769"/>
      <c r="J38" s="769"/>
    </row>
    <row r="39" spans="1:10" ht="12.95" customHeight="1">
      <c r="A39" s="781"/>
      <c r="B39" s="784" t="s">
        <v>1434</v>
      </c>
      <c r="C39" s="777"/>
      <c r="D39" s="777"/>
      <c r="E39" s="777"/>
      <c r="F39" s="782">
        <v>16.670000000000002</v>
      </c>
      <c r="G39" s="778"/>
      <c r="H39" s="769"/>
      <c r="I39" s="769"/>
      <c r="J39" s="769"/>
    </row>
    <row r="40" spans="1:10" ht="12.95" customHeight="1">
      <c r="A40" s="781"/>
      <c r="B40" s="784" t="s">
        <v>1435</v>
      </c>
      <c r="C40" s="777"/>
      <c r="D40" s="777"/>
      <c r="E40" s="777"/>
      <c r="F40" s="782">
        <v>8.33</v>
      </c>
      <c r="G40" s="778"/>
      <c r="H40" s="769"/>
      <c r="I40" s="769"/>
      <c r="J40" s="769"/>
    </row>
    <row r="41" spans="1:10" ht="12.95" customHeight="1">
      <c r="A41" s="781"/>
      <c r="B41" s="784" t="s">
        <v>1436</v>
      </c>
      <c r="C41" s="777"/>
      <c r="D41" s="777"/>
      <c r="E41" s="777"/>
      <c r="F41" s="785">
        <v>8.33</v>
      </c>
      <c r="G41" s="778"/>
      <c r="H41" s="769"/>
      <c r="I41" s="769"/>
      <c r="J41" s="769"/>
    </row>
    <row r="42" spans="1:10" ht="12.95" customHeight="1">
      <c r="A42" s="781"/>
      <c r="B42" s="765" t="s">
        <v>598</v>
      </c>
      <c r="C42" s="765"/>
      <c r="D42" s="777"/>
      <c r="E42" s="777"/>
      <c r="F42" s="785">
        <f>SUM(F37:F41)</f>
        <v>100</v>
      </c>
      <c r="G42" s="778"/>
      <c r="H42" s="769"/>
      <c r="I42" s="769"/>
      <c r="J42" s="769"/>
    </row>
    <row r="43" spans="1:10" ht="12.95" customHeight="1">
      <c r="A43" s="781"/>
      <c r="B43" s="765" t="s">
        <v>1437</v>
      </c>
      <c r="C43" s="765"/>
      <c r="D43" s="777"/>
      <c r="E43" s="777"/>
      <c r="F43" s="782"/>
      <c r="G43" s="778"/>
      <c r="H43" s="769"/>
      <c r="I43" s="769"/>
      <c r="J43" s="769"/>
    </row>
    <row r="44" spans="1:10" ht="12.95" customHeight="1">
      <c r="A44" s="781"/>
      <c r="B44" s="765" t="s">
        <v>1438</v>
      </c>
      <c r="C44" s="765"/>
      <c r="D44" s="777"/>
      <c r="E44" s="777"/>
      <c r="F44" s="782"/>
      <c r="G44" s="778"/>
      <c r="H44" s="769"/>
      <c r="I44" s="769"/>
      <c r="J44" s="769"/>
    </row>
    <row r="45" spans="1:10" ht="12.95" customHeight="1">
      <c r="A45" s="781"/>
      <c r="B45" s="765" t="s">
        <v>1439</v>
      </c>
      <c r="C45" s="765"/>
      <c r="D45" s="777"/>
      <c r="E45" s="777"/>
      <c r="F45" s="782"/>
      <c r="G45" s="778"/>
      <c r="H45" s="769"/>
      <c r="I45" s="769"/>
      <c r="J45" s="769"/>
    </row>
    <row r="46" spans="1:10" ht="12.95" customHeight="1">
      <c r="A46" s="781"/>
      <c r="B46" s="777" t="s">
        <v>598</v>
      </c>
      <c r="C46" s="777"/>
      <c r="D46" s="777"/>
      <c r="E46" s="777"/>
      <c r="F46" s="782"/>
      <c r="G46" s="778"/>
      <c r="H46" s="769"/>
      <c r="I46" s="769"/>
      <c r="J46" s="769"/>
    </row>
    <row r="47" spans="1:10" ht="12.95" customHeight="1">
      <c r="A47" s="781">
        <v>6</v>
      </c>
      <c r="B47" s="777" t="s">
        <v>1440</v>
      </c>
      <c r="C47" s="777"/>
      <c r="D47" s="777"/>
      <c r="E47" s="777"/>
      <c r="F47" s="782"/>
      <c r="G47" s="778"/>
      <c r="H47" s="769"/>
      <c r="I47" s="769"/>
      <c r="J47" s="769"/>
    </row>
    <row r="48" spans="1:10" ht="12.95" customHeight="1">
      <c r="A48" s="781"/>
      <c r="B48" s="777" t="s">
        <v>1420</v>
      </c>
      <c r="C48" s="777"/>
      <c r="D48" s="777"/>
      <c r="E48" s="777"/>
      <c r="F48" s="782">
        <v>50</v>
      </c>
      <c r="G48" s="778"/>
      <c r="H48" s="769"/>
      <c r="I48" s="769"/>
      <c r="J48" s="769"/>
    </row>
    <row r="49" spans="1:10" ht="12.95" customHeight="1">
      <c r="A49" s="781"/>
      <c r="B49" s="777" t="s">
        <v>1421</v>
      </c>
      <c r="C49" s="777"/>
      <c r="D49" s="777"/>
      <c r="E49" s="777"/>
      <c r="F49" s="782">
        <v>50</v>
      </c>
      <c r="G49" s="778"/>
      <c r="H49" s="769"/>
      <c r="I49" s="769"/>
      <c r="J49" s="769"/>
    </row>
    <row r="50" spans="1:10" ht="12.95" customHeight="1">
      <c r="A50" s="781"/>
      <c r="B50" s="777"/>
      <c r="C50" s="777"/>
      <c r="D50" s="777"/>
      <c r="E50" s="777"/>
      <c r="F50" s="788">
        <f>SUM(F48:F49)</f>
        <v>100</v>
      </c>
      <c r="G50" s="778"/>
      <c r="H50" s="769"/>
      <c r="I50" s="769"/>
      <c r="J50" s="769"/>
    </row>
    <row r="51" spans="1:10" ht="12.95" customHeight="1">
      <c r="A51" s="781"/>
      <c r="B51" s="777"/>
      <c r="C51" s="777"/>
      <c r="D51" s="777"/>
      <c r="E51" s="777"/>
      <c r="F51" s="782"/>
      <c r="G51" s="778"/>
      <c r="H51" s="769"/>
      <c r="I51" s="769"/>
      <c r="J51" s="769"/>
    </row>
    <row r="52" spans="1:10" ht="12.95" customHeight="1">
      <c r="A52" s="781">
        <v>7</v>
      </c>
      <c r="B52" s="777" t="s">
        <v>1386</v>
      </c>
      <c r="C52" s="777"/>
      <c r="D52" s="777"/>
      <c r="E52" s="777"/>
      <c r="F52" s="782"/>
      <c r="G52" s="778"/>
      <c r="H52" s="769"/>
      <c r="I52" s="769"/>
      <c r="J52" s="769"/>
    </row>
    <row r="53" spans="1:10" ht="12.95" customHeight="1">
      <c r="A53" s="781"/>
      <c r="B53" s="777" t="s">
        <v>1441</v>
      </c>
      <c r="C53" s="777"/>
      <c r="D53" s="777"/>
      <c r="E53" s="777"/>
      <c r="F53" s="782">
        <v>25</v>
      </c>
      <c r="G53" s="778"/>
      <c r="H53" s="769"/>
      <c r="I53" s="769"/>
      <c r="J53" s="769"/>
    </row>
    <row r="54" spans="1:10" ht="12.95" customHeight="1">
      <c r="A54" s="781"/>
      <c r="B54" s="777" t="s">
        <v>1442</v>
      </c>
      <c r="C54" s="777"/>
      <c r="D54" s="777"/>
      <c r="E54" s="777"/>
      <c r="F54" s="782">
        <v>25</v>
      </c>
      <c r="G54" s="778"/>
      <c r="H54" s="769"/>
      <c r="I54" s="769"/>
      <c r="J54" s="769"/>
    </row>
    <row r="55" spans="1:10" ht="12.95" customHeight="1">
      <c r="A55" s="781"/>
      <c r="B55" s="777" t="s">
        <v>1423</v>
      </c>
      <c r="C55" s="777"/>
      <c r="D55" s="777"/>
      <c r="E55" s="777"/>
      <c r="F55" s="782">
        <v>25</v>
      </c>
      <c r="G55" s="778"/>
      <c r="H55" s="769"/>
      <c r="I55" s="769"/>
      <c r="J55" s="769"/>
    </row>
    <row r="56" spans="1:10" ht="12.95" customHeight="1">
      <c r="A56" s="781"/>
      <c r="B56" s="777" t="s">
        <v>1443</v>
      </c>
      <c r="C56" s="777"/>
      <c r="D56" s="777"/>
      <c r="E56" s="777"/>
      <c r="F56" s="785">
        <v>25</v>
      </c>
      <c r="G56" s="778"/>
      <c r="H56" s="769"/>
      <c r="I56" s="769"/>
      <c r="J56" s="769"/>
    </row>
    <row r="57" spans="1:10" ht="12.95" customHeight="1">
      <c r="A57" s="781"/>
      <c r="B57" s="777"/>
      <c r="C57" s="777"/>
      <c r="D57" s="777"/>
      <c r="E57" s="777"/>
      <c r="F57" s="785">
        <f>SUM(F52:F56)</f>
        <v>100</v>
      </c>
      <c r="G57" s="778"/>
      <c r="H57" s="769"/>
      <c r="I57" s="769"/>
      <c r="J57" s="769"/>
    </row>
    <row r="58" spans="1:10" ht="12.95" customHeight="1">
      <c r="A58" s="781"/>
      <c r="B58" s="765"/>
      <c r="C58" s="765"/>
      <c r="D58" s="777"/>
      <c r="E58" s="777"/>
      <c r="F58" s="782"/>
      <c r="G58" s="778"/>
      <c r="H58" s="769"/>
      <c r="I58" s="769"/>
      <c r="J58" s="769"/>
    </row>
    <row r="59" spans="1:10" ht="12.75" customHeight="1">
      <c r="A59" s="781">
        <v>8</v>
      </c>
      <c r="B59" s="777" t="s">
        <v>1444</v>
      </c>
      <c r="C59" s="777"/>
      <c r="D59" s="777"/>
      <c r="E59" s="777"/>
      <c r="F59" s="782"/>
      <c r="G59" s="778"/>
      <c r="H59" s="769"/>
      <c r="I59" s="769"/>
      <c r="J59" s="769"/>
    </row>
    <row r="60" spans="1:10" ht="12.75" customHeight="1">
      <c r="A60" s="781"/>
      <c r="B60" s="777" t="s">
        <v>1420</v>
      </c>
      <c r="C60" s="777"/>
      <c r="D60" s="777"/>
      <c r="E60" s="777"/>
      <c r="F60" s="782">
        <v>43.3</v>
      </c>
      <c r="G60" s="778"/>
      <c r="H60" s="769"/>
      <c r="I60" s="769"/>
      <c r="J60" s="769"/>
    </row>
    <row r="61" spans="1:10" ht="12.95" customHeight="1">
      <c r="A61" s="781"/>
      <c r="B61" s="777" t="s">
        <v>1421</v>
      </c>
      <c r="C61" s="777"/>
      <c r="D61" s="777"/>
      <c r="E61" s="777"/>
      <c r="F61" s="782">
        <v>42.09</v>
      </c>
      <c r="G61" s="778"/>
      <c r="H61" s="769"/>
      <c r="I61" s="769"/>
      <c r="J61" s="769"/>
    </row>
    <row r="62" spans="1:10" ht="12.95" customHeight="1">
      <c r="A62" s="781"/>
      <c r="B62" s="777" t="s">
        <v>1426</v>
      </c>
      <c r="C62" s="777"/>
      <c r="D62" s="777"/>
      <c r="E62" s="777"/>
      <c r="F62" s="785">
        <v>14.61</v>
      </c>
      <c r="G62" s="778"/>
      <c r="H62" s="769"/>
      <c r="I62" s="769"/>
      <c r="J62" s="769"/>
    </row>
    <row r="63" spans="1:10" ht="12.95" customHeight="1">
      <c r="A63" s="781"/>
      <c r="B63" s="777"/>
      <c r="C63" s="777"/>
      <c r="D63" s="777"/>
      <c r="E63" s="777"/>
      <c r="F63" s="785">
        <f>SUM(F59:F62)</f>
        <v>100</v>
      </c>
      <c r="G63" s="778"/>
      <c r="H63" s="769"/>
      <c r="I63" s="769"/>
      <c r="J63" s="769"/>
    </row>
    <row r="64" spans="1:10" ht="12.95" customHeight="1">
      <c r="A64" s="781"/>
      <c r="B64" s="765" t="s">
        <v>1445</v>
      </c>
      <c r="C64" s="765"/>
      <c r="D64" s="777"/>
      <c r="E64" s="777"/>
      <c r="F64" s="782"/>
      <c r="G64" s="778"/>
      <c r="H64" s="769"/>
      <c r="I64" s="769"/>
      <c r="J64" s="769"/>
    </row>
    <row r="65" spans="1:10" ht="12.95" customHeight="1">
      <c r="A65" s="781"/>
      <c r="B65" s="765" t="s">
        <v>1446</v>
      </c>
      <c r="C65" s="765"/>
      <c r="D65" s="777"/>
      <c r="E65" s="777"/>
      <c r="F65" s="782"/>
      <c r="G65" s="778"/>
      <c r="H65" s="769"/>
      <c r="I65" s="769"/>
      <c r="J65" s="769"/>
    </row>
    <row r="66" spans="1:10" ht="12.95" customHeight="1">
      <c r="A66" s="781"/>
      <c r="B66" s="789"/>
      <c r="C66" s="765"/>
      <c r="D66" s="777"/>
      <c r="E66" s="777"/>
      <c r="F66" s="782"/>
      <c r="G66" s="778"/>
      <c r="H66" s="769"/>
      <c r="I66" s="769"/>
      <c r="J66" s="769"/>
    </row>
    <row r="67" spans="1:10" ht="12.95" customHeight="1">
      <c r="A67" s="790"/>
      <c r="G67" s="778"/>
      <c r="H67" s="769"/>
      <c r="I67" s="769"/>
      <c r="J67" s="769"/>
    </row>
    <row r="68" spans="1:10" ht="12.95" customHeight="1">
      <c r="A68" s="790"/>
      <c r="G68" s="778"/>
      <c r="H68" s="769"/>
      <c r="I68" s="769"/>
      <c r="J68" s="769"/>
    </row>
    <row r="69" spans="1:10" ht="12.95" customHeight="1">
      <c r="A69" s="790"/>
      <c r="G69" s="778"/>
      <c r="H69" s="769"/>
      <c r="I69" s="769"/>
      <c r="J69" s="769"/>
    </row>
    <row r="70" spans="1:10" ht="12.75" customHeight="1">
      <c r="A70" s="781"/>
      <c r="B70" s="777"/>
      <c r="C70" s="777"/>
      <c r="D70" s="777"/>
      <c r="E70" s="777"/>
      <c r="F70" s="782"/>
      <c r="G70" s="778"/>
      <c r="H70" s="769"/>
      <c r="I70" s="769"/>
      <c r="J70" s="769"/>
    </row>
    <row r="71" spans="1:10" ht="12.95" customHeight="1">
      <c r="A71" s="781"/>
      <c r="B71" s="777"/>
      <c r="C71" s="777"/>
      <c r="D71" s="777"/>
      <c r="E71" s="777"/>
      <c r="F71" s="782"/>
      <c r="G71" s="778"/>
      <c r="H71" s="769"/>
      <c r="I71" s="769"/>
      <c r="J71" s="769"/>
    </row>
    <row r="72" spans="1:10" ht="12.95" customHeight="1">
      <c r="A72" s="781"/>
      <c r="B72" s="777"/>
      <c r="C72" s="777"/>
      <c r="D72" s="777"/>
      <c r="E72" s="777"/>
      <c r="F72" s="782"/>
      <c r="G72" s="778"/>
      <c r="H72" s="769"/>
      <c r="I72" s="769"/>
      <c r="J72" s="769"/>
    </row>
    <row r="73" spans="1:10" ht="12.95" customHeight="1">
      <c r="A73" s="781"/>
      <c r="B73" s="777"/>
      <c r="C73" s="777"/>
      <c r="D73" s="777"/>
      <c r="E73" s="777"/>
      <c r="F73" s="782"/>
      <c r="G73" s="778"/>
      <c r="H73" s="769"/>
      <c r="I73" s="769"/>
      <c r="J73" s="769"/>
    </row>
    <row r="74" spans="1:10" ht="12.95" customHeight="1">
      <c r="A74" s="781"/>
      <c r="B74" s="777"/>
      <c r="C74" s="777"/>
      <c r="D74" s="777"/>
      <c r="E74" s="777"/>
      <c r="F74" s="782"/>
      <c r="G74" s="778"/>
      <c r="H74" s="769"/>
      <c r="I74" s="769"/>
      <c r="J74" s="769"/>
    </row>
    <row r="75" spans="1:10" ht="12.75">
      <c r="A75" s="781"/>
      <c r="B75" s="777"/>
      <c r="C75" s="777"/>
      <c r="D75" s="777"/>
      <c r="E75" s="777"/>
      <c r="F75" s="782"/>
      <c r="G75" s="778"/>
      <c r="H75" s="769"/>
      <c r="I75" s="769"/>
      <c r="J75" s="769"/>
    </row>
    <row r="76" spans="1:10" ht="12.95" customHeight="1">
      <c r="A76" s="781"/>
      <c r="B76" s="777"/>
      <c r="C76" s="777"/>
      <c r="D76" s="777"/>
      <c r="E76" s="777"/>
      <c r="F76" s="782"/>
      <c r="G76" s="778"/>
      <c r="H76" s="769"/>
      <c r="I76" s="769"/>
      <c r="J76" s="769"/>
    </row>
    <row r="77" spans="1:10" ht="12.95" customHeight="1">
      <c r="A77" s="781"/>
      <c r="B77" s="791"/>
      <c r="C77" s="792"/>
      <c r="D77" s="791"/>
      <c r="E77" s="792"/>
      <c r="F77" s="793"/>
      <c r="G77" s="778"/>
      <c r="H77" s="769"/>
      <c r="I77" s="769"/>
      <c r="J77" s="769"/>
    </row>
    <row r="78" spans="1:10" ht="12.95" customHeight="1">
      <c r="A78" s="794"/>
      <c r="B78" s="795"/>
      <c r="C78" s="795"/>
      <c r="D78" s="795"/>
      <c r="E78" s="795"/>
      <c r="F78" s="796"/>
      <c r="G78" s="797"/>
      <c r="H78" s="769"/>
      <c r="I78" s="769"/>
      <c r="J78" s="769"/>
    </row>
    <row r="79" spans="1:10" ht="12.95" customHeight="1">
      <c r="A79" s="798"/>
      <c r="B79" s="799"/>
      <c r="C79" s="799"/>
      <c r="D79" s="725"/>
      <c r="E79" s="799"/>
      <c r="F79" s="800" t="s">
        <v>166</v>
      </c>
      <c r="G79" s="799"/>
      <c r="H79" s="769"/>
      <c r="I79" s="769"/>
      <c r="J79" s="769"/>
    </row>
    <row r="80" spans="1:10" ht="12.75">
      <c r="A80" s="798" t="str">
        <f>G1</f>
        <v>Road Initials:  BNSF               Year 2014</v>
      </c>
      <c r="B80" s="799"/>
      <c r="C80" s="799"/>
      <c r="D80" s="799"/>
      <c r="E80" s="799"/>
      <c r="F80" s="801"/>
      <c r="G80" s="802" t="s">
        <v>1447</v>
      </c>
      <c r="H80" s="769"/>
      <c r="I80" s="769"/>
      <c r="J80" s="769"/>
    </row>
    <row r="81" spans="1:10" ht="12.75">
      <c r="A81" s="803"/>
      <c r="B81" s="804"/>
      <c r="C81" s="804"/>
      <c r="D81" s="804"/>
      <c r="E81" s="804"/>
      <c r="F81" s="805"/>
      <c r="G81" s="772"/>
      <c r="H81" s="769"/>
      <c r="I81" s="769"/>
      <c r="J81" s="769"/>
    </row>
    <row r="82" spans="1:10" ht="12.75">
      <c r="A82" s="781"/>
      <c r="B82" s="774" t="s">
        <v>1417</v>
      </c>
      <c r="C82" s="774"/>
      <c r="D82" s="774"/>
      <c r="E82" s="774"/>
      <c r="F82" s="806"/>
      <c r="G82" s="775"/>
      <c r="H82" s="769"/>
      <c r="I82" s="769"/>
      <c r="J82" s="769"/>
    </row>
    <row r="83" spans="1:10" ht="12.75">
      <c r="A83" s="781"/>
      <c r="B83" s="777"/>
      <c r="C83" s="777"/>
      <c r="D83" s="777"/>
      <c r="E83" s="777"/>
      <c r="F83" s="782"/>
      <c r="G83" s="778"/>
      <c r="H83" s="769"/>
      <c r="I83" s="769"/>
      <c r="J83" s="769"/>
    </row>
    <row r="84" spans="1:10" ht="12.75">
      <c r="A84" s="781"/>
      <c r="B84" s="777"/>
      <c r="C84" s="777"/>
      <c r="D84" s="777"/>
      <c r="E84" s="777"/>
      <c r="F84" s="782"/>
      <c r="G84" s="778"/>
      <c r="H84" s="769"/>
      <c r="I84" s="769"/>
      <c r="J84" s="769"/>
    </row>
    <row r="85" spans="1:10" ht="12.75">
      <c r="A85" s="781"/>
      <c r="B85" s="777"/>
      <c r="C85" s="777"/>
      <c r="D85" s="777"/>
      <c r="E85" s="777"/>
      <c r="F85" s="807" t="s">
        <v>1418</v>
      </c>
      <c r="G85" s="778"/>
      <c r="H85" s="769"/>
      <c r="I85" s="769"/>
      <c r="J85" s="769"/>
    </row>
    <row r="86" spans="1:10" ht="12.75">
      <c r="A86" s="781"/>
      <c r="B86" s="777"/>
      <c r="C86" s="777"/>
      <c r="D86" s="777"/>
      <c r="E86" s="777"/>
      <c r="F86" s="782"/>
      <c r="G86" s="778"/>
      <c r="H86" s="769"/>
      <c r="I86" s="769"/>
      <c r="J86" s="769"/>
    </row>
    <row r="87" spans="1:10" ht="12.75">
      <c r="A87" s="781">
        <v>9</v>
      </c>
      <c r="B87" s="777" t="s">
        <v>1448</v>
      </c>
      <c r="C87" s="777"/>
      <c r="D87" s="777"/>
      <c r="E87" s="777"/>
      <c r="F87" s="782"/>
      <c r="G87" s="778"/>
      <c r="H87" s="769"/>
      <c r="I87" s="769"/>
      <c r="J87" s="769"/>
    </row>
    <row r="88" spans="1:10" ht="12.75">
      <c r="A88" s="781"/>
      <c r="B88" s="777" t="s">
        <v>1420</v>
      </c>
      <c r="C88" s="777"/>
      <c r="D88" s="777"/>
      <c r="E88" s="777"/>
      <c r="F88" s="782">
        <v>50</v>
      </c>
      <c r="G88" s="778"/>
      <c r="H88" s="769"/>
      <c r="I88" s="769"/>
      <c r="J88" s="769"/>
    </row>
    <row r="89" spans="1:10" ht="12.75">
      <c r="A89" s="781"/>
      <c r="B89" s="777" t="s">
        <v>1421</v>
      </c>
      <c r="C89" s="777"/>
      <c r="D89" s="777"/>
      <c r="E89" s="777"/>
      <c r="F89" s="782">
        <v>50</v>
      </c>
      <c r="G89" s="778"/>
      <c r="H89" s="769"/>
      <c r="I89" s="769"/>
      <c r="J89" s="769"/>
    </row>
    <row r="90" spans="1:10" ht="12.75">
      <c r="A90" s="781"/>
      <c r="B90" s="777"/>
      <c r="C90" s="777"/>
      <c r="D90" s="777"/>
      <c r="E90" s="777"/>
      <c r="F90" s="783">
        <f>SUM(F88:F89)</f>
        <v>100</v>
      </c>
      <c r="G90" s="778"/>
      <c r="H90" s="769"/>
      <c r="I90" s="769"/>
      <c r="J90" s="769"/>
    </row>
    <row r="91" spans="1:10" ht="12.75">
      <c r="A91" s="781"/>
      <c r="B91" s="777"/>
      <c r="C91" s="777"/>
      <c r="D91" s="777"/>
      <c r="E91" s="777"/>
      <c r="F91" s="782"/>
      <c r="G91" s="778"/>
      <c r="H91" s="769"/>
      <c r="I91" s="769"/>
      <c r="J91" s="769"/>
    </row>
    <row r="92" spans="1:10" ht="12.75">
      <c r="A92" s="781">
        <v>10</v>
      </c>
      <c r="B92" s="777" t="s">
        <v>1449</v>
      </c>
      <c r="C92" s="777"/>
      <c r="D92" s="777"/>
      <c r="E92" s="777"/>
      <c r="F92" s="782"/>
      <c r="G92" s="778"/>
      <c r="H92" s="769"/>
      <c r="I92" s="769"/>
      <c r="J92" s="769"/>
    </row>
    <row r="93" spans="1:10" ht="12.75">
      <c r="A93" s="781"/>
      <c r="B93" s="777" t="s">
        <v>1420</v>
      </c>
      <c r="C93" s="777"/>
      <c r="D93" s="777"/>
      <c r="E93" s="777"/>
      <c r="F93" s="782">
        <v>33.340000000000003</v>
      </c>
      <c r="G93" s="778"/>
      <c r="H93" s="769"/>
      <c r="I93" s="769"/>
      <c r="J93" s="769"/>
    </row>
    <row r="94" spans="1:10" ht="12.75">
      <c r="A94" s="781"/>
      <c r="B94" s="784" t="s">
        <v>1450</v>
      </c>
      <c r="C94" s="777"/>
      <c r="D94" s="777"/>
      <c r="E94" s="777"/>
      <c r="F94" s="782">
        <v>33.33</v>
      </c>
      <c r="G94" s="778"/>
      <c r="H94" s="769"/>
      <c r="I94" s="769"/>
      <c r="J94" s="769"/>
    </row>
    <row r="95" spans="1:10" ht="12.75">
      <c r="A95" s="781"/>
      <c r="B95" s="777" t="s">
        <v>1451</v>
      </c>
      <c r="C95" s="777"/>
      <c r="D95" s="777"/>
      <c r="E95" s="777"/>
      <c r="F95" s="782">
        <v>33.33</v>
      </c>
      <c r="G95" s="778"/>
      <c r="H95" s="769"/>
      <c r="I95" s="769"/>
      <c r="J95" s="769"/>
    </row>
    <row r="96" spans="1:10" ht="12.75">
      <c r="A96" s="781"/>
      <c r="B96" s="777" t="s">
        <v>598</v>
      </c>
      <c r="C96" s="777"/>
      <c r="D96" s="777"/>
      <c r="E96" s="777"/>
      <c r="F96" s="783">
        <f>SUM(F93:F95)</f>
        <v>100</v>
      </c>
      <c r="G96" s="778"/>
      <c r="H96" s="769"/>
      <c r="I96" s="769"/>
      <c r="J96" s="769"/>
    </row>
    <row r="97" spans="1:10" ht="12.75">
      <c r="A97" s="781"/>
      <c r="B97" s="765" t="s">
        <v>1452</v>
      </c>
      <c r="C97" s="765"/>
      <c r="D97" s="777"/>
      <c r="E97" s="777"/>
      <c r="F97" s="782"/>
      <c r="G97" s="778"/>
      <c r="H97" s="769"/>
      <c r="I97" s="769"/>
      <c r="J97" s="769"/>
    </row>
    <row r="98" spans="1:10" ht="12.75">
      <c r="A98" s="781"/>
      <c r="B98" s="765" t="s">
        <v>1428</v>
      </c>
      <c r="C98" s="765"/>
      <c r="D98" s="777"/>
      <c r="E98" s="777"/>
      <c r="F98" s="782"/>
      <c r="G98" s="778"/>
      <c r="H98" s="769"/>
      <c r="I98" s="769"/>
      <c r="J98" s="769"/>
    </row>
    <row r="99" spans="1:10" ht="12.75">
      <c r="A99" s="781"/>
      <c r="B99" s="808"/>
      <c r="C99" s="777"/>
      <c r="D99" s="777"/>
      <c r="E99" s="777"/>
      <c r="F99" s="782"/>
      <c r="G99" s="778"/>
      <c r="H99" s="769"/>
      <c r="I99" s="769"/>
      <c r="J99" s="769"/>
    </row>
    <row r="100" spans="1:10" ht="12.75">
      <c r="A100" s="781"/>
      <c r="B100" s="777"/>
      <c r="C100" s="777"/>
      <c r="D100" s="777"/>
      <c r="E100" s="777"/>
      <c r="F100" s="782"/>
      <c r="G100" s="778"/>
      <c r="H100" s="769"/>
      <c r="I100" s="769"/>
      <c r="J100" s="769"/>
    </row>
    <row r="101" spans="1:10" ht="12.75">
      <c r="A101" s="781">
        <v>11</v>
      </c>
      <c r="B101" s="777" t="s">
        <v>1453</v>
      </c>
      <c r="C101" s="777"/>
      <c r="D101" s="777"/>
      <c r="E101" s="777"/>
      <c r="F101" s="782"/>
      <c r="G101" s="778"/>
      <c r="H101" s="769"/>
      <c r="I101" s="769"/>
      <c r="J101" s="769"/>
    </row>
    <row r="102" spans="1:10" ht="12.75">
      <c r="A102" s="781"/>
      <c r="B102" s="777" t="s">
        <v>1421</v>
      </c>
      <c r="C102" s="777"/>
      <c r="D102" s="777"/>
      <c r="E102" s="777"/>
      <c r="F102" s="782">
        <v>60</v>
      </c>
      <c r="G102" s="778"/>
      <c r="H102" s="769"/>
      <c r="I102" s="769"/>
      <c r="J102" s="769"/>
    </row>
    <row r="103" spans="1:10" ht="12.75">
      <c r="A103" s="781"/>
      <c r="B103" s="777" t="s">
        <v>1420</v>
      </c>
      <c r="C103" s="777"/>
      <c r="D103" s="777"/>
      <c r="E103" s="777"/>
      <c r="F103" s="782">
        <v>40</v>
      </c>
      <c r="G103" s="778"/>
      <c r="H103" s="769"/>
      <c r="I103" s="769"/>
      <c r="J103" s="769"/>
    </row>
    <row r="104" spans="1:10" ht="12.75">
      <c r="A104" s="781"/>
      <c r="B104" s="777"/>
      <c r="C104" s="777"/>
      <c r="D104" s="777"/>
      <c r="E104" s="777"/>
      <c r="F104" s="788">
        <f>SUM(F102:F103)</f>
        <v>100</v>
      </c>
      <c r="G104" s="778"/>
      <c r="H104" s="769"/>
      <c r="I104" s="769"/>
      <c r="J104" s="769"/>
    </row>
    <row r="105" spans="1:10" ht="12.75">
      <c r="A105" s="781"/>
      <c r="B105" s="777" t="s">
        <v>598</v>
      </c>
      <c r="C105" s="777"/>
      <c r="D105" s="777"/>
      <c r="E105" s="777"/>
      <c r="F105" s="782"/>
      <c r="G105" s="778"/>
      <c r="H105" s="769"/>
      <c r="I105" s="769"/>
      <c r="J105" s="769"/>
    </row>
    <row r="106" spans="1:10" ht="12.75">
      <c r="A106" s="781">
        <v>12</v>
      </c>
      <c r="B106" s="777" t="s">
        <v>1387</v>
      </c>
      <c r="C106" s="777"/>
      <c r="D106" s="777"/>
      <c r="E106" s="777"/>
      <c r="F106" s="782"/>
      <c r="G106" s="778"/>
      <c r="H106" s="769"/>
      <c r="I106" s="769"/>
      <c r="J106" s="769"/>
    </row>
    <row r="107" spans="1:10" ht="12.75">
      <c r="A107" s="781"/>
      <c r="B107" s="777" t="s">
        <v>1454</v>
      </c>
      <c r="C107" s="777"/>
      <c r="D107" s="777"/>
      <c r="E107" s="777"/>
      <c r="F107" s="782">
        <v>14.29</v>
      </c>
      <c r="G107" s="778"/>
      <c r="H107" s="769"/>
      <c r="I107" s="769"/>
      <c r="J107" s="769"/>
    </row>
    <row r="108" spans="1:10" ht="12.75">
      <c r="A108" s="781"/>
      <c r="B108" s="777" t="s">
        <v>1442</v>
      </c>
      <c r="C108" s="777"/>
      <c r="D108" s="777"/>
      <c r="E108" s="777"/>
      <c r="F108" s="782">
        <v>14.28</v>
      </c>
      <c r="G108" s="778"/>
      <c r="H108" s="769"/>
      <c r="I108" s="769"/>
      <c r="J108" s="769"/>
    </row>
    <row r="109" spans="1:10" ht="12.75">
      <c r="A109" s="781"/>
      <c r="B109" s="777" t="s">
        <v>1455</v>
      </c>
      <c r="C109" s="777"/>
      <c r="D109" s="777"/>
      <c r="E109" s="777"/>
      <c r="F109" s="782">
        <v>14.29</v>
      </c>
      <c r="G109" s="778"/>
      <c r="H109" s="769"/>
      <c r="I109" s="769"/>
      <c r="J109" s="769"/>
    </row>
    <row r="110" spans="1:10" ht="12.75">
      <c r="A110" s="781"/>
      <c r="B110" s="777" t="s">
        <v>1443</v>
      </c>
      <c r="C110" s="777"/>
      <c r="D110" s="777"/>
      <c r="E110" s="777"/>
      <c r="F110" s="782">
        <v>14.28</v>
      </c>
      <c r="G110" s="778"/>
      <c r="H110" s="769"/>
      <c r="I110" s="769"/>
      <c r="J110" s="769"/>
    </row>
    <row r="111" spans="1:10" ht="12.75">
      <c r="A111" s="781"/>
      <c r="B111" s="784" t="s">
        <v>1456</v>
      </c>
      <c r="C111" s="777"/>
      <c r="D111" s="777"/>
      <c r="E111" s="777"/>
      <c r="F111" s="782">
        <v>14.29</v>
      </c>
      <c r="G111" s="778"/>
      <c r="H111" s="769"/>
      <c r="I111" s="769"/>
      <c r="J111" s="769"/>
    </row>
    <row r="112" spans="1:10" ht="12.75">
      <c r="A112" s="790"/>
      <c r="B112" s="784" t="s">
        <v>1457</v>
      </c>
      <c r="F112" s="782">
        <v>14.28</v>
      </c>
      <c r="G112" s="778"/>
      <c r="H112" s="769"/>
      <c r="I112" s="769"/>
      <c r="J112" s="769"/>
    </row>
    <row r="113" spans="1:10" ht="12.75">
      <c r="A113" s="781"/>
      <c r="B113" s="777" t="s">
        <v>1458</v>
      </c>
      <c r="C113" s="777"/>
      <c r="D113" s="777"/>
      <c r="E113" s="777"/>
      <c r="F113" s="782">
        <v>14.29</v>
      </c>
      <c r="G113" s="778"/>
      <c r="H113" s="769"/>
      <c r="I113" s="769"/>
      <c r="J113" s="769"/>
    </row>
    <row r="114" spans="1:10" ht="12.75">
      <c r="A114" s="781"/>
      <c r="B114" s="777"/>
      <c r="C114" s="777"/>
      <c r="D114" s="777"/>
      <c r="E114" s="777"/>
      <c r="F114" s="788">
        <f>SUM(F107:F113)</f>
        <v>100</v>
      </c>
      <c r="G114" s="778"/>
      <c r="H114" s="769"/>
      <c r="I114" s="769"/>
      <c r="J114" s="769"/>
    </row>
    <row r="115" spans="1:10" ht="12.75">
      <c r="A115" s="790"/>
      <c r="G115" s="778"/>
      <c r="H115" s="769"/>
      <c r="I115" s="769"/>
      <c r="J115" s="769"/>
    </row>
    <row r="116" spans="1:10" ht="12.75">
      <c r="A116" s="781">
        <v>13</v>
      </c>
      <c r="B116" s="777" t="s">
        <v>1459</v>
      </c>
      <c r="C116" s="777"/>
      <c r="D116" s="777"/>
      <c r="E116" s="777"/>
      <c r="F116" s="782"/>
      <c r="G116" s="778"/>
      <c r="H116" s="769"/>
      <c r="I116" s="769"/>
      <c r="J116" s="769"/>
    </row>
    <row r="117" spans="1:10" ht="12.75">
      <c r="A117" s="781"/>
      <c r="B117" s="777" t="s">
        <v>1420</v>
      </c>
      <c r="C117" s="777"/>
      <c r="D117" s="777"/>
      <c r="E117" s="777"/>
      <c r="F117" s="782">
        <v>50</v>
      </c>
      <c r="G117" s="778"/>
      <c r="H117" s="769"/>
      <c r="I117" s="769"/>
      <c r="J117" s="769"/>
    </row>
    <row r="118" spans="1:10" ht="12.75">
      <c r="A118" s="781"/>
      <c r="B118" s="777" t="s">
        <v>1421</v>
      </c>
      <c r="C118" s="777"/>
      <c r="D118" s="777"/>
      <c r="E118" s="777"/>
      <c r="F118" s="782">
        <v>50</v>
      </c>
      <c r="G118" s="778"/>
      <c r="H118" s="769"/>
      <c r="I118" s="769"/>
      <c r="J118" s="769"/>
    </row>
    <row r="119" spans="1:10" ht="12.75">
      <c r="A119" s="781"/>
      <c r="B119" s="777"/>
      <c r="C119" s="777"/>
      <c r="D119" s="777"/>
      <c r="E119" s="777"/>
      <c r="F119" s="783">
        <f>SUM(F117:F118)</f>
        <v>100</v>
      </c>
      <c r="G119" s="778"/>
      <c r="H119" s="769"/>
      <c r="I119" s="769"/>
      <c r="J119" s="769"/>
    </row>
    <row r="120" spans="1:10" ht="12.75">
      <c r="A120" s="781"/>
      <c r="B120" s="777"/>
      <c r="C120" s="777"/>
      <c r="D120" s="777"/>
      <c r="E120" s="777"/>
      <c r="F120" s="782"/>
      <c r="G120" s="778"/>
      <c r="H120" s="769"/>
      <c r="I120" s="769"/>
      <c r="J120" s="769"/>
    </row>
    <row r="121" spans="1:10" ht="12.75">
      <c r="A121" s="781">
        <v>14</v>
      </c>
      <c r="B121" s="777" t="s">
        <v>1460</v>
      </c>
      <c r="C121" s="777"/>
      <c r="D121" s="777"/>
      <c r="E121" s="777"/>
      <c r="F121" s="782"/>
      <c r="G121" s="778"/>
      <c r="H121" s="769"/>
      <c r="I121" s="769"/>
      <c r="J121" s="769"/>
    </row>
    <row r="122" spans="1:10" ht="12.75">
      <c r="A122" s="781"/>
      <c r="B122" s="777" t="s">
        <v>1420</v>
      </c>
      <c r="C122" s="777"/>
      <c r="D122" s="777"/>
      <c r="E122" s="777"/>
      <c r="F122" s="782">
        <v>50</v>
      </c>
      <c r="G122" s="778"/>
      <c r="H122" s="769"/>
      <c r="I122" s="769"/>
      <c r="J122" s="769"/>
    </row>
    <row r="123" spans="1:10" ht="12.75">
      <c r="A123" s="781"/>
      <c r="B123" s="777" t="s">
        <v>1421</v>
      </c>
      <c r="C123" s="777"/>
      <c r="D123" s="777"/>
      <c r="E123" s="777"/>
      <c r="F123" s="782">
        <v>50</v>
      </c>
      <c r="G123" s="778"/>
      <c r="H123" s="769"/>
      <c r="I123" s="769"/>
      <c r="J123" s="769"/>
    </row>
    <row r="124" spans="1:10" ht="12.75">
      <c r="A124" s="781"/>
      <c r="B124" s="777"/>
      <c r="C124" s="777"/>
      <c r="D124" s="777"/>
      <c r="E124" s="777"/>
      <c r="F124" s="783">
        <f>SUM(F122:F123)</f>
        <v>100</v>
      </c>
      <c r="G124" s="778"/>
      <c r="H124" s="769"/>
      <c r="I124" s="769"/>
      <c r="J124" s="769"/>
    </row>
    <row r="125" spans="1:10" ht="12.75">
      <c r="A125" s="781"/>
      <c r="B125" s="777"/>
      <c r="C125" s="777"/>
      <c r="D125" s="777"/>
      <c r="E125" s="777"/>
      <c r="F125" s="782"/>
      <c r="G125" s="778"/>
      <c r="H125" s="769"/>
      <c r="I125" s="769"/>
      <c r="J125" s="769"/>
    </row>
    <row r="126" spans="1:10" ht="12.75">
      <c r="A126" s="781">
        <v>15</v>
      </c>
      <c r="B126" s="765" t="s">
        <v>1461</v>
      </c>
      <c r="C126" s="765"/>
      <c r="D126" s="777"/>
      <c r="E126" s="777"/>
      <c r="F126" s="782"/>
      <c r="G126" s="778"/>
      <c r="H126" s="769"/>
      <c r="I126" s="769"/>
      <c r="J126" s="769"/>
    </row>
    <row r="127" spans="1:10" ht="12.75">
      <c r="A127" s="781"/>
      <c r="B127" s="777" t="s">
        <v>1421</v>
      </c>
      <c r="C127" s="777"/>
      <c r="D127" s="777"/>
      <c r="E127" s="777"/>
      <c r="F127" s="782">
        <v>42.84</v>
      </c>
      <c r="G127" s="778"/>
      <c r="H127" s="769"/>
      <c r="I127" s="769"/>
      <c r="J127" s="769"/>
    </row>
    <row r="128" spans="1:10" ht="12.75">
      <c r="A128" s="781"/>
      <c r="B128" s="777" t="s">
        <v>1423</v>
      </c>
      <c r="C128" s="777"/>
      <c r="D128" s="777"/>
      <c r="E128" s="777"/>
      <c r="F128" s="782">
        <v>14.29</v>
      </c>
      <c r="G128" s="778"/>
      <c r="H128" s="769"/>
      <c r="I128" s="769"/>
      <c r="J128" s="769"/>
    </row>
    <row r="129" spans="1:10" ht="12.75">
      <c r="A129" s="781"/>
      <c r="B129" s="777" t="s">
        <v>1462</v>
      </c>
      <c r="C129" s="777"/>
      <c r="D129" s="777"/>
      <c r="E129" s="777"/>
      <c r="F129" s="782">
        <v>14.29</v>
      </c>
      <c r="G129" s="778"/>
      <c r="H129" s="769"/>
      <c r="I129" s="769"/>
      <c r="J129" s="769"/>
    </row>
    <row r="130" spans="1:10" ht="12.75">
      <c r="A130" s="781"/>
      <c r="B130" s="777" t="s">
        <v>1420</v>
      </c>
      <c r="C130" s="777"/>
      <c r="D130" s="777"/>
      <c r="E130" s="777"/>
      <c r="F130" s="782">
        <v>14.29</v>
      </c>
      <c r="G130" s="778"/>
      <c r="H130" s="769"/>
      <c r="I130" s="769"/>
      <c r="J130" s="769"/>
    </row>
    <row r="131" spans="1:10" ht="12.75">
      <c r="A131" s="781"/>
      <c r="B131" s="784" t="s">
        <v>1436</v>
      </c>
      <c r="C131" s="777"/>
      <c r="D131" s="777"/>
      <c r="E131" s="777"/>
      <c r="F131" s="782">
        <v>14.29</v>
      </c>
      <c r="G131" s="778"/>
      <c r="H131" s="769"/>
      <c r="I131" s="769"/>
      <c r="J131" s="769"/>
    </row>
    <row r="132" spans="1:10" ht="12.75">
      <c r="A132" s="781"/>
      <c r="B132" s="784"/>
      <c r="C132" s="777"/>
      <c r="D132" s="777"/>
      <c r="E132" s="777"/>
      <c r="F132" s="783">
        <f>SUM(F126:F131)</f>
        <v>100</v>
      </c>
      <c r="G132" s="778"/>
      <c r="H132" s="769"/>
      <c r="I132" s="769"/>
      <c r="J132" s="769"/>
    </row>
    <row r="133" spans="1:10" ht="12.75">
      <c r="A133" s="781"/>
      <c r="B133" s="765" t="s">
        <v>1463</v>
      </c>
      <c r="C133" s="765"/>
      <c r="D133" s="777"/>
      <c r="E133" s="777"/>
      <c r="F133" s="809"/>
      <c r="G133" s="778"/>
      <c r="H133" s="769"/>
      <c r="I133" s="769"/>
      <c r="J133" s="769"/>
    </row>
    <row r="134" spans="1:10" ht="12.75">
      <c r="A134" s="781"/>
      <c r="B134" s="765" t="s">
        <v>1428</v>
      </c>
      <c r="C134" s="765"/>
      <c r="D134" s="777"/>
      <c r="E134" s="777"/>
      <c r="F134" s="782"/>
      <c r="G134" s="778"/>
      <c r="H134" s="769"/>
      <c r="I134" s="769"/>
      <c r="J134" s="769"/>
    </row>
    <row r="135" spans="1:10" ht="12.75">
      <c r="A135" s="781"/>
      <c r="B135" s="777"/>
      <c r="C135" s="777"/>
      <c r="D135" s="777"/>
      <c r="E135" s="777"/>
      <c r="F135" s="782"/>
      <c r="G135" s="778"/>
      <c r="H135" s="769"/>
      <c r="I135" s="769"/>
      <c r="J135" s="769"/>
    </row>
    <row r="136" spans="1:10" ht="12.75">
      <c r="A136" s="781">
        <v>16</v>
      </c>
      <c r="B136" s="777" t="s">
        <v>1464</v>
      </c>
      <c r="C136" s="777"/>
      <c r="D136" s="777"/>
      <c r="E136" s="777"/>
      <c r="F136" s="782"/>
      <c r="G136" s="778"/>
      <c r="H136" s="769"/>
      <c r="I136" s="769"/>
      <c r="J136" s="769"/>
    </row>
    <row r="137" spans="1:10" ht="12.75">
      <c r="A137" s="781"/>
      <c r="B137" s="777" t="s">
        <v>1465</v>
      </c>
      <c r="C137" s="777"/>
      <c r="D137" s="777"/>
      <c r="E137" s="777"/>
      <c r="F137" s="782">
        <v>66.599999999999994</v>
      </c>
      <c r="G137" s="778"/>
      <c r="H137" s="769"/>
      <c r="I137" s="769"/>
      <c r="J137" s="769"/>
    </row>
    <row r="138" spans="1:10" ht="12.75">
      <c r="A138" s="781"/>
      <c r="B138" s="777" t="s">
        <v>1420</v>
      </c>
      <c r="C138" s="777"/>
      <c r="D138" s="777"/>
      <c r="E138" s="777"/>
      <c r="F138" s="782">
        <v>33.299999999999997</v>
      </c>
      <c r="G138" s="778"/>
      <c r="H138" s="769"/>
      <c r="I138" s="769"/>
      <c r="J138" s="769"/>
    </row>
    <row r="139" spans="1:10" ht="12.75">
      <c r="A139" s="781"/>
      <c r="B139" s="777" t="s">
        <v>1466</v>
      </c>
      <c r="C139" s="777"/>
      <c r="D139" s="777"/>
      <c r="E139" s="777"/>
      <c r="F139" s="782">
        <v>0.1</v>
      </c>
      <c r="G139" s="778"/>
      <c r="H139" s="769"/>
      <c r="I139" s="769"/>
      <c r="J139" s="769"/>
    </row>
    <row r="140" spans="1:10" ht="12.75">
      <c r="A140" s="781"/>
      <c r="B140" s="777"/>
      <c r="C140" s="777"/>
      <c r="D140" s="777"/>
      <c r="E140" s="777"/>
      <c r="F140" s="788">
        <f>SUM(F137:F139)</f>
        <v>99.999999999999986</v>
      </c>
      <c r="G140" s="778"/>
      <c r="H140" s="769"/>
      <c r="I140" s="769"/>
      <c r="J140" s="769"/>
    </row>
    <row r="141" spans="1:10" ht="12.75">
      <c r="A141" s="781"/>
      <c r="B141" s="777"/>
      <c r="C141" s="777"/>
      <c r="D141" s="777"/>
      <c r="E141" s="777"/>
      <c r="F141" s="782"/>
      <c r="G141" s="778"/>
      <c r="H141" s="769"/>
      <c r="I141" s="769"/>
      <c r="J141" s="769"/>
    </row>
    <row r="142" spans="1:10" ht="12.75">
      <c r="A142" s="781">
        <v>17</v>
      </c>
      <c r="B142" s="777" t="s">
        <v>1467</v>
      </c>
      <c r="C142" s="777"/>
      <c r="D142" s="777"/>
      <c r="E142" s="777"/>
      <c r="F142" s="782"/>
      <c r="G142" s="778"/>
      <c r="H142" s="769"/>
      <c r="I142" s="769"/>
      <c r="J142" s="769"/>
    </row>
    <row r="143" spans="1:10" ht="12.75">
      <c r="A143" s="781"/>
      <c r="B143" s="777" t="s">
        <v>1465</v>
      </c>
      <c r="C143" s="777"/>
      <c r="D143" s="777"/>
      <c r="E143" s="777"/>
      <c r="F143" s="810">
        <v>36.79</v>
      </c>
      <c r="G143" s="778"/>
      <c r="H143" s="769"/>
      <c r="I143" s="769"/>
      <c r="J143" s="769"/>
    </row>
    <row r="144" spans="1:10" ht="12.75">
      <c r="A144" s="781"/>
      <c r="B144" s="777" t="s">
        <v>1423</v>
      </c>
      <c r="C144" s="777"/>
      <c r="D144" s="777"/>
      <c r="E144" s="777"/>
      <c r="F144" s="810">
        <v>19.649999999999999</v>
      </c>
      <c r="G144" s="778"/>
      <c r="H144" s="769"/>
      <c r="I144" s="769"/>
      <c r="J144" s="769"/>
    </row>
    <row r="145" spans="1:10" ht="12.75">
      <c r="A145" s="781"/>
      <c r="B145" s="777" t="s">
        <v>1436</v>
      </c>
      <c r="C145" s="777"/>
      <c r="D145" s="777"/>
      <c r="E145" s="777"/>
      <c r="F145" s="810">
        <v>19.649999999999999</v>
      </c>
      <c r="G145" s="778"/>
      <c r="H145" s="769"/>
      <c r="I145" s="769"/>
      <c r="J145" s="769"/>
    </row>
    <row r="146" spans="1:10" ht="12.75">
      <c r="A146" s="781"/>
      <c r="B146" s="777" t="s">
        <v>1420</v>
      </c>
      <c r="C146" s="777"/>
      <c r="D146" s="777"/>
      <c r="E146" s="777"/>
      <c r="F146" s="810">
        <v>17.3</v>
      </c>
      <c r="G146" s="778"/>
      <c r="H146" s="769"/>
      <c r="I146" s="769"/>
      <c r="J146" s="769"/>
    </row>
    <row r="147" spans="1:10" ht="12.75">
      <c r="A147" s="781"/>
      <c r="B147" s="784" t="s">
        <v>1468</v>
      </c>
      <c r="C147" s="777"/>
      <c r="D147" s="777"/>
      <c r="E147" s="777"/>
      <c r="F147" s="810">
        <v>3.15</v>
      </c>
      <c r="G147" s="778"/>
      <c r="H147" s="769"/>
      <c r="I147" s="769"/>
      <c r="J147" s="769"/>
    </row>
    <row r="148" spans="1:10" ht="12.75">
      <c r="A148" s="781"/>
      <c r="B148" s="784" t="s">
        <v>1469</v>
      </c>
      <c r="C148" s="777"/>
      <c r="D148" s="777"/>
      <c r="E148" s="777"/>
      <c r="F148" s="810">
        <v>1.57</v>
      </c>
      <c r="G148" s="778"/>
      <c r="H148" s="769"/>
      <c r="I148" s="769"/>
      <c r="J148" s="769"/>
    </row>
    <row r="149" spans="1:10" ht="12.75">
      <c r="A149" s="781"/>
      <c r="B149" s="777" t="s">
        <v>1470</v>
      </c>
      <c r="C149" s="765"/>
      <c r="D149" s="777"/>
      <c r="E149" s="777"/>
      <c r="F149" s="810">
        <v>0.63</v>
      </c>
      <c r="G149" s="778"/>
      <c r="H149" s="769"/>
      <c r="I149" s="769"/>
      <c r="J149" s="769"/>
    </row>
    <row r="150" spans="1:10" ht="12.75">
      <c r="A150" s="781"/>
      <c r="B150" s="777" t="s">
        <v>1434</v>
      </c>
      <c r="C150" s="765"/>
      <c r="D150" s="777"/>
      <c r="E150" s="777"/>
      <c r="F150" s="810">
        <v>0.63</v>
      </c>
      <c r="G150" s="778"/>
      <c r="H150" s="769"/>
      <c r="I150" s="769"/>
      <c r="J150" s="769"/>
    </row>
    <row r="151" spans="1:10" ht="12.75">
      <c r="A151" s="781"/>
      <c r="B151" s="777" t="s">
        <v>1471</v>
      </c>
      <c r="C151" s="777"/>
      <c r="D151" s="777"/>
      <c r="E151" s="777"/>
      <c r="F151" s="811">
        <v>0.63</v>
      </c>
      <c r="G151" s="778"/>
      <c r="H151" s="769"/>
      <c r="I151" s="769"/>
      <c r="J151" s="769"/>
    </row>
    <row r="152" spans="1:10" ht="12.75">
      <c r="A152" s="781"/>
      <c r="B152" s="777"/>
      <c r="C152" s="777"/>
      <c r="D152" s="777"/>
      <c r="E152" s="777"/>
      <c r="F152" s="785">
        <f>SUM(F142:F151)</f>
        <v>99.999999999999986</v>
      </c>
      <c r="G152" s="778"/>
      <c r="H152" s="769"/>
      <c r="I152" s="769"/>
      <c r="J152" s="769"/>
    </row>
    <row r="153" spans="1:10" ht="12.75">
      <c r="A153" s="781"/>
      <c r="B153" s="777" t="s">
        <v>1472</v>
      </c>
      <c r="C153" s="777"/>
      <c r="D153" s="777"/>
      <c r="E153" s="777"/>
      <c r="F153" s="782"/>
      <c r="G153" s="778"/>
      <c r="H153" s="769"/>
      <c r="I153" s="769"/>
      <c r="J153" s="769"/>
    </row>
    <row r="154" spans="1:10" ht="12.75">
      <c r="A154" s="781"/>
      <c r="B154" s="777"/>
      <c r="C154" s="777"/>
      <c r="D154" s="777"/>
      <c r="E154" s="777"/>
      <c r="F154" s="782"/>
      <c r="G154" s="778"/>
      <c r="H154" s="769"/>
      <c r="I154" s="769"/>
      <c r="J154" s="769"/>
    </row>
    <row r="155" spans="1:10" ht="12.75">
      <c r="A155" s="776"/>
      <c r="B155" s="777"/>
      <c r="C155" s="777"/>
      <c r="D155" s="777"/>
      <c r="E155" s="777"/>
      <c r="F155" s="782"/>
      <c r="G155" s="778"/>
      <c r="H155" s="769"/>
      <c r="I155" s="769"/>
      <c r="J155" s="769"/>
    </row>
    <row r="156" spans="1:10" ht="12.75">
      <c r="A156" s="776"/>
      <c r="B156" s="777"/>
      <c r="C156" s="777"/>
      <c r="D156" s="777"/>
      <c r="E156" s="777"/>
      <c r="F156" s="782"/>
      <c r="G156" s="778"/>
      <c r="H156" s="769"/>
      <c r="I156" s="769"/>
      <c r="J156" s="769"/>
    </row>
    <row r="157" spans="1:10" ht="12.75">
      <c r="A157" s="812"/>
      <c r="B157" s="813"/>
      <c r="C157" s="813"/>
      <c r="D157" s="813"/>
      <c r="E157" s="813"/>
      <c r="F157" s="814"/>
      <c r="G157" s="797"/>
      <c r="H157" s="769"/>
      <c r="I157" s="769"/>
      <c r="J157" s="769"/>
    </row>
    <row r="158" spans="1:10" ht="12.75">
      <c r="A158" s="766" t="s">
        <v>166</v>
      </c>
      <c r="B158" s="766"/>
      <c r="C158" s="766"/>
      <c r="D158" s="766"/>
      <c r="E158" s="766"/>
      <c r="F158" s="815"/>
      <c r="G158" s="766"/>
      <c r="H158" s="769"/>
      <c r="I158" s="769"/>
      <c r="J158" s="769"/>
    </row>
    <row r="159" spans="1:10" ht="12.75">
      <c r="A159" s="766" t="s">
        <v>1473</v>
      </c>
      <c r="B159" s="766"/>
      <c r="C159" s="725"/>
      <c r="D159" s="725"/>
      <c r="E159" s="766"/>
      <c r="F159" s="816"/>
      <c r="G159" s="768" t="str">
        <f>G1</f>
        <v>Road Initials:  BNSF               Year 2014</v>
      </c>
      <c r="H159" s="769"/>
      <c r="I159" s="769"/>
      <c r="J159" s="769"/>
    </row>
    <row r="160" spans="1:10" ht="12.75">
      <c r="A160" s="817"/>
      <c r="B160" s="804"/>
      <c r="C160" s="804"/>
      <c r="D160" s="804"/>
      <c r="E160" s="804"/>
      <c r="F160" s="805"/>
      <c r="G160" s="772"/>
      <c r="H160" s="769"/>
      <c r="I160" s="769"/>
      <c r="J160" s="769"/>
    </row>
    <row r="161" spans="1:10" ht="12.75">
      <c r="A161" s="776"/>
      <c r="B161" s="774" t="s">
        <v>1417</v>
      </c>
      <c r="C161" s="774"/>
      <c r="D161" s="774"/>
      <c r="E161" s="774"/>
      <c r="F161" s="806"/>
      <c r="G161" s="775"/>
      <c r="H161" s="769"/>
      <c r="I161" s="769"/>
      <c r="J161" s="769"/>
    </row>
    <row r="162" spans="1:10" ht="12.75">
      <c r="A162" s="773"/>
      <c r="B162" s="777"/>
      <c r="C162" s="777"/>
      <c r="D162" s="777"/>
      <c r="E162" s="777"/>
      <c r="F162" s="782"/>
      <c r="G162" s="778"/>
      <c r="H162" s="769"/>
      <c r="I162" s="769"/>
      <c r="J162" s="769"/>
    </row>
    <row r="163" spans="1:10" ht="12.75">
      <c r="A163" s="776"/>
      <c r="B163" s="777"/>
      <c r="C163" s="777"/>
      <c r="D163" s="777"/>
      <c r="E163" s="777"/>
      <c r="F163" s="782"/>
      <c r="G163" s="778"/>
      <c r="H163" s="769"/>
      <c r="I163" s="769"/>
      <c r="J163" s="769"/>
    </row>
    <row r="164" spans="1:10" ht="12.75">
      <c r="A164" s="776"/>
      <c r="B164" s="777"/>
      <c r="C164" s="777"/>
      <c r="D164" s="777"/>
      <c r="E164" s="777"/>
      <c r="F164" s="807" t="s">
        <v>1418</v>
      </c>
      <c r="G164" s="778"/>
      <c r="H164" s="769"/>
      <c r="I164" s="769"/>
      <c r="J164" s="769"/>
    </row>
    <row r="165" spans="1:10" ht="12.75">
      <c r="A165" s="776"/>
      <c r="B165" s="777"/>
      <c r="C165" s="777"/>
      <c r="D165" s="777"/>
      <c r="E165" s="777"/>
      <c r="F165" s="782"/>
      <c r="G165" s="778"/>
      <c r="H165" s="769"/>
      <c r="I165" s="769"/>
      <c r="J165" s="769"/>
    </row>
    <row r="166" spans="1:10" ht="12.75">
      <c r="A166" s="818" t="s">
        <v>668</v>
      </c>
      <c r="B166" s="777" t="s">
        <v>1474</v>
      </c>
      <c r="C166" s="777"/>
      <c r="D166" s="777"/>
      <c r="E166" s="777"/>
      <c r="F166" s="782"/>
      <c r="G166" s="778"/>
      <c r="H166" s="769"/>
      <c r="I166" s="769"/>
      <c r="J166" s="769"/>
    </row>
    <row r="167" spans="1:10" ht="12.75">
      <c r="A167" s="776"/>
      <c r="B167" s="777" t="s">
        <v>1420</v>
      </c>
      <c r="C167" s="777"/>
      <c r="D167" s="777"/>
      <c r="E167" s="777"/>
      <c r="F167" s="782">
        <v>66.67</v>
      </c>
      <c r="G167" s="778"/>
      <c r="H167" s="769"/>
      <c r="I167" s="769"/>
      <c r="J167" s="769"/>
    </row>
    <row r="168" spans="1:10" ht="12.75">
      <c r="A168" s="776"/>
      <c r="B168" s="777" t="s">
        <v>1465</v>
      </c>
      <c r="C168" s="777"/>
      <c r="D168" s="777"/>
      <c r="E168" s="777"/>
      <c r="F168" s="785">
        <v>33.33</v>
      </c>
      <c r="G168" s="778"/>
      <c r="H168" s="769"/>
      <c r="I168" s="769"/>
      <c r="J168" s="769"/>
    </row>
    <row r="169" spans="1:10" ht="12.75">
      <c r="A169" s="781"/>
      <c r="B169" s="777"/>
      <c r="C169" s="777"/>
      <c r="D169" s="777"/>
      <c r="E169" s="777"/>
      <c r="F169" s="785">
        <f>SUM(F167:F168)</f>
        <v>100</v>
      </c>
      <c r="G169" s="778"/>
      <c r="H169" s="769"/>
      <c r="I169" s="769"/>
      <c r="J169" s="769"/>
    </row>
    <row r="170" spans="1:10" ht="12.75">
      <c r="A170" s="781"/>
      <c r="B170" s="777"/>
      <c r="C170" s="777"/>
      <c r="D170" s="777"/>
      <c r="E170" s="777"/>
      <c r="F170" s="777"/>
      <c r="G170" s="778"/>
      <c r="H170" s="769"/>
      <c r="I170" s="769"/>
      <c r="J170" s="769"/>
    </row>
    <row r="171" spans="1:10" ht="12.75">
      <c r="A171" s="819">
        <v>19</v>
      </c>
      <c r="B171" s="777" t="s">
        <v>1475</v>
      </c>
      <c r="G171" s="778"/>
      <c r="H171" s="769"/>
      <c r="I171" s="769"/>
      <c r="J171" s="769"/>
    </row>
    <row r="172" spans="1:10" ht="12.75">
      <c r="A172" s="781"/>
      <c r="B172" s="777" t="s">
        <v>1420</v>
      </c>
      <c r="F172" s="782">
        <v>18.850000000000001</v>
      </c>
      <c r="G172" s="778"/>
      <c r="H172" s="769"/>
      <c r="I172" s="769"/>
      <c r="J172" s="769"/>
    </row>
    <row r="173" spans="1:10" ht="12.75">
      <c r="A173" s="781"/>
      <c r="B173" s="777" t="s">
        <v>1468</v>
      </c>
      <c r="F173" s="782">
        <v>18.850000000000001</v>
      </c>
      <c r="G173" s="778"/>
      <c r="H173" s="769"/>
      <c r="I173" s="769"/>
      <c r="J173" s="769"/>
    </row>
    <row r="174" spans="1:10" ht="12.75">
      <c r="A174" s="781"/>
      <c r="B174" s="777" t="s">
        <v>1457</v>
      </c>
      <c r="F174" s="782">
        <v>18.850000000000001</v>
      </c>
      <c r="G174" s="778"/>
      <c r="H174" s="769"/>
      <c r="I174" s="769"/>
      <c r="J174" s="769"/>
    </row>
    <row r="175" spans="1:10" ht="12.75">
      <c r="A175" s="781"/>
      <c r="B175" s="777" t="s">
        <v>1423</v>
      </c>
      <c r="F175" s="782">
        <v>18.850000000000001</v>
      </c>
      <c r="G175" s="778"/>
      <c r="H175" s="769"/>
      <c r="I175" s="769"/>
      <c r="J175" s="769"/>
    </row>
    <row r="176" spans="1:10" ht="12.75">
      <c r="A176" s="781"/>
      <c r="B176" s="777" t="s">
        <v>1465</v>
      </c>
      <c r="F176" s="782">
        <v>18.850000000000001</v>
      </c>
      <c r="G176" s="778"/>
      <c r="H176" s="769"/>
      <c r="I176" s="769"/>
      <c r="J176" s="769"/>
    </row>
    <row r="177" spans="1:10" ht="12.75">
      <c r="A177" s="781"/>
      <c r="B177" s="777" t="s">
        <v>1476</v>
      </c>
      <c r="F177" s="785">
        <v>5.75</v>
      </c>
      <c r="G177" s="778"/>
      <c r="H177" s="769"/>
      <c r="I177" s="769"/>
      <c r="J177" s="769"/>
    </row>
    <row r="178" spans="1:10" ht="12.75">
      <c r="A178" s="781"/>
      <c r="B178" s="777"/>
      <c r="C178" s="777"/>
      <c r="D178" s="777"/>
      <c r="E178" s="777"/>
      <c r="F178" s="785">
        <f>SUM(F172:F177)</f>
        <v>100</v>
      </c>
      <c r="G178" s="778"/>
      <c r="H178" s="769"/>
      <c r="I178" s="769"/>
      <c r="J178" s="769"/>
    </row>
    <row r="179" spans="1:10" ht="12.75">
      <c r="A179" s="781"/>
      <c r="B179" s="777"/>
      <c r="C179" s="777"/>
      <c r="D179" s="777"/>
      <c r="E179" s="777"/>
      <c r="F179" s="782"/>
      <c r="G179" s="778"/>
      <c r="H179" s="769"/>
      <c r="I179" s="769"/>
      <c r="J179" s="769"/>
    </row>
    <row r="180" spans="1:10" ht="12.75">
      <c r="A180" s="819">
        <v>20</v>
      </c>
      <c r="B180" s="789" t="s">
        <v>1477</v>
      </c>
      <c r="C180" s="765"/>
      <c r="D180" s="777"/>
      <c r="E180" s="777"/>
      <c r="F180" s="782"/>
      <c r="G180" s="778"/>
      <c r="H180" s="769"/>
      <c r="I180" s="769"/>
      <c r="J180" s="769"/>
    </row>
    <row r="181" spans="1:10" ht="12.75">
      <c r="A181" s="781"/>
      <c r="B181" s="777" t="s">
        <v>1420</v>
      </c>
      <c r="C181" s="777"/>
      <c r="D181" s="777"/>
      <c r="E181" s="777"/>
      <c r="F181" s="782">
        <v>50</v>
      </c>
      <c r="G181" s="778"/>
      <c r="H181" s="769"/>
      <c r="I181" s="769"/>
      <c r="J181" s="769"/>
    </row>
    <row r="182" spans="1:10" ht="12.75">
      <c r="A182" s="781"/>
      <c r="B182" s="820" t="s">
        <v>1478</v>
      </c>
      <c r="C182" s="777"/>
      <c r="D182" s="777"/>
      <c r="E182" s="777"/>
      <c r="F182" s="782">
        <v>50</v>
      </c>
      <c r="G182" s="778"/>
      <c r="H182" s="769"/>
      <c r="I182" s="769"/>
      <c r="J182" s="769"/>
    </row>
    <row r="183" spans="1:10" ht="12.75">
      <c r="A183" s="781"/>
      <c r="B183" s="777"/>
      <c r="C183" s="777"/>
      <c r="D183" s="777"/>
      <c r="E183" s="777"/>
      <c r="F183" s="788">
        <f>SUM(F181:F182)</f>
        <v>100</v>
      </c>
      <c r="G183" s="778"/>
      <c r="H183" s="769"/>
      <c r="I183" s="769"/>
      <c r="J183" s="769"/>
    </row>
    <row r="184" spans="1:10" ht="12.75">
      <c r="A184" s="781"/>
      <c r="B184" s="777"/>
      <c r="C184" s="777"/>
      <c r="D184" s="777"/>
      <c r="E184" s="777"/>
      <c r="F184" s="782"/>
      <c r="G184" s="778"/>
      <c r="H184" s="769"/>
      <c r="I184" s="769"/>
      <c r="J184" s="769"/>
    </row>
    <row r="185" spans="1:10" ht="12.75">
      <c r="A185" s="819">
        <v>21</v>
      </c>
      <c r="B185" s="789" t="s">
        <v>1479</v>
      </c>
      <c r="C185" s="765"/>
      <c r="D185" s="777"/>
      <c r="E185" s="777"/>
      <c r="F185" s="782"/>
      <c r="G185" s="778"/>
      <c r="H185" s="769"/>
      <c r="I185" s="769"/>
      <c r="J185" s="769"/>
    </row>
    <row r="186" spans="1:10" ht="12.75">
      <c r="A186" s="781"/>
      <c r="B186" s="777" t="s">
        <v>1420</v>
      </c>
      <c r="C186" s="777"/>
      <c r="D186" s="777"/>
      <c r="E186" s="777"/>
      <c r="F186" s="782">
        <v>0.5</v>
      </c>
      <c r="G186" s="778"/>
      <c r="H186" s="769"/>
      <c r="I186" s="769"/>
      <c r="J186" s="769"/>
    </row>
    <row r="187" spans="1:10" ht="12.75">
      <c r="A187" s="781"/>
      <c r="B187" s="777" t="s">
        <v>1480</v>
      </c>
      <c r="C187" s="777"/>
      <c r="D187" s="777"/>
      <c r="E187" s="777"/>
      <c r="F187" s="782">
        <v>99.5</v>
      </c>
      <c r="G187" s="778"/>
      <c r="H187" s="769"/>
      <c r="I187" s="769"/>
      <c r="J187" s="769"/>
    </row>
    <row r="188" spans="1:10" ht="12.75">
      <c r="A188" s="776"/>
      <c r="F188" s="788">
        <f>SUM(F186:F187)</f>
        <v>100</v>
      </c>
      <c r="G188" s="778"/>
      <c r="H188" s="769"/>
      <c r="I188" s="769"/>
      <c r="J188" s="769"/>
    </row>
    <row r="189" spans="1:10" ht="12.75">
      <c r="A189" s="790"/>
      <c r="B189" s="821"/>
      <c r="C189" s="821"/>
      <c r="D189" s="821"/>
      <c r="E189" s="821"/>
      <c r="F189" s="782"/>
      <c r="G189" s="778"/>
      <c r="H189" s="769"/>
      <c r="I189" s="769"/>
      <c r="J189" s="769"/>
    </row>
    <row r="190" spans="1:10" ht="12.75">
      <c r="A190" s="819">
        <v>22</v>
      </c>
      <c r="B190" s="808" t="s">
        <v>1481</v>
      </c>
      <c r="C190" s="821"/>
      <c r="D190" s="821"/>
      <c r="E190" s="821"/>
      <c r="F190" s="782"/>
      <c r="G190" s="778"/>
      <c r="H190" s="769"/>
      <c r="I190" s="769"/>
      <c r="J190" s="769"/>
    </row>
    <row r="191" spans="1:10" ht="12.75">
      <c r="A191" s="790"/>
      <c r="B191" s="777" t="s">
        <v>1420</v>
      </c>
      <c r="C191" s="821"/>
      <c r="D191" s="821"/>
      <c r="E191" s="821"/>
      <c r="F191" s="782">
        <v>38.29</v>
      </c>
      <c r="G191" s="778"/>
      <c r="H191" s="769"/>
      <c r="I191" s="769"/>
      <c r="J191" s="769"/>
    </row>
    <row r="192" spans="1:10" ht="12.75">
      <c r="A192" s="776"/>
      <c r="B192" s="820" t="s">
        <v>1482</v>
      </c>
      <c r="C192" s="821"/>
      <c r="D192" s="821"/>
      <c r="E192" s="821"/>
      <c r="F192" s="822">
        <v>38.29</v>
      </c>
      <c r="G192" s="778"/>
      <c r="H192" s="769"/>
      <c r="I192" s="769"/>
      <c r="J192" s="769"/>
    </row>
    <row r="193" spans="1:10" ht="12.75">
      <c r="A193" s="776"/>
      <c r="B193" s="820" t="s">
        <v>1483</v>
      </c>
      <c r="C193" s="821"/>
      <c r="D193" s="821"/>
      <c r="E193" s="821"/>
      <c r="F193" s="822">
        <f>+F194-F191-F192</f>
        <v>23.42</v>
      </c>
      <c r="G193" s="778"/>
      <c r="H193" s="769"/>
      <c r="I193" s="769"/>
      <c r="J193" s="769"/>
    </row>
    <row r="194" spans="1:10" ht="12.75">
      <c r="A194" s="776"/>
      <c r="B194" s="808"/>
      <c r="C194" s="821"/>
      <c r="D194" s="821"/>
      <c r="E194" s="821"/>
      <c r="F194" s="788">
        <v>100</v>
      </c>
      <c r="G194" s="778"/>
      <c r="H194" s="769"/>
      <c r="I194" s="769"/>
      <c r="J194" s="769"/>
    </row>
    <row r="195" spans="1:10" ht="12.75">
      <c r="A195" s="790"/>
      <c r="B195" s="808"/>
      <c r="C195" s="821"/>
      <c r="D195" s="821"/>
      <c r="E195" s="821"/>
      <c r="F195" s="822"/>
      <c r="G195" s="778"/>
      <c r="H195" s="769"/>
      <c r="I195" s="769"/>
      <c r="J195" s="769"/>
    </row>
    <row r="196" spans="1:10" ht="12.75">
      <c r="A196" s="790"/>
      <c r="B196" s="808"/>
      <c r="C196" s="821"/>
      <c r="D196" s="821"/>
      <c r="E196" s="821"/>
      <c r="F196" s="822"/>
      <c r="G196" s="778"/>
      <c r="H196" s="769"/>
      <c r="I196" s="769"/>
      <c r="J196" s="769"/>
    </row>
    <row r="197" spans="1:10" ht="12.75">
      <c r="A197" s="790"/>
      <c r="B197" s="808"/>
      <c r="C197" s="821"/>
      <c r="D197" s="821"/>
      <c r="E197" s="821"/>
      <c r="F197" s="782"/>
      <c r="G197" s="778"/>
      <c r="H197" s="769"/>
      <c r="I197" s="769"/>
      <c r="J197" s="769"/>
    </row>
    <row r="198" spans="1:10" ht="12.75">
      <c r="A198" s="790"/>
      <c r="B198" s="821"/>
      <c r="C198" s="821"/>
      <c r="D198" s="821"/>
      <c r="E198" s="821"/>
      <c r="F198" s="782"/>
      <c r="G198" s="778"/>
      <c r="H198" s="769"/>
      <c r="I198" s="769"/>
      <c r="J198" s="769"/>
    </row>
    <row r="199" spans="1:10" ht="12.75">
      <c r="A199" s="776"/>
      <c r="B199" s="777"/>
      <c r="C199" s="777"/>
      <c r="D199" s="777"/>
      <c r="E199" s="777"/>
      <c r="F199" s="777"/>
      <c r="G199" s="778"/>
      <c r="H199" s="769"/>
      <c r="I199" s="769"/>
      <c r="J199" s="769"/>
    </row>
    <row r="200" spans="1:10" ht="12.75">
      <c r="A200" s="776"/>
      <c r="B200" s="777"/>
      <c r="C200" s="777"/>
      <c r="D200" s="777"/>
      <c r="E200" s="777"/>
      <c r="F200" s="777"/>
      <c r="G200" s="778"/>
      <c r="H200" s="769"/>
      <c r="I200" s="769"/>
      <c r="J200" s="769"/>
    </row>
    <row r="201" spans="1:10" ht="12.75">
      <c r="A201" s="776"/>
      <c r="B201" s="777"/>
      <c r="C201" s="777"/>
      <c r="D201" s="777"/>
      <c r="E201" s="777"/>
      <c r="F201" s="777"/>
      <c r="G201" s="778"/>
      <c r="H201" s="769"/>
      <c r="I201" s="769"/>
      <c r="J201" s="769"/>
    </row>
    <row r="202" spans="1:10" ht="12.75">
      <c r="A202" s="776"/>
      <c r="B202" s="777"/>
      <c r="C202" s="777"/>
      <c r="D202" s="777"/>
      <c r="E202" s="777"/>
      <c r="F202" s="777"/>
      <c r="G202" s="778"/>
      <c r="H202" s="769"/>
      <c r="I202" s="769"/>
      <c r="J202" s="769"/>
    </row>
    <row r="203" spans="1:10" ht="12.75">
      <c r="A203" s="776"/>
      <c r="B203" s="777"/>
      <c r="C203" s="777"/>
      <c r="D203" s="777"/>
      <c r="E203" s="777"/>
      <c r="F203" s="777"/>
      <c r="G203" s="778"/>
      <c r="H203" s="769"/>
      <c r="I203" s="769"/>
      <c r="J203" s="769"/>
    </row>
    <row r="204" spans="1:10" ht="12.75">
      <c r="A204" s="776"/>
      <c r="B204" s="777"/>
      <c r="C204" s="777"/>
      <c r="D204" s="777"/>
      <c r="E204" s="777"/>
      <c r="F204" s="777"/>
      <c r="G204" s="778"/>
      <c r="H204" s="769"/>
      <c r="I204" s="769"/>
      <c r="J204" s="769"/>
    </row>
    <row r="205" spans="1:10" ht="12.75">
      <c r="A205" s="776"/>
      <c r="B205" s="777"/>
      <c r="C205" s="777"/>
      <c r="D205" s="777"/>
      <c r="E205" s="777"/>
      <c r="F205" s="777"/>
      <c r="G205" s="778"/>
      <c r="H205" s="769"/>
      <c r="I205" s="769"/>
      <c r="J205" s="769"/>
    </row>
    <row r="206" spans="1:10" ht="12.75">
      <c r="A206" s="776"/>
      <c r="B206" s="777"/>
      <c r="C206" s="777"/>
      <c r="D206" s="777"/>
      <c r="E206" s="777"/>
      <c r="F206" s="777"/>
      <c r="G206" s="778"/>
      <c r="H206" s="769"/>
      <c r="I206" s="769"/>
      <c r="J206" s="769"/>
    </row>
    <row r="207" spans="1:10" ht="12.75">
      <c r="A207" s="776"/>
      <c r="B207" s="777"/>
      <c r="C207" s="777"/>
      <c r="D207" s="777"/>
      <c r="E207" s="777"/>
      <c r="F207" s="777"/>
      <c r="G207" s="778"/>
      <c r="H207" s="769"/>
      <c r="I207" s="769"/>
      <c r="J207" s="769"/>
    </row>
    <row r="208" spans="1:10" ht="12.75">
      <c r="A208" s="776"/>
      <c r="B208" s="777"/>
      <c r="C208" s="777"/>
      <c r="D208" s="777"/>
      <c r="E208" s="777"/>
      <c r="F208" s="777"/>
      <c r="G208" s="778"/>
      <c r="H208" s="769"/>
      <c r="I208" s="769"/>
      <c r="J208" s="769"/>
    </row>
    <row r="209" spans="1:10" ht="12.75">
      <c r="A209" s="776"/>
      <c r="B209" s="777"/>
      <c r="C209" s="777"/>
      <c r="D209" s="777"/>
      <c r="E209" s="777"/>
      <c r="F209" s="777"/>
      <c r="G209" s="778"/>
      <c r="H209" s="769"/>
      <c r="I209" s="769"/>
      <c r="J209" s="769"/>
    </row>
    <row r="210" spans="1:10" ht="12.75">
      <c r="A210" s="776"/>
      <c r="B210" s="777"/>
      <c r="C210" s="777"/>
      <c r="D210" s="777"/>
      <c r="E210" s="777"/>
      <c r="F210" s="777"/>
      <c r="G210" s="778"/>
      <c r="H210" s="769"/>
      <c r="I210" s="769"/>
      <c r="J210" s="769"/>
    </row>
    <row r="211" spans="1:10" ht="12.75">
      <c r="A211" s="776"/>
      <c r="B211" s="777"/>
      <c r="C211" s="777"/>
      <c r="D211" s="777"/>
      <c r="E211" s="777"/>
      <c r="F211" s="777"/>
      <c r="G211" s="778"/>
      <c r="H211" s="769"/>
      <c r="I211" s="769"/>
      <c r="J211" s="769"/>
    </row>
    <row r="212" spans="1:10" ht="12.75">
      <c r="A212" s="776"/>
      <c r="B212" s="777"/>
      <c r="C212" s="777"/>
      <c r="D212" s="777"/>
      <c r="E212" s="777"/>
      <c r="F212" s="777"/>
      <c r="G212" s="778"/>
      <c r="H212" s="769"/>
      <c r="I212" s="769"/>
      <c r="J212" s="769"/>
    </row>
    <row r="213" spans="1:10" ht="12.75">
      <c r="A213" s="776"/>
      <c r="B213" s="777"/>
      <c r="C213" s="777"/>
      <c r="D213" s="777"/>
      <c r="E213" s="777"/>
      <c r="F213" s="777"/>
      <c r="G213" s="778"/>
      <c r="H213" s="769"/>
      <c r="I213" s="769"/>
      <c r="J213" s="769"/>
    </row>
    <row r="214" spans="1:10" ht="12.75">
      <c r="A214" s="776"/>
      <c r="B214" s="777"/>
      <c r="C214" s="777"/>
      <c r="D214" s="777"/>
      <c r="E214" s="777"/>
      <c r="F214" s="777"/>
      <c r="G214" s="778"/>
      <c r="H214" s="769"/>
      <c r="I214" s="769"/>
      <c r="J214" s="769"/>
    </row>
    <row r="215" spans="1:10" ht="12.75">
      <c r="A215" s="776"/>
      <c r="B215" s="777"/>
      <c r="C215" s="777"/>
      <c r="D215" s="777"/>
      <c r="E215" s="777"/>
      <c r="F215" s="777"/>
      <c r="G215" s="778"/>
      <c r="H215" s="769"/>
      <c r="I215" s="769"/>
      <c r="J215" s="769"/>
    </row>
    <row r="216" spans="1:10" ht="12.75">
      <c r="A216" s="776"/>
      <c r="B216" s="777"/>
      <c r="C216" s="777"/>
      <c r="D216" s="777"/>
      <c r="E216" s="777"/>
      <c r="F216" s="777"/>
      <c r="G216" s="778"/>
      <c r="H216" s="769"/>
      <c r="I216" s="769"/>
      <c r="J216" s="769"/>
    </row>
    <row r="217" spans="1:10" ht="12.75">
      <c r="A217" s="776"/>
      <c r="B217" s="777"/>
      <c r="C217" s="777"/>
      <c r="D217" s="777"/>
      <c r="E217" s="777"/>
      <c r="F217" s="777"/>
      <c r="G217" s="778"/>
      <c r="H217" s="769"/>
      <c r="I217" s="769"/>
      <c r="J217" s="769"/>
    </row>
    <row r="218" spans="1:10" ht="12.75">
      <c r="A218" s="776"/>
      <c r="B218" s="777"/>
      <c r="C218" s="777"/>
      <c r="D218" s="777"/>
      <c r="E218" s="777"/>
      <c r="F218" s="777"/>
      <c r="G218" s="778"/>
      <c r="H218" s="769"/>
      <c r="I218" s="769"/>
      <c r="J218" s="769"/>
    </row>
    <row r="219" spans="1:10" ht="12.75">
      <c r="A219" s="776"/>
      <c r="B219" s="777"/>
      <c r="C219" s="777"/>
      <c r="D219" s="777"/>
      <c r="E219" s="777"/>
      <c r="F219" s="777"/>
      <c r="G219" s="778"/>
      <c r="H219" s="769"/>
      <c r="I219" s="769"/>
      <c r="J219" s="769"/>
    </row>
    <row r="220" spans="1:10" ht="12.75">
      <c r="A220" s="776"/>
      <c r="B220" s="777"/>
      <c r="C220" s="777"/>
      <c r="D220" s="777"/>
      <c r="E220" s="777"/>
      <c r="F220" s="777"/>
      <c r="G220" s="778"/>
      <c r="H220" s="769"/>
      <c r="I220" s="769"/>
      <c r="J220" s="769"/>
    </row>
    <row r="221" spans="1:10" ht="12.75">
      <c r="A221" s="776"/>
      <c r="B221" s="777"/>
      <c r="C221" s="777"/>
      <c r="D221" s="777"/>
      <c r="E221" s="777"/>
      <c r="F221" s="777"/>
      <c r="G221" s="778"/>
      <c r="H221" s="769"/>
      <c r="I221" s="769"/>
      <c r="J221" s="769"/>
    </row>
    <row r="222" spans="1:10" ht="12.75">
      <c r="A222" s="776"/>
      <c r="B222" s="777"/>
      <c r="C222" s="777"/>
      <c r="D222" s="777"/>
      <c r="E222" s="777"/>
      <c r="F222" s="777"/>
      <c r="G222" s="778"/>
      <c r="H222" s="769"/>
      <c r="I222" s="769"/>
      <c r="J222" s="769"/>
    </row>
    <row r="223" spans="1:10" ht="12.75">
      <c r="A223" s="776"/>
      <c r="B223" s="777"/>
      <c r="C223" s="777"/>
      <c r="D223" s="777"/>
      <c r="E223" s="777"/>
      <c r="F223" s="777"/>
      <c r="G223" s="778"/>
      <c r="H223" s="769"/>
      <c r="I223" s="769"/>
      <c r="J223" s="769"/>
    </row>
    <row r="224" spans="1:10" ht="12.75">
      <c r="A224" s="776"/>
      <c r="B224" s="777"/>
      <c r="C224" s="777"/>
      <c r="D224" s="777"/>
      <c r="E224" s="777"/>
      <c r="F224" s="777"/>
      <c r="G224" s="778"/>
      <c r="H224" s="769"/>
      <c r="I224" s="769"/>
      <c r="J224" s="769"/>
    </row>
    <row r="225" spans="1:10" ht="12.75">
      <c r="A225" s="776"/>
      <c r="B225" s="777"/>
      <c r="C225" s="777"/>
      <c r="D225" s="777"/>
      <c r="E225" s="777"/>
      <c r="F225" s="777"/>
      <c r="G225" s="778"/>
      <c r="H225" s="769"/>
      <c r="I225" s="769"/>
      <c r="J225" s="769"/>
    </row>
    <row r="226" spans="1:10" ht="12.75">
      <c r="A226" s="776"/>
      <c r="B226" s="777"/>
      <c r="C226" s="777"/>
      <c r="D226" s="777"/>
      <c r="E226" s="777"/>
      <c r="F226" s="777"/>
      <c r="G226" s="778"/>
      <c r="H226" s="769"/>
      <c r="I226" s="769"/>
      <c r="J226" s="769"/>
    </row>
    <row r="227" spans="1:10" ht="12.75">
      <c r="A227" s="776"/>
      <c r="B227" s="777"/>
      <c r="C227" s="777"/>
      <c r="D227" s="777"/>
      <c r="E227" s="777"/>
      <c r="F227" s="777"/>
      <c r="G227" s="778"/>
      <c r="H227" s="769"/>
      <c r="I227" s="769"/>
      <c r="J227" s="769"/>
    </row>
    <row r="228" spans="1:10" ht="12.75">
      <c r="A228" s="776"/>
      <c r="B228" s="777"/>
      <c r="C228" s="777"/>
      <c r="D228" s="777"/>
      <c r="E228" s="777"/>
      <c r="F228" s="777"/>
      <c r="G228" s="778"/>
      <c r="H228" s="769"/>
      <c r="I228" s="769"/>
      <c r="J228" s="769"/>
    </row>
    <row r="229" spans="1:10" ht="12.75">
      <c r="A229" s="776"/>
      <c r="B229" s="777"/>
      <c r="C229" s="777"/>
      <c r="D229" s="777"/>
      <c r="E229" s="777"/>
      <c r="F229" s="777"/>
      <c r="G229" s="778"/>
      <c r="H229" s="769"/>
      <c r="I229" s="769"/>
      <c r="J229" s="769"/>
    </row>
    <row r="230" spans="1:10" ht="12.75">
      <c r="A230" s="776"/>
      <c r="B230" s="777"/>
      <c r="C230" s="777"/>
      <c r="D230" s="777"/>
      <c r="E230" s="777"/>
      <c r="F230" s="777"/>
      <c r="G230" s="778"/>
      <c r="H230" s="769"/>
      <c r="I230" s="769"/>
      <c r="J230" s="769"/>
    </row>
    <row r="231" spans="1:10" ht="12.75">
      <c r="A231" s="776"/>
      <c r="B231" s="777"/>
      <c r="C231" s="777"/>
      <c r="D231" s="777"/>
      <c r="E231" s="777"/>
      <c r="F231" s="777"/>
      <c r="G231" s="778"/>
      <c r="H231" s="769"/>
      <c r="I231" s="769"/>
      <c r="J231" s="769"/>
    </row>
    <row r="232" spans="1:10" ht="12.75">
      <c r="A232" s="776"/>
      <c r="B232" s="777"/>
      <c r="C232" s="777"/>
      <c r="D232" s="777"/>
      <c r="E232" s="777"/>
      <c r="F232" s="777"/>
      <c r="G232" s="778"/>
      <c r="H232" s="769"/>
      <c r="I232" s="769"/>
      <c r="J232" s="769"/>
    </row>
    <row r="233" spans="1:10" ht="12.75">
      <c r="A233" s="776"/>
      <c r="B233" s="777"/>
      <c r="C233" s="777"/>
      <c r="D233" s="777"/>
      <c r="E233" s="777"/>
      <c r="F233" s="777"/>
      <c r="G233" s="778"/>
      <c r="H233" s="769"/>
      <c r="I233" s="769"/>
      <c r="J233" s="769"/>
    </row>
    <row r="234" spans="1:10" ht="12.75">
      <c r="A234" s="776"/>
      <c r="B234" s="777"/>
      <c r="C234" s="777"/>
      <c r="D234" s="777"/>
      <c r="E234" s="777"/>
      <c r="F234" s="777"/>
      <c r="G234" s="778"/>
      <c r="H234" s="769"/>
      <c r="I234" s="769"/>
      <c r="J234" s="769"/>
    </row>
    <row r="235" spans="1:10" ht="12.75">
      <c r="A235" s="776"/>
      <c r="B235" s="777"/>
      <c r="C235" s="777"/>
      <c r="D235" s="777"/>
      <c r="E235" s="777"/>
      <c r="F235" s="777"/>
      <c r="G235" s="778"/>
      <c r="H235" s="769"/>
      <c r="I235" s="769"/>
      <c r="J235" s="769"/>
    </row>
    <row r="236" spans="1:10" ht="12.75">
      <c r="A236" s="823"/>
      <c r="B236" s="795"/>
      <c r="C236" s="795"/>
      <c r="D236" s="795"/>
      <c r="E236" s="795"/>
      <c r="F236" s="795"/>
      <c r="G236" s="797"/>
      <c r="H236" s="769"/>
      <c r="I236" s="769"/>
      <c r="J236" s="769"/>
    </row>
    <row r="237" spans="1:10" ht="12.75">
      <c r="A237" s="766"/>
      <c r="B237" s="766"/>
      <c r="C237" s="766"/>
      <c r="D237" s="725"/>
      <c r="E237" s="766"/>
      <c r="F237" s="802" t="s">
        <v>166</v>
      </c>
      <c r="G237" s="766"/>
      <c r="H237" s="769"/>
      <c r="I237" s="769"/>
      <c r="J237" s="769"/>
    </row>
    <row r="238" spans="1:10" ht="12.75">
      <c r="A238" s="824" t="str">
        <f>G1</f>
        <v>Road Initials:  BNSF               Year 2014</v>
      </c>
      <c r="B238" s="766"/>
      <c r="C238" s="766"/>
      <c r="D238" s="766"/>
      <c r="E238" s="766"/>
      <c r="F238" s="766"/>
      <c r="G238" s="802" t="s">
        <v>1484</v>
      </c>
      <c r="H238" s="769"/>
      <c r="I238" s="769"/>
      <c r="J238" s="769"/>
    </row>
    <row r="239" spans="1:10" ht="12.75">
      <c r="A239" s="817"/>
      <c r="B239" s="804"/>
      <c r="C239" s="804"/>
      <c r="D239" s="804"/>
      <c r="E239" s="804"/>
      <c r="F239" s="804"/>
      <c r="G239" s="772"/>
      <c r="H239" s="769"/>
      <c r="I239" s="769"/>
      <c r="J239" s="769"/>
    </row>
    <row r="240" spans="1:10" ht="12.75">
      <c r="A240" s="825"/>
      <c r="B240" s="792"/>
      <c r="C240" s="792"/>
      <c r="D240" s="792"/>
      <c r="E240" s="792"/>
      <c r="F240" s="792"/>
      <c r="G240" s="778"/>
      <c r="H240" s="769"/>
      <c r="I240" s="769"/>
      <c r="J240" s="769"/>
    </row>
    <row r="241" spans="1:10" ht="12.75">
      <c r="A241" s="825"/>
      <c r="B241" s="792"/>
      <c r="C241" s="792"/>
      <c r="D241" s="792"/>
      <c r="E241" s="792"/>
      <c r="F241" s="792"/>
      <c r="G241" s="778"/>
      <c r="H241" s="769"/>
      <c r="I241" s="769"/>
      <c r="J241" s="769"/>
    </row>
    <row r="242" spans="1:10" ht="12.75">
      <c r="A242" s="825"/>
      <c r="B242" s="792"/>
      <c r="C242" s="792"/>
      <c r="D242" s="792"/>
      <c r="E242" s="792"/>
      <c r="F242" s="792"/>
      <c r="G242" s="778"/>
      <c r="H242" s="769"/>
      <c r="I242" s="769"/>
      <c r="J242" s="769"/>
    </row>
    <row r="243" spans="1:10" ht="12.75">
      <c r="A243" s="825"/>
      <c r="B243" s="792"/>
      <c r="C243" s="792"/>
      <c r="D243" s="792"/>
      <c r="E243" s="792"/>
      <c r="F243" s="792"/>
      <c r="G243" s="778"/>
      <c r="H243" s="769"/>
      <c r="I243" s="769"/>
      <c r="J243" s="769"/>
    </row>
    <row r="244" spans="1:10" ht="12.75">
      <c r="A244" s="825"/>
      <c r="B244" s="792"/>
      <c r="C244" s="792"/>
      <c r="D244" s="792"/>
      <c r="E244" s="792"/>
      <c r="F244" s="792"/>
      <c r="G244" s="778"/>
      <c r="H244" s="769"/>
      <c r="I244" s="769"/>
      <c r="J244" s="769"/>
    </row>
    <row r="245" spans="1:10" ht="12.75">
      <c r="A245" s="825"/>
      <c r="B245" s="792"/>
      <c r="C245" s="792"/>
      <c r="D245" s="792"/>
      <c r="E245" s="792"/>
      <c r="F245" s="792"/>
      <c r="G245" s="778"/>
      <c r="H245" s="769"/>
      <c r="I245" s="769"/>
      <c r="J245" s="769"/>
    </row>
    <row r="246" spans="1:10" ht="12.75">
      <c r="A246" s="825"/>
      <c r="B246" s="792"/>
      <c r="C246" s="792"/>
      <c r="D246" s="826"/>
      <c r="E246" s="792"/>
      <c r="F246" s="793"/>
      <c r="G246" s="778"/>
      <c r="H246" s="769"/>
      <c r="I246" s="769"/>
      <c r="J246" s="769"/>
    </row>
    <row r="247" spans="1:10" ht="12.75">
      <c r="A247" s="825"/>
      <c r="B247" s="792"/>
      <c r="C247" s="792"/>
      <c r="D247" s="826"/>
      <c r="E247" s="792"/>
      <c r="F247" s="793"/>
      <c r="G247" s="778"/>
      <c r="H247" s="769"/>
      <c r="I247" s="769"/>
      <c r="J247" s="769"/>
    </row>
    <row r="248" spans="1:10" ht="12.75">
      <c r="A248" s="825"/>
      <c r="B248" s="792"/>
      <c r="C248" s="792"/>
      <c r="D248" s="826"/>
      <c r="E248" s="792"/>
      <c r="F248" s="793"/>
      <c r="G248" s="778"/>
      <c r="H248" s="769"/>
      <c r="I248" s="769"/>
      <c r="J248" s="769"/>
    </row>
    <row r="249" spans="1:10" ht="12.75">
      <c r="A249" s="825"/>
      <c r="B249" s="792"/>
      <c r="C249" s="792"/>
      <c r="D249" s="826"/>
      <c r="E249" s="792"/>
      <c r="F249" s="793"/>
      <c r="G249" s="778"/>
      <c r="H249" s="769"/>
      <c r="I249" s="769"/>
      <c r="J249" s="769"/>
    </row>
    <row r="250" spans="1:10" ht="12.75">
      <c r="A250" s="825"/>
      <c r="B250" s="792"/>
      <c r="C250" s="792"/>
      <c r="D250" s="826"/>
      <c r="E250" s="792"/>
      <c r="F250" s="793"/>
      <c r="G250" s="778"/>
      <c r="H250" s="769"/>
      <c r="I250" s="769"/>
      <c r="J250" s="769"/>
    </row>
    <row r="251" spans="1:10" ht="12.75">
      <c r="A251" s="825"/>
      <c r="B251" s="792"/>
      <c r="C251" s="792"/>
      <c r="D251" s="826"/>
      <c r="E251" s="792"/>
      <c r="F251" s="793"/>
      <c r="G251" s="778"/>
      <c r="H251" s="769"/>
      <c r="I251" s="769"/>
      <c r="J251" s="769"/>
    </row>
    <row r="252" spans="1:10" ht="12.75">
      <c r="A252" s="825"/>
      <c r="B252" s="827"/>
      <c r="C252" s="827"/>
      <c r="D252" s="828"/>
      <c r="E252" s="827"/>
      <c r="F252" s="829"/>
      <c r="G252" s="775"/>
      <c r="H252" s="769"/>
      <c r="I252" s="769"/>
      <c r="J252" s="769"/>
    </row>
    <row r="253" spans="1:10" ht="12.75">
      <c r="A253" s="773" t="s">
        <v>383</v>
      </c>
      <c r="B253" s="827"/>
      <c r="C253" s="827"/>
      <c r="D253" s="827"/>
      <c r="E253" s="827"/>
      <c r="F253" s="827"/>
      <c r="G253" s="775"/>
      <c r="H253" s="769"/>
      <c r="I253" s="769"/>
      <c r="J253" s="769"/>
    </row>
    <row r="254" spans="1:10" ht="12.75">
      <c r="A254" s="825"/>
      <c r="B254" s="792"/>
      <c r="C254" s="792"/>
      <c r="D254" s="792"/>
      <c r="E254" s="792"/>
      <c r="F254" s="792"/>
      <c r="G254" s="778"/>
      <c r="H254" s="769"/>
      <c r="I254" s="769"/>
      <c r="J254" s="769"/>
    </row>
    <row r="255" spans="1:10" ht="12.75">
      <c r="A255" s="825"/>
      <c r="B255" s="792"/>
      <c r="C255" s="792"/>
      <c r="D255" s="792"/>
      <c r="E255" s="792"/>
      <c r="F255" s="792"/>
      <c r="G255" s="778"/>
      <c r="H255" s="769"/>
      <c r="I255" s="769"/>
      <c r="J255" s="769"/>
    </row>
    <row r="256" spans="1:10" ht="12.75">
      <c r="A256" s="825"/>
      <c r="B256" s="792"/>
      <c r="C256" s="792"/>
      <c r="D256" s="792"/>
      <c r="E256" s="792"/>
      <c r="F256" s="792"/>
      <c r="G256" s="778"/>
      <c r="H256" s="769"/>
      <c r="I256" s="769"/>
      <c r="J256" s="769"/>
    </row>
    <row r="257" spans="1:10" ht="12.75">
      <c r="A257" s="825"/>
      <c r="B257" s="792"/>
      <c r="C257" s="792"/>
      <c r="D257" s="792"/>
      <c r="E257" s="792"/>
      <c r="F257" s="792"/>
      <c r="G257" s="778"/>
      <c r="H257" s="769"/>
      <c r="I257" s="769"/>
      <c r="J257" s="769"/>
    </row>
    <row r="258" spans="1:10" ht="12.75">
      <c r="A258" s="825"/>
      <c r="B258" s="792"/>
      <c r="C258" s="792"/>
      <c r="D258" s="792"/>
      <c r="E258" s="792"/>
      <c r="F258" s="792"/>
      <c r="G258" s="778"/>
      <c r="H258" s="769"/>
      <c r="I258" s="769"/>
      <c r="J258" s="769"/>
    </row>
    <row r="259" spans="1:10" ht="12.75">
      <c r="A259" s="825"/>
      <c r="B259" s="792"/>
      <c r="C259" s="792"/>
      <c r="D259" s="826"/>
      <c r="E259" s="792"/>
      <c r="F259" s="793"/>
      <c r="G259" s="778"/>
      <c r="H259" s="769"/>
      <c r="I259" s="769"/>
      <c r="J259" s="769"/>
    </row>
    <row r="260" spans="1:10" ht="12.75">
      <c r="A260" s="825"/>
      <c r="B260" s="792"/>
      <c r="C260" s="792"/>
      <c r="D260" s="826"/>
      <c r="E260" s="792"/>
      <c r="F260" s="793"/>
      <c r="G260" s="778"/>
      <c r="H260" s="769"/>
      <c r="I260" s="769"/>
      <c r="J260" s="769"/>
    </row>
    <row r="261" spans="1:10" ht="12.75">
      <c r="A261" s="825"/>
      <c r="B261" s="792"/>
      <c r="C261" s="792"/>
      <c r="D261" s="826"/>
      <c r="E261" s="792"/>
      <c r="F261" s="793"/>
      <c r="G261" s="778"/>
      <c r="H261" s="769"/>
      <c r="I261" s="769"/>
      <c r="J261" s="769"/>
    </row>
    <row r="262" spans="1:10" ht="12.75">
      <c r="A262" s="825"/>
      <c r="B262" s="792"/>
      <c r="C262" s="792"/>
      <c r="D262" s="826"/>
      <c r="E262" s="792"/>
      <c r="F262" s="793"/>
      <c r="G262" s="778"/>
      <c r="H262" s="769"/>
      <c r="I262" s="769"/>
      <c r="J262" s="769"/>
    </row>
    <row r="263" spans="1:10" ht="12.75">
      <c r="A263" s="825"/>
      <c r="B263" s="792"/>
      <c r="C263" s="792"/>
      <c r="D263" s="826"/>
      <c r="E263" s="792"/>
      <c r="F263" s="793"/>
      <c r="G263" s="778"/>
      <c r="H263" s="769"/>
      <c r="I263" s="769"/>
      <c r="J263" s="769"/>
    </row>
    <row r="264" spans="1:10" ht="12.75">
      <c r="A264" s="825"/>
      <c r="B264" s="792"/>
      <c r="C264" s="792"/>
      <c r="D264" s="826"/>
      <c r="E264" s="792"/>
      <c r="F264" s="793"/>
      <c r="G264" s="778"/>
      <c r="H264" s="769"/>
      <c r="I264" s="769"/>
      <c r="J264" s="769"/>
    </row>
    <row r="265" spans="1:10" ht="12.75">
      <c r="A265" s="825"/>
      <c r="B265" s="792"/>
      <c r="C265" s="792"/>
      <c r="D265" s="826"/>
      <c r="E265" s="792"/>
      <c r="F265" s="793"/>
      <c r="G265" s="778"/>
      <c r="H265" s="769"/>
      <c r="I265" s="769"/>
      <c r="J265" s="769"/>
    </row>
    <row r="266" spans="1:10" ht="12.75">
      <c r="A266" s="825"/>
      <c r="B266" s="792"/>
      <c r="C266" s="792"/>
      <c r="D266" s="826"/>
      <c r="E266" s="792"/>
      <c r="F266" s="793"/>
      <c r="G266" s="778"/>
      <c r="H266" s="769"/>
      <c r="I266" s="769"/>
      <c r="J266" s="769"/>
    </row>
    <row r="267" spans="1:10" ht="12.75">
      <c r="A267" s="825"/>
      <c r="B267" s="792"/>
      <c r="C267" s="792"/>
      <c r="D267" s="826"/>
      <c r="E267" s="792"/>
      <c r="F267" s="793"/>
      <c r="G267" s="778"/>
      <c r="H267" s="769"/>
      <c r="I267" s="769"/>
      <c r="J267" s="769"/>
    </row>
    <row r="268" spans="1:10" ht="12.75">
      <c r="A268" s="825"/>
      <c r="B268" s="792"/>
      <c r="C268" s="792"/>
      <c r="D268" s="826"/>
      <c r="E268" s="792"/>
      <c r="F268" s="793"/>
      <c r="G268" s="778"/>
      <c r="H268" s="769"/>
      <c r="I268" s="769"/>
      <c r="J268" s="769"/>
    </row>
    <row r="269" spans="1:10" ht="12.75">
      <c r="A269" s="825"/>
      <c r="B269" s="792"/>
      <c r="C269" s="792"/>
      <c r="D269" s="826"/>
      <c r="E269" s="792"/>
      <c r="F269" s="793"/>
      <c r="G269" s="778"/>
      <c r="H269" s="769"/>
      <c r="I269" s="769"/>
      <c r="J269" s="769"/>
    </row>
    <row r="270" spans="1:10" ht="12.75">
      <c r="A270" s="825"/>
      <c r="B270" s="792"/>
      <c r="C270" s="792"/>
      <c r="D270" s="826"/>
      <c r="E270" s="792"/>
      <c r="F270" s="793"/>
      <c r="G270" s="778"/>
      <c r="H270" s="769"/>
      <c r="I270" s="769"/>
      <c r="J270" s="769"/>
    </row>
    <row r="271" spans="1:10" ht="12.75">
      <c r="A271" s="825"/>
      <c r="B271" s="792"/>
      <c r="C271" s="792"/>
      <c r="D271" s="826"/>
      <c r="E271" s="792"/>
      <c r="F271" s="793"/>
      <c r="G271" s="778"/>
      <c r="H271" s="769"/>
      <c r="I271" s="769"/>
      <c r="J271" s="769"/>
    </row>
    <row r="272" spans="1:10" ht="12.75">
      <c r="A272" s="825"/>
      <c r="B272" s="792"/>
      <c r="C272" s="792"/>
      <c r="D272" s="826"/>
      <c r="E272" s="792"/>
      <c r="F272" s="793"/>
      <c r="G272" s="778"/>
      <c r="H272" s="769"/>
      <c r="I272" s="769"/>
      <c r="J272" s="769"/>
    </row>
    <row r="273" spans="1:10" ht="12.75">
      <c r="A273" s="825"/>
      <c r="B273" s="792"/>
      <c r="C273" s="792"/>
      <c r="D273" s="826"/>
      <c r="E273" s="792"/>
      <c r="F273" s="793"/>
      <c r="G273" s="778"/>
      <c r="H273" s="769"/>
      <c r="I273" s="769"/>
      <c r="J273" s="769"/>
    </row>
    <row r="274" spans="1:10" ht="12.75">
      <c r="A274" s="825"/>
      <c r="B274" s="792"/>
      <c r="C274" s="792"/>
      <c r="D274" s="826"/>
      <c r="E274" s="792"/>
      <c r="F274" s="793"/>
      <c r="G274" s="778"/>
      <c r="H274" s="769"/>
      <c r="I274" s="769"/>
      <c r="J274" s="769"/>
    </row>
    <row r="275" spans="1:10" ht="12.75">
      <c r="A275" s="825"/>
      <c r="B275" s="792"/>
      <c r="C275" s="792"/>
      <c r="D275" s="826"/>
      <c r="E275" s="792"/>
      <c r="F275" s="793"/>
      <c r="G275" s="778"/>
      <c r="H275" s="769"/>
      <c r="I275" s="769"/>
      <c r="J275" s="769"/>
    </row>
    <row r="276" spans="1:10" ht="12.75">
      <c r="A276" s="825"/>
      <c r="B276" s="792"/>
      <c r="C276" s="792"/>
      <c r="D276" s="826"/>
      <c r="E276" s="792"/>
      <c r="F276" s="793"/>
      <c r="G276" s="778"/>
      <c r="H276" s="769"/>
      <c r="I276" s="769"/>
      <c r="J276" s="769"/>
    </row>
    <row r="277" spans="1:10" ht="12.75">
      <c r="A277" s="825"/>
      <c r="B277" s="792"/>
      <c r="C277" s="792"/>
      <c r="D277" s="826"/>
      <c r="E277" s="792"/>
      <c r="F277" s="793"/>
      <c r="G277" s="778"/>
      <c r="H277" s="769"/>
      <c r="I277" s="769"/>
      <c r="J277" s="769"/>
    </row>
    <row r="278" spans="1:10" ht="12.75">
      <c r="A278" s="825"/>
      <c r="B278" s="792"/>
      <c r="C278" s="792"/>
      <c r="D278" s="826"/>
      <c r="E278" s="792"/>
      <c r="F278" s="793"/>
      <c r="G278" s="778"/>
      <c r="H278" s="769"/>
      <c r="I278" s="769"/>
      <c r="J278" s="769"/>
    </row>
    <row r="279" spans="1:10" ht="12.75">
      <c r="A279" s="825"/>
      <c r="B279" s="792"/>
      <c r="C279" s="792"/>
      <c r="D279" s="826"/>
      <c r="E279" s="792"/>
      <c r="F279" s="793"/>
      <c r="G279" s="778"/>
      <c r="H279" s="769"/>
      <c r="I279" s="769"/>
      <c r="J279" s="769"/>
    </row>
    <row r="280" spans="1:10" ht="12.75">
      <c r="A280" s="825"/>
      <c r="B280" s="792"/>
      <c r="C280" s="792"/>
      <c r="D280" s="826"/>
      <c r="E280" s="792"/>
      <c r="F280" s="793"/>
      <c r="G280" s="778"/>
      <c r="H280" s="769"/>
      <c r="I280" s="769"/>
      <c r="J280" s="769"/>
    </row>
    <row r="281" spans="1:10" ht="12.75">
      <c r="A281" s="825"/>
      <c r="B281" s="792"/>
      <c r="C281" s="792"/>
      <c r="D281" s="826"/>
      <c r="E281" s="792"/>
      <c r="F281" s="793"/>
      <c r="G281" s="778"/>
      <c r="H281" s="769"/>
      <c r="I281" s="769"/>
      <c r="J281" s="769"/>
    </row>
    <row r="282" spans="1:10" ht="12.75">
      <c r="A282" s="825"/>
      <c r="B282" s="792"/>
      <c r="C282" s="792"/>
      <c r="D282" s="826"/>
      <c r="E282" s="792"/>
      <c r="F282" s="793"/>
      <c r="G282" s="778"/>
      <c r="H282" s="769"/>
      <c r="I282" s="769"/>
      <c r="J282" s="769"/>
    </row>
    <row r="283" spans="1:10" ht="12.75">
      <c r="A283" s="825"/>
      <c r="B283" s="792"/>
      <c r="C283" s="792"/>
      <c r="D283" s="826"/>
      <c r="E283" s="792"/>
      <c r="F283" s="793"/>
      <c r="G283" s="778"/>
      <c r="H283" s="769"/>
      <c r="I283" s="769"/>
      <c r="J283" s="769"/>
    </row>
    <row r="284" spans="1:10" ht="12.75">
      <c r="A284" s="825"/>
      <c r="B284" s="792"/>
      <c r="C284" s="792"/>
      <c r="D284" s="826"/>
      <c r="E284" s="792"/>
      <c r="F284" s="793"/>
      <c r="G284" s="778"/>
      <c r="H284" s="769"/>
      <c r="I284" s="769"/>
      <c r="J284" s="769"/>
    </row>
    <row r="285" spans="1:10" ht="12.75">
      <c r="A285" s="825"/>
      <c r="B285" s="792"/>
      <c r="C285" s="792"/>
      <c r="D285" s="826"/>
      <c r="E285" s="792"/>
      <c r="F285" s="793"/>
      <c r="G285" s="778"/>
      <c r="H285" s="769"/>
      <c r="I285" s="769"/>
      <c r="J285" s="769"/>
    </row>
    <row r="286" spans="1:10" ht="12.75">
      <c r="A286" s="825"/>
      <c r="B286" s="792"/>
      <c r="C286" s="792"/>
      <c r="D286" s="826"/>
      <c r="E286" s="792"/>
      <c r="F286" s="793"/>
      <c r="G286" s="778"/>
      <c r="H286" s="769"/>
      <c r="I286" s="769"/>
      <c r="J286" s="769"/>
    </row>
    <row r="287" spans="1:10" ht="12.75">
      <c r="A287" s="825"/>
      <c r="B287" s="792"/>
      <c r="C287" s="792"/>
      <c r="D287" s="792"/>
      <c r="E287" s="792"/>
      <c r="F287" s="792"/>
      <c r="G287" s="778"/>
      <c r="H287" s="769"/>
      <c r="I287" s="769"/>
      <c r="J287" s="769"/>
    </row>
    <row r="288" spans="1:10" ht="12.75">
      <c r="A288" s="825"/>
      <c r="B288" s="792"/>
      <c r="C288" s="792"/>
      <c r="D288" s="792"/>
      <c r="E288" s="792"/>
      <c r="F288" s="792"/>
      <c r="G288" s="778"/>
      <c r="H288" s="769"/>
      <c r="I288" s="769"/>
      <c r="J288" s="769"/>
    </row>
    <row r="289" spans="1:10" ht="12.75">
      <c r="A289" s="825"/>
      <c r="B289" s="792"/>
      <c r="C289" s="792"/>
      <c r="D289" s="793"/>
      <c r="E289" s="792"/>
      <c r="F289" s="793"/>
      <c r="G289" s="778"/>
      <c r="H289" s="769"/>
      <c r="I289" s="769"/>
      <c r="J289" s="769"/>
    </row>
    <row r="290" spans="1:10" ht="12.75">
      <c r="A290" s="825"/>
      <c r="B290" s="792"/>
      <c r="C290" s="792"/>
      <c r="D290" s="793"/>
      <c r="E290" s="792"/>
      <c r="F290" s="793"/>
      <c r="G290" s="778"/>
      <c r="H290" s="769"/>
      <c r="I290" s="769"/>
      <c r="J290" s="769"/>
    </row>
    <row r="291" spans="1:10" ht="12.75">
      <c r="A291" s="825"/>
      <c r="B291" s="792"/>
      <c r="C291" s="792"/>
      <c r="D291" s="793"/>
      <c r="E291" s="792"/>
      <c r="F291" s="793"/>
      <c r="G291" s="778"/>
      <c r="H291" s="769"/>
      <c r="I291" s="769"/>
      <c r="J291" s="769"/>
    </row>
    <row r="292" spans="1:10" ht="12.75">
      <c r="A292" s="825"/>
      <c r="B292" s="792"/>
      <c r="C292" s="792"/>
      <c r="D292" s="793"/>
      <c r="E292" s="792"/>
      <c r="F292" s="793"/>
      <c r="G292" s="778"/>
      <c r="H292" s="769"/>
      <c r="I292" s="769"/>
      <c r="J292" s="769"/>
    </row>
    <row r="293" spans="1:10" ht="12.75">
      <c r="A293" s="825"/>
      <c r="B293" s="792"/>
      <c r="C293" s="792"/>
      <c r="D293" s="792"/>
      <c r="E293" s="792"/>
      <c r="F293" s="792"/>
      <c r="G293" s="778"/>
      <c r="H293" s="769"/>
      <c r="I293" s="769"/>
      <c r="J293" s="769"/>
    </row>
    <row r="294" spans="1:10" ht="12.75">
      <c r="A294" s="825"/>
      <c r="B294" s="792"/>
      <c r="C294" s="792"/>
      <c r="D294" s="792"/>
      <c r="E294" s="792"/>
      <c r="F294" s="792"/>
      <c r="G294" s="778"/>
      <c r="H294" s="769"/>
      <c r="I294" s="769"/>
      <c r="J294" s="769"/>
    </row>
    <row r="295" spans="1:10" ht="12.75">
      <c r="A295" s="825"/>
      <c r="B295" s="792"/>
      <c r="C295" s="792"/>
      <c r="D295" s="792"/>
      <c r="E295" s="792"/>
      <c r="F295" s="792"/>
      <c r="G295" s="778"/>
      <c r="H295" s="769"/>
      <c r="I295" s="769"/>
      <c r="J295" s="769"/>
    </row>
    <row r="296" spans="1:10" ht="12.75">
      <c r="A296" s="825"/>
      <c r="B296" s="792"/>
      <c r="C296" s="792"/>
      <c r="D296" s="792"/>
      <c r="E296" s="792"/>
      <c r="F296" s="792"/>
      <c r="G296" s="778"/>
      <c r="H296" s="769"/>
      <c r="I296" s="769"/>
      <c r="J296" s="769"/>
    </row>
    <row r="297" spans="1:10" ht="12.75">
      <c r="A297" s="825"/>
      <c r="B297" s="792"/>
      <c r="C297" s="792"/>
      <c r="D297" s="792"/>
      <c r="E297" s="792"/>
      <c r="F297" s="792"/>
      <c r="G297" s="778"/>
      <c r="H297" s="769"/>
      <c r="I297" s="769"/>
      <c r="J297" s="769"/>
    </row>
    <row r="298" spans="1:10" ht="12.75">
      <c r="A298" s="825"/>
      <c r="B298" s="792"/>
      <c r="C298" s="792"/>
      <c r="D298" s="792"/>
      <c r="E298" s="792"/>
      <c r="F298" s="792"/>
      <c r="G298" s="778"/>
      <c r="H298" s="769"/>
      <c r="I298" s="769"/>
      <c r="J298" s="769"/>
    </row>
    <row r="299" spans="1:10" ht="12.75">
      <c r="A299" s="825"/>
      <c r="B299" s="792"/>
      <c r="C299" s="792"/>
      <c r="D299" s="792"/>
      <c r="E299" s="792"/>
      <c r="F299" s="792"/>
      <c r="G299" s="778"/>
      <c r="H299" s="769"/>
      <c r="I299" s="769"/>
      <c r="J299" s="769"/>
    </row>
    <row r="300" spans="1:10" ht="12.75">
      <c r="A300" s="825"/>
      <c r="B300" s="792"/>
      <c r="C300" s="792"/>
      <c r="D300" s="792"/>
      <c r="E300" s="792"/>
      <c r="F300" s="792"/>
      <c r="G300" s="778"/>
      <c r="H300" s="769"/>
      <c r="I300" s="769"/>
      <c r="J300" s="769"/>
    </row>
    <row r="301" spans="1:10" ht="12.75">
      <c r="A301" s="825"/>
      <c r="B301" s="792"/>
      <c r="C301" s="792"/>
      <c r="D301" s="792"/>
      <c r="E301" s="792"/>
      <c r="F301" s="792"/>
      <c r="G301" s="778"/>
      <c r="H301" s="769"/>
      <c r="I301" s="769"/>
      <c r="J301" s="769"/>
    </row>
    <row r="302" spans="1:10" ht="12.75">
      <c r="A302" s="825"/>
      <c r="B302" s="792"/>
      <c r="C302" s="792"/>
      <c r="D302" s="792"/>
      <c r="E302" s="792"/>
      <c r="F302" s="792"/>
      <c r="G302" s="778"/>
      <c r="H302" s="769"/>
      <c r="I302" s="769"/>
      <c r="J302" s="769"/>
    </row>
    <row r="303" spans="1:10" ht="12.75">
      <c r="A303" s="825"/>
      <c r="B303" s="792"/>
      <c r="C303" s="792"/>
      <c r="D303" s="792"/>
      <c r="E303" s="792"/>
      <c r="F303" s="792"/>
      <c r="G303" s="778"/>
      <c r="H303" s="769"/>
      <c r="I303" s="769"/>
      <c r="J303" s="769"/>
    </row>
    <row r="304" spans="1:10" ht="12.75">
      <c r="A304" s="825"/>
      <c r="B304" s="792"/>
      <c r="C304" s="792"/>
      <c r="D304" s="792"/>
      <c r="E304" s="792"/>
      <c r="F304" s="792"/>
      <c r="G304" s="778"/>
      <c r="H304" s="769"/>
      <c r="I304" s="769"/>
      <c r="J304" s="769"/>
    </row>
    <row r="305" spans="1:10" ht="12.75">
      <c r="A305" s="825"/>
      <c r="B305" s="792"/>
      <c r="C305" s="792"/>
      <c r="D305" s="792"/>
      <c r="E305" s="792"/>
      <c r="F305" s="792"/>
      <c r="G305" s="778"/>
      <c r="H305" s="769"/>
      <c r="I305" s="769"/>
      <c r="J305" s="769"/>
    </row>
    <row r="306" spans="1:10" ht="12.75">
      <c r="A306" s="825"/>
      <c r="B306" s="792"/>
      <c r="C306" s="792"/>
      <c r="D306" s="792"/>
      <c r="E306" s="792"/>
      <c r="F306" s="792"/>
      <c r="G306" s="778"/>
      <c r="H306" s="769"/>
      <c r="I306" s="769"/>
      <c r="J306" s="769"/>
    </row>
    <row r="307" spans="1:10" ht="12.75">
      <c r="A307" s="825"/>
      <c r="B307" s="792"/>
      <c r="C307" s="792"/>
      <c r="D307" s="792"/>
      <c r="E307" s="792"/>
      <c r="F307" s="792"/>
      <c r="G307" s="778"/>
      <c r="H307" s="769"/>
      <c r="I307" s="769"/>
      <c r="J307" s="769"/>
    </row>
    <row r="308" spans="1:10" ht="12.75">
      <c r="A308" s="825"/>
      <c r="B308" s="792"/>
      <c r="C308" s="792"/>
      <c r="D308" s="792"/>
      <c r="E308" s="792"/>
      <c r="F308" s="792"/>
      <c r="G308" s="778"/>
      <c r="H308" s="769"/>
      <c r="I308" s="769"/>
      <c r="J308" s="769"/>
    </row>
    <row r="309" spans="1:10" ht="12.75">
      <c r="A309" s="825"/>
      <c r="B309" s="792"/>
      <c r="C309" s="792"/>
      <c r="D309" s="792"/>
      <c r="E309" s="792"/>
      <c r="F309" s="792"/>
      <c r="G309" s="778"/>
      <c r="H309" s="769"/>
      <c r="I309" s="769"/>
      <c r="J309" s="769"/>
    </row>
    <row r="310" spans="1:10" ht="12.75">
      <c r="A310" s="825"/>
      <c r="B310" s="792"/>
      <c r="C310" s="792"/>
      <c r="D310" s="792"/>
      <c r="E310" s="792"/>
      <c r="F310" s="792"/>
      <c r="G310" s="778"/>
      <c r="H310" s="769"/>
      <c r="I310" s="769"/>
      <c r="J310" s="769"/>
    </row>
    <row r="311" spans="1:10" ht="12.75">
      <c r="A311" s="825"/>
      <c r="B311" s="792"/>
      <c r="C311" s="792"/>
      <c r="D311" s="792"/>
      <c r="E311" s="792"/>
      <c r="F311" s="792"/>
      <c r="G311" s="778"/>
      <c r="H311" s="769"/>
      <c r="I311" s="769"/>
      <c r="J311" s="769"/>
    </row>
    <row r="312" spans="1:10" ht="12.75">
      <c r="A312" s="825"/>
      <c r="B312" s="792"/>
      <c r="C312" s="792"/>
      <c r="D312" s="792"/>
      <c r="E312" s="792"/>
      <c r="F312" s="792"/>
      <c r="G312" s="778"/>
      <c r="H312" s="769"/>
      <c r="I312" s="769"/>
      <c r="J312" s="769"/>
    </row>
    <row r="313" spans="1:10" ht="12.75">
      <c r="A313" s="825"/>
      <c r="B313" s="792"/>
      <c r="C313" s="792"/>
      <c r="D313" s="792"/>
      <c r="E313" s="792"/>
      <c r="F313" s="792"/>
      <c r="G313" s="778"/>
      <c r="H313" s="769"/>
      <c r="I313" s="769"/>
      <c r="J313" s="769"/>
    </row>
    <row r="314" spans="1:10" ht="12.75">
      <c r="A314" s="825"/>
      <c r="B314" s="792"/>
      <c r="C314" s="792"/>
      <c r="D314" s="792"/>
      <c r="E314" s="792"/>
      <c r="F314" s="792"/>
      <c r="G314" s="778"/>
      <c r="H314" s="769"/>
      <c r="I314" s="769"/>
      <c r="J314" s="769"/>
    </row>
    <row r="315" spans="1:10" ht="12.75">
      <c r="A315" s="823"/>
      <c r="B315" s="795"/>
      <c r="C315" s="795"/>
      <c r="D315" s="795"/>
      <c r="E315" s="795"/>
      <c r="F315" s="795"/>
      <c r="G315" s="797"/>
      <c r="H315" s="769"/>
      <c r="I315" s="769"/>
      <c r="J315" s="769"/>
    </row>
    <row r="316" spans="1:10" ht="12.75">
      <c r="A316" s="830" t="s">
        <v>166</v>
      </c>
      <c r="B316" s="799"/>
      <c r="C316" s="799"/>
      <c r="D316" s="799"/>
      <c r="E316" s="799"/>
      <c r="F316" s="799"/>
      <c r="G316" s="799"/>
      <c r="H316" s="769"/>
      <c r="I316" s="769"/>
      <c r="J316" s="769"/>
    </row>
    <row r="317" spans="1:10" ht="12.75">
      <c r="A317" s="831"/>
      <c r="B317" s="769"/>
      <c r="C317" s="769"/>
      <c r="D317" s="769"/>
      <c r="E317" s="769"/>
      <c r="F317" s="769"/>
      <c r="G317" s="769"/>
      <c r="H317" s="769"/>
      <c r="I317" s="769"/>
      <c r="J317" s="769"/>
    </row>
    <row r="318" spans="1:10" ht="12.75">
      <c r="A318" s="769"/>
      <c r="B318" s="769"/>
      <c r="C318" s="769"/>
      <c r="D318" s="769"/>
      <c r="E318" s="769"/>
      <c r="F318" s="769"/>
      <c r="G318" s="769"/>
      <c r="H318" s="769"/>
      <c r="I318" s="769"/>
      <c r="J318" s="769"/>
    </row>
    <row r="319" spans="1:10" ht="12.75">
      <c r="A319" s="769"/>
      <c r="B319" s="769"/>
      <c r="C319" s="769"/>
      <c r="D319" s="769"/>
      <c r="E319" s="769"/>
      <c r="F319" s="769"/>
      <c r="G319" s="769"/>
      <c r="H319" s="769"/>
      <c r="I319" s="769"/>
      <c r="J319" s="769"/>
    </row>
    <row r="320" spans="1:10" ht="12.75">
      <c r="A320" s="769"/>
      <c r="B320" s="769"/>
      <c r="C320" s="769"/>
      <c r="D320" s="769"/>
      <c r="E320" s="769"/>
      <c r="F320" s="769"/>
      <c r="G320" s="769"/>
      <c r="H320" s="769"/>
      <c r="I320" s="769"/>
      <c r="J320" s="769"/>
    </row>
    <row r="321" spans="1:10" ht="12.75">
      <c r="A321" s="769"/>
      <c r="B321" s="769"/>
      <c r="C321" s="769"/>
      <c r="D321" s="769"/>
      <c r="E321" s="769"/>
      <c r="F321" s="769"/>
      <c r="G321" s="769"/>
      <c r="H321" s="769"/>
      <c r="I321" s="769"/>
      <c r="J321" s="769"/>
    </row>
    <row r="322" spans="1:10" ht="12.75">
      <c r="A322" s="769"/>
      <c r="B322" s="769"/>
      <c r="C322" s="769"/>
      <c r="D322" s="769"/>
      <c r="E322" s="769"/>
      <c r="F322" s="769"/>
      <c r="G322" s="769"/>
      <c r="H322" s="769"/>
      <c r="I322" s="769"/>
      <c r="J322" s="769"/>
    </row>
  </sheetData>
  <printOptions horizontalCentered="1" verticalCentered="1"/>
  <pageMargins left="0.75" right="0.75" top="0.5" bottom="0.5" header="0" footer="0"/>
  <pageSetup scale="75" fitToHeight="4" orientation="portrait" r:id="rId1"/>
  <headerFooter alignWithMargins="0"/>
  <rowBreaks count="3" manualBreakCount="3">
    <brk id="79" max="6" man="1"/>
    <brk id="158" max="6" man="1"/>
    <brk id="237" max="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K65532"/>
  <sheetViews>
    <sheetView showZeros="0" view="pageBreakPreview" zoomScale="110" zoomScaleNormal="100" zoomScaleSheetLayoutView="110" workbookViewId="0"/>
  </sheetViews>
  <sheetFormatPr defaultColWidth="0" defaultRowHeight="11.25" zeroHeight="1"/>
  <cols>
    <col min="1" max="1" width="3" style="527" customWidth="1"/>
    <col min="2" max="2" width="5" style="527" customWidth="1"/>
    <col min="3" max="3" width="58.83203125" style="527" customWidth="1"/>
    <col min="4" max="4" width="16.1640625" style="527" customWidth="1"/>
    <col min="5" max="5" width="15.83203125" style="527" customWidth="1"/>
    <col min="6" max="6" width="16.5" style="527" customWidth="1"/>
    <col min="7" max="7" width="13.5" style="527" customWidth="1"/>
    <col min="8" max="8" width="20.33203125" style="527" customWidth="1"/>
    <col min="9" max="9" width="15.33203125" style="527" customWidth="1"/>
    <col min="10" max="10" width="4.6640625" style="527" customWidth="1"/>
    <col min="11" max="11" width="3.83203125" style="527" customWidth="1"/>
    <col min="12" max="13" width="9.33203125" style="527" customWidth="1"/>
    <col min="14" max="256" width="0" style="527" hidden="1"/>
    <col min="257" max="257" width="3" style="527" customWidth="1"/>
    <col min="258" max="258" width="5" style="527" customWidth="1"/>
    <col min="259" max="259" width="58.83203125" style="527" customWidth="1"/>
    <col min="260" max="260" width="16.1640625" style="527" customWidth="1"/>
    <col min="261" max="261" width="15.83203125" style="527" customWidth="1"/>
    <col min="262" max="262" width="16.5" style="527" customWidth="1"/>
    <col min="263" max="263" width="13.5" style="527" customWidth="1"/>
    <col min="264" max="264" width="20.33203125" style="527" customWidth="1"/>
    <col min="265" max="265" width="15.33203125" style="527" customWidth="1"/>
    <col min="266" max="266" width="4.6640625" style="527" customWidth="1"/>
    <col min="267" max="267" width="3.83203125" style="527" customWidth="1"/>
    <col min="268" max="269" width="9.33203125" style="527" customWidth="1"/>
    <col min="270" max="512" width="0" style="527" hidden="1"/>
    <col min="513" max="513" width="3" style="527" customWidth="1"/>
    <col min="514" max="514" width="5" style="527" customWidth="1"/>
    <col min="515" max="515" width="58.83203125" style="527" customWidth="1"/>
    <col min="516" max="516" width="16.1640625" style="527" customWidth="1"/>
    <col min="517" max="517" width="15.83203125" style="527" customWidth="1"/>
    <col min="518" max="518" width="16.5" style="527" customWidth="1"/>
    <col min="519" max="519" width="13.5" style="527" customWidth="1"/>
    <col min="520" max="520" width="20.33203125" style="527" customWidth="1"/>
    <col min="521" max="521" width="15.33203125" style="527" customWidth="1"/>
    <col min="522" max="522" width="4.6640625" style="527" customWidth="1"/>
    <col min="523" max="523" width="3.83203125" style="527" customWidth="1"/>
    <col min="524" max="525" width="9.33203125" style="527" customWidth="1"/>
    <col min="526" max="768" width="0" style="527" hidden="1"/>
    <col min="769" max="769" width="3" style="527" customWidth="1"/>
    <col min="770" max="770" width="5" style="527" customWidth="1"/>
    <col min="771" max="771" width="58.83203125" style="527" customWidth="1"/>
    <col min="772" max="772" width="16.1640625" style="527" customWidth="1"/>
    <col min="773" max="773" width="15.83203125" style="527" customWidth="1"/>
    <col min="774" max="774" width="16.5" style="527" customWidth="1"/>
    <col min="775" max="775" width="13.5" style="527" customWidth="1"/>
    <col min="776" max="776" width="20.33203125" style="527" customWidth="1"/>
    <col min="777" max="777" width="15.33203125" style="527" customWidth="1"/>
    <col min="778" max="778" width="4.6640625" style="527" customWidth="1"/>
    <col min="779" max="779" width="3.83203125" style="527" customWidth="1"/>
    <col min="780" max="781" width="9.33203125" style="527" customWidth="1"/>
    <col min="782" max="1024" width="0" style="527" hidden="1"/>
    <col min="1025" max="1025" width="3" style="527" customWidth="1"/>
    <col min="1026" max="1026" width="5" style="527" customWidth="1"/>
    <col min="1027" max="1027" width="58.83203125" style="527" customWidth="1"/>
    <col min="1028" max="1028" width="16.1640625" style="527" customWidth="1"/>
    <col min="1029" max="1029" width="15.83203125" style="527" customWidth="1"/>
    <col min="1030" max="1030" width="16.5" style="527" customWidth="1"/>
    <col min="1031" max="1031" width="13.5" style="527" customWidth="1"/>
    <col min="1032" max="1032" width="20.33203125" style="527" customWidth="1"/>
    <col min="1033" max="1033" width="15.33203125" style="527" customWidth="1"/>
    <col min="1034" max="1034" width="4.6640625" style="527" customWidth="1"/>
    <col min="1035" max="1035" width="3.83203125" style="527" customWidth="1"/>
    <col min="1036" max="1037" width="9.33203125" style="527" customWidth="1"/>
    <col min="1038" max="1280" width="0" style="527" hidden="1"/>
    <col min="1281" max="1281" width="3" style="527" customWidth="1"/>
    <col min="1282" max="1282" width="5" style="527" customWidth="1"/>
    <col min="1283" max="1283" width="58.83203125" style="527" customWidth="1"/>
    <col min="1284" max="1284" width="16.1640625" style="527" customWidth="1"/>
    <col min="1285" max="1285" width="15.83203125" style="527" customWidth="1"/>
    <col min="1286" max="1286" width="16.5" style="527" customWidth="1"/>
    <col min="1287" max="1287" width="13.5" style="527" customWidth="1"/>
    <col min="1288" max="1288" width="20.33203125" style="527" customWidth="1"/>
    <col min="1289" max="1289" width="15.33203125" style="527" customWidth="1"/>
    <col min="1290" max="1290" width="4.6640625" style="527" customWidth="1"/>
    <col min="1291" max="1291" width="3.83203125" style="527" customWidth="1"/>
    <col min="1292" max="1293" width="9.33203125" style="527" customWidth="1"/>
    <col min="1294" max="1536" width="0" style="527" hidden="1"/>
    <col min="1537" max="1537" width="3" style="527" customWidth="1"/>
    <col min="1538" max="1538" width="5" style="527" customWidth="1"/>
    <col min="1539" max="1539" width="58.83203125" style="527" customWidth="1"/>
    <col min="1540" max="1540" width="16.1640625" style="527" customWidth="1"/>
    <col min="1541" max="1541" width="15.83203125" style="527" customWidth="1"/>
    <col min="1542" max="1542" width="16.5" style="527" customWidth="1"/>
    <col min="1543" max="1543" width="13.5" style="527" customWidth="1"/>
    <col min="1544" max="1544" width="20.33203125" style="527" customWidth="1"/>
    <col min="1545" max="1545" width="15.33203125" style="527" customWidth="1"/>
    <col min="1546" max="1546" width="4.6640625" style="527" customWidth="1"/>
    <col min="1547" max="1547" width="3.83203125" style="527" customWidth="1"/>
    <col min="1548" max="1549" width="9.33203125" style="527" customWidth="1"/>
    <col min="1550" max="1792" width="0" style="527" hidden="1"/>
    <col min="1793" max="1793" width="3" style="527" customWidth="1"/>
    <col min="1794" max="1794" width="5" style="527" customWidth="1"/>
    <col min="1795" max="1795" width="58.83203125" style="527" customWidth="1"/>
    <col min="1796" max="1796" width="16.1640625" style="527" customWidth="1"/>
    <col min="1797" max="1797" width="15.83203125" style="527" customWidth="1"/>
    <col min="1798" max="1798" width="16.5" style="527" customWidth="1"/>
    <col min="1799" max="1799" width="13.5" style="527" customWidth="1"/>
    <col min="1800" max="1800" width="20.33203125" style="527" customWidth="1"/>
    <col min="1801" max="1801" width="15.33203125" style="527" customWidth="1"/>
    <col min="1802" max="1802" width="4.6640625" style="527" customWidth="1"/>
    <col min="1803" max="1803" width="3.83203125" style="527" customWidth="1"/>
    <col min="1804" max="1805" width="9.33203125" style="527" customWidth="1"/>
    <col min="1806" max="2048" width="0" style="527" hidden="1"/>
    <col min="2049" max="2049" width="3" style="527" customWidth="1"/>
    <col min="2050" max="2050" width="5" style="527" customWidth="1"/>
    <col min="2051" max="2051" width="58.83203125" style="527" customWidth="1"/>
    <col min="2052" max="2052" width="16.1640625" style="527" customWidth="1"/>
    <col min="2053" max="2053" width="15.83203125" style="527" customWidth="1"/>
    <col min="2054" max="2054" width="16.5" style="527" customWidth="1"/>
    <col min="2055" max="2055" width="13.5" style="527" customWidth="1"/>
    <col min="2056" max="2056" width="20.33203125" style="527" customWidth="1"/>
    <col min="2057" max="2057" width="15.33203125" style="527" customWidth="1"/>
    <col min="2058" max="2058" width="4.6640625" style="527" customWidth="1"/>
    <col min="2059" max="2059" width="3.83203125" style="527" customWidth="1"/>
    <col min="2060" max="2061" width="9.33203125" style="527" customWidth="1"/>
    <col min="2062" max="2304" width="0" style="527" hidden="1"/>
    <col min="2305" max="2305" width="3" style="527" customWidth="1"/>
    <col min="2306" max="2306" width="5" style="527" customWidth="1"/>
    <col min="2307" max="2307" width="58.83203125" style="527" customWidth="1"/>
    <col min="2308" max="2308" width="16.1640625" style="527" customWidth="1"/>
    <col min="2309" max="2309" width="15.83203125" style="527" customWidth="1"/>
    <col min="2310" max="2310" width="16.5" style="527" customWidth="1"/>
    <col min="2311" max="2311" width="13.5" style="527" customWidth="1"/>
    <col min="2312" max="2312" width="20.33203125" style="527" customWidth="1"/>
    <col min="2313" max="2313" width="15.33203125" style="527" customWidth="1"/>
    <col min="2314" max="2314" width="4.6640625" style="527" customWidth="1"/>
    <col min="2315" max="2315" width="3.83203125" style="527" customWidth="1"/>
    <col min="2316" max="2317" width="9.33203125" style="527" customWidth="1"/>
    <col min="2318" max="2560" width="0" style="527" hidden="1"/>
    <col min="2561" max="2561" width="3" style="527" customWidth="1"/>
    <col min="2562" max="2562" width="5" style="527" customWidth="1"/>
    <col min="2563" max="2563" width="58.83203125" style="527" customWidth="1"/>
    <col min="2564" max="2564" width="16.1640625" style="527" customWidth="1"/>
    <col min="2565" max="2565" width="15.83203125" style="527" customWidth="1"/>
    <col min="2566" max="2566" width="16.5" style="527" customWidth="1"/>
    <col min="2567" max="2567" width="13.5" style="527" customWidth="1"/>
    <col min="2568" max="2568" width="20.33203125" style="527" customWidth="1"/>
    <col min="2569" max="2569" width="15.33203125" style="527" customWidth="1"/>
    <col min="2570" max="2570" width="4.6640625" style="527" customWidth="1"/>
    <col min="2571" max="2571" width="3.83203125" style="527" customWidth="1"/>
    <col min="2572" max="2573" width="9.33203125" style="527" customWidth="1"/>
    <col min="2574" max="2816" width="0" style="527" hidden="1"/>
    <col min="2817" max="2817" width="3" style="527" customWidth="1"/>
    <col min="2818" max="2818" width="5" style="527" customWidth="1"/>
    <col min="2819" max="2819" width="58.83203125" style="527" customWidth="1"/>
    <col min="2820" max="2820" width="16.1640625" style="527" customWidth="1"/>
    <col min="2821" max="2821" width="15.83203125" style="527" customWidth="1"/>
    <col min="2822" max="2822" width="16.5" style="527" customWidth="1"/>
    <col min="2823" max="2823" width="13.5" style="527" customWidth="1"/>
    <col min="2824" max="2824" width="20.33203125" style="527" customWidth="1"/>
    <col min="2825" max="2825" width="15.33203125" style="527" customWidth="1"/>
    <col min="2826" max="2826" width="4.6640625" style="527" customWidth="1"/>
    <col min="2827" max="2827" width="3.83203125" style="527" customWidth="1"/>
    <col min="2828" max="2829" width="9.33203125" style="527" customWidth="1"/>
    <col min="2830" max="3072" width="0" style="527" hidden="1"/>
    <col min="3073" max="3073" width="3" style="527" customWidth="1"/>
    <col min="3074" max="3074" width="5" style="527" customWidth="1"/>
    <col min="3075" max="3075" width="58.83203125" style="527" customWidth="1"/>
    <col min="3076" max="3076" width="16.1640625" style="527" customWidth="1"/>
    <col min="3077" max="3077" width="15.83203125" style="527" customWidth="1"/>
    <col min="3078" max="3078" width="16.5" style="527" customWidth="1"/>
    <col min="3079" max="3079" width="13.5" style="527" customWidth="1"/>
    <col min="3080" max="3080" width="20.33203125" style="527" customWidth="1"/>
    <col min="3081" max="3081" width="15.33203125" style="527" customWidth="1"/>
    <col min="3082" max="3082" width="4.6640625" style="527" customWidth="1"/>
    <col min="3083" max="3083" width="3.83203125" style="527" customWidth="1"/>
    <col min="3084" max="3085" width="9.33203125" style="527" customWidth="1"/>
    <col min="3086" max="3328" width="0" style="527" hidden="1"/>
    <col min="3329" max="3329" width="3" style="527" customWidth="1"/>
    <col min="3330" max="3330" width="5" style="527" customWidth="1"/>
    <col min="3331" max="3331" width="58.83203125" style="527" customWidth="1"/>
    <col min="3332" max="3332" width="16.1640625" style="527" customWidth="1"/>
    <col min="3333" max="3333" width="15.83203125" style="527" customWidth="1"/>
    <col min="3334" max="3334" width="16.5" style="527" customWidth="1"/>
    <col min="3335" max="3335" width="13.5" style="527" customWidth="1"/>
    <col min="3336" max="3336" width="20.33203125" style="527" customWidth="1"/>
    <col min="3337" max="3337" width="15.33203125" style="527" customWidth="1"/>
    <col min="3338" max="3338" width="4.6640625" style="527" customWidth="1"/>
    <col min="3339" max="3339" width="3.83203125" style="527" customWidth="1"/>
    <col min="3340" max="3341" width="9.33203125" style="527" customWidth="1"/>
    <col min="3342" max="3584" width="0" style="527" hidden="1"/>
    <col min="3585" max="3585" width="3" style="527" customWidth="1"/>
    <col min="3586" max="3586" width="5" style="527" customWidth="1"/>
    <col min="3587" max="3587" width="58.83203125" style="527" customWidth="1"/>
    <col min="3588" max="3588" width="16.1640625" style="527" customWidth="1"/>
    <col min="3589" max="3589" width="15.83203125" style="527" customWidth="1"/>
    <col min="3590" max="3590" width="16.5" style="527" customWidth="1"/>
    <col min="3591" max="3591" width="13.5" style="527" customWidth="1"/>
    <col min="3592" max="3592" width="20.33203125" style="527" customWidth="1"/>
    <col min="3593" max="3593" width="15.33203125" style="527" customWidth="1"/>
    <col min="3594" max="3594" width="4.6640625" style="527" customWidth="1"/>
    <col min="3595" max="3595" width="3.83203125" style="527" customWidth="1"/>
    <col min="3596" max="3597" width="9.33203125" style="527" customWidth="1"/>
    <col min="3598" max="3840" width="0" style="527" hidden="1"/>
    <col min="3841" max="3841" width="3" style="527" customWidth="1"/>
    <col min="3842" max="3842" width="5" style="527" customWidth="1"/>
    <col min="3843" max="3843" width="58.83203125" style="527" customWidth="1"/>
    <col min="3844" max="3844" width="16.1640625" style="527" customWidth="1"/>
    <col min="3845" max="3845" width="15.83203125" style="527" customWidth="1"/>
    <col min="3846" max="3846" width="16.5" style="527" customWidth="1"/>
    <col min="3847" max="3847" width="13.5" style="527" customWidth="1"/>
    <col min="3848" max="3848" width="20.33203125" style="527" customWidth="1"/>
    <col min="3849" max="3849" width="15.33203125" style="527" customWidth="1"/>
    <col min="3850" max="3850" width="4.6640625" style="527" customWidth="1"/>
    <col min="3851" max="3851" width="3.83203125" style="527" customWidth="1"/>
    <col min="3852" max="3853" width="9.33203125" style="527" customWidth="1"/>
    <col min="3854" max="4096" width="0" style="527" hidden="1"/>
    <col min="4097" max="4097" width="3" style="527" customWidth="1"/>
    <col min="4098" max="4098" width="5" style="527" customWidth="1"/>
    <col min="4099" max="4099" width="58.83203125" style="527" customWidth="1"/>
    <col min="4100" max="4100" width="16.1640625" style="527" customWidth="1"/>
    <col min="4101" max="4101" width="15.83203125" style="527" customWidth="1"/>
    <col min="4102" max="4102" width="16.5" style="527" customWidth="1"/>
    <col min="4103" max="4103" width="13.5" style="527" customWidth="1"/>
    <col min="4104" max="4104" width="20.33203125" style="527" customWidth="1"/>
    <col min="4105" max="4105" width="15.33203125" style="527" customWidth="1"/>
    <col min="4106" max="4106" width="4.6640625" style="527" customWidth="1"/>
    <col min="4107" max="4107" width="3.83203125" style="527" customWidth="1"/>
    <col min="4108" max="4109" width="9.33203125" style="527" customWidth="1"/>
    <col min="4110" max="4352" width="0" style="527" hidden="1"/>
    <col min="4353" max="4353" width="3" style="527" customWidth="1"/>
    <col min="4354" max="4354" width="5" style="527" customWidth="1"/>
    <col min="4355" max="4355" width="58.83203125" style="527" customWidth="1"/>
    <col min="4356" max="4356" width="16.1640625" style="527" customWidth="1"/>
    <col min="4357" max="4357" width="15.83203125" style="527" customWidth="1"/>
    <col min="4358" max="4358" width="16.5" style="527" customWidth="1"/>
    <col min="4359" max="4359" width="13.5" style="527" customWidth="1"/>
    <col min="4360" max="4360" width="20.33203125" style="527" customWidth="1"/>
    <col min="4361" max="4361" width="15.33203125" style="527" customWidth="1"/>
    <col min="4362" max="4362" width="4.6640625" style="527" customWidth="1"/>
    <col min="4363" max="4363" width="3.83203125" style="527" customWidth="1"/>
    <col min="4364" max="4365" width="9.33203125" style="527" customWidth="1"/>
    <col min="4366" max="4608" width="0" style="527" hidden="1"/>
    <col min="4609" max="4609" width="3" style="527" customWidth="1"/>
    <col min="4610" max="4610" width="5" style="527" customWidth="1"/>
    <col min="4611" max="4611" width="58.83203125" style="527" customWidth="1"/>
    <col min="4612" max="4612" width="16.1640625" style="527" customWidth="1"/>
    <col min="4613" max="4613" width="15.83203125" style="527" customWidth="1"/>
    <col min="4614" max="4614" width="16.5" style="527" customWidth="1"/>
    <col min="4615" max="4615" width="13.5" style="527" customWidth="1"/>
    <col min="4616" max="4616" width="20.33203125" style="527" customWidth="1"/>
    <col min="4617" max="4617" width="15.33203125" style="527" customWidth="1"/>
    <col min="4618" max="4618" width="4.6640625" style="527" customWidth="1"/>
    <col min="4619" max="4619" width="3.83203125" style="527" customWidth="1"/>
    <col min="4620" max="4621" width="9.33203125" style="527" customWidth="1"/>
    <col min="4622" max="4864" width="0" style="527" hidden="1"/>
    <col min="4865" max="4865" width="3" style="527" customWidth="1"/>
    <col min="4866" max="4866" width="5" style="527" customWidth="1"/>
    <col min="4867" max="4867" width="58.83203125" style="527" customWidth="1"/>
    <col min="4868" max="4868" width="16.1640625" style="527" customWidth="1"/>
    <col min="4869" max="4869" width="15.83203125" style="527" customWidth="1"/>
    <col min="4870" max="4870" width="16.5" style="527" customWidth="1"/>
    <col min="4871" max="4871" width="13.5" style="527" customWidth="1"/>
    <col min="4872" max="4872" width="20.33203125" style="527" customWidth="1"/>
    <col min="4873" max="4873" width="15.33203125" style="527" customWidth="1"/>
    <col min="4874" max="4874" width="4.6640625" style="527" customWidth="1"/>
    <col min="4875" max="4875" width="3.83203125" style="527" customWidth="1"/>
    <col min="4876" max="4877" width="9.33203125" style="527" customWidth="1"/>
    <col min="4878" max="5120" width="0" style="527" hidden="1"/>
    <col min="5121" max="5121" width="3" style="527" customWidth="1"/>
    <col min="5122" max="5122" width="5" style="527" customWidth="1"/>
    <col min="5123" max="5123" width="58.83203125" style="527" customWidth="1"/>
    <col min="5124" max="5124" width="16.1640625" style="527" customWidth="1"/>
    <col min="5125" max="5125" width="15.83203125" style="527" customWidth="1"/>
    <col min="5126" max="5126" width="16.5" style="527" customWidth="1"/>
    <col min="5127" max="5127" width="13.5" style="527" customWidth="1"/>
    <col min="5128" max="5128" width="20.33203125" style="527" customWidth="1"/>
    <col min="5129" max="5129" width="15.33203125" style="527" customWidth="1"/>
    <col min="5130" max="5130" width="4.6640625" style="527" customWidth="1"/>
    <col min="5131" max="5131" width="3.83203125" style="527" customWidth="1"/>
    <col min="5132" max="5133" width="9.33203125" style="527" customWidth="1"/>
    <col min="5134" max="5376" width="0" style="527" hidden="1"/>
    <col min="5377" max="5377" width="3" style="527" customWidth="1"/>
    <col min="5378" max="5378" width="5" style="527" customWidth="1"/>
    <col min="5379" max="5379" width="58.83203125" style="527" customWidth="1"/>
    <col min="5380" max="5380" width="16.1640625" style="527" customWidth="1"/>
    <col min="5381" max="5381" width="15.83203125" style="527" customWidth="1"/>
    <col min="5382" max="5382" width="16.5" style="527" customWidth="1"/>
    <col min="5383" max="5383" width="13.5" style="527" customWidth="1"/>
    <col min="5384" max="5384" width="20.33203125" style="527" customWidth="1"/>
    <col min="5385" max="5385" width="15.33203125" style="527" customWidth="1"/>
    <col min="5386" max="5386" width="4.6640625" style="527" customWidth="1"/>
    <col min="5387" max="5387" width="3.83203125" style="527" customWidth="1"/>
    <col min="5388" max="5389" width="9.33203125" style="527" customWidth="1"/>
    <col min="5390" max="5632" width="0" style="527" hidden="1"/>
    <col min="5633" max="5633" width="3" style="527" customWidth="1"/>
    <col min="5634" max="5634" width="5" style="527" customWidth="1"/>
    <col min="5635" max="5635" width="58.83203125" style="527" customWidth="1"/>
    <col min="5636" max="5636" width="16.1640625" style="527" customWidth="1"/>
    <col min="5637" max="5637" width="15.83203125" style="527" customWidth="1"/>
    <col min="5638" max="5638" width="16.5" style="527" customWidth="1"/>
    <col min="5639" max="5639" width="13.5" style="527" customWidth="1"/>
    <col min="5640" max="5640" width="20.33203125" style="527" customWidth="1"/>
    <col min="5641" max="5641" width="15.33203125" style="527" customWidth="1"/>
    <col min="5642" max="5642" width="4.6640625" style="527" customWidth="1"/>
    <col min="5643" max="5643" width="3.83203125" style="527" customWidth="1"/>
    <col min="5644" max="5645" width="9.33203125" style="527" customWidth="1"/>
    <col min="5646" max="5888" width="0" style="527" hidden="1"/>
    <col min="5889" max="5889" width="3" style="527" customWidth="1"/>
    <col min="5890" max="5890" width="5" style="527" customWidth="1"/>
    <col min="5891" max="5891" width="58.83203125" style="527" customWidth="1"/>
    <col min="5892" max="5892" width="16.1640625" style="527" customWidth="1"/>
    <col min="5893" max="5893" width="15.83203125" style="527" customWidth="1"/>
    <col min="5894" max="5894" width="16.5" style="527" customWidth="1"/>
    <col min="5895" max="5895" width="13.5" style="527" customWidth="1"/>
    <col min="5896" max="5896" width="20.33203125" style="527" customWidth="1"/>
    <col min="5897" max="5897" width="15.33203125" style="527" customWidth="1"/>
    <col min="5898" max="5898" width="4.6640625" style="527" customWidth="1"/>
    <col min="5899" max="5899" width="3.83203125" style="527" customWidth="1"/>
    <col min="5900" max="5901" width="9.33203125" style="527" customWidth="1"/>
    <col min="5902" max="6144" width="0" style="527" hidden="1"/>
    <col min="6145" max="6145" width="3" style="527" customWidth="1"/>
    <col min="6146" max="6146" width="5" style="527" customWidth="1"/>
    <col min="6147" max="6147" width="58.83203125" style="527" customWidth="1"/>
    <col min="6148" max="6148" width="16.1640625" style="527" customWidth="1"/>
    <col min="6149" max="6149" width="15.83203125" style="527" customWidth="1"/>
    <col min="6150" max="6150" width="16.5" style="527" customWidth="1"/>
    <col min="6151" max="6151" width="13.5" style="527" customWidth="1"/>
    <col min="6152" max="6152" width="20.33203125" style="527" customWidth="1"/>
    <col min="6153" max="6153" width="15.33203125" style="527" customWidth="1"/>
    <col min="6154" max="6154" width="4.6640625" style="527" customWidth="1"/>
    <col min="6155" max="6155" width="3.83203125" style="527" customWidth="1"/>
    <col min="6156" max="6157" width="9.33203125" style="527" customWidth="1"/>
    <col min="6158" max="6400" width="0" style="527" hidden="1"/>
    <col min="6401" max="6401" width="3" style="527" customWidth="1"/>
    <col min="6402" max="6402" width="5" style="527" customWidth="1"/>
    <col min="6403" max="6403" width="58.83203125" style="527" customWidth="1"/>
    <col min="6404" max="6404" width="16.1640625" style="527" customWidth="1"/>
    <col min="6405" max="6405" width="15.83203125" style="527" customWidth="1"/>
    <col min="6406" max="6406" width="16.5" style="527" customWidth="1"/>
    <col min="6407" max="6407" width="13.5" style="527" customWidth="1"/>
    <col min="6408" max="6408" width="20.33203125" style="527" customWidth="1"/>
    <col min="6409" max="6409" width="15.33203125" style="527" customWidth="1"/>
    <col min="6410" max="6410" width="4.6640625" style="527" customWidth="1"/>
    <col min="6411" max="6411" width="3.83203125" style="527" customWidth="1"/>
    <col min="6412" max="6413" width="9.33203125" style="527" customWidth="1"/>
    <col min="6414" max="6656" width="0" style="527" hidden="1"/>
    <col min="6657" max="6657" width="3" style="527" customWidth="1"/>
    <col min="6658" max="6658" width="5" style="527" customWidth="1"/>
    <col min="6659" max="6659" width="58.83203125" style="527" customWidth="1"/>
    <col min="6660" max="6660" width="16.1640625" style="527" customWidth="1"/>
    <col min="6661" max="6661" width="15.83203125" style="527" customWidth="1"/>
    <col min="6662" max="6662" width="16.5" style="527" customWidth="1"/>
    <col min="6663" max="6663" width="13.5" style="527" customWidth="1"/>
    <col min="6664" max="6664" width="20.33203125" style="527" customWidth="1"/>
    <col min="6665" max="6665" width="15.33203125" style="527" customWidth="1"/>
    <col min="6666" max="6666" width="4.6640625" style="527" customWidth="1"/>
    <col min="6667" max="6667" width="3.83203125" style="527" customWidth="1"/>
    <col min="6668" max="6669" width="9.33203125" style="527" customWidth="1"/>
    <col min="6670" max="6912" width="0" style="527" hidden="1"/>
    <col min="6913" max="6913" width="3" style="527" customWidth="1"/>
    <col min="6914" max="6914" width="5" style="527" customWidth="1"/>
    <col min="6915" max="6915" width="58.83203125" style="527" customWidth="1"/>
    <col min="6916" max="6916" width="16.1640625" style="527" customWidth="1"/>
    <col min="6917" max="6917" width="15.83203125" style="527" customWidth="1"/>
    <col min="6918" max="6918" width="16.5" style="527" customWidth="1"/>
    <col min="6919" max="6919" width="13.5" style="527" customWidth="1"/>
    <col min="6920" max="6920" width="20.33203125" style="527" customWidth="1"/>
    <col min="6921" max="6921" width="15.33203125" style="527" customWidth="1"/>
    <col min="6922" max="6922" width="4.6640625" style="527" customWidth="1"/>
    <col min="6923" max="6923" width="3.83203125" style="527" customWidth="1"/>
    <col min="6924" max="6925" width="9.33203125" style="527" customWidth="1"/>
    <col min="6926" max="7168" width="0" style="527" hidden="1"/>
    <col min="7169" max="7169" width="3" style="527" customWidth="1"/>
    <col min="7170" max="7170" width="5" style="527" customWidth="1"/>
    <col min="7171" max="7171" width="58.83203125" style="527" customWidth="1"/>
    <col min="7172" max="7172" width="16.1640625" style="527" customWidth="1"/>
    <col min="7173" max="7173" width="15.83203125" style="527" customWidth="1"/>
    <col min="7174" max="7174" width="16.5" style="527" customWidth="1"/>
    <col min="7175" max="7175" width="13.5" style="527" customWidth="1"/>
    <col min="7176" max="7176" width="20.33203125" style="527" customWidth="1"/>
    <col min="7177" max="7177" width="15.33203125" style="527" customWidth="1"/>
    <col min="7178" max="7178" width="4.6640625" style="527" customWidth="1"/>
    <col min="7179" max="7179" width="3.83203125" style="527" customWidth="1"/>
    <col min="7180" max="7181" width="9.33203125" style="527" customWidth="1"/>
    <col min="7182" max="7424" width="0" style="527" hidden="1"/>
    <col min="7425" max="7425" width="3" style="527" customWidth="1"/>
    <col min="7426" max="7426" width="5" style="527" customWidth="1"/>
    <col min="7427" max="7427" width="58.83203125" style="527" customWidth="1"/>
    <col min="7428" max="7428" width="16.1640625" style="527" customWidth="1"/>
    <col min="7429" max="7429" width="15.83203125" style="527" customWidth="1"/>
    <col min="7430" max="7430" width="16.5" style="527" customWidth="1"/>
    <col min="7431" max="7431" width="13.5" style="527" customWidth="1"/>
    <col min="7432" max="7432" width="20.33203125" style="527" customWidth="1"/>
    <col min="7433" max="7433" width="15.33203125" style="527" customWidth="1"/>
    <col min="7434" max="7434" width="4.6640625" style="527" customWidth="1"/>
    <col min="7435" max="7435" width="3.83203125" style="527" customWidth="1"/>
    <col min="7436" max="7437" width="9.33203125" style="527" customWidth="1"/>
    <col min="7438" max="7680" width="0" style="527" hidden="1"/>
    <col min="7681" max="7681" width="3" style="527" customWidth="1"/>
    <col min="7682" max="7682" width="5" style="527" customWidth="1"/>
    <col min="7683" max="7683" width="58.83203125" style="527" customWidth="1"/>
    <col min="7684" max="7684" width="16.1640625" style="527" customWidth="1"/>
    <col min="7685" max="7685" width="15.83203125" style="527" customWidth="1"/>
    <col min="7686" max="7686" width="16.5" style="527" customWidth="1"/>
    <col min="7687" max="7687" width="13.5" style="527" customWidth="1"/>
    <col min="7688" max="7688" width="20.33203125" style="527" customWidth="1"/>
    <col min="7689" max="7689" width="15.33203125" style="527" customWidth="1"/>
    <col min="7690" max="7690" width="4.6640625" style="527" customWidth="1"/>
    <col min="7691" max="7691" width="3.83203125" style="527" customWidth="1"/>
    <col min="7692" max="7693" width="9.33203125" style="527" customWidth="1"/>
    <col min="7694" max="7936" width="0" style="527" hidden="1"/>
    <col min="7937" max="7937" width="3" style="527" customWidth="1"/>
    <col min="7938" max="7938" width="5" style="527" customWidth="1"/>
    <col min="7939" max="7939" width="58.83203125" style="527" customWidth="1"/>
    <col min="7940" max="7940" width="16.1640625" style="527" customWidth="1"/>
    <col min="7941" max="7941" width="15.83203125" style="527" customWidth="1"/>
    <col min="7942" max="7942" width="16.5" style="527" customWidth="1"/>
    <col min="7943" max="7943" width="13.5" style="527" customWidth="1"/>
    <col min="7944" max="7944" width="20.33203125" style="527" customWidth="1"/>
    <col min="7945" max="7945" width="15.33203125" style="527" customWidth="1"/>
    <col min="7946" max="7946" width="4.6640625" style="527" customWidth="1"/>
    <col min="7947" max="7947" width="3.83203125" style="527" customWidth="1"/>
    <col min="7948" max="7949" width="9.33203125" style="527" customWidth="1"/>
    <col min="7950" max="8192" width="0" style="527" hidden="1"/>
    <col min="8193" max="8193" width="3" style="527" customWidth="1"/>
    <col min="8194" max="8194" width="5" style="527" customWidth="1"/>
    <col min="8195" max="8195" width="58.83203125" style="527" customWidth="1"/>
    <col min="8196" max="8196" width="16.1640625" style="527" customWidth="1"/>
    <col min="8197" max="8197" width="15.83203125" style="527" customWidth="1"/>
    <col min="8198" max="8198" width="16.5" style="527" customWidth="1"/>
    <col min="8199" max="8199" width="13.5" style="527" customWidth="1"/>
    <col min="8200" max="8200" width="20.33203125" style="527" customWidth="1"/>
    <col min="8201" max="8201" width="15.33203125" style="527" customWidth="1"/>
    <col min="8202" max="8202" width="4.6640625" style="527" customWidth="1"/>
    <col min="8203" max="8203" width="3.83203125" style="527" customWidth="1"/>
    <col min="8204" max="8205" width="9.33203125" style="527" customWidth="1"/>
    <col min="8206" max="8448" width="0" style="527" hidden="1"/>
    <col min="8449" max="8449" width="3" style="527" customWidth="1"/>
    <col min="8450" max="8450" width="5" style="527" customWidth="1"/>
    <col min="8451" max="8451" width="58.83203125" style="527" customWidth="1"/>
    <col min="8452" max="8452" width="16.1640625" style="527" customWidth="1"/>
    <col min="8453" max="8453" width="15.83203125" style="527" customWidth="1"/>
    <col min="8454" max="8454" width="16.5" style="527" customWidth="1"/>
    <col min="8455" max="8455" width="13.5" style="527" customWidth="1"/>
    <col min="8456" max="8456" width="20.33203125" style="527" customWidth="1"/>
    <col min="8457" max="8457" width="15.33203125" style="527" customWidth="1"/>
    <col min="8458" max="8458" width="4.6640625" style="527" customWidth="1"/>
    <col min="8459" max="8459" width="3.83203125" style="527" customWidth="1"/>
    <col min="8460" max="8461" width="9.33203125" style="527" customWidth="1"/>
    <col min="8462" max="8704" width="0" style="527" hidden="1"/>
    <col min="8705" max="8705" width="3" style="527" customWidth="1"/>
    <col min="8706" max="8706" width="5" style="527" customWidth="1"/>
    <col min="8707" max="8707" width="58.83203125" style="527" customWidth="1"/>
    <col min="8708" max="8708" width="16.1640625" style="527" customWidth="1"/>
    <col min="8709" max="8709" width="15.83203125" style="527" customWidth="1"/>
    <col min="8710" max="8710" width="16.5" style="527" customWidth="1"/>
    <col min="8711" max="8711" width="13.5" style="527" customWidth="1"/>
    <col min="8712" max="8712" width="20.33203125" style="527" customWidth="1"/>
    <col min="8713" max="8713" width="15.33203125" style="527" customWidth="1"/>
    <col min="8714" max="8714" width="4.6640625" style="527" customWidth="1"/>
    <col min="8715" max="8715" width="3.83203125" style="527" customWidth="1"/>
    <col min="8716" max="8717" width="9.33203125" style="527" customWidth="1"/>
    <col min="8718" max="8960" width="0" style="527" hidden="1"/>
    <col min="8961" max="8961" width="3" style="527" customWidth="1"/>
    <col min="8962" max="8962" width="5" style="527" customWidth="1"/>
    <col min="8963" max="8963" width="58.83203125" style="527" customWidth="1"/>
    <col min="8964" max="8964" width="16.1640625" style="527" customWidth="1"/>
    <col min="8965" max="8965" width="15.83203125" style="527" customWidth="1"/>
    <col min="8966" max="8966" width="16.5" style="527" customWidth="1"/>
    <col min="8967" max="8967" width="13.5" style="527" customWidth="1"/>
    <col min="8968" max="8968" width="20.33203125" style="527" customWidth="1"/>
    <col min="8969" max="8969" width="15.33203125" style="527" customWidth="1"/>
    <col min="8970" max="8970" width="4.6640625" style="527" customWidth="1"/>
    <col min="8971" max="8971" width="3.83203125" style="527" customWidth="1"/>
    <col min="8972" max="8973" width="9.33203125" style="527" customWidth="1"/>
    <col min="8974" max="9216" width="0" style="527" hidden="1"/>
    <col min="9217" max="9217" width="3" style="527" customWidth="1"/>
    <col min="9218" max="9218" width="5" style="527" customWidth="1"/>
    <col min="9219" max="9219" width="58.83203125" style="527" customWidth="1"/>
    <col min="9220" max="9220" width="16.1640625" style="527" customWidth="1"/>
    <col min="9221" max="9221" width="15.83203125" style="527" customWidth="1"/>
    <col min="9222" max="9222" width="16.5" style="527" customWidth="1"/>
    <col min="9223" max="9223" width="13.5" style="527" customWidth="1"/>
    <col min="9224" max="9224" width="20.33203125" style="527" customWidth="1"/>
    <col min="9225" max="9225" width="15.33203125" style="527" customWidth="1"/>
    <col min="9226" max="9226" width="4.6640625" style="527" customWidth="1"/>
    <col min="9227" max="9227" width="3.83203125" style="527" customWidth="1"/>
    <col min="9228" max="9229" width="9.33203125" style="527" customWidth="1"/>
    <col min="9230" max="9472" width="0" style="527" hidden="1"/>
    <col min="9473" max="9473" width="3" style="527" customWidth="1"/>
    <col min="9474" max="9474" width="5" style="527" customWidth="1"/>
    <col min="9475" max="9475" width="58.83203125" style="527" customWidth="1"/>
    <col min="9476" max="9476" width="16.1640625" style="527" customWidth="1"/>
    <col min="9477" max="9477" width="15.83203125" style="527" customWidth="1"/>
    <col min="9478" max="9478" width="16.5" style="527" customWidth="1"/>
    <col min="9479" max="9479" width="13.5" style="527" customWidth="1"/>
    <col min="9480" max="9480" width="20.33203125" style="527" customWidth="1"/>
    <col min="9481" max="9481" width="15.33203125" style="527" customWidth="1"/>
    <col min="9482" max="9482" width="4.6640625" style="527" customWidth="1"/>
    <col min="9483" max="9483" width="3.83203125" style="527" customWidth="1"/>
    <col min="9484" max="9485" width="9.33203125" style="527" customWidth="1"/>
    <col min="9486" max="9728" width="0" style="527" hidden="1"/>
    <col min="9729" max="9729" width="3" style="527" customWidth="1"/>
    <col min="9730" max="9730" width="5" style="527" customWidth="1"/>
    <col min="9731" max="9731" width="58.83203125" style="527" customWidth="1"/>
    <col min="9732" max="9732" width="16.1640625" style="527" customWidth="1"/>
    <col min="9733" max="9733" width="15.83203125" style="527" customWidth="1"/>
    <col min="9734" max="9734" width="16.5" style="527" customWidth="1"/>
    <col min="9735" max="9735" width="13.5" style="527" customWidth="1"/>
    <col min="9736" max="9736" width="20.33203125" style="527" customWidth="1"/>
    <col min="9737" max="9737" width="15.33203125" style="527" customWidth="1"/>
    <col min="9738" max="9738" width="4.6640625" style="527" customWidth="1"/>
    <col min="9739" max="9739" width="3.83203125" style="527" customWidth="1"/>
    <col min="9740" max="9741" width="9.33203125" style="527" customWidth="1"/>
    <col min="9742" max="9984" width="0" style="527" hidden="1"/>
    <col min="9985" max="9985" width="3" style="527" customWidth="1"/>
    <col min="9986" max="9986" width="5" style="527" customWidth="1"/>
    <col min="9987" max="9987" width="58.83203125" style="527" customWidth="1"/>
    <col min="9988" max="9988" width="16.1640625" style="527" customWidth="1"/>
    <col min="9989" max="9989" width="15.83203125" style="527" customWidth="1"/>
    <col min="9990" max="9990" width="16.5" style="527" customWidth="1"/>
    <col min="9991" max="9991" width="13.5" style="527" customWidth="1"/>
    <col min="9992" max="9992" width="20.33203125" style="527" customWidth="1"/>
    <col min="9993" max="9993" width="15.33203125" style="527" customWidth="1"/>
    <col min="9994" max="9994" width="4.6640625" style="527" customWidth="1"/>
    <col min="9995" max="9995" width="3.83203125" style="527" customWidth="1"/>
    <col min="9996" max="9997" width="9.33203125" style="527" customWidth="1"/>
    <col min="9998" max="10240" width="0" style="527" hidden="1"/>
    <col min="10241" max="10241" width="3" style="527" customWidth="1"/>
    <col min="10242" max="10242" width="5" style="527" customWidth="1"/>
    <col min="10243" max="10243" width="58.83203125" style="527" customWidth="1"/>
    <col min="10244" max="10244" width="16.1640625" style="527" customWidth="1"/>
    <col min="10245" max="10245" width="15.83203125" style="527" customWidth="1"/>
    <col min="10246" max="10246" width="16.5" style="527" customWidth="1"/>
    <col min="10247" max="10247" width="13.5" style="527" customWidth="1"/>
    <col min="10248" max="10248" width="20.33203125" style="527" customWidth="1"/>
    <col min="10249" max="10249" width="15.33203125" style="527" customWidth="1"/>
    <col min="10250" max="10250" width="4.6640625" style="527" customWidth="1"/>
    <col min="10251" max="10251" width="3.83203125" style="527" customWidth="1"/>
    <col min="10252" max="10253" width="9.33203125" style="527" customWidth="1"/>
    <col min="10254" max="10496" width="0" style="527" hidden="1"/>
    <col min="10497" max="10497" width="3" style="527" customWidth="1"/>
    <col min="10498" max="10498" width="5" style="527" customWidth="1"/>
    <col min="10499" max="10499" width="58.83203125" style="527" customWidth="1"/>
    <col min="10500" max="10500" width="16.1640625" style="527" customWidth="1"/>
    <col min="10501" max="10501" width="15.83203125" style="527" customWidth="1"/>
    <col min="10502" max="10502" width="16.5" style="527" customWidth="1"/>
    <col min="10503" max="10503" width="13.5" style="527" customWidth="1"/>
    <col min="10504" max="10504" width="20.33203125" style="527" customWidth="1"/>
    <col min="10505" max="10505" width="15.33203125" style="527" customWidth="1"/>
    <col min="10506" max="10506" width="4.6640625" style="527" customWidth="1"/>
    <col min="10507" max="10507" width="3.83203125" style="527" customWidth="1"/>
    <col min="10508" max="10509" width="9.33203125" style="527" customWidth="1"/>
    <col min="10510" max="10752" width="0" style="527" hidden="1"/>
    <col min="10753" max="10753" width="3" style="527" customWidth="1"/>
    <col min="10754" max="10754" width="5" style="527" customWidth="1"/>
    <col min="10755" max="10755" width="58.83203125" style="527" customWidth="1"/>
    <col min="10756" max="10756" width="16.1640625" style="527" customWidth="1"/>
    <col min="10757" max="10757" width="15.83203125" style="527" customWidth="1"/>
    <col min="10758" max="10758" width="16.5" style="527" customWidth="1"/>
    <col min="10759" max="10759" width="13.5" style="527" customWidth="1"/>
    <col min="10760" max="10760" width="20.33203125" style="527" customWidth="1"/>
    <col min="10761" max="10761" width="15.33203125" style="527" customWidth="1"/>
    <col min="10762" max="10762" width="4.6640625" style="527" customWidth="1"/>
    <col min="10763" max="10763" width="3.83203125" style="527" customWidth="1"/>
    <col min="10764" max="10765" width="9.33203125" style="527" customWidth="1"/>
    <col min="10766" max="11008" width="0" style="527" hidden="1"/>
    <col min="11009" max="11009" width="3" style="527" customWidth="1"/>
    <col min="11010" max="11010" width="5" style="527" customWidth="1"/>
    <col min="11011" max="11011" width="58.83203125" style="527" customWidth="1"/>
    <col min="11012" max="11012" width="16.1640625" style="527" customWidth="1"/>
    <col min="11013" max="11013" width="15.83203125" style="527" customWidth="1"/>
    <col min="11014" max="11014" width="16.5" style="527" customWidth="1"/>
    <col min="11015" max="11015" width="13.5" style="527" customWidth="1"/>
    <col min="11016" max="11016" width="20.33203125" style="527" customWidth="1"/>
    <col min="11017" max="11017" width="15.33203125" style="527" customWidth="1"/>
    <col min="11018" max="11018" width="4.6640625" style="527" customWidth="1"/>
    <col min="11019" max="11019" width="3.83203125" style="527" customWidth="1"/>
    <col min="11020" max="11021" width="9.33203125" style="527" customWidth="1"/>
    <col min="11022" max="11264" width="0" style="527" hidden="1"/>
    <col min="11265" max="11265" width="3" style="527" customWidth="1"/>
    <col min="11266" max="11266" width="5" style="527" customWidth="1"/>
    <col min="11267" max="11267" width="58.83203125" style="527" customWidth="1"/>
    <col min="11268" max="11268" width="16.1640625" style="527" customWidth="1"/>
    <col min="11269" max="11269" width="15.83203125" style="527" customWidth="1"/>
    <col min="11270" max="11270" width="16.5" style="527" customWidth="1"/>
    <col min="11271" max="11271" width="13.5" style="527" customWidth="1"/>
    <col min="11272" max="11272" width="20.33203125" style="527" customWidth="1"/>
    <col min="11273" max="11273" width="15.33203125" style="527" customWidth="1"/>
    <col min="11274" max="11274" width="4.6640625" style="527" customWidth="1"/>
    <col min="11275" max="11275" width="3.83203125" style="527" customWidth="1"/>
    <col min="11276" max="11277" width="9.33203125" style="527" customWidth="1"/>
    <col min="11278" max="11520" width="0" style="527" hidden="1"/>
    <col min="11521" max="11521" width="3" style="527" customWidth="1"/>
    <col min="11522" max="11522" width="5" style="527" customWidth="1"/>
    <col min="11523" max="11523" width="58.83203125" style="527" customWidth="1"/>
    <col min="11524" max="11524" width="16.1640625" style="527" customWidth="1"/>
    <col min="11525" max="11525" width="15.83203125" style="527" customWidth="1"/>
    <col min="11526" max="11526" width="16.5" style="527" customWidth="1"/>
    <col min="11527" max="11527" width="13.5" style="527" customWidth="1"/>
    <col min="11528" max="11528" width="20.33203125" style="527" customWidth="1"/>
    <col min="11529" max="11529" width="15.33203125" style="527" customWidth="1"/>
    <col min="11530" max="11530" width="4.6640625" style="527" customWidth="1"/>
    <col min="11531" max="11531" width="3.83203125" style="527" customWidth="1"/>
    <col min="11532" max="11533" width="9.33203125" style="527" customWidth="1"/>
    <col min="11534" max="11776" width="0" style="527" hidden="1"/>
    <col min="11777" max="11777" width="3" style="527" customWidth="1"/>
    <col min="11778" max="11778" width="5" style="527" customWidth="1"/>
    <col min="11779" max="11779" width="58.83203125" style="527" customWidth="1"/>
    <col min="11780" max="11780" width="16.1640625" style="527" customWidth="1"/>
    <col min="11781" max="11781" width="15.83203125" style="527" customWidth="1"/>
    <col min="11782" max="11782" width="16.5" style="527" customWidth="1"/>
    <col min="11783" max="11783" width="13.5" style="527" customWidth="1"/>
    <col min="11784" max="11784" width="20.33203125" style="527" customWidth="1"/>
    <col min="11785" max="11785" width="15.33203125" style="527" customWidth="1"/>
    <col min="11786" max="11786" width="4.6640625" style="527" customWidth="1"/>
    <col min="11787" max="11787" width="3.83203125" style="527" customWidth="1"/>
    <col min="11788" max="11789" width="9.33203125" style="527" customWidth="1"/>
    <col min="11790" max="12032" width="0" style="527" hidden="1"/>
    <col min="12033" max="12033" width="3" style="527" customWidth="1"/>
    <col min="12034" max="12034" width="5" style="527" customWidth="1"/>
    <col min="12035" max="12035" width="58.83203125" style="527" customWidth="1"/>
    <col min="12036" max="12036" width="16.1640625" style="527" customWidth="1"/>
    <col min="12037" max="12037" width="15.83203125" style="527" customWidth="1"/>
    <col min="12038" max="12038" width="16.5" style="527" customWidth="1"/>
    <col min="12039" max="12039" width="13.5" style="527" customWidth="1"/>
    <col min="12040" max="12040" width="20.33203125" style="527" customWidth="1"/>
    <col min="12041" max="12041" width="15.33203125" style="527" customWidth="1"/>
    <col min="12042" max="12042" width="4.6640625" style="527" customWidth="1"/>
    <col min="12043" max="12043" width="3.83203125" style="527" customWidth="1"/>
    <col min="12044" max="12045" width="9.33203125" style="527" customWidth="1"/>
    <col min="12046" max="12288" width="0" style="527" hidden="1"/>
    <col min="12289" max="12289" width="3" style="527" customWidth="1"/>
    <col min="12290" max="12290" width="5" style="527" customWidth="1"/>
    <col min="12291" max="12291" width="58.83203125" style="527" customWidth="1"/>
    <col min="12292" max="12292" width="16.1640625" style="527" customWidth="1"/>
    <col min="12293" max="12293" width="15.83203125" style="527" customWidth="1"/>
    <col min="12294" max="12294" width="16.5" style="527" customWidth="1"/>
    <col min="12295" max="12295" width="13.5" style="527" customWidth="1"/>
    <col min="12296" max="12296" width="20.33203125" style="527" customWidth="1"/>
    <col min="12297" max="12297" width="15.33203125" style="527" customWidth="1"/>
    <col min="12298" max="12298" width="4.6640625" style="527" customWidth="1"/>
    <col min="12299" max="12299" width="3.83203125" style="527" customWidth="1"/>
    <col min="12300" max="12301" width="9.33203125" style="527" customWidth="1"/>
    <col min="12302" max="12544" width="0" style="527" hidden="1"/>
    <col min="12545" max="12545" width="3" style="527" customWidth="1"/>
    <col min="12546" max="12546" width="5" style="527" customWidth="1"/>
    <col min="12547" max="12547" width="58.83203125" style="527" customWidth="1"/>
    <col min="12548" max="12548" width="16.1640625" style="527" customWidth="1"/>
    <col min="12549" max="12549" width="15.83203125" style="527" customWidth="1"/>
    <col min="12550" max="12550" width="16.5" style="527" customWidth="1"/>
    <col min="12551" max="12551" width="13.5" style="527" customWidth="1"/>
    <col min="12552" max="12552" width="20.33203125" style="527" customWidth="1"/>
    <col min="12553" max="12553" width="15.33203125" style="527" customWidth="1"/>
    <col min="12554" max="12554" width="4.6640625" style="527" customWidth="1"/>
    <col min="12555" max="12555" width="3.83203125" style="527" customWidth="1"/>
    <col min="12556" max="12557" width="9.33203125" style="527" customWidth="1"/>
    <col min="12558" max="12800" width="0" style="527" hidden="1"/>
    <col min="12801" max="12801" width="3" style="527" customWidth="1"/>
    <col min="12802" max="12802" width="5" style="527" customWidth="1"/>
    <col min="12803" max="12803" width="58.83203125" style="527" customWidth="1"/>
    <col min="12804" max="12804" width="16.1640625" style="527" customWidth="1"/>
    <col min="12805" max="12805" width="15.83203125" style="527" customWidth="1"/>
    <col min="12806" max="12806" width="16.5" style="527" customWidth="1"/>
    <col min="12807" max="12807" width="13.5" style="527" customWidth="1"/>
    <col min="12808" max="12808" width="20.33203125" style="527" customWidth="1"/>
    <col min="12809" max="12809" width="15.33203125" style="527" customWidth="1"/>
    <col min="12810" max="12810" width="4.6640625" style="527" customWidth="1"/>
    <col min="12811" max="12811" width="3.83203125" style="527" customWidth="1"/>
    <col min="12812" max="12813" width="9.33203125" style="527" customWidth="1"/>
    <col min="12814" max="13056" width="0" style="527" hidden="1"/>
    <col min="13057" max="13057" width="3" style="527" customWidth="1"/>
    <col min="13058" max="13058" width="5" style="527" customWidth="1"/>
    <col min="13059" max="13059" width="58.83203125" style="527" customWidth="1"/>
    <col min="13060" max="13060" width="16.1640625" style="527" customWidth="1"/>
    <col min="13061" max="13061" width="15.83203125" style="527" customWidth="1"/>
    <col min="13062" max="13062" width="16.5" style="527" customWidth="1"/>
    <col min="13063" max="13063" width="13.5" style="527" customWidth="1"/>
    <col min="13064" max="13064" width="20.33203125" style="527" customWidth="1"/>
    <col min="13065" max="13065" width="15.33203125" style="527" customWidth="1"/>
    <col min="13066" max="13066" width="4.6640625" style="527" customWidth="1"/>
    <col min="13067" max="13067" width="3.83203125" style="527" customWidth="1"/>
    <col min="13068" max="13069" width="9.33203125" style="527" customWidth="1"/>
    <col min="13070" max="13312" width="0" style="527" hidden="1"/>
    <col min="13313" max="13313" width="3" style="527" customWidth="1"/>
    <col min="13314" max="13314" width="5" style="527" customWidth="1"/>
    <col min="13315" max="13315" width="58.83203125" style="527" customWidth="1"/>
    <col min="13316" max="13316" width="16.1640625" style="527" customWidth="1"/>
    <col min="13317" max="13317" width="15.83203125" style="527" customWidth="1"/>
    <col min="13318" max="13318" width="16.5" style="527" customWidth="1"/>
    <col min="13319" max="13319" width="13.5" style="527" customWidth="1"/>
    <col min="13320" max="13320" width="20.33203125" style="527" customWidth="1"/>
    <col min="13321" max="13321" width="15.33203125" style="527" customWidth="1"/>
    <col min="13322" max="13322" width="4.6640625" style="527" customWidth="1"/>
    <col min="13323" max="13323" width="3.83203125" style="527" customWidth="1"/>
    <col min="13324" max="13325" width="9.33203125" style="527" customWidth="1"/>
    <col min="13326" max="13568" width="0" style="527" hidden="1"/>
    <col min="13569" max="13569" width="3" style="527" customWidth="1"/>
    <col min="13570" max="13570" width="5" style="527" customWidth="1"/>
    <col min="13571" max="13571" width="58.83203125" style="527" customWidth="1"/>
    <col min="13572" max="13572" width="16.1640625" style="527" customWidth="1"/>
    <col min="13573" max="13573" width="15.83203125" style="527" customWidth="1"/>
    <col min="13574" max="13574" width="16.5" style="527" customWidth="1"/>
    <col min="13575" max="13575" width="13.5" style="527" customWidth="1"/>
    <col min="13576" max="13576" width="20.33203125" style="527" customWidth="1"/>
    <col min="13577" max="13577" width="15.33203125" style="527" customWidth="1"/>
    <col min="13578" max="13578" width="4.6640625" style="527" customWidth="1"/>
    <col min="13579" max="13579" width="3.83203125" style="527" customWidth="1"/>
    <col min="13580" max="13581" width="9.33203125" style="527" customWidth="1"/>
    <col min="13582" max="13824" width="0" style="527" hidden="1"/>
    <col min="13825" max="13825" width="3" style="527" customWidth="1"/>
    <col min="13826" max="13826" width="5" style="527" customWidth="1"/>
    <col min="13827" max="13827" width="58.83203125" style="527" customWidth="1"/>
    <col min="13828" max="13828" width="16.1640625" style="527" customWidth="1"/>
    <col min="13829" max="13829" width="15.83203125" style="527" customWidth="1"/>
    <col min="13830" max="13830" width="16.5" style="527" customWidth="1"/>
    <col min="13831" max="13831" width="13.5" style="527" customWidth="1"/>
    <col min="13832" max="13832" width="20.33203125" style="527" customWidth="1"/>
    <col min="13833" max="13833" width="15.33203125" style="527" customWidth="1"/>
    <col min="13834" max="13834" width="4.6640625" style="527" customWidth="1"/>
    <col min="13835" max="13835" width="3.83203125" style="527" customWidth="1"/>
    <col min="13836" max="13837" width="9.33203125" style="527" customWidth="1"/>
    <col min="13838" max="14080" width="0" style="527" hidden="1"/>
    <col min="14081" max="14081" width="3" style="527" customWidth="1"/>
    <col min="14082" max="14082" width="5" style="527" customWidth="1"/>
    <col min="14083" max="14083" width="58.83203125" style="527" customWidth="1"/>
    <col min="14084" max="14084" width="16.1640625" style="527" customWidth="1"/>
    <col min="14085" max="14085" width="15.83203125" style="527" customWidth="1"/>
    <col min="14086" max="14086" width="16.5" style="527" customWidth="1"/>
    <col min="14087" max="14087" width="13.5" style="527" customWidth="1"/>
    <col min="14088" max="14088" width="20.33203125" style="527" customWidth="1"/>
    <col min="14089" max="14089" width="15.33203125" style="527" customWidth="1"/>
    <col min="14090" max="14090" width="4.6640625" style="527" customWidth="1"/>
    <col min="14091" max="14091" width="3.83203125" style="527" customWidth="1"/>
    <col min="14092" max="14093" width="9.33203125" style="527" customWidth="1"/>
    <col min="14094" max="14336" width="0" style="527" hidden="1"/>
    <col min="14337" max="14337" width="3" style="527" customWidth="1"/>
    <col min="14338" max="14338" width="5" style="527" customWidth="1"/>
    <col min="14339" max="14339" width="58.83203125" style="527" customWidth="1"/>
    <col min="14340" max="14340" width="16.1640625" style="527" customWidth="1"/>
    <col min="14341" max="14341" width="15.83203125" style="527" customWidth="1"/>
    <col min="14342" max="14342" width="16.5" style="527" customWidth="1"/>
    <col min="14343" max="14343" width="13.5" style="527" customWidth="1"/>
    <col min="14344" max="14344" width="20.33203125" style="527" customWidth="1"/>
    <col min="14345" max="14345" width="15.33203125" style="527" customWidth="1"/>
    <col min="14346" max="14346" width="4.6640625" style="527" customWidth="1"/>
    <col min="14347" max="14347" width="3.83203125" style="527" customWidth="1"/>
    <col min="14348" max="14349" width="9.33203125" style="527" customWidth="1"/>
    <col min="14350" max="14592" width="0" style="527" hidden="1"/>
    <col min="14593" max="14593" width="3" style="527" customWidth="1"/>
    <col min="14594" max="14594" width="5" style="527" customWidth="1"/>
    <col min="14595" max="14595" width="58.83203125" style="527" customWidth="1"/>
    <col min="14596" max="14596" width="16.1640625" style="527" customWidth="1"/>
    <col min="14597" max="14597" width="15.83203125" style="527" customWidth="1"/>
    <col min="14598" max="14598" width="16.5" style="527" customWidth="1"/>
    <col min="14599" max="14599" width="13.5" style="527" customWidth="1"/>
    <col min="14600" max="14600" width="20.33203125" style="527" customWidth="1"/>
    <col min="14601" max="14601" width="15.33203125" style="527" customWidth="1"/>
    <col min="14602" max="14602" width="4.6640625" style="527" customWidth="1"/>
    <col min="14603" max="14603" width="3.83203125" style="527" customWidth="1"/>
    <col min="14604" max="14605" width="9.33203125" style="527" customWidth="1"/>
    <col min="14606" max="14848" width="0" style="527" hidden="1"/>
    <col min="14849" max="14849" width="3" style="527" customWidth="1"/>
    <col min="14850" max="14850" width="5" style="527" customWidth="1"/>
    <col min="14851" max="14851" width="58.83203125" style="527" customWidth="1"/>
    <col min="14852" max="14852" width="16.1640625" style="527" customWidth="1"/>
    <col min="14853" max="14853" width="15.83203125" style="527" customWidth="1"/>
    <col min="14854" max="14854" width="16.5" style="527" customWidth="1"/>
    <col min="14855" max="14855" width="13.5" style="527" customWidth="1"/>
    <col min="14856" max="14856" width="20.33203125" style="527" customWidth="1"/>
    <col min="14857" max="14857" width="15.33203125" style="527" customWidth="1"/>
    <col min="14858" max="14858" width="4.6640625" style="527" customWidth="1"/>
    <col min="14859" max="14859" width="3.83203125" style="527" customWidth="1"/>
    <col min="14860" max="14861" width="9.33203125" style="527" customWidth="1"/>
    <col min="14862" max="15104" width="0" style="527" hidden="1"/>
    <col min="15105" max="15105" width="3" style="527" customWidth="1"/>
    <col min="15106" max="15106" width="5" style="527" customWidth="1"/>
    <col min="15107" max="15107" width="58.83203125" style="527" customWidth="1"/>
    <col min="15108" max="15108" width="16.1640625" style="527" customWidth="1"/>
    <col min="15109" max="15109" width="15.83203125" style="527" customWidth="1"/>
    <col min="15110" max="15110" width="16.5" style="527" customWidth="1"/>
    <col min="15111" max="15111" width="13.5" style="527" customWidth="1"/>
    <col min="15112" max="15112" width="20.33203125" style="527" customWidth="1"/>
    <col min="15113" max="15113" width="15.33203125" style="527" customWidth="1"/>
    <col min="15114" max="15114" width="4.6640625" style="527" customWidth="1"/>
    <col min="15115" max="15115" width="3.83203125" style="527" customWidth="1"/>
    <col min="15116" max="15117" width="9.33203125" style="527" customWidth="1"/>
    <col min="15118" max="15360" width="0" style="527" hidden="1"/>
    <col min="15361" max="15361" width="3" style="527" customWidth="1"/>
    <col min="15362" max="15362" width="5" style="527" customWidth="1"/>
    <col min="15363" max="15363" width="58.83203125" style="527" customWidth="1"/>
    <col min="15364" max="15364" width="16.1640625" style="527" customWidth="1"/>
    <col min="15365" max="15365" width="15.83203125" style="527" customWidth="1"/>
    <col min="15366" max="15366" width="16.5" style="527" customWidth="1"/>
    <col min="15367" max="15367" width="13.5" style="527" customWidth="1"/>
    <col min="15368" max="15368" width="20.33203125" style="527" customWidth="1"/>
    <col min="15369" max="15369" width="15.33203125" style="527" customWidth="1"/>
    <col min="15370" max="15370" width="4.6640625" style="527" customWidth="1"/>
    <col min="15371" max="15371" width="3.83203125" style="527" customWidth="1"/>
    <col min="15372" max="15373" width="9.33203125" style="527" customWidth="1"/>
    <col min="15374" max="15616" width="0" style="527" hidden="1"/>
    <col min="15617" max="15617" width="3" style="527" customWidth="1"/>
    <col min="15618" max="15618" width="5" style="527" customWidth="1"/>
    <col min="15619" max="15619" width="58.83203125" style="527" customWidth="1"/>
    <col min="15620" max="15620" width="16.1640625" style="527" customWidth="1"/>
    <col min="15621" max="15621" width="15.83203125" style="527" customWidth="1"/>
    <col min="15622" max="15622" width="16.5" style="527" customWidth="1"/>
    <col min="15623" max="15623" width="13.5" style="527" customWidth="1"/>
    <col min="15624" max="15624" width="20.33203125" style="527" customWidth="1"/>
    <col min="15625" max="15625" width="15.33203125" style="527" customWidth="1"/>
    <col min="15626" max="15626" width="4.6640625" style="527" customWidth="1"/>
    <col min="15627" max="15627" width="3.83203125" style="527" customWidth="1"/>
    <col min="15628" max="15629" width="9.33203125" style="527" customWidth="1"/>
    <col min="15630" max="15872" width="0" style="527" hidden="1"/>
    <col min="15873" max="15873" width="3" style="527" customWidth="1"/>
    <col min="15874" max="15874" width="5" style="527" customWidth="1"/>
    <col min="15875" max="15875" width="58.83203125" style="527" customWidth="1"/>
    <col min="15876" max="15876" width="16.1640625" style="527" customWidth="1"/>
    <col min="15877" max="15877" width="15.83203125" style="527" customWidth="1"/>
    <col min="15878" max="15878" width="16.5" style="527" customWidth="1"/>
    <col min="15879" max="15879" width="13.5" style="527" customWidth="1"/>
    <col min="15880" max="15880" width="20.33203125" style="527" customWidth="1"/>
    <col min="15881" max="15881" width="15.33203125" style="527" customWidth="1"/>
    <col min="15882" max="15882" width="4.6640625" style="527" customWidth="1"/>
    <col min="15883" max="15883" width="3.83203125" style="527" customWidth="1"/>
    <col min="15884" max="15885" width="9.33203125" style="527" customWidth="1"/>
    <col min="15886" max="16128" width="0" style="527" hidden="1"/>
    <col min="16129" max="16129" width="3" style="527" customWidth="1"/>
    <col min="16130" max="16130" width="5" style="527" customWidth="1"/>
    <col min="16131" max="16131" width="58.83203125" style="527" customWidth="1"/>
    <col min="16132" max="16132" width="16.1640625" style="527" customWidth="1"/>
    <col min="16133" max="16133" width="15.83203125" style="527" customWidth="1"/>
    <col min="16134" max="16134" width="16.5" style="527" customWidth="1"/>
    <col min="16135" max="16135" width="13.5" style="527" customWidth="1"/>
    <col min="16136" max="16136" width="20.33203125" style="527" customWidth="1"/>
    <col min="16137" max="16137" width="15.33203125" style="527" customWidth="1"/>
    <col min="16138" max="16138" width="4.6640625" style="527" customWidth="1"/>
    <col min="16139" max="16139" width="3.83203125" style="527" customWidth="1"/>
    <col min="16140" max="16141" width="9.33203125" style="527" customWidth="1"/>
    <col min="16142" max="16384" width="0" style="527" hidden="1"/>
  </cols>
  <sheetData>
    <row r="1" spans="2:11" ht="12.75">
      <c r="B1" s="1988" t="s">
        <v>1485</v>
      </c>
      <c r="C1" s="2779"/>
      <c r="D1" s="2779"/>
      <c r="E1" s="2779"/>
      <c r="F1" s="2779"/>
      <c r="G1" s="2779"/>
      <c r="H1" s="2779"/>
      <c r="I1" s="2779"/>
      <c r="J1" s="2785"/>
      <c r="K1" s="2892">
        <v>30</v>
      </c>
    </row>
    <row r="2" spans="2:11" ht="11.45" customHeight="1">
      <c r="B2" s="2893" t="s">
        <v>710</v>
      </c>
      <c r="C2" s="674"/>
      <c r="D2" s="674"/>
      <c r="E2" s="674"/>
      <c r="F2" s="674"/>
      <c r="G2" s="674"/>
      <c r="H2" s="674"/>
      <c r="I2" s="674"/>
      <c r="J2" s="2047"/>
    </row>
    <row r="3" spans="2:11" ht="11.45" customHeight="1">
      <c r="B3" s="2046"/>
      <c r="J3" s="2047"/>
      <c r="K3" s="2894"/>
    </row>
    <row r="4" spans="2:11" ht="11.45" customHeight="1">
      <c r="B4" s="2893" t="s">
        <v>1486</v>
      </c>
      <c r="C4" s="674"/>
      <c r="D4" s="674"/>
      <c r="E4" s="674"/>
      <c r="F4" s="674"/>
      <c r="G4" s="674"/>
      <c r="H4" s="674"/>
      <c r="I4" s="674"/>
      <c r="J4" s="1992"/>
    </row>
    <row r="5" spans="2:11" ht="11.45" customHeight="1">
      <c r="B5" s="2046"/>
      <c r="J5" s="2047"/>
    </row>
    <row r="6" spans="2:11" ht="11.45" customHeight="1">
      <c r="B6" s="2377" t="s">
        <v>386</v>
      </c>
      <c r="C6" s="720" t="s">
        <v>1487</v>
      </c>
      <c r="D6" s="720"/>
      <c r="E6" s="720"/>
      <c r="F6" s="720"/>
      <c r="G6" s="720"/>
      <c r="H6" s="720"/>
      <c r="I6" s="720"/>
      <c r="J6" s="2000"/>
    </row>
    <row r="7" spans="2:11" ht="11.45" customHeight="1">
      <c r="B7" s="2377" t="s">
        <v>387</v>
      </c>
      <c r="C7" s="720" t="s">
        <v>1488</v>
      </c>
      <c r="D7" s="720"/>
      <c r="E7" s="720"/>
      <c r="F7" s="720"/>
      <c r="G7" s="720"/>
      <c r="H7" s="720"/>
      <c r="I7" s="720"/>
      <c r="J7" s="2000"/>
    </row>
    <row r="8" spans="2:11" ht="11.45" customHeight="1">
      <c r="B8" s="2377" t="s">
        <v>388</v>
      </c>
      <c r="C8" s="720" t="s">
        <v>1489</v>
      </c>
      <c r="D8" s="720"/>
      <c r="E8" s="720"/>
      <c r="F8" s="720"/>
      <c r="G8" s="720"/>
      <c r="H8" s="720"/>
      <c r="I8" s="720"/>
      <c r="J8" s="2000"/>
    </row>
    <row r="9" spans="2:11" ht="11.45" customHeight="1">
      <c r="B9" s="2377" t="s">
        <v>389</v>
      </c>
      <c r="C9" s="720" t="s">
        <v>1490</v>
      </c>
      <c r="D9" s="720"/>
      <c r="E9" s="720"/>
      <c r="F9" s="720"/>
      <c r="G9" s="720"/>
      <c r="H9" s="720"/>
      <c r="I9" s="720"/>
      <c r="J9" s="2000"/>
    </row>
    <row r="10" spans="2:11" ht="11.45" customHeight="1">
      <c r="B10" s="2377" t="s">
        <v>390</v>
      </c>
      <c r="C10" s="720" t="s">
        <v>1491</v>
      </c>
      <c r="D10" s="720"/>
      <c r="E10" s="720"/>
      <c r="F10" s="720"/>
      <c r="G10" s="720"/>
      <c r="H10" s="720"/>
      <c r="I10" s="720"/>
      <c r="J10" s="2000"/>
    </row>
    <row r="11" spans="2:11">
      <c r="B11" s="2773"/>
      <c r="C11" s="2012"/>
      <c r="D11" s="2012"/>
      <c r="E11" s="2012"/>
      <c r="F11" s="2012"/>
      <c r="G11" s="2012"/>
      <c r="H11" s="2012"/>
      <c r="I11" s="2012"/>
      <c r="J11" s="2027"/>
    </row>
    <row r="12" spans="2:11" ht="11.45" customHeight="1">
      <c r="B12" s="2782"/>
      <c r="C12" s="2782"/>
      <c r="D12" s="1999" t="s">
        <v>1492</v>
      </c>
      <c r="E12" s="1999" t="s">
        <v>1493</v>
      </c>
      <c r="F12" s="1999" t="s">
        <v>1494</v>
      </c>
      <c r="G12" s="1999"/>
      <c r="H12" s="1999" t="s">
        <v>1495</v>
      </c>
      <c r="I12" s="1999" t="s">
        <v>1357</v>
      </c>
      <c r="J12" s="1999"/>
    </row>
    <row r="13" spans="2:11" ht="11.45" customHeight="1">
      <c r="B13" s="1999" t="s">
        <v>639</v>
      </c>
      <c r="C13" s="1999" t="s">
        <v>1496</v>
      </c>
      <c r="D13" s="1999" t="s">
        <v>1497</v>
      </c>
      <c r="E13" s="1999" t="s">
        <v>1498</v>
      </c>
      <c r="F13" s="1999" t="s">
        <v>1499</v>
      </c>
      <c r="G13" s="1999" t="s">
        <v>1500</v>
      </c>
      <c r="H13" s="1999" t="s">
        <v>1501</v>
      </c>
      <c r="I13" s="1999" t="s">
        <v>1502</v>
      </c>
      <c r="J13" s="1999" t="s">
        <v>639</v>
      </c>
    </row>
    <row r="14" spans="2:11" ht="11.45" customHeight="1">
      <c r="B14" s="1999" t="s">
        <v>642</v>
      </c>
      <c r="C14" s="1999"/>
      <c r="D14" s="1999" t="s">
        <v>789</v>
      </c>
      <c r="E14" s="1999" t="s">
        <v>1503</v>
      </c>
      <c r="F14" s="1999" t="s">
        <v>1504</v>
      </c>
      <c r="G14" s="1999" t="s">
        <v>1505</v>
      </c>
      <c r="H14" s="1999" t="s">
        <v>1506</v>
      </c>
      <c r="I14" s="1999" t="s">
        <v>789</v>
      </c>
      <c r="J14" s="1999" t="s">
        <v>642</v>
      </c>
    </row>
    <row r="15" spans="2:11" ht="11.45" customHeight="1">
      <c r="B15" s="2068"/>
      <c r="C15" s="677" t="s">
        <v>651</v>
      </c>
      <c r="D15" s="677" t="s">
        <v>652</v>
      </c>
      <c r="E15" s="677" t="s">
        <v>653</v>
      </c>
      <c r="F15" s="677" t="s">
        <v>654</v>
      </c>
      <c r="G15" s="677" t="s">
        <v>655</v>
      </c>
      <c r="H15" s="677" t="s">
        <v>656</v>
      </c>
      <c r="I15" s="677" t="s">
        <v>1087</v>
      </c>
      <c r="J15" s="2068"/>
    </row>
    <row r="16" spans="2:11" ht="11.45" customHeight="1">
      <c r="B16" s="2030"/>
      <c r="C16" s="2030" t="s">
        <v>1507</v>
      </c>
      <c r="D16" s="2030"/>
      <c r="E16" s="2030"/>
      <c r="F16" s="2030"/>
      <c r="G16" s="2030"/>
      <c r="H16" s="2031"/>
      <c r="I16" s="2031"/>
      <c r="J16" s="2031"/>
      <c r="K16" s="1409"/>
    </row>
    <row r="17" spans="1:11" ht="11.45" customHeight="1">
      <c r="A17" s="1409"/>
      <c r="B17" s="677">
        <v>1</v>
      </c>
      <c r="C17" s="2068" t="s">
        <v>1508</v>
      </c>
      <c r="D17" s="834">
        <v>-3390</v>
      </c>
      <c r="E17" s="834"/>
      <c r="F17" s="834"/>
      <c r="G17" s="834"/>
      <c r="H17" s="834"/>
      <c r="I17" s="844">
        <f t="shared" ref="I17:I30" si="0">+D17+E17+F17+G17+H17</f>
        <v>-3390</v>
      </c>
      <c r="J17" s="677">
        <f>B17</f>
        <v>1</v>
      </c>
      <c r="K17" s="1409"/>
    </row>
    <row r="18" spans="1:11" ht="11.45" customHeight="1">
      <c r="A18" s="1409"/>
      <c r="B18" s="677">
        <v>2</v>
      </c>
      <c r="C18" s="2068" t="s">
        <v>1399</v>
      </c>
      <c r="D18" s="834">
        <v>-2984</v>
      </c>
      <c r="E18" s="834"/>
      <c r="F18" s="834">
        <v>-1312</v>
      </c>
      <c r="G18" s="834"/>
      <c r="H18" s="834"/>
      <c r="I18" s="844">
        <f t="shared" si="0"/>
        <v>-4296</v>
      </c>
      <c r="J18" s="677">
        <f t="shared" ref="J18:J32" si="1">B18</f>
        <v>2</v>
      </c>
      <c r="K18" s="1409"/>
    </row>
    <row r="19" spans="1:11" ht="11.45" customHeight="1">
      <c r="A19" s="1409"/>
      <c r="B19" s="677">
        <v>3</v>
      </c>
      <c r="C19" s="2068" t="s">
        <v>1509</v>
      </c>
      <c r="D19" s="834">
        <v>-19581</v>
      </c>
      <c r="E19" s="834"/>
      <c r="F19" s="834">
        <v>-2482</v>
      </c>
      <c r="G19" s="834"/>
      <c r="H19" s="834"/>
      <c r="I19" s="844">
        <f t="shared" si="0"/>
        <v>-22063</v>
      </c>
      <c r="J19" s="677">
        <f t="shared" si="1"/>
        <v>3</v>
      </c>
      <c r="K19" s="1409"/>
    </row>
    <row r="20" spans="1:11" ht="11.45" customHeight="1">
      <c r="A20" s="1409"/>
      <c r="B20" s="677">
        <v>4</v>
      </c>
      <c r="C20" s="2895" t="s">
        <v>1510</v>
      </c>
      <c r="D20" s="834">
        <v>-4732</v>
      </c>
      <c r="E20" s="834">
        <v>82</v>
      </c>
      <c r="F20" s="834">
        <v>70</v>
      </c>
      <c r="G20" s="834"/>
      <c r="H20" s="834"/>
      <c r="I20" s="844">
        <f t="shared" si="0"/>
        <v>-4580</v>
      </c>
      <c r="J20" s="677">
        <f t="shared" si="1"/>
        <v>4</v>
      </c>
      <c r="K20" s="1409"/>
    </row>
    <row r="21" spans="1:11" ht="11.45" customHeight="1">
      <c r="A21" s="1409"/>
      <c r="B21" s="677">
        <v>5</v>
      </c>
      <c r="C21" s="2895" t="s">
        <v>1511</v>
      </c>
      <c r="D21" s="834">
        <v>-63</v>
      </c>
      <c r="E21" s="834"/>
      <c r="F21" s="834"/>
      <c r="G21" s="834"/>
      <c r="H21" s="834"/>
      <c r="I21" s="844">
        <f t="shared" si="0"/>
        <v>-63</v>
      </c>
      <c r="J21" s="677">
        <f t="shared" si="1"/>
        <v>5</v>
      </c>
      <c r="K21" s="1409"/>
    </row>
    <row r="22" spans="1:11" ht="11.45" customHeight="1">
      <c r="A22" s="1409"/>
      <c r="B22" s="677">
        <v>6</v>
      </c>
      <c r="C22" s="2068" t="s">
        <v>1374</v>
      </c>
      <c r="D22" s="834">
        <v>1131</v>
      </c>
      <c r="E22" s="834"/>
      <c r="F22" s="834">
        <v>-117</v>
      </c>
      <c r="G22" s="834"/>
      <c r="H22" s="834"/>
      <c r="I22" s="844">
        <f t="shared" si="0"/>
        <v>1014</v>
      </c>
      <c r="J22" s="677">
        <f t="shared" si="1"/>
        <v>6</v>
      </c>
      <c r="K22" s="1409"/>
    </row>
    <row r="23" spans="1:11" ht="11.45" customHeight="1">
      <c r="A23" s="1409"/>
      <c r="B23" s="677">
        <v>7</v>
      </c>
      <c r="C23" s="2895" t="s">
        <v>1512</v>
      </c>
      <c r="D23" s="834">
        <v>-1956</v>
      </c>
      <c r="E23" s="834"/>
      <c r="F23" s="834"/>
      <c r="G23" s="834"/>
      <c r="H23" s="834"/>
      <c r="I23" s="844">
        <f t="shared" si="0"/>
        <v>-1956</v>
      </c>
      <c r="J23" s="677">
        <f t="shared" si="1"/>
        <v>7</v>
      </c>
      <c r="K23" s="1409"/>
    </row>
    <row r="24" spans="1:11" ht="11.45" customHeight="1">
      <c r="A24" s="1409"/>
      <c r="B24" s="677">
        <v>8</v>
      </c>
      <c r="C24" s="2896" t="s">
        <v>1513</v>
      </c>
      <c r="D24" s="835">
        <v>-24</v>
      </c>
      <c r="E24" s="834"/>
      <c r="F24" s="834">
        <v>15</v>
      </c>
      <c r="G24" s="834"/>
      <c r="H24" s="834"/>
      <c r="I24" s="844">
        <f t="shared" si="0"/>
        <v>-9</v>
      </c>
      <c r="J24" s="677">
        <f t="shared" si="1"/>
        <v>8</v>
      </c>
      <c r="K24" s="1409"/>
    </row>
    <row r="25" spans="1:11" ht="11.45" customHeight="1">
      <c r="A25" s="1409"/>
      <c r="B25" s="677">
        <v>9</v>
      </c>
      <c r="C25" s="2895" t="s">
        <v>1514</v>
      </c>
      <c r="D25" s="834">
        <v>-811</v>
      </c>
      <c r="E25" s="834"/>
      <c r="F25" s="834">
        <v>-14</v>
      </c>
      <c r="G25" s="834"/>
      <c r="H25" s="834"/>
      <c r="I25" s="844">
        <f t="shared" si="0"/>
        <v>-825</v>
      </c>
      <c r="J25" s="677">
        <f t="shared" si="1"/>
        <v>9</v>
      </c>
      <c r="K25" s="1409"/>
    </row>
    <row r="26" spans="1:11" ht="11.45" customHeight="1">
      <c r="A26" s="1409"/>
      <c r="B26" s="677">
        <v>10</v>
      </c>
      <c r="C26" s="2895" t="s">
        <v>1515</v>
      </c>
      <c r="D26" s="834">
        <v>-366</v>
      </c>
      <c r="E26" s="834"/>
      <c r="F26" s="834"/>
      <c r="G26" s="834"/>
      <c r="H26" s="834"/>
      <c r="I26" s="844">
        <f t="shared" si="0"/>
        <v>-366</v>
      </c>
      <c r="J26" s="677">
        <f t="shared" si="1"/>
        <v>10</v>
      </c>
      <c r="K26" s="1409"/>
    </row>
    <row r="27" spans="1:11" ht="11.45" customHeight="1">
      <c r="A27" s="1409"/>
      <c r="B27" s="677">
        <v>11</v>
      </c>
      <c r="C27" s="2068" t="s">
        <v>1516</v>
      </c>
      <c r="D27" s="834">
        <v>54</v>
      </c>
      <c r="E27" s="834"/>
      <c r="F27" s="834">
        <v>5</v>
      </c>
      <c r="G27" s="834"/>
      <c r="H27" s="834"/>
      <c r="I27" s="844">
        <f t="shared" si="0"/>
        <v>59</v>
      </c>
      <c r="J27" s="677">
        <f t="shared" si="1"/>
        <v>11</v>
      </c>
      <c r="K27" s="1409"/>
    </row>
    <row r="28" spans="1:11" ht="11.45" customHeight="1">
      <c r="A28" s="1409"/>
      <c r="B28" s="677">
        <v>12</v>
      </c>
      <c r="C28" s="2895" t="s">
        <v>1517</v>
      </c>
      <c r="D28" s="836">
        <v>18800</v>
      </c>
      <c r="E28" s="836">
        <v>35</v>
      </c>
      <c r="F28" s="836">
        <v>2019</v>
      </c>
      <c r="G28" s="836"/>
      <c r="H28" s="836"/>
      <c r="I28" s="844">
        <f t="shared" si="0"/>
        <v>20854</v>
      </c>
      <c r="J28" s="677">
        <f t="shared" si="1"/>
        <v>12</v>
      </c>
    </row>
    <row r="29" spans="1:11" ht="11.45" customHeight="1">
      <c r="A29" s="1409"/>
      <c r="B29" s="677">
        <v>13</v>
      </c>
      <c r="C29" s="2068" t="s">
        <v>1382</v>
      </c>
      <c r="D29" s="834">
        <v>336551</v>
      </c>
      <c r="E29" s="834">
        <v>4248</v>
      </c>
      <c r="F29" s="834">
        <v>16978</v>
      </c>
      <c r="G29" s="834"/>
      <c r="H29" s="834"/>
      <c r="I29" s="844">
        <f t="shared" si="0"/>
        <v>357777</v>
      </c>
      <c r="J29" s="677">
        <f t="shared" si="1"/>
        <v>13</v>
      </c>
      <c r="K29" s="2074"/>
    </row>
    <row r="30" spans="1:11" ht="11.45" customHeight="1">
      <c r="A30" s="1409"/>
      <c r="B30" s="677">
        <v>14</v>
      </c>
      <c r="C30" s="2897" t="s">
        <v>1518</v>
      </c>
      <c r="D30" s="837">
        <v>-641</v>
      </c>
      <c r="E30" s="837"/>
      <c r="F30" s="837">
        <v>-151</v>
      </c>
      <c r="G30" s="837"/>
      <c r="H30" s="837"/>
      <c r="I30" s="844">
        <f t="shared" si="0"/>
        <v>-792</v>
      </c>
      <c r="J30" s="677">
        <f t="shared" si="1"/>
        <v>14</v>
      </c>
      <c r="K30" s="2074"/>
    </row>
    <row r="31" spans="1:11" ht="11.45" customHeight="1">
      <c r="A31" s="1409"/>
      <c r="B31" s="677">
        <v>15</v>
      </c>
      <c r="C31" s="677" t="s">
        <v>1519</v>
      </c>
      <c r="D31" s="834">
        <f t="shared" ref="D31:I31" si="2">SUM(D14:D30)</f>
        <v>321988</v>
      </c>
      <c r="E31" s="834">
        <f t="shared" si="2"/>
        <v>4365</v>
      </c>
      <c r="F31" s="834">
        <f t="shared" si="2"/>
        <v>15011</v>
      </c>
      <c r="G31" s="834">
        <f t="shared" si="2"/>
        <v>0</v>
      </c>
      <c r="H31" s="834">
        <f t="shared" si="2"/>
        <v>0</v>
      </c>
      <c r="I31" s="836">
        <f t="shared" si="2"/>
        <v>341364</v>
      </c>
      <c r="J31" s="677">
        <f t="shared" si="1"/>
        <v>15</v>
      </c>
      <c r="K31" s="2074"/>
    </row>
    <row r="32" spans="1:11" ht="11.45" customHeight="1">
      <c r="A32" s="1409"/>
      <c r="B32" s="677">
        <v>16</v>
      </c>
      <c r="C32" s="2897"/>
      <c r="D32" s="837"/>
      <c r="E32" s="837"/>
      <c r="F32" s="837"/>
      <c r="G32" s="837"/>
      <c r="H32" s="837"/>
      <c r="I32" s="2898"/>
      <c r="J32" s="2038">
        <f t="shared" si="1"/>
        <v>16</v>
      </c>
      <c r="K32" s="4111" t="s">
        <v>559</v>
      </c>
    </row>
    <row r="33" spans="1:11" ht="11.45" customHeight="1">
      <c r="A33" s="1409"/>
      <c r="B33" s="1999"/>
      <c r="C33" s="840" t="s">
        <v>1520</v>
      </c>
      <c r="D33" s="838">
        <v>0</v>
      </c>
      <c r="E33" s="839"/>
      <c r="F33" s="839"/>
      <c r="G33" s="839"/>
      <c r="H33" s="840"/>
      <c r="I33" s="838">
        <f>+D33+E33+F33-G33-H33</f>
        <v>0</v>
      </c>
      <c r="J33" s="2045"/>
      <c r="K33" s="4111"/>
    </row>
    <row r="34" spans="1:11" ht="11.45" customHeight="1">
      <c r="B34" s="677">
        <v>17</v>
      </c>
      <c r="C34" s="2773" t="s">
        <v>1386</v>
      </c>
      <c r="D34" s="841">
        <v>-20117</v>
      </c>
      <c r="E34" s="841"/>
      <c r="F34" s="842">
        <v>-6444</v>
      </c>
      <c r="G34" s="841"/>
      <c r="H34" s="842"/>
      <c r="I34" s="844">
        <f>+D34+E34+F34+G34+H34</f>
        <v>-26561</v>
      </c>
      <c r="J34" s="677">
        <f>B34</f>
        <v>17</v>
      </c>
      <c r="K34" s="4111"/>
    </row>
    <row r="35" spans="1:11" ht="11.45" customHeight="1">
      <c r="A35" s="2899"/>
      <c r="B35" s="677">
        <v>18</v>
      </c>
      <c r="C35" s="2896" t="s">
        <v>1387</v>
      </c>
      <c r="D35" s="834">
        <v>-4338</v>
      </c>
      <c r="E35" s="834"/>
      <c r="F35" s="834">
        <v>-439</v>
      </c>
      <c r="G35" s="834"/>
      <c r="H35" s="834"/>
      <c r="I35" s="844">
        <f>+D35+E35+F35+G35+H35</f>
        <v>-4777</v>
      </c>
      <c r="J35" s="677">
        <f t="shared" ref="J35:J41" si="3">B35</f>
        <v>18</v>
      </c>
      <c r="K35" s="4111"/>
    </row>
    <row r="36" spans="1:11" ht="11.45" customHeight="1">
      <c r="A36" s="2899"/>
      <c r="B36" s="677">
        <v>19</v>
      </c>
      <c r="C36" s="2896" t="s">
        <v>1389</v>
      </c>
      <c r="D36" s="834">
        <v>-480</v>
      </c>
      <c r="E36" s="834"/>
      <c r="F36" s="834">
        <v>-217</v>
      </c>
      <c r="G36" s="834"/>
      <c r="H36" s="834"/>
      <c r="I36" s="844">
        <f>+D36+E36+F36+G36+H36</f>
        <v>-697</v>
      </c>
      <c r="J36" s="677">
        <f t="shared" si="3"/>
        <v>19</v>
      </c>
      <c r="K36" s="4111"/>
    </row>
    <row r="37" spans="1:11" ht="11.45" customHeight="1">
      <c r="A37" s="4111" t="s">
        <v>166</v>
      </c>
      <c r="B37" s="677">
        <v>20</v>
      </c>
      <c r="C37" s="677" t="s">
        <v>1521</v>
      </c>
      <c r="D37" s="834">
        <f>SUM(D33:D36)</f>
        <v>-24935</v>
      </c>
      <c r="E37" s="834"/>
      <c r="F37" s="834">
        <f>SUM(F33:F36)</f>
        <v>-7100</v>
      </c>
      <c r="G37" s="834">
        <f>SUM(G35:G36)</f>
        <v>0</v>
      </c>
      <c r="H37" s="834">
        <f>SUM(H33:H36)</f>
        <v>0</v>
      </c>
      <c r="I37" s="844">
        <f>+D37+E37+F37+G37+H37</f>
        <v>-32035</v>
      </c>
      <c r="J37" s="677">
        <f t="shared" si="3"/>
        <v>20</v>
      </c>
      <c r="K37" s="4111"/>
    </row>
    <row r="38" spans="1:11" ht="11.45" customHeight="1">
      <c r="A38" s="4111"/>
      <c r="B38" s="677">
        <v>21</v>
      </c>
      <c r="C38" s="677"/>
      <c r="D38" s="843" t="s">
        <v>598</v>
      </c>
      <c r="E38" s="677"/>
      <c r="F38" s="677"/>
      <c r="G38" s="677"/>
      <c r="H38" s="677"/>
      <c r="I38" s="834" t="s">
        <v>598</v>
      </c>
      <c r="J38" s="677">
        <f t="shared" si="3"/>
        <v>21</v>
      </c>
      <c r="K38" s="4111"/>
    </row>
    <row r="39" spans="1:11" ht="11.45" customHeight="1">
      <c r="A39" s="4111"/>
      <c r="B39" s="677">
        <v>22</v>
      </c>
      <c r="C39" s="677" t="s">
        <v>1522</v>
      </c>
      <c r="D39" s="834">
        <f>+D37+D31</f>
        <v>297053</v>
      </c>
      <c r="E39" s="834">
        <f>+E37+E31</f>
        <v>4365</v>
      </c>
      <c r="F39" s="834">
        <f>+F37+F31</f>
        <v>7911</v>
      </c>
      <c r="G39" s="834">
        <f>G30+G36</f>
        <v>0</v>
      </c>
      <c r="H39" s="834">
        <f>+H37+H30</f>
        <v>0</v>
      </c>
      <c r="I39" s="844">
        <f>+D39+E39+F39+G39+H39</f>
        <v>309329</v>
      </c>
      <c r="J39" s="677">
        <f t="shared" si="3"/>
        <v>22</v>
      </c>
      <c r="K39" s="4111"/>
    </row>
    <row r="40" spans="1:11" ht="11.45" customHeight="1">
      <c r="A40" s="4111"/>
      <c r="B40" s="677">
        <v>23</v>
      </c>
      <c r="C40" s="2896"/>
      <c r="D40" s="834"/>
      <c r="E40" s="834"/>
      <c r="F40" s="834"/>
      <c r="G40" s="834"/>
      <c r="H40" s="834"/>
      <c r="I40" s="844"/>
      <c r="J40" s="677">
        <f t="shared" si="3"/>
        <v>23</v>
      </c>
      <c r="K40" s="4111"/>
    </row>
    <row r="41" spans="1:11" ht="11.45" customHeight="1">
      <c r="A41" s="4111"/>
      <c r="B41" s="677">
        <v>24</v>
      </c>
      <c r="C41" s="2900"/>
      <c r="D41" s="834"/>
      <c r="E41" s="834"/>
      <c r="F41" s="834"/>
      <c r="G41" s="834"/>
      <c r="H41" s="834"/>
      <c r="I41" s="844"/>
      <c r="J41" s="677">
        <f t="shared" si="3"/>
        <v>24</v>
      </c>
      <c r="K41" s="4111"/>
    </row>
    <row r="42" spans="1:11" ht="11.45" customHeight="1">
      <c r="A42" s="4111"/>
      <c r="B42" s="2796" t="s">
        <v>1523</v>
      </c>
      <c r="C42" s="2901" t="s">
        <v>1524</v>
      </c>
      <c r="D42" s="2797"/>
      <c r="E42" s="2797"/>
      <c r="F42" s="2797"/>
      <c r="G42" s="2797"/>
      <c r="H42" s="2797"/>
      <c r="I42" s="2797"/>
      <c r="J42" s="2798"/>
      <c r="K42" s="4111"/>
    </row>
    <row r="43" spans="1:11" ht="11.45" customHeight="1">
      <c r="A43" s="4111"/>
      <c r="B43" s="2802"/>
      <c r="C43" s="2021"/>
      <c r="D43" s="638"/>
      <c r="E43" s="638"/>
      <c r="F43" s="638"/>
      <c r="G43" s="638"/>
      <c r="H43" s="638"/>
      <c r="I43" s="638"/>
      <c r="J43" s="654"/>
      <c r="K43" s="4111"/>
    </row>
    <row r="44" spans="1:11" ht="11.45" customHeight="1">
      <c r="A44" s="4111"/>
      <c r="B44" s="2802"/>
      <c r="C44" s="4112" t="s">
        <v>1525</v>
      </c>
      <c r="D44" s="4112"/>
      <c r="E44" s="2902"/>
      <c r="F44" s="638"/>
      <c r="G44" s="638"/>
      <c r="H44" s="638"/>
      <c r="I44" s="638"/>
      <c r="J44" s="654"/>
      <c r="K44" s="4111"/>
    </row>
    <row r="45" spans="1:11">
      <c r="A45" s="4111"/>
      <c r="B45" s="653"/>
      <c r="C45" s="2021" t="s">
        <v>1526</v>
      </c>
      <c r="D45" s="2903">
        <f>+F39</f>
        <v>7911</v>
      </c>
      <c r="E45" s="638"/>
      <c r="F45" s="638"/>
      <c r="G45" s="638"/>
      <c r="H45" s="638"/>
      <c r="I45" s="638"/>
      <c r="J45" s="654"/>
      <c r="K45" s="4111"/>
    </row>
    <row r="46" spans="1:11">
      <c r="A46" s="4111"/>
      <c r="B46" s="653"/>
      <c r="C46" s="2904" t="s">
        <v>1527</v>
      </c>
      <c r="D46" s="2905">
        <v>444</v>
      </c>
      <c r="E46" s="638"/>
      <c r="F46" s="638"/>
      <c r="G46" s="638"/>
      <c r="H46" s="638"/>
      <c r="I46" s="638"/>
      <c r="J46" s="654"/>
      <c r="K46" s="4111"/>
    </row>
    <row r="47" spans="1:11" ht="12" thickBot="1">
      <c r="A47" s="4111"/>
      <c r="B47" s="653"/>
      <c r="C47" s="2906" t="s">
        <v>1528</v>
      </c>
      <c r="D47" s="2907">
        <f>SUM(D44:D46)</f>
        <v>8355</v>
      </c>
      <c r="E47" s="638"/>
      <c r="F47" s="638"/>
      <c r="G47" s="638"/>
      <c r="H47" s="638"/>
      <c r="I47" s="638"/>
      <c r="J47" s="654"/>
      <c r="K47" s="4111"/>
    </row>
    <row r="48" spans="1:11" ht="12" thickTop="1">
      <c r="A48" s="4111"/>
      <c r="B48" s="653"/>
      <c r="C48" s="2906"/>
      <c r="D48" s="2908"/>
      <c r="E48" s="638"/>
      <c r="F48" s="638"/>
      <c r="G48" s="638"/>
      <c r="H48" s="638"/>
      <c r="I48" s="638"/>
      <c r="J48" s="654"/>
      <c r="K48" s="4111"/>
    </row>
    <row r="49" spans="1:11">
      <c r="A49" s="2909"/>
      <c r="B49" s="2910"/>
      <c r="C49" s="2911"/>
      <c r="D49" s="2912"/>
      <c r="E49" s="2382"/>
      <c r="F49" s="2382"/>
      <c r="G49" s="2382"/>
      <c r="H49" s="2382"/>
      <c r="I49" s="2382"/>
      <c r="J49" s="2804"/>
      <c r="K49" s="2909"/>
    </row>
    <row r="50" spans="1:11">
      <c r="K50" s="2913"/>
    </row>
    <row r="51" spans="1:11">
      <c r="K51" s="2913"/>
    </row>
    <row r="52" spans="1:11">
      <c r="K52" s="2913"/>
    </row>
    <row r="53" spans="1:11">
      <c r="K53" s="2913"/>
    </row>
    <row r="54" spans="1:11"/>
    <row r="55" spans="1:11"/>
    <row r="56" spans="1:11"/>
    <row r="57" spans="1:11"/>
    <row r="58" spans="1:11"/>
    <row r="59" spans="1:11"/>
    <row r="60" spans="1:11"/>
    <row r="61" spans="1:11"/>
    <row r="62" spans="1:11"/>
    <row r="63" spans="1:11"/>
    <row r="64" spans="1:11"/>
    <row r="65"/>
    <row r="66"/>
    <row r="67"/>
    <row r="68"/>
    <row r="69"/>
    <row r="70"/>
    <row r="71"/>
    <row r="77"/>
    <row r="78"/>
    <row r="79"/>
    <row r="80"/>
    <row r="93"/>
    <row r="94"/>
    <row r="65532" spans="5:5" hidden="1">
      <c r="E65532" s="527">
        <v>5</v>
      </c>
    </row>
  </sheetData>
  <mergeCells count="3">
    <mergeCell ref="K32:K48"/>
    <mergeCell ref="A37:A48"/>
    <mergeCell ref="C44:D44"/>
  </mergeCells>
  <printOptions horizontalCentered="1" verticalCentered="1"/>
  <pageMargins left="0.5" right="0.5" top="1" bottom="1" header="0.25" footer="0.25"/>
  <pageSetup scale="92"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H133"/>
  <sheetViews>
    <sheetView view="pageBreakPreview" zoomScale="90" zoomScaleNormal="100" zoomScaleSheetLayoutView="90" workbookViewId="0"/>
  </sheetViews>
  <sheetFormatPr defaultColWidth="0" defaultRowHeight="11.25" zeroHeight="1"/>
  <cols>
    <col min="1" max="1" width="3.33203125" style="161" customWidth="1"/>
    <col min="2" max="2" width="97" style="161" customWidth="1"/>
    <col min="3" max="3" width="4.83203125" style="161" customWidth="1"/>
    <col min="4" max="6" width="9.33203125" style="161" customWidth="1"/>
    <col min="7" max="256" width="0" style="161" hidden="1"/>
    <col min="257" max="257" width="3.33203125" style="161" customWidth="1"/>
    <col min="258" max="258" width="97" style="161" customWidth="1"/>
    <col min="259" max="259" width="4.83203125" style="161" customWidth="1"/>
    <col min="260" max="262" width="9.33203125" style="161" customWidth="1"/>
    <col min="263" max="512" width="0" style="161" hidden="1"/>
    <col min="513" max="513" width="3.33203125" style="161" customWidth="1"/>
    <col min="514" max="514" width="97" style="161" customWidth="1"/>
    <col min="515" max="515" width="4.83203125" style="161" customWidth="1"/>
    <col min="516" max="518" width="9.33203125" style="161" customWidth="1"/>
    <col min="519" max="768" width="0" style="161" hidden="1"/>
    <col min="769" max="769" width="3.33203125" style="161" customWidth="1"/>
    <col min="770" max="770" width="97" style="161" customWidth="1"/>
    <col min="771" max="771" width="4.83203125" style="161" customWidth="1"/>
    <col min="772" max="774" width="9.33203125" style="161" customWidth="1"/>
    <col min="775" max="1024" width="0" style="161" hidden="1"/>
    <col min="1025" max="1025" width="3.33203125" style="161" customWidth="1"/>
    <col min="1026" max="1026" width="97" style="161" customWidth="1"/>
    <col min="1027" max="1027" width="4.83203125" style="161" customWidth="1"/>
    <col min="1028" max="1030" width="9.33203125" style="161" customWidth="1"/>
    <col min="1031" max="1280" width="0" style="161" hidden="1"/>
    <col min="1281" max="1281" width="3.33203125" style="161" customWidth="1"/>
    <col min="1282" max="1282" width="97" style="161" customWidth="1"/>
    <col min="1283" max="1283" width="4.83203125" style="161" customWidth="1"/>
    <col min="1284" max="1286" width="9.33203125" style="161" customWidth="1"/>
    <col min="1287" max="1536" width="0" style="161" hidden="1"/>
    <col min="1537" max="1537" width="3.33203125" style="161" customWidth="1"/>
    <col min="1538" max="1538" width="97" style="161" customWidth="1"/>
    <col min="1539" max="1539" width="4.83203125" style="161" customWidth="1"/>
    <col min="1540" max="1542" width="9.33203125" style="161" customWidth="1"/>
    <col min="1543" max="1792" width="0" style="161" hidden="1"/>
    <col min="1793" max="1793" width="3.33203125" style="161" customWidth="1"/>
    <col min="1794" max="1794" width="97" style="161" customWidth="1"/>
    <col min="1795" max="1795" width="4.83203125" style="161" customWidth="1"/>
    <col min="1796" max="1798" width="9.33203125" style="161" customWidth="1"/>
    <col min="1799" max="2048" width="0" style="161" hidden="1"/>
    <col min="2049" max="2049" width="3.33203125" style="161" customWidth="1"/>
    <col min="2050" max="2050" width="97" style="161" customWidth="1"/>
    <col min="2051" max="2051" width="4.83203125" style="161" customWidth="1"/>
    <col min="2052" max="2054" width="9.33203125" style="161" customWidth="1"/>
    <col min="2055" max="2304" width="0" style="161" hidden="1"/>
    <col min="2305" max="2305" width="3.33203125" style="161" customWidth="1"/>
    <col min="2306" max="2306" width="97" style="161" customWidth="1"/>
    <col min="2307" max="2307" width="4.83203125" style="161" customWidth="1"/>
    <col min="2308" max="2310" width="9.33203125" style="161" customWidth="1"/>
    <col min="2311" max="2560" width="0" style="161" hidden="1"/>
    <col min="2561" max="2561" width="3.33203125" style="161" customWidth="1"/>
    <col min="2562" max="2562" width="97" style="161" customWidth="1"/>
    <col min="2563" max="2563" width="4.83203125" style="161" customWidth="1"/>
    <col min="2564" max="2566" width="9.33203125" style="161" customWidth="1"/>
    <col min="2567" max="2816" width="0" style="161" hidden="1"/>
    <col min="2817" max="2817" width="3.33203125" style="161" customWidth="1"/>
    <col min="2818" max="2818" width="97" style="161" customWidth="1"/>
    <col min="2819" max="2819" width="4.83203125" style="161" customWidth="1"/>
    <col min="2820" max="2822" width="9.33203125" style="161" customWidth="1"/>
    <col min="2823" max="3072" width="0" style="161" hidden="1"/>
    <col min="3073" max="3073" width="3.33203125" style="161" customWidth="1"/>
    <col min="3074" max="3074" width="97" style="161" customWidth="1"/>
    <col min="3075" max="3075" width="4.83203125" style="161" customWidth="1"/>
    <col min="3076" max="3078" width="9.33203125" style="161" customWidth="1"/>
    <col min="3079" max="3328" width="0" style="161" hidden="1"/>
    <col min="3329" max="3329" width="3.33203125" style="161" customWidth="1"/>
    <col min="3330" max="3330" width="97" style="161" customWidth="1"/>
    <col min="3331" max="3331" width="4.83203125" style="161" customWidth="1"/>
    <col min="3332" max="3334" width="9.33203125" style="161" customWidth="1"/>
    <col min="3335" max="3584" width="0" style="161" hidden="1"/>
    <col min="3585" max="3585" width="3.33203125" style="161" customWidth="1"/>
    <col min="3586" max="3586" width="97" style="161" customWidth="1"/>
    <col min="3587" max="3587" width="4.83203125" style="161" customWidth="1"/>
    <col min="3588" max="3590" width="9.33203125" style="161" customWidth="1"/>
    <col min="3591" max="3840" width="0" style="161" hidden="1"/>
    <col min="3841" max="3841" width="3.33203125" style="161" customWidth="1"/>
    <col min="3842" max="3842" width="97" style="161" customWidth="1"/>
    <col min="3843" max="3843" width="4.83203125" style="161" customWidth="1"/>
    <col min="3844" max="3846" width="9.33203125" style="161" customWidth="1"/>
    <col min="3847" max="4096" width="0" style="161" hidden="1"/>
    <col min="4097" max="4097" width="3.33203125" style="161" customWidth="1"/>
    <col min="4098" max="4098" width="97" style="161" customWidth="1"/>
    <col min="4099" max="4099" width="4.83203125" style="161" customWidth="1"/>
    <col min="4100" max="4102" width="9.33203125" style="161" customWidth="1"/>
    <col min="4103" max="4352" width="0" style="161" hidden="1"/>
    <col min="4353" max="4353" width="3.33203125" style="161" customWidth="1"/>
    <col min="4354" max="4354" width="97" style="161" customWidth="1"/>
    <col min="4355" max="4355" width="4.83203125" style="161" customWidth="1"/>
    <col min="4356" max="4358" width="9.33203125" style="161" customWidth="1"/>
    <col min="4359" max="4608" width="0" style="161" hidden="1"/>
    <col min="4609" max="4609" width="3.33203125" style="161" customWidth="1"/>
    <col min="4610" max="4610" width="97" style="161" customWidth="1"/>
    <col min="4611" max="4611" width="4.83203125" style="161" customWidth="1"/>
    <col min="4612" max="4614" width="9.33203125" style="161" customWidth="1"/>
    <col min="4615" max="4864" width="0" style="161" hidden="1"/>
    <col min="4865" max="4865" width="3.33203125" style="161" customWidth="1"/>
    <col min="4866" max="4866" width="97" style="161" customWidth="1"/>
    <col min="4867" max="4867" width="4.83203125" style="161" customWidth="1"/>
    <col min="4868" max="4870" width="9.33203125" style="161" customWidth="1"/>
    <col min="4871" max="5120" width="0" style="161" hidden="1"/>
    <col min="5121" max="5121" width="3.33203125" style="161" customWidth="1"/>
    <col min="5122" max="5122" width="97" style="161" customWidth="1"/>
    <col min="5123" max="5123" width="4.83203125" style="161" customWidth="1"/>
    <col min="5124" max="5126" width="9.33203125" style="161" customWidth="1"/>
    <col min="5127" max="5376" width="0" style="161" hidden="1"/>
    <col min="5377" max="5377" width="3.33203125" style="161" customWidth="1"/>
    <col min="5378" max="5378" width="97" style="161" customWidth="1"/>
    <col min="5379" max="5379" width="4.83203125" style="161" customWidth="1"/>
    <col min="5380" max="5382" width="9.33203125" style="161" customWidth="1"/>
    <col min="5383" max="5632" width="0" style="161" hidden="1"/>
    <col min="5633" max="5633" width="3.33203125" style="161" customWidth="1"/>
    <col min="5634" max="5634" width="97" style="161" customWidth="1"/>
    <col min="5635" max="5635" width="4.83203125" style="161" customWidth="1"/>
    <col min="5636" max="5638" width="9.33203125" style="161" customWidth="1"/>
    <col min="5639" max="5888" width="0" style="161" hidden="1"/>
    <col min="5889" max="5889" width="3.33203125" style="161" customWidth="1"/>
    <col min="5890" max="5890" width="97" style="161" customWidth="1"/>
    <col min="5891" max="5891" width="4.83203125" style="161" customWidth="1"/>
    <col min="5892" max="5894" width="9.33203125" style="161" customWidth="1"/>
    <col min="5895" max="6144" width="0" style="161" hidden="1"/>
    <col min="6145" max="6145" width="3.33203125" style="161" customWidth="1"/>
    <col min="6146" max="6146" width="97" style="161" customWidth="1"/>
    <col min="6147" max="6147" width="4.83203125" style="161" customWidth="1"/>
    <col min="6148" max="6150" width="9.33203125" style="161" customWidth="1"/>
    <col min="6151" max="6400" width="0" style="161" hidden="1"/>
    <col min="6401" max="6401" width="3.33203125" style="161" customWidth="1"/>
    <col min="6402" max="6402" width="97" style="161" customWidth="1"/>
    <col min="6403" max="6403" width="4.83203125" style="161" customWidth="1"/>
    <col min="6404" max="6406" width="9.33203125" style="161" customWidth="1"/>
    <col min="6407" max="6656" width="0" style="161" hidden="1"/>
    <col min="6657" max="6657" width="3.33203125" style="161" customWidth="1"/>
    <col min="6658" max="6658" width="97" style="161" customWidth="1"/>
    <col min="6659" max="6659" width="4.83203125" style="161" customWidth="1"/>
    <col min="6660" max="6662" width="9.33203125" style="161" customWidth="1"/>
    <col min="6663" max="6912" width="0" style="161" hidden="1"/>
    <col min="6913" max="6913" width="3.33203125" style="161" customWidth="1"/>
    <col min="6914" max="6914" width="97" style="161" customWidth="1"/>
    <col min="6915" max="6915" width="4.83203125" style="161" customWidth="1"/>
    <col min="6916" max="6918" width="9.33203125" style="161" customWidth="1"/>
    <col min="6919" max="7168" width="0" style="161" hidden="1"/>
    <col min="7169" max="7169" width="3.33203125" style="161" customWidth="1"/>
    <col min="7170" max="7170" width="97" style="161" customWidth="1"/>
    <col min="7171" max="7171" width="4.83203125" style="161" customWidth="1"/>
    <col min="7172" max="7174" width="9.33203125" style="161" customWidth="1"/>
    <col min="7175" max="7424" width="0" style="161" hidden="1"/>
    <col min="7425" max="7425" width="3.33203125" style="161" customWidth="1"/>
    <col min="7426" max="7426" width="97" style="161" customWidth="1"/>
    <col min="7427" max="7427" width="4.83203125" style="161" customWidth="1"/>
    <col min="7428" max="7430" width="9.33203125" style="161" customWidth="1"/>
    <col min="7431" max="7680" width="0" style="161" hidden="1"/>
    <col min="7681" max="7681" width="3.33203125" style="161" customWidth="1"/>
    <col min="7682" max="7682" width="97" style="161" customWidth="1"/>
    <col min="7683" max="7683" width="4.83203125" style="161" customWidth="1"/>
    <col min="7684" max="7686" width="9.33203125" style="161" customWidth="1"/>
    <col min="7687" max="7936" width="0" style="161" hidden="1"/>
    <col min="7937" max="7937" width="3.33203125" style="161" customWidth="1"/>
    <col min="7938" max="7938" width="97" style="161" customWidth="1"/>
    <col min="7939" max="7939" width="4.83203125" style="161" customWidth="1"/>
    <col min="7940" max="7942" width="9.33203125" style="161" customWidth="1"/>
    <col min="7943" max="8192" width="0" style="161" hidden="1"/>
    <col min="8193" max="8193" width="3.33203125" style="161" customWidth="1"/>
    <col min="8194" max="8194" width="97" style="161" customWidth="1"/>
    <col min="8195" max="8195" width="4.83203125" style="161" customWidth="1"/>
    <col min="8196" max="8198" width="9.33203125" style="161" customWidth="1"/>
    <col min="8199" max="8448" width="0" style="161" hidden="1"/>
    <col min="8449" max="8449" width="3.33203125" style="161" customWidth="1"/>
    <col min="8450" max="8450" width="97" style="161" customWidth="1"/>
    <col min="8451" max="8451" width="4.83203125" style="161" customWidth="1"/>
    <col min="8452" max="8454" width="9.33203125" style="161" customWidth="1"/>
    <col min="8455" max="8704" width="0" style="161" hidden="1"/>
    <col min="8705" max="8705" width="3.33203125" style="161" customWidth="1"/>
    <col min="8706" max="8706" width="97" style="161" customWidth="1"/>
    <col min="8707" max="8707" width="4.83203125" style="161" customWidth="1"/>
    <col min="8708" max="8710" width="9.33203125" style="161" customWidth="1"/>
    <col min="8711" max="8960" width="0" style="161" hidden="1"/>
    <col min="8961" max="8961" width="3.33203125" style="161" customWidth="1"/>
    <col min="8962" max="8962" width="97" style="161" customWidth="1"/>
    <col min="8963" max="8963" width="4.83203125" style="161" customWidth="1"/>
    <col min="8964" max="8966" width="9.33203125" style="161" customWidth="1"/>
    <col min="8967" max="9216" width="0" style="161" hidden="1"/>
    <col min="9217" max="9217" width="3.33203125" style="161" customWidth="1"/>
    <col min="9218" max="9218" width="97" style="161" customWidth="1"/>
    <col min="9219" max="9219" width="4.83203125" style="161" customWidth="1"/>
    <col min="9220" max="9222" width="9.33203125" style="161" customWidth="1"/>
    <col min="9223" max="9472" width="0" style="161" hidden="1"/>
    <col min="9473" max="9473" width="3.33203125" style="161" customWidth="1"/>
    <col min="9474" max="9474" width="97" style="161" customWidth="1"/>
    <col min="9475" max="9475" width="4.83203125" style="161" customWidth="1"/>
    <col min="9476" max="9478" width="9.33203125" style="161" customWidth="1"/>
    <col min="9479" max="9728" width="0" style="161" hidden="1"/>
    <col min="9729" max="9729" width="3.33203125" style="161" customWidth="1"/>
    <col min="9730" max="9730" width="97" style="161" customWidth="1"/>
    <col min="9731" max="9731" width="4.83203125" style="161" customWidth="1"/>
    <col min="9732" max="9734" width="9.33203125" style="161" customWidth="1"/>
    <col min="9735" max="9984" width="0" style="161" hidden="1"/>
    <col min="9985" max="9985" width="3.33203125" style="161" customWidth="1"/>
    <col min="9986" max="9986" width="97" style="161" customWidth="1"/>
    <col min="9987" max="9987" width="4.83203125" style="161" customWidth="1"/>
    <col min="9988" max="9990" width="9.33203125" style="161" customWidth="1"/>
    <col min="9991" max="10240" width="0" style="161" hidden="1"/>
    <col min="10241" max="10241" width="3.33203125" style="161" customWidth="1"/>
    <col min="10242" max="10242" width="97" style="161" customWidth="1"/>
    <col min="10243" max="10243" width="4.83203125" style="161" customWidth="1"/>
    <col min="10244" max="10246" width="9.33203125" style="161" customWidth="1"/>
    <col min="10247" max="10496" width="0" style="161" hidden="1"/>
    <col min="10497" max="10497" width="3.33203125" style="161" customWidth="1"/>
    <col min="10498" max="10498" width="97" style="161" customWidth="1"/>
    <col min="10499" max="10499" width="4.83203125" style="161" customWidth="1"/>
    <col min="10500" max="10502" width="9.33203125" style="161" customWidth="1"/>
    <col min="10503" max="10752" width="0" style="161" hidden="1"/>
    <col min="10753" max="10753" width="3.33203125" style="161" customWidth="1"/>
    <col min="10754" max="10754" width="97" style="161" customWidth="1"/>
    <col min="10755" max="10755" width="4.83203125" style="161" customWidth="1"/>
    <col min="10756" max="10758" width="9.33203125" style="161" customWidth="1"/>
    <col min="10759" max="11008" width="0" style="161" hidden="1"/>
    <col min="11009" max="11009" width="3.33203125" style="161" customWidth="1"/>
    <col min="11010" max="11010" width="97" style="161" customWidth="1"/>
    <col min="11011" max="11011" width="4.83203125" style="161" customWidth="1"/>
    <col min="11012" max="11014" width="9.33203125" style="161" customWidth="1"/>
    <col min="11015" max="11264" width="0" style="161" hidden="1"/>
    <col min="11265" max="11265" width="3.33203125" style="161" customWidth="1"/>
    <col min="11266" max="11266" width="97" style="161" customWidth="1"/>
    <col min="11267" max="11267" width="4.83203125" style="161" customWidth="1"/>
    <col min="11268" max="11270" width="9.33203125" style="161" customWidth="1"/>
    <col min="11271" max="11520" width="0" style="161" hidden="1"/>
    <col min="11521" max="11521" width="3.33203125" style="161" customWidth="1"/>
    <col min="11522" max="11522" width="97" style="161" customWidth="1"/>
    <col min="11523" max="11523" width="4.83203125" style="161" customWidth="1"/>
    <col min="11524" max="11526" width="9.33203125" style="161" customWidth="1"/>
    <col min="11527" max="11776" width="0" style="161" hidden="1"/>
    <col min="11777" max="11777" width="3.33203125" style="161" customWidth="1"/>
    <col min="11778" max="11778" width="97" style="161" customWidth="1"/>
    <col min="11779" max="11779" width="4.83203125" style="161" customWidth="1"/>
    <col min="11780" max="11782" width="9.33203125" style="161" customWidth="1"/>
    <col min="11783" max="12032" width="0" style="161" hidden="1"/>
    <col min="12033" max="12033" width="3.33203125" style="161" customWidth="1"/>
    <col min="12034" max="12034" width="97" style="161" customWidth="1"/>
    <col min="12035" max="12035" width="4.83203125" style="161" customWidth="1"/>
    <col min="12036" max="12038" width="9.33203125" style="161" customWidth="1"/>
    <col min="12039" max="12288" width="0" style="161" hidden="1"/>
    <col min="12289" max="12289" width="3.33203125" style="161" customWidth="1"/>
    <col min="12290" max="12290" width="97" style="161" customWidth="1"/>
    <col min="12291" max="12291" width="4.83203125" style="161" customWidth="1"/>
    <col min="12292" max="12294" width="9.33203125" style="161" customWidth="1"/>
    <col min="12295" max="12544" width="0" style="161" hidden="1"/>
    <col min="12545" max="12545" width="3.33203125" style="161" customWidth="1"/>
    <col min="12546" max="12546" width="97" style="161" customWidth="1"/>
    <col min="12547" max="12547" width="4.83203125" style="161" customWidth="1"/>
    <col min="12548" max="12550" width="9.33203125" style="161" customWidth="1"/>
    <col min="12551" max="12800" width="0" style="161" hidden="1"/>
    <col min="12801" max="12801" width="3.33203125" style="161" customWidth="1"/>
    <col min="12802" max="12802" width="97" style="161" customWidth="1"/>
    <col min="12803" max="12803" width="4.83203125" style="161" customWidth="1"/>
    <col min="12804" max="12806" width="9.33203125" style="161" customWidth="1"/>
    <col min="12807" max="13056" width="0" style="161" hidden="1"/>
    <col min="13057" max="13057" width="3.33203125" style="161" customWidth="1"/>
    <col min="13058" max="13058" width="97" style="161" customWidth="1"/>
    <col min="13059" max="13059" width="4.83203125" style="161" customWidth="1"/>
    <col min="13060" max="13062" width="9.33203125" style="161" customWidth="1"/>
    <col min="13063" max="13312" width="0" style="161" hidden="1"/>
    <col min="13313" max="13313" width="3.33203125" style="161" customWidth="1"/>
    <col min="13314" max="13314" width="97" style="161" customWidth="1"/>
    <col min="13315" max="13315" width="4.83203125" style="161" customWidth="1"/>
    <col min="13316" max="13318" width="9.33203125" style="161" customWidth="1"/>
    <col min="13319" max="13568" width="0" style="161" hidden="1"/>
    <col min="13569" max="13569" width="3.33203125" style="161" customWidth="1"/>
    <col min="13570" max="13570" width="97" style="161" customWidth="1"/>
    <col min="13571" max="13571" width="4.83203125" style="161" customWidth="1"/>
    <col min="13572" max="13574" width="9.33203125" style="161" customWidth="1"/>
    <col min="13575" max="13824" width="0" style="161" hidden="1"/>
    <col min="13825" max="13825" width="3.33203125" style="161" customWidth="1"/>
    <col min="13826" max="13826" width="97" style="161" customWidth="1"/>
    <col min="13827" max="13827" width="4.83203125" style="161" customWidth="1"/>
    <col min="13828" max="13830" width="9.33203125" style="161" customWidth="1"/>
    <col min="13831" max="14080" width="0" style="161" hidden="1"/>
    <col min="14081" max="14081" width="3.33203125" style="161" customWidth="1"/>
    <col min="14082" max="14082" width="97" style="161" customWidth="1"/>
    <col min="14083" max="14083" width="4.83203125" style="161" customWidth="1"/>
    <col min="14084" max="14086" width="9.33203125" style="161" customWidth="1"/>
    <col min="14087" max="14336" width="0" style="161" hidden="1"/>
    <col min="14337" max="14337" width="3.33203125" style="161" customWidth="1"/>
    <col min="14338" max="14338" width="97" style="161" customWidth="1"/>
    <col min="14339" max="14339" width="4.83203125" style="161" customWidth="1"/>
    <col min="14340" max="14342" width="9.33203125" style="161" customWidth="1"/>
    <col min="14343" max="14592" width="0" style="161" hidden="1"/>
    <col min="14593" max="14593" width="3.33203125" style="161" customWidth="1"/>
    <col min="14594" max="14594" width="97" style="161" customWidth="1"/>
    <col min="14595" max="14595" width="4.83203125" style="161" customWidth="1"/>
    <col min="14596" max="14598" width="9.33203125" style="161" customWidth="1"/>
    <col min="14599" max="14848" width="0" style="161" hidden="1"/>
    <col min="14849" max="14849" width="3.33203125" style="161" customWidth="1"/>
    <col min="14850" max="14850" width="97" style="161" customWidth="1"/>
    <col min="14851" max="14851" width="4.83203125" style="161" customWidth="1"/>
    <col min="14852" max="14854" width="9.33203125" style="161" customWidth="1"/>
    <col min="14855" max="15104" width="0" style="161" hidden="1"/>
    <col min="15105" max="15105" width="3.33203125" style="161" customWidth="1"/>
    <col min="15106" max="15106" width="97" style="161" customWidth="1"/>
    <col min="15107" max="15107" width="4.83203125" style="161" customWidth="1"/>
    <col min="15108" max="15110" width="9.33203125" style="161" customWidth="1"/>
    <col min="15111" max="15360" width="0" style="161" hidden="1"/>
    <col min="15361" max="15361" width="3.33203125" style="161" customWidth="1"/>
    <col min="15362" max="15362" width="97" style="161" customWidth="1"/>
    <col min="15363" max="15363" width="4.83203125" style="161" customWidth="1"/>
    <col min="15364" max="15366" width="9.33203125" style="161" customWidth="1"/>
    <col min="15367" max="15616" width="0" style="161" hidden="1"/>
    <col min="15617" max="15617" width="3.33203125" style="161" customWidth="1"/>
    <col min="15618" max="15618" width="97" style="161" customWidth="1"/>
    <col min="15619" max="15619" width="4.83203125" style="161" customWidth="1"/>
    <col min="15620" max="15622" width="9.33203125" style="161" customWidth="1"/>
    <col min="15623" max="15872" width="0" style="161" hidden="1"/>
    <col min="15873" max="15873" width="3.33203125" style="161" customWidth="1"/>
    <col min="15874" max="15874" width="97" style="161" customWidth="1"/>
    <col min="15875" max="15875" width="4.83203125" style="161" customWidth="1"/>
    <col min="15876" max="15878" width="9.33203125" style="161" customWidth="1"/>
    <col min="15879" max="16128" width="0" style="161" hidden="1"/>
    <col min="16129" max="16129" width="3.33203125" style="161" customWidth="1"/>
    <col min="16130" max="16130" width="97" style="161" customWidth="1"/>
    <col min="16131" max="16131" width="4.83203125" style="161" customWidth="1"/>
    <col min="16132" max="16134" width="9.33203125" style="161" customWidth="1"/>
    <col min="16135" max="16384" width="0" style="161" hidden="1"/>
  </cols>
  <sheetData>
    <row r="1" spans="1:8">
      <c r="A1" s="467" t="s">
        <v>559</v>
      </c>
      <c r="B1" s="503"/>
      <c r="C1" s="670">
        <v>31</v>
      </c>
      <c r="D1" s="468"/>
      <c r="E1" s="850"/>
    </row>
    <row r="2" spans="1:8">
      <c r="A2" s="470" t="s">
        <v>1529</v>
      </c>
      <c r="B2" s="471"/>
      <c r="C2" s="472"/>
    </row>
    <row r="3" spans="1:8">
      <c r="A3" s="505"/>
      <c r="B3" s="501"/>
      <c r="C3" s="851"/>
    </row>
    <row r="4" spans="1:8">
      <c r="A4" s="506" t="s">
        <v>386</v>
      </c>
      <c r="B4" s="500" t="s">
        <v>1530</v>
      </c>
      <c r="C4" s="747"/>
      <c r="D4" s="746"/>
      <c r="E4" s="746"/>
      <c r="F4" s="746"/>
      <c r="G4" s="746"/>
      <c r="H4" s="746"/>
    </row>
    <row r="5" spans="1:8">
      <c r="A5" s="510"/>
      <c r="B5" s="500" t="s">
        <v>1531</v>
      </c>
      <c r="C5" s="747"/>
      <c r="D5" s="746"/>
      <c r="E5" s="746"/>
      <c r="F5" s="746"/>
      <c r="G5" s="746"/>
      <c r="H5" s="746"/>
    </row>
    <row r="6" spans="1:8">
      <c r="A6" s="510"/>
      <c r="B6" s="500" t="s">
        <v>1532</v>
      </c>
      <c r="C6" s="747"/>
      <c r="D6" s="746"/>
      <c r="E6" s="746"/>
      <c r="F6" s="746"/>
      <c r="G6" s="746"/>
      <c r="H6" s="746"/>
    </row>
    <row r="7" spans="1:8">
      <c r="A7" s="510"/>
      <c r="B7" s="500" t="s">
        <v>1533</v>
      </c>
      <c r="C7" s="747"/>
      <c r="D7" s="746"/>
      <c r="E7" s="746"/>
      <c r="F7" s="746"/>
      <c r="G7" s="746"/>
      <c r="H7" s="746"/>
    </row>
    <row r="8" spans="1:8">
      <c r="A8" s="510"/>
      <c r="B8" s="500" t="s">
        <v>1534</v>
      </c>
      <c r="C8" s="747"/>
      <c r="D8" s="746"/>
      <c r="E8" s="746"/>
      <c r="F8" s="746"/>
      <c r="G8" s="746"/>
      <c r="H8" s="746"/>
    </row>
    <row r="9" spans="1:8">
      <c r="A9" s="510"/>
      <c r="B9" s="500" t="s">
        <v>1535</v>
      </c>
      <c r="C9" s="747"/>
      <c r="D9" s="746"/>
      <c r="E9" s="746"/>
      <c r="F9" s="746"/>
      <c r="G9" s="746"/>
      <c r="H9" s="746"/>
    </row>
    <row r="10" spans="1:8">
      <c r="A10" s="510"/>
      <c r="B10" s="500"/>
      <c r="C10" s="747"/>
      <c r="D10" s="746"/>
      <c r="E10" s="746"/>
      <c r="F10" s="746"/>
      <c r="G10" s="746"/>
      <c r="H10" s="746"/>
    </row>
    <row r="11" spans="1:8">
      <c r="A11" s="506" t="s">
        <v>387</v>
      </c>
      <c r="B11" s="500" t="s">
        <v>1536</v>
      </c>
      <c r="C11" s="747"/>
      <c r="D11" s="746"/>
      <c r="E11" s="746"/>
      <c r="F11" s="746"/>
      <c r="G11" s="746"/>
      <c r="H11" s="746"/>
    </row>
    <row r="12" spans="1:8">
      <c r="A12" s="510"/>
      <c r="B12" s="500" t="s">
        <v>1537</v>
      </c>
      <c r="C12" s="747"/>
      <c r="D12" s="746"/>
      <c r="E12" s="746"/>
      <c r="F12" s="746"/>
      <c r="G12" s="746"/>
      <c r="H12" s="746"/>
    </row>
    <row r="13" spans="1:8">
      <c r="A13" s="510"/>
      <c r="B13" s="500" t="s">
        <v>1538</v>
      </c>
      <c r="C13" s="747"/>
      <c r="D13" s="746"/>
      <c r="E13" s="746"/>
      <c r="F13" s="746"/>
      <c r="G13" s="746"/>
      <c r="H13" s="746"/>
    </row>
    <row r="14" spans="1:8">
      <c r="A14" s="510"/>
      <c r="B14" s="500"/>
      <c r="C14" s="747"/>
      <c r="D14" s="746"/>
      <c r="E14" s="746"/>
      <c r="F14" s="746"/>
      <c r="G14" s="746"/>
      <c r="H14" s="746"/>
    </row>
    <row r="15" spans="1:8">
      <c r="A15" s="506" t="s">
        <v>388</v>
      </c>
      <c r="B15" s="500" t="s">
        <v>1539</v>
      </c>
      <c r="C15" s="747"/>
      <c r="D15" s="746"/>
      <c r="E15" s="746"/>
      <c r="F15" s="746"/>
      <c r="G15" s="746"/>
      <c r="H15" s="746"/>
    </row>
    <row r="16" spans="1:8">
      <c r="A16" s="510"/>
      <c r="B16" s="500" t="s">
        <v>1540</v>
      </c>
      <c r="C16" s="747"/>
      <c r="D16" s="746"/>
      <c r="E16" s="746"/>
      <c r="F16" s="746"/>
      <c r="G16" s="746"/>
      <c r="H16" s="746"/>
    </row>
    <row r="17" spans="1:8">
      <c r="A17" s="510"/>
      <c r="B17" s="500"/>
      <c r="C17" s="747"/>
      <c r="D17" s="746"/>
      <c r="E17" s="746"/>
      <c r="F17" s="746"/>
      <c r="G17" s="746"/>
      <c r="H17" s="746"/>
    </row>
    <row r="18" spans="1:8">
      <c r="A18" s="506" t="s">
        <v>389</v>
      </c>
      <c r="B18" s="500" t="s">
        <v>1541</v>
      </c>
      <c r="C18" s="747"/>
      <c r="D18" s="746"/>
      <c r="E18" s="746"/>
      <c r="F18" s="746"/>
      <c r="G18" s="746"/>
      <c r="H18" s="746"/>
    </row>
    <row r="19" spans="1:8">
      <c r="A19" s="510"/>
      <c r="B19" s="500" t="s">
        <v>1542</v>
      </c>
      <c r="C19" s="747"/>
      <c r="D19" s="746"/>
      <c r="E19" s="746"/>
      <c r="F19" s="746"/>
      <c r="G19" s="746"/>
      <c r="H19" s="746"/>
    </row>
    <row r="20" spans="1:8">
      <c r="A20" s="510"/>
      <c r="B20" s="500"/>
      <c r="C20" s="747"/>
      <c r="D20" s="746"/>
      <c r="E20" s="746"/>
      <c r="F20" s="746"/>
      <c r="G20" s="746"/>
      <c r="H20" s="746"/>
    </row>
    <row r="21" spans="1:8">
      <c r="A21" s="506" t="s">
        <v>390</v>
      </c>
      <c r="B21" s="500" t="s">
        <v>1543</v>
      </c>
      <c r="C21" s="747"/>
      <c r="D21" s="746"/>
      <c r="E21" s="746"/>
      <c r="F21" s="746"/>
      <c r="G21" s="746"/>
      <c r="H21" s="746"/>
    </row>
    <row r="22" spans="1:8">
      <c r="A22" s="510"/>
      <c r="B22" s="500"/>
      <c r="C22" s="747"/>
      <c r="D22" s="746"/>
      <c r="E22" s="746"/>
      <c r="F22" s="746"/>
      <c r="G22" s="746"/>
      <c r="H22" s="746"/>
    </row>
    <row r="23" spans="1:8">
      <c r="A23" s="506" t="s">
        <v>391</v>
      </c>
      <c r="B23" s="500" t="s">
        <v>1544</v>
      </c>
      <c r="C23" s="747"/>
      <c r="D23" s="746"/>
      <c r="E23" s="746"/>
      <c r="F23" s="746"/>
      <c r="G23" s="746"/>
      <c r="H23" s="746"/>
    </row>
    <row r="24" spans="1:8">
      <c r="A24" s="510"/>
      <c r="B24" s="500" t="s">
        <v>1545</v>
      </c>
      <c r="C24" s="747"/>
      <c r="D24" s="746"/>
      <c r="E24" s="746"/>
      <c r="F24" s="746"/>
      <c r="G24" s="746"/>
      <c r="H24" s="746"/>
    </row>
    <row r="25" spans="1:8">
      <c r="A25" s="510"/>
      <c r="B25" s="500" t="s">
        <v>1546</v>
      </c>
      <c r="C25" s="747"/>
      <c r="D25" s="746"/>
      <c r="E25" s="746"/>
      <c r="F25" s="746"/>
      <c r="G25" s="746"/>
      <c r="H25" s="746"/>
    </row>
    <row r="26" spans="1:8">
      <c r="A26" s="510"/>
      <c r="B26" s="500" t="s">
        <v>1547</v>
      </c>
      <c r="C26" s="747"/>
      <c r="D26" s="746"/>
      <c r="E26" s="746"/>
      <c r="F26" s="746"/>
      <c r="G26" s="746"/>
      <c r="H26" s="746"/>
    </row>
    <row r="27" spans="1:8">
      <c r="A27" s="510"/>
      <c r="B27" s="500"/>
      <c r="C27" s="747"/>
      <c r="D27" s="746"/>
      <c r="E27" s="746"/>
      <c r="F27" s="746"/>
      <c r="G27" s="746"/>
      <c r="H27" s="746"/>
    </row>
    <row r="28" spans="1:8">
      <c r="A28" s="506" t="s">
        <v>392</v>
      </c>
      <c r="B28" s="500" t="s">
        <v>1548</v>
      </c>
      <c r="C28" s="747"/>
      <c r="D28" s="746"/>
      <c r="E28" s="746"/>
      <c r="F28" s="746"/>
      <c r="G28" s="746"/>
      <c r="H28" s="746"/>
    </row>
    <row r="29" spans="1:8">
      <c r="A29" s="510"/>
      <c r="B29" s="500" t="s">
        <v>1549</v>
      </c>
      <c r="C29" s="747"/>
      <c r="D29" s="746"/>
      <c r="E29" s="746"/>
      <c r="F29" s="746"/>
      <c r="G29" s="746"/>
      <c r="H29" s="746"/>
    </row>
    <row r="30" spans="1:8">
      <c r="A30" s="510"/>
      <c r="B30" s="500"/>
      <c r="C30" s="747"/>
      <c r="D30" s="746"/>
      <c r="E30" s="746"/>
      <c r="F30" s="746"/>
      <c r="G30" s="746"/>
      <c r="H30" s="746"/>
    </row>
    <row r="31" spans="1:8">
      <c r="A31" s="506" t="s">
        <v>393</v>
      </c>
      <c r="B31" s="500" t="s">
        <v>1550</v>
      </c>
      <c r="C31" s="747"/>
      <c r="D31" s="746"/>
      <c r="E31" s="746"/>
      <c r="F31" s="746"/>
      <c r="G31" s="746"/>
      <c r="H31" s="746"/>
    </row>
    <row r="32" spans="1:8">
      <c r="A32" s="510"/>
      <c r="B32" s="500" t="s">
        <v>1551</v>
      </c>
      <c r="C32" s="747"/>
      <c r="D32" s="746"/>
      <c r="E32" s="746"/>
      <c r="F32" s="746"/>
      <c r="G32" s="746"/>
      <c r="H32" s="746"/>
    </row>
    <row r="33" spans="1:8">
      <c r="A33" s="510"/>
      <c r="B33" s="500" t="s">
        <v>1552</v>
      </c>
      <c r="C33" s="747"/>
      <c r="D33" s="746"/>
      <c r="E33" s="746"/>
      <c r="F33" s="746"/>
      <c r="G33" s="746"/>
      <c r="H33" s="746"/>
    </row>
    <row r="34" spans="1:8">
      <c r="A34" s="510"/>
      <c r="B34" s="500" t="s">
        <v>1553</v>
      </c>
      <c r="C34" s="747"/>
      <c r="D34" s="746"/>
      <c r="E34" s="746"/>
      <c r="F34" s="746"/>
      <c r="G34" s="746"/>
      <c r="H34" s="746"/>
    </row>
    <row r="35" spans="1:8">
      <c r="A35" s="510"/>
      <c r="B35" s="500"/>
      <c r="C35" s="747"/>
      <c r="D35" s="746"/>
      <c r="E35" s="746"/>
      <c r="F35" s="746"/>
      <c r="G35" s="746"/>
      <c r="H35" s="746"/>
    </row>
    <row r="36" spans="1:8">
      <c r="A36" s="506" t="s">
        <v>394</v>
      </c>
      <c r="B36" s="500" t="s">
        <v>1554</v>
      </c>
      <c r="C36" s="747"/>
      <c r="D36" s="746"/>
      <c r="E36" s="746"/>
      <c r="F36" s="746"/>
      <c r="G36" s="746"/>
      <c r="H36" s="746"/>
    </row>
    <row r="37" spans="1:8">
      <c r="A37" s="510"/>
      <c r="B37" s="500" t="s">
        <v>1555</v>
      </c>
      <c r="C37" s="747"/>
      <c r="D37" s="746"/>
      <c r="E37" s="746"/>
      <c r="F37" s="746"/>
      <c r="G37" s="746"/>
      <c r="H37" s="746"/>
    </row>
    <row r="38" spans="1:8">
      <c r="A38" s="510"/>
      <c r="B38" s="500" t="s">
        <v>1556</v>
      </c>
      <c r="C38" s="747"/>
      <c r="D38" s="746"/>
      <c r="E38" s="746"/>
      <c r="F38" s="746"/>
      <c r="G38" s="746"/>
      <c r="H38" s="746"/>
    </row>
    <row r="39" spans="1:8">
      <c r="A39" s="510"/>
      <c r="B39" s="500"/>
      <c r="C39" s="747"/>
      <c r="D39" s="746"/>
      <c r="E39" s="746"/>
      <c r="F39" s="746"/>
      <c r="G39" s="746"/>
      <c r="H39" s="746"/>
    </row>
    <row r="40" spans="1:8">
      <c r="A40" s="506" t="s">
        <v>1332</v>
      </c>
      <c r="B40" s="500" t="s">
        <v>1557</v>
      </c>
      <c r="C40" s="747"/>
      <c r="D40" s="746"/>
      <c r="E40" s="746"/>
      <c r="F40" s="746"/>
      <c r="G40" s="746"/>
      <c r="H40" s="746"/>
    </row>
    <row r="41" spans="1:8">
      <c r="A41" s="510"/>
      <c r="B41" s="500" t="s">
        <v>1558</v>
      </c>
      <c r="C41" s="747"/>
      <c r="D41" s="746"/>
      <c r="E41" s="746"/>
      <c r="F41" s="746"/>
      <c r="G41" s="746"/>
      <c r="H41" s="746"/>
    </row>
    <row r="42" spans="1:8">
      <c r="A42" s="508"/>
      <c r="B42" s="475"/>
      <c r="C42" s="748"/>
      <c r="D42" s="746"/>
      <c r="E42" s="746"/>
      <c r="F42" s="746"/>
      <c r="G42" s="746"/>
      <c r="H42" s="746"/>
    </row>
    <row r="43" spans="1:8">
      <c r="A43" s="473" t="s">
        <v>1559</v>
      </c>
      <c r="B43" s="474"/>
      <c r="C43" s="852"/>
      <c r="D43" s="746"/>
      <c r="E43" s="746"/>
      <c r="F43" s="746"/>
      <c r="G43" s="746"/>
      <c r="H43" s="746"/>
    </row>
    <row r="44" spans="1:8">
      <c r="A44" s="510"/>
      <c r="B44" s="746"/>
      <c r="C44" s="747"/>
      <c r="D44" s="746"/>
      <c r="E44" s="746"/>
      <c r="F44" s="746"/>
      <c r="G44" s="746"/>
      <c r="H44" s="746"/>
    </row>
    <row r="45" spans="1:8">
      <c r="A45" s="510"/>
      <c r="B45" s="746"/>
      <c r="C45" s="747"/>
      <c r="D45" s="746"/>
      <c r="E45" s="746"/>
      <c r="F45" s="746"/>
      <c r="G45" s="746"/>
      <c r="H45" s="746"/>
    </row>
    <row r="46" spans="1:8">
      <c r="A46" s="510"/>
      <c r="B46" s="746"/>
      <c r="C46" s="747"/>
      <c r="D46" s="746"/>
      <c r="E46" s="746"/>
      <c r="F46" s="746"/>
      <c r="G46" s="746"/>
      <c r="H46" s="746"/>
    </row>
    <row r="47" spans="1:8">
      <c r="A47" s="510"/>
      <c r="B47" s="746"/>
      <c r="C47" s="747"/>
      <c r="D47" s="746"/>
      <c r="E47" s="746"/>
      <c r="F47" s="746"/>
      <c r="G47" s="746"/>
      <c r="H47" s="746"/>
    </row>
    <row r="48" spans="1:8">
      <c r="A48" s="510"/>
      <c r="B48" s="746"/>
      <c r="C48" s="747"/>
      <c r="D48" s="746"/>
      <c r="E48" s="746"/>
      <c r="F48" s="746"/>
      <c r="G48" s="746"/>
      <c r="H48" s="746"/>
    </row>
    <row r="49" spans="1:8">
      <c r="A49" s="510"/>
      <c r="B49" s="746"/>
      <c r="C49" s="747"/>
      <c r="D49" s="746"/>
      <c r="E49" s="746"/>
      <c r="F49" s="746"/>
      <c r="G49" s="746"/>
      <c r="H49" s="746"/>
    </row>
    <row r="50" spans="1:8">
      <c r="A50" s="510"/>
      <c r="B50" s="746"/>
      <c r="C50" s="747"/>
      <c r="D50" s="746"/>
      <c r="E50" s="746"/>
      <c r="F50" s="746"/>
      <c r="G50" s="746"/>
      <c r="H50" s="746"/>
    </row>
    <row r="51" spans="1:8">
      <c r="A51" s="510"/>
      <c r="B51" s="746"/>
      <c r="C51" s="747"/>
      <c r="D51" s="746"/>
      <c r="E51" s="746"/>
      <c r="F51" s="746"/>
      <c r="G51" s="746"/>
      <c r="H51" s="746"/>
    </row>
    <row r="52" spans="1:8">
      <c r="A52" s="510"/>
      <c r="B52" s="746"/>
      <c r="C52" s="747"/>
      <c r="D52" s="746"/>
      <c r="E52" s="746"/>
      <c r="F52" s="746"/>
      <c r="G52" s="746"/>
      <c r="H52" s="746"/>
    </row>
    <row r="53" spans="1:8">
      <c r="A53" s="510"/>
      <c r="B53" s="746"/>
      <c r="C53" s="747"/>
      <c r="D53" s="746"/>
      <c r="E53" s="746"/>
      <c r="F53" s="746"/>
      <c r="G53" s="746"/>
      <c r="H53" s="746"/>
    </row>
    <row r="54" spans="1:8">
      <c r="A54" s="510"/>
      <c r="B54" s="746"/>
      <c r="C54" s="747"/>
      <c r="D54" s="746"/>
      <c r="E54" s="746"/>
      <c r="F54" s="746"/>
      <c r="G54" s="746"/>
      <c r="H54" s="746"/>
    </row>
    <row r="55" spans="1:8">
      <c r="A55" s="510"/>
      <c r="B55" s="746"/>
      <c r="C55" s="747"/>
      <c r="D55" s="746"/>
      <c r="E55" s="746"/>
      <c r="F55" s="746"/>
      <c r="G55" s="746"/>
      <c r="H55" s="746"/>
    </row>
    <row r="56" spans="1:8">
      <c r="A56" s="510"/>
      <c r="B56" s="746"/>
      <c r="C56" s="747"/>
      <c r="D56" s="746"/>
      <c r="E56" s="746"/>
      <c r="F56" s="746"/>
      <c r="G56" s="746"/>
      <c r="H56" s="746"/>
    </row>
    <row r="57" spans="1:8">
      <c r="A57" s="510"/>
      <c r="B57" s="746"/>
      <c r="C57" s="747"/>
      <c r="D57" s="746"/>
      <c r="E57" s="746"/>
      <c r="F57" s="746"/>
      <c r="G57" s="746"/>
      <c r="H57" s="746"/>
    </row>
    <row r="58" spans="1:8">
      <c r="A58" s="510"/>
      <c r="B58" s="746"/>
      <c r="C58" s="747"/>
      <c r="D58" s="746"/>
      <c r="E58" s="746"/>
      <c r="F58" s="746"/>
      <c r="G58" s="746"/>
      <c r="H58" s="746"/>
    </row>
    <row r="59" spans="1:8">
      <c r="A59" s="510"/>
      <c r="B59" s="746"/>
      <c r="C59" s="747"/>
      <c r="D59" s="746"/>
      <c r="E59" s="746"/>
      <c r="F59" s="746"/>
      <c r="G59" s="746"/>
      <c r="H59" s="746"/>
    </row>
    <row r="60" spans="1:8">
      <c r="A60" s="510"/>
      <c r="B60" s="746"/>
      <c r="C60" s="747"/>
      <c r="D60" s="746"/>
      <c r="E60" s="746"/>
      <c r="F60" s="746"/>
      <c r="G60" s="746"/>
      <c r="H60" s="746"/>
    </row>
    <row r="61" spans="1:8">
      <c r="A61" s="510"/>
      <c r="B61" s="746"/>
      <c r="C61" s="747"/>
      <c r="D61" s="746"/>
      <c r="E61" s="746"/>
      <c r="F61" s="746"/>
      <c r="G61" s="746"/>
      <c r="H61" s="746"/>
    </row>
    <row r="62" spans="1:8">
      <c r="A62" s="510"/>
      <c r="B62" s="746"/>
      <c r="C62" s="747"/>
      <c r="D62" s="746"/>
      <c r="E62" s="746"/>
      <c r="F62" s="746"/>
      <c r="G62" s="746"/>
      <c r="H62" s="746"/>
    </row>
    <row r="63" spans="1:8">
      <c r="A63" s="510"/>
      <c r="B63" s="746"/>
      <c r="C63" s="747"/>
      <c r="D63" s="746"/>
      <c r="E63" s="746"/>
      <c r="F63" s="746"/>
      <c r="G63" s="746"/>
      <c r="H63" s="746"/>
    </row>
    <row r="64" spans="1:8">
      <c r="A64" s="510"/>
      <c r="B64" s="746"/>
      <c r="C64" s="747"/>
      <c r="D64" s="746"/>
      <c r="E64" s="746"/>
      <c r="F64" s="746"/>
      <c r="G64" s="746"/>
      <c r="H64" s="746"/>
    </row>
    <row r="65" spans="1:8">
      <c r="A65" s="510"/>
      <c r="B65" s="746"/>
      <c r="C65" s="747"/>
      <c r="D65" s="746"/>
      <c r="E65" s="746"/>
      <c r="F65" s="746"/>
      <c r="G65" s="746"/>
      <c r="H65" s="746"/>
    </row>
    <row r="66" spans="1:8">
      <c r="A66" s="510"/>
      <c r="B66" s="746"/>
      <c r="C66" s="747"/>
      <c r="D66" s="746"/>
      <c r="E66" s="746"/>
      <c r="F66" s="746"/>
      <c r="G66" s="746"/>
      <c r="H66" s="746"/>
    </row>
    <row r="67" spans="1:8">
      <c r="A67" s="510"/>
      <c r="B67" s="746"/>
      <c r="C67" s="747"/>
      <c r="D67" s="746"/>
      <c r="E67" s="746"/>
      <c r="F67" s="746"/>
      <c r="G67" s="746"/>
      <c r="H67" s="746"/>
    </row>
    <row r="68" spans="1:8">
      <c r="A68" s="508"/>
      <c r="B68" s="491"/>
      <c r="C68" s="748"/>
      <c r="D68" s="746"/>
      <c r="E68" s="746"/>
      <c r="F68" s="746"/>
      <c r="G68" s="746"/>
      <c r="H68" s="746"/>
    </row>
    <row r="69" spans="1:8">
      <c r="A69" s="502" t="s">
        <v>166</v>
      </c>
      <c r="B69" s="746"/>
      <c r="C69" s="746"/>
      <c r="D69" s="746"/>
      <c r="E69" s="746"/>
      <c r="F69" s="746"/>
      <c r="G69" s="746"/>
      <c r="H69" s="746"/>
    </row>
    <row r="70" spans="1:8"/>
    <row r="71" spans="1:8"/>
    <row r="72" spans="1:8" hidden="1">
      <c r="A72" s="850" t="s">
        <v>1560</v>
      </c>
      <c r="B72" s="501"/>
      <c r="C72" s="853">
        <v>39</v>
      </c>
      <c r="D72" s="746"/>
    </row>
    <row r="73" spans="1:8" hidden="1">
      <c r="A73" s="470" t="s">
        <v>1561</v>
      </c>
      <c r="B73" s="854"/>
      <c r="C73" s="743"/>
      <c r="D73" s="746"/>
    </row>
    <row r="74" spans="1:8" hidden="1">
      <c r="A74" s="510"/>
      <c r="B74" s="746"/>
      <c r="C74" s="747"/>
      <c r="D74" s="746"/>
    </row>
    <row r="75" spans="1:8" hidden="1">
      <c r="A75" s="510"/>
      <c r="B75" s="746"/>
      <c r="C75" s="747"/>
      <c r="D75" s="746"/>
    </row>
    <row r="76" spans="1:8" hidden="1">
      <c r="A76" s="510"/>
      <c r="B76" s="746"/>
      <c r="C76" s="747"/>
      <c r="D76" s="746"/>
    </row>
    <row r="77" spans="1:8" hidden="1">
      <c r="A77" s="510"/>
      <c r="B77" s="746"/>
      <c r="C77" s="747"/>
      <c r="D77" s="746"/>
    </row>
    <row r="78" spans="1:8" hidden="1">
      <c r="A78" s="510"/>
      <c r="B78" s="746"/>
      <c r="C78" s="747"/>
      <c r="D78" s="746"/>
    </row>
    <row r="79" spans="1:8" hidden="1">
      <c r="A79" s="510"/>
      <c r="B79" s="746"/>
      <c r="C79" s="747"/>
      <c r="D79" s="746"/>
    </row>
    <row r="80" spans="1:8" hidden="1">
      <c r="A80" s="510"/>
      <c r="B80" s="746"/>
      <c r="C80" s="747"/>
      <c r="D80" s="746"/>
    </row>
    <row r="81" spans="1:4" hidden="1">
      <c r="A81" s="510"/>
      <c r="B81" s="746"/>
      <c r="C81" s="747"/>
      <c r="D81" s="746"/>
    </row>
    <row r="82" spans="1:4" hidden="1">
      <c r="A82" s="510"/>
      <c r="B82" s="746"/>
      <c r="C82" s="747"/>
      <c r="D82" s="746"/>
    </row>
    <row r="83" spans="1:4" hidden="1">
      <c r="A83" s="510"/>
      <c r="B83" s="746"/>
      <c r="C83" s="747"/>
      <c r="D83" s="746"/>
    </row>
    <row r="84" spans="1:4" hidden="1">
      <c r="A84" s="510"/>
      <c r="B84" s="746"/>
      <c r="C84" s="747"/>
      <c r="D84" s="746"/>
    </row>
    <row r="85" spans="1:4" hidden="1">
      <c r="A85" s="510"/>
      <c r="B85" s="746"/>
      <c r="C85" s="747"/>
      <c r="D85" s="746"/>
    </row>
    <row r="86" spans="1:4" hidden="1">
      <c r="A86" s="510"/>
      <c r="B86" s="746"/>
      <c r="C86" s="747"/>
      <c r="D86" s="746"/>
    </row>
    <row r="87" spans="1:4" hidden="1">
      <c r="A87" s="510"/>
      <c r="B87" s="746"/>
      <c r="C87" s="747"/>
      <c r="D87" s="746"/>
    </row>
    <row r="88" spans="1:4" hidden="1">
      <c r="A88" s="510"/>
      <c r="B88" s="746"/>
      <c r="C88" s="747"/>
      <c r="D88" s="746"/>
    </row>
    <row r="89" spans="1:4" hidden="1">
      <c r="A89" s="510"/>
      <c r="B89" s="746"/>
      <c r="C89" s="747"/>
      <c r="D89" s="746"/>
    </row>
    <row r="90" spans="1:4" hidden="1">
      <c r="A90" s="510"/>
      <c r="B90" s="746"/>
      <c r="C90" s="747"/>
      <c r="D90" s="746"/>
    </row>
    <row r="91" spans="1:4" hidden="1">
      <c r="A91" s="510"/>
      <c r="B91" s="746"/>
      <c r="C91" s="747"/>
      <c r="D91" s="746"/>
    </row>
    <row r="92" spans="1:4" hidden="1">
      <c r="A92" s="510"/>
      <c r="B92" s="746"/>
      <c r="C92" s="747"/>
      <c r="D92" s="746"/>
    </row>
    <row r="93" spans="1:4" hidden="1">
      <c r="A93" s="510"/>
      <c r="B93" s="746"/>
      <c r="C93" s="747"/>
      <c r="D93" s="746"/>
    </row>
    <row r="94" spans="1:4" hidden="1">
      <c r="A94" s="510"/>
      <c r="B94" s="746"/>
      <c r="C94" s="747"/>
      <c r="D94" s="746"/>
    </row>
    <row r="95" spans="1:4" hidden="1">
      <c r="A95" s="510"/>
      <c r="B95" s="746"/>
      <c r="C95" s="747"/>
      <c r="D95" s="746"/>
    </row>
    <row r="96" spans="1:4" hidden="1">
      <c r="A96" s="510"/>
      <c r="B96" s="746"/>
      <c r="C96" s="747"/>
      <c r="D96" s="746"/>
    </row>
    <row r="97" spans="1:4" hidden="1">
      <c r="A97" s="510"/>
      <c r="B97" s="746"/>
      <c r="C97" s="747"/>
      <c r="D97" s="746"/>
    </row>
    <row r="98" spans="1:4" hidden="1">
      <c r="A98" s="510"/>
      <c r="B98" s="746"/>
      <c r="C98" s="747"/>
      <c r="D98" s="746"/>
    </row>
    <row r="99" spans="1:4" hidden="1">
      <c r="A99" s="510"/>
      <c r="B99" s="746"/>
      <c r="C99" s="747"/>
      <c r="D99" s="746"/>
    </row>
    <row r="100" spans="1:4" hidden="1">
      <c r="A100" s="510"/>
      <c r="B100" s="746"/>
      <c r="C100" s="747"/>
      <c r="D100" s="746"/>
    </row>
    <row r="101" spans="1:4" hidden="1">
      <c r="A101" s="510"/>
      <c r="B101" s="746"/>
      <c r="C101" s="747"/>
      <c r="D101" s="746"/>
    </row>
    <row r="102" spans="1:4" hidden="1">
      <c r="A102" s="510"/>
      <c r="B102" s="746"/>
      <c r="C102" s="747"/>
      <c r="D102" s="746"/>
    </row>
    <row r="103" spans="1:4" hidden="1">
      <c r="A103" s="510"/>
      <c r="B103" s="746"/>
      <c r="C103" s="747"/>
      <c r="D103" s="746"/>
    </row>
    <row r="104" spans="1:4" hidden="1">
      <c r="A104" s="510"/>
      <c r="B104" s="746"/>
      <c r="C104" s="747"/>
      <c r="D104" s="746"/>
    </row>
    <row r="105" spans="1:4" hidden="1">
      <c r="A105" s="510"/>
      <c r="B105" s="746"/>
      <c r="C105" s="747"/>
      <c r="D105" s="746"/>
    </row>
    <row r="106" spans="1:4" hidden="1">
      <c r="A106" s="510"/>
      <c r="B106" s="746"/>
      <c r="C106" s="747"/>
      <c r="D106" s="746"/>
    </row>
    <row r="107" spans="1:4" hidden="1">
      <c r="A107" s="510"/>
      <c r="B107" s="746"/>
      <c r="C107" s="747"/>
      <c r="D107" s="746"/>
    </row>
    <row r="108" spans="1:4" hidden="1">
      <c r="A108" s="510"/>
      <c r="B108" s="746"/>
      <c r="C108" s="747"/>
      <c r="D108" s="746"/>
    </row>
    <row r="109" spans="1:4" hidden="1">
      <c r="A109" s="510"/>
      <c r="B109" s="746"/>
      <c r="C109" s="747"/>
      <c r="D109" s="746"/>
    </row>
    <row r="110" spans="1:4" hidden="1">
      <c r="A110" s="510"/>
      <c r="B110" s="746"/>
      <c r="C110" s="747"/>
      <c r="D110" s="746"/>
    </row>
    <row r="111" spans="1:4" hidden="1">
      <c r="A111" s="510"/>
      <c r="B111" s="746"/>
      <c r="C111" s="747"/>
      <c r="D111" s="746"/>
    </row>
    <row r="112" spans="1:4" hidden="1">
      <c r="A112" s="510"/>
      <c r="B112" s="746"/>
      <c r="C112" s="747"/>
      <c r="D112" s="746"/>
    </row>
    <row r="113" spans="1:4" hidden="1">
      <c r="A113" s="510"/>
      <c r="B113" s="746"/>
      <c r="C113" s="747"/>
      <c r="D113" s="746"/>
    </row>
    <row r="114" spans="1:4" hidden="1">
      <c r="A114" s="510"/>
      <c r="B114" s="746"/>
      <c r="C114" s="747"/>
      <c r="D114" s="746"/>
    </row>
    <row r="115" spans="1:4" hidden="1">
      <c r="A115" s="510"/>
      <c r="B115" s="746"/>
      <c r="C115" s="747"/>
      <c r="D115" s="746"/>
    </row>
    <row r="116" spans="1:4" hidden="1">
      <c r="A116" s="510"/>
      <c r="B116" s="746"/>
      <c r="C116" s="747"/>
      <c r="D116" s="746"/>
    </row>
    <row r="117" spans="1:4" hidden="1">
      <c r="A117" s="510"/>
      <c r="B117" s="746"/>
      <c r="C117" s="747"/>
      <c r="D117" s="746"/>
    </row>
    <row r="118" spans="1:4" hidden="1">
      <c r="A118" s="510"/>
      <c r="B118" s="746"/>
      <c r="C118" s="747"/>
      <c r="D118" s="746"/>
    </row>
    <row r="119" spans="1:4" hidden="1">
      <c r="A119" s="510"/>
      <c r="B119" s="746"/>
      <c r="C119" s="747"/>
      <c r="D119" s="746"/>
    </row>
    <row r="120" spans="1:4" hidden="1">
      <c r="A120" s="510"/>
      <c r="B120" s="746"/>
      <c r="C120" s="747"/>
      <c r="D120" s="746"/>
    </row>
    <row r="121" spans="1:4" hidden="1">
      <c r="A121" s="510"/>
      <c r="B121" s="746"/>
      <c r="C121" s="747"/>
      <c r="D121" s="746"/>
    </row>
    <row r="122" spans="1:4" hidden="1">
      <c r="A122" s="510"/>
      <c r="B122" s="746"/>
      <c r="C122" s="747"/>
      <c r="D122" s="746"/>
    </row>
    <row r="123" spans="1:4" hidden="1">
      <c r="A123" s="510"/>
      <c r="B123" s="746"/>
      <c r="C123" s="747"/>
      <c r="D123" s="746"/>
    </row>
    <row r="124" spans="1:4" hidden="1">
      <c r="A124" s="510"/>
      <c r="B124" s="746"/>
      <c r="C124" s="747"/>
      <c r="D124" s="746"/>
    </row>
    <row r="125" spans="1:4" hidden="1">
      <c r="A125" s="510"/>
      <c r="B125" s="746"/>
      <c r="C125" s="747"/>
      <c r="D125" s="746"/>
    </row>
    <row r="126" spans="1:4" hidden="1">
      <c r="A126" s="510"/>
      <c r="B126" s="746"/>
      <c r="C126" s="747"/>
      <c r="D126" s="746"/>
    </row>
    <row r="127" spans="1:4" hidden="1">
      <c r="A127" s="510"/>
      <c r="B127" s="746"/>
      <c r="C127" s="747"/>
      <c r="D127" s="746"/>
    </row>
    <row r="128" spans="1:4" hidden="1">
      <c r="A128" s="510"/>
      <c r="B128" s="746"/>
      <c r="C128" s="747"/>
      <c r="D128" s="746"/>
    </row>
    <row r="129" spans="1:3" hidden="1">
      <c r="A129" s="505"/>
      <c r="B129" s="501"/>
      <c r="C129" s="851"/>
    </row>
    <row r="130" spans="1:3" hidden="1">
      <c r="A130" s="505"/>
      <c r="B130" s="501"/>
      <c r="C130" s="851"/>
    </row>
    <row r="131" spans="1:3" hidden="1">
      <c r="A131" s="855"/>
      <c r="B131" s="476"/>
      <c r="C131" s="856"/>
    </row>
    <row r="132" spans="1:3" hidden="1">
      <c r="A132" s="850" t="s">
        <v>166</v>
      </c>
    </row>
    <row r="133" spans="1:3"/>
  </sheetData>
  <printOptions horizontalCentered="1" verticalCentered="1"/>
  <pageMargins left="1" right="1" top="0.5" bottom="0.5" header="0" footer="0"/>
  <pageSetup fitToHeight="0" orientation="portrait" r:id="rId1"/>
  <headerFooter alignWithMargins="0"/>
  <colBreaks count="1" manualBreakCount="1">
    <brk id="1" max="68"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
  <dimension ref="A1:A53"/>
  <sheetViews>
    <sheetView view="pageBreakPreview" zoomScale="80" zoomScaleNormal="75" zoomScaleSheetLayoutView="80" workbookViewId="0"/>
  </sheetViews>
  <sheetFormatPr defaultColWidth="9.1640625" defaultRowHeight="12.75"/>
  <cols>
    <col min="1" max="1" width="124.5" style="154" customWidth="1"/>
    <col min="2" max="11" width="9.1640625" style="154" customWidth="1"/>
    <col min="12" max="12" width="3.83203125" style="154" customWidth="1"/>
    <col min="13" max="13" width="2.5" style="154" customWidth="1"/>
    <col min="14" max="16384" width="9.1640625" style="154"/>
  </cols>
  <sheetData>
    <row r="1" spans="1:1">
      <c r="A1" s="155" t="s">
        <v>378</v>
      </c>
    </row>
    <row r="3" spans="1:1">
      <c r="A3" s="154" t="s">
        <v>377</v>
      </c>
    </row>
    <row r="4" spans="1:1">
      <c r="A4" s="154" t="s">
        <v>376</v>
      </c>
    </row>
    <row r="5" spans="1:1">
      <c r="A5" s="154" t="s">
        <v>375</v>
      </c>
    </row>
    <row r="6" spans="1:1">
      <c r="A6" s="154" t="s">
        <v>374</v>
      </c>
    </row>
    <row r="7" spans="1:1">
      <c r="A7" s="154" t="s">
        <v>373</v>
      </c>
    </row>
    <row r="9" spans="1:1">
      <c r="A9" s="154" t="s">
        <v>372</v>
      </c>
    </row>
    <row r="10" spans="1:1">
      <c r="A10" s="154" t="s">
        <v>371</v>
      </c>
    </row>
    <row r="12" spans="1:1">
      <c r="A12" s="154" t="s">
        <v>370</v>
      </c>
    </row>
    <row r="13" spans="1:1">
      <c r="A13" s="154" t="s">
        <v>369</v>
      </c>
    </row>
    <row r="15" spans="1:1">
      <c r="A15" s="154" t="s">
        <v>368</v>
      </c>
    </row>
    <row r="16" spans="1:1">
      <c r="A16" s="154" t="s">
        <v>367</v>
      </c>
    </row>
    <row r="18" spans="1:1">
      <c r="A18" s="154" t="s">
        <v>366</v>
      </c>
    </row>
    <row r="19" spans="1:1">
      <c r="A19" s="154" t="s">
        <v>365</v>
      </c>
    </row>
    <row r="20" spans="1:1">
      <c r="A20" s="154" t="s">
        <v>364</v>
      </c>
    </row>
    <row r="21" spans="1:1">
      <c r="A21" s="154" t="s">
        <v>363</v>
      </c>
    </row>
    <row r="22" spans="1:1">
      <c r="A22" s="154" t="s">
        <v>362</v>
      </c>
    </row>
    <row r="24" spans="1:1">
      <c r="A24" s="154" t="s">
        <v>361</v>
      </c>
    </row>
    <row r="25" spans="1:1">
      <c r="A25" s="154" t="s">
        <v>360</v>
      </c>
    </row>
    <row r="27" spans="1:1">
      <c r="A27" s="154" t="s">
        <v>359</v>
      </c>
    </row>
    <row r="29" spans="1:1">
      <c r="A29" s="154" t="s">
        <v>358</v>
      </c>
    </row>
    <row r="31" spans="1:1">
      <c r="A31" s="154" t="s">
        <v>357</v>
      </c>
    </row>
    <row r="33" spans="1:1">
      <c r="A33" s="154" t="s">
        <v>356</v>
      </c>
    </row>
    <row r="34" spans="1:1">
      <c r="A34" s="154" t="s">
        <v>355</v>
      </c>
    </row>
    <row r="35" spans="1:1">
      <c r="A35" s="154" t="s">
        <v>354</v>
      </c>
    </row>
    <row r="37" spans="1:1">
      <c r="A37" s="154" t="s">
        <v>353</v>
      </c>
    </row>
    <row r="38" spans="1:1">
      <c r="A38" s="154" t="s">
        <v>352</v>
      </c>
    </row>
    <row r="40" spans="1:1">
      <c r="A40" s="154" t="s">
        <v>351</v>
      </c>
    </row>
    <row r="41" spans="1:1">
      <c r="A41" s="154" t="s">
        <v>350</v>
      </c>
    </row>
    <row r="43" spans="1:1">
      <c r="A43" s="154" t="s">
        <v>349</v>
      </c>
    </row>
    <row r="44" spans="1:1">
      <c r="A44" s="154" t="s">
        <v>348</v>
      </c>
    </row>
    <row r="46" spans="1:1">
      <c r="A46" s="154" t="s">
        <v>347</v>
      </c>
    </row>
    <row r="47" spans="1:1">
      <c r="A47" s="154" t="s">
        <v>346</v>
      </c>
    </row>
    <row r="48" spans="1:1">
      <c r="A48" s="154" t="s">
        <v>345</v>
      </c>
    </row>
    <row r="50" spans="1:1">
      <c r="A50" s="154" t="s">
        <v>344</v>
      </c>
    </row>
    <row r="51" spans="1:1">
      <c r="A51" s="154" t="s">
        <v>343</v>
      </c>
    </row>
    <row r="53" spans="1:1">
      <c r="A53" s="154" t="s">
        <v>342</v>
      </c>
    </row>
  </sheetData>
  <pageMargins left="0.7" right="0.7" top="1" bottom="1" header="0.5" footer="0.5"/>
  <pageSetup orientation="portrait" horizontalDpi="4294967292"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R80"/>
  <sheetViews>
    <sheetView showZeros="0" view="pageBreakPreview" zoomScale="90" zoomScaleNormal="75" zoomScaleSheetLayoutView="90" workbookViewId="0">
      <pane xSplit="4" topLeftCell="E1" activePane="topRight" state="frozen"/>
      <selection activeCell="G31" sqref="G31"/>
      <selection pane="topRight" activeCell="E1" sqref="E1"/>
    </sheetView>
  </sheetViews>
  <sheetFormatPr defaultColWidth="0" defaultRowHeight="11.25" zeroHeight="1"/>
  <cols>
    <col min="1" max="1" width="4.5" style="2922" customWidth="1"/>
    <col min="2" max="2" width="6.83203125" style="2922" customWidth="1"/>
    <col min="3" max="3" width="6.33203125" style="2922" customWidth="1"/>
    <col min="4" max="4" width="45.5" style="2922" customWidth="1"/>
    <col min="5" max="7" width="17.83203125" style="2922" customWidth="1"/>
    <col min="8" max="8" width="4.5" style="2922" customWidth="1"/>
    <col min="9" max="9" width="4.6640625" style="2922" customWidth="1"/>
    <col min="10" max="10" width="6.83203125" style="2922" customWidth="1"/>
    <col min="11" max="12" width="24.83203125" style="2922" customWidth="1"/>
    <col min="13" max="14" width="25.83203125" style="2922" customWidth="1"/>
    <col min="15" max="15" width="4.5" style="2922" customWidth="1"/>
    <col min="16" max="16" width="11" style="2921" bestFit="1" customWidth="1"/>
    <col min="17" max="18" width="9.33203125" style="2922" customWidth="1"/>
    <col min="19" max="256" width="0" style="2922" hidden="1"/>
    <col min="257" max="257" width="4.5" style="2922" customWidth="1"/>
    <col min="258" max="258" width="6.83203125" style="2922" customWidth="1"/>
    <col min="259" max="259" width="6.33203125" style="2922" customWidth="1"/>
    <col min="260" max="260" width="45.5" style="2922" customWidth="1"/>
    <col min="261" max="263" width="17.83203125" style="2922" customWidth="1"/>
    <col min="264" max="264" width="4.5" style="2922" customWidth="1"/>
    <col min="265" max="265" width="4.6640625" style="2922" customWidth="1"/>
    <col min="266" max="266" width="6.83203125" style="2922" customWidth="1"/>
    <col min="267" max="268" width="24.83203125" style="2922" customWidth="1"/>
    <col min="269" max="270" width="25.83203125" style="2922" customWidth="1"/>
    <col min="271" max="271" width="4.5" style="2922" customWidth="1"/>
    <col min="272" max="272" width="11" style="2922" bestFit="1" customWidth="1"/>
    <col min="273" max="274" width="9.33203125" style="2922" customWidth="1"/>
    <col min="275" max="512" width="0" style="2922" hidden="1"/>
    <col min="513" max="513" width="4.5" style="2922" customWidth="1"/>
    <col min="514" max="514" width="6.83203125" style="2922" customWidth="1"/>
    <col min="515" max="515" width="6.33203125" style="2922" customWidth="1"/>
    <col min="516" max="516" width="45.5" style="2922" customWidth="1"/>
    <col min="517" max="519" width="17.83203125" style="2922" customWidth="1"/>
    <col min="520" max="520" width="4.5" style="2922" customWidth="1"/>
    <col min="521" max="521" width="4.6640625" style="2922" customWidth="1"/>
    <col min="522" max="522" width="6.83203125" style="2922" customWidth="1"/>
    <col min="523" max="524" width="24.83203125" style="2922" customWidth="1"/>
    <col min="525" max="526" width="25.83203125" style="2922" customWidth="1"/>
    <col min="527" max="527" width="4.5" style="2922" customWidth="1"/>
    <col min="528" max="528" width="11" style="2922" bestFit="1" customWidth="1"/>
    <col min="529" max="530" width="9.33203125" style="2922" customWidth="1"/>
    <col min="531" max="768" width="0" style="2922" hidden="1"/>
    <col min="769" max="769" width="4.5" style="2922" customWidth="1"/>
    <col min="770" max="770" width="6.83203125" style="2922" customWidth="1"/>
    <col min="771" max="771" width="6.33203125" style="2922" customWidth="1"/>
    <col min="772" max="772" width="45.5" style="2922" customWidth="1"/>
    <col min="773" max="775" width="17.83203125" style="2922" customWidth="1"/>
    <col min="776" max="776" width="4.5" style="2922" customWidth="1"/>
    <col min="777" max="777" width="4.6640625" style="2922" customWidth="1"/>
    <col min="778" max="778" width="6.83203125" style="2922" customWidth="1"/>
    <col min="779" max="780" width="24.83203125" style="2922" customWidth="1"/>
    <col min="781" max="782" width="25.83203125" style="2922" customWidth="1"/>
    <col min="783" max="783" width="4.5" style="2922" customWidth="1"/>
    <col min="784" max="784" width="11" style="2922" bestFit="1" customWidth="1"/>
    <col min="785" max="786" width="9.33203125" style="2922" customWidth="1"/>
    <col min="787" max="1024" width="0" style="2922" hidden="1"/>
    <col min="1025" max="1025" width="4.5" style="2922" customWidth="1"/>
    <col min="1026" max="1026" width="6.83203125" style="2922" customWidth="1"/>
    <col min="1027" max="1027" width="6.33203125" style="2922" customWidth="1"/>
    <col min="1028" max="1028" width="45.5" style="2922" customWidth="1"/>
    <col min="1029" max="1031" width="17.83203125" style="2922" customWidth="1"/>
    <col min="1032" max="1032" width="4.5" style="2922" customWidth="1"/>
    <col min="1033" max="1033" width="4.6640625" style="2922" customWidth="1"/>
    <col min="1034" max="1034" width="6.83203125" style="2922" customWidth="1"/>
    <col min="1035" max="1036" width="24.83203125" style="2922" customWidth="1"/>
    <col min="1037" max="1038" width="25.83203125" style="2922" customWidth="1"/>
    <col min="1039" max="1039" width="4.5" style="2922" customWidth="1"/>
    <col min="1040" max="1040" width="11" style="2922" bestFit="1" customWidth="1"/>
    <col min="1041" max="1042" width="9.33203125" style="2922" customWidth="1"/>
    <col min="1043" max="1280" width="0" style="2922" hidden="1"/>
    <col min="1281" max="1281" width="4.5" style="2922" customWidth="1"/>
    <col min="1282" max="1282" width="6.83203125" style="2922" customWidth="1"/>
    <col min="1283" max="1283" width="6.33203125" style="2922" customWidth="1"/>
    <col min="1284" max="1284" width="45.5" style="2922" customWidth="1"/>
    <col min="1285" max="1287" width="17.83203125" style="2922" customWidth="1"/>
    <col min="1288" max="1288" width="4.5" style="2922" customWidth="1"/>
    <col min="1289" max="1289" width="4.6640625" style="2922" customWidth="1"/>
    <col min="1290" max="1290" width="6.83203125" style="2922" customWidth="1"/>
    <col min="1291" max="1292" width="24.83203125" style="2922" customWidth="1"/>
    <col min="1293" max="1294" width="25.83203125" style="2922" customWidth="1"/>
    <col min="1295" max="1295" width="4.5" style="2922" customWidth="1"/>
    <col min="1296" max="1296" width="11" style="2922" bestFit="1" customWidth="1"/>
    <col min="1297" max="1298" width="9.33203125" style="2922" customWidth="1"/>
    <col min="1299" max="1536" width="0" style="2922" hidden="1"/>
    <col min="1537" max="1537" width="4.5" style="2922" customWidth="1"/>
    <col min="1538" max="1538" width="6.83203125" style="2922" customWidth="1"/>
    <col min="1539" max="1539" width="6.33203125" style="2922" customWidth="1"/>
    <col min="1540" max="1540" width="45.5" style="2922" customWidth="1"/>
    <col min="1541" max="1543" width="17.83203125" style="2922" customWidth="1"/>
    <col min="1544" max="1544" width="4.5" style="2922" customWidth="1"/>
    <col min="1545" max="1545" width="4.6640625" style="2922" customWidth="1"/>
    <col min="1546" max="1546" width="6.83203125" style="2922" customWidth="1"/>
    <col min="1547" max="1548" width="24.83203125" style="2922" customWidth="1"/>
    <col min="1549" max="1550" width="25.83203125" style="2922" customWidth="1"/>
    <col min="1551" max="1551" width="4.5" style="2922" customWidth="1"/>
    <col min="1552" max="1552" width="11" style="2922" bestFit="1" customWidth="1"/>
    <col min="1553" max="1554" width="9.33203125" style="2922" customWidth="1"/>
    <col min="1555" max="1792" width="0" style="2922" hidden="1"/>
    <col min="1793" max="1793" width="4.5" style="2922" customWidth="1"/>
    <col min="1794" max="1794" width="6.83203125" style="2922" customWidth="1"/>
    <col min="1795" max="1795" width="6.33203125" style="2922" customWidth="1"/>
    <col min="1796" max="1796" width="45.5" style="2922" customWidth="1"/>
    <col min="1797" max="1799" width="17.83203125" style="2922" customWidth="1"/>
    <col min="1800" max="1800" width="4.5" style="2922" customWidth="1"/>
    <col min="1801" max="1801" width="4.6640625" style="2922" customWidth="1"/>
    <col min="1802" max="1802" width="6.83203125" style="2922" customWidth="1"/>
    <col min="1803" max="1804" width="24.83203125" style="2922" customWidth="1"/>
    <col min="1805" max="1806" width="25.83203125" style="2922" customWidth="1"/>
    <col min="1807" max="1807" width="4.5" style="2922" customWidth="1"/>
    <col min="1808" max="1808" width="11" style="2922" bestFit="1" customWidth="1"/>
    <col min="1809" max="1810" width="9.33203125" style="2922" customWidth="1"/>
    <col min="1811" max="2048" width="0" style="2922" hidden="1"/>
    <col min="2049" max="2049" width="4.5" style="2922" customWidth="1"/>
    <col min="2050" max="2050" width="6.83203125" style="2922" customWidth="1"/>
    <col min="2051" max="2051" width="6.33203125" style="2922" customWidth="1"/>
    <col min="2052" max="2052" width="45.5" style="2922" customWidth="1"/>
    <col min="2053" max="2055" width="17.83203125" style="2922" customWidth="1"/>
    <col min="2056" max="2056" width="4.5" style="2922" customWidth="1"/>
    <col min="2057" max="2057" width="4.6640625" style="2922" customWidth="1"/>
    <col min="2058" max="2058" width="6.83203125" style="2922" customWidth="1"/>
    <col min="2059" max="2060" width="24.83203125" style="2922" customWidth="1"/>
    <col min="2061" max="2062" width="25.83203125" style="2922" customWidth="1"/>
    <col min="2063" max="2063" width="4.5" style="2922" customWidth="1"/>
    <col min="2064" max="2064" width="11" style="2922" bestFit="1" customWidth="1"/>
    <col min="2065" max="2066" width="9.33203125" style="2922" customWidth="1"/>
    <col min="2067" max="2304" width="0" style="2922" hidden="1"/>
    <col min="2305" max="2305" width="4.5" style="2922" customWidth="1"/>
    <col min="2306" max="2306" width="6.83203125" style="2922" customWidth="1"/>
    <col min="2307" max="2307" width="6.33203125" style="2922" customWidth="1"/>
    <col min="2308" max="2308" width="45.5" style="2922" customWidth="1"/>
    <col min="2309" max="2311" width="17.83203125" style="2922" customWidth="1"/>
    <col min="2312" max="2312" width="4.5" style="2922" customWidth="1"/>
    <col min="2313" max="2313" width="4.6640625" style="2922" customWidth="1"/>
    <col min="2314" max="2314" width="6.83203125" style="2922" customWidth="1"/>
    <col min="2315" max="2316" width="24.83203125" style="2922" customWidth="1"/>
    <col min="2317" max="2318" width="25.83203125" style="2922" customWidth="1"/>
    <col min="2319" max="2319" width="4.5" style="2922" customWidth="1"/>
    <col min="2320" max="2320" width="11" style="2922" bestFit="1" customWidth="1"/>
    <col min="2321" max="2322" width="9.33203125" style="2922" customWidth="1"/>
    <col min="2323" max="2560" width="0" style="2922" hidden="1"/>
    <col min="2561" max="2561" width="4.5" style="2922" customWidth="1"/>
    <col min="2562" max="2562" width="6.83203125" style="2922" customWidth="1"/>
    <col min="2563" max="2563" width="6.33203125" style="2922" customWidth="1"/>
    <col min="2564" max="2564" width="45.5" style="2922" customWidth="1"/>
    <col min="2565" max="2567" width="17.83203125" style="2922" customWidth="1"/>
    <col min="2568" max="2568" width="4.5" style="2922" customWidth="1"/>
    <col min="2569" max="2569" width="4.6640625" style="2922" customWidth="1"/>
    <col min="2570" max="2570" width="6.83203125" style="2922" customWidth="1"/>
    <col min="2571" max="2572" width="24.83203125" style="2922" customWidth="1"/>
    <col min="2573" max="2574" width="25.83203125" style="2922" customWidth="1"/>
    <col min="2575" max="2575" width="4.5" style="2922" customWidth="1"/>
    <col min="2576" max="2576" width="11" style="2922" bestFit="1" customWidth="1"/>
    <col min="2577" max="2578" width="9.33203125" style="2922" customWidth="1"/>
    <col min="2579" max="2816" width="0" style="2922" hidden="1"/>
    <col min="2817" max="2817" width="4.5" style="2922" customWidth="1"/>
    <col min="2818" max="2818" width="6.83203125" style="2922" customWidth="1"/>
    <col min="2819" max="2819" width="6.33203125" style="2922" customWidth="1"/>
    <col min="2820" max="2820" width="45.5" style="2922" customWidth="1"/>
    <col min="2821" max="2823" width="17.83203125" style="2922" customWidth="1"/>
    <col min="2824" max="2824" width="4.5" style="2922" customWidth="1"/>
    <col min="2825" max="2825" width="4.6640625" style="2922" customWidth="1"/>
    <col min="2826" max="2826" width="6.83203125" style="2922" customWidth="1"/>
    <col min="2827" max="2828" width="24.83203125" style="2922" customWidth="1"/>
    <col min="2829" max="2830" width="25.83203125" style="2922" customWidth="1"/>
    <col min="2831" max="2831" width="4.5" style="2922" customWidth="1"/>
    <col min="2832" max="2832" width="11" style="2922" bestFit="1" customWidth="1"/>
    <col min="2833" max="2834" width="9.33203125" style="2922" customWidth="1"/>
    <col min="2835" max="3072" width="0" style="2922" hidden="1"/>
    <col min="3073" max="3073" width="4.5" style="2922" customWidth="1"/>
    <col min="3074" max="3074" width="6.83203125" style="2922" customWidth="1"/>
    <col min="3075" max="3075" width="6.33203125" style="2922" customWidth="1"/>
    <col min="3076" max="3076" width="45.5" style="2922" customWidth="1"/>
    <col min="3077" max="3079" width="17.83203125" style="2922" customWidth="1"/>
    <col min="3080" max="3080" width="4.5" style="2922" customWidth="1"/>
    <col min="3081" max="3081" width="4.6640625" style="2922" customWidth="1"/>
    <col min="3082" max="3082" width="6.83203125" style="2922" customWidth="1"/>
    <col min="3083" max="3084" width="24.83203125" style="2922" customWidth="1"/>
    <col min="3085" max="3086" width="25.83203125" style="2922" customWidth="1"/>
    <col min="3087" max="3087" width="4.5" style="2922" customWidth="1"/>
    <col min="3088" max="3088" width="11" style="2922" bestFit="1" customWidth="1"/>
    <col min="3089" max="3090" width="9.33203125" style="2922" customWidth="1"/>
    <col min="3091" max="3328" width="0" style="2922" hidden="1"/>
    <col min="3329" max="3329" width="4.5" style="2922" customWidth="1"/>
    <col min="3330" max="3330" width="6.83203125" style="2922" customWidth="1"/>
    <col min="3331" max="3331" width="6.33203125" style="2922" customWidth="1"/>
    <col min="3332" max="3332" width="45.5" style="2922" customWidth="1"/>
    <col min="3333" max="3335" width="17.83203125" style="2922" customWidth="1"/>
    <col min="3336" max="3336" width="4.5" style="2922" customWidth="1"/>
    <col min="3337" max="3337" width="4.6640625" style="2922" customWidth="1"/>
    <col min="3338" max="3338" width="6.83203125" style="2922" customWidth="1"/>
    <col min="3339" max="3340" width="24.83203125" style="2922" customWidth="1"/>
    <col min="3341" max="3342" width="25.83203125" style="2922" customWidth="1"/>
    <col min="3343" max="3343" width="4.5" style="2922" customWidth="1"/>
    <col min="3344" max="3344" width="11" style="2922" bestFit="1" customWidth="1"/>
    <col min="3345" max="3346" width="9.33203125" style="2922" customWidth="1"/>
    <col min="3347" max="3584" width="0" style="2922" hidden="1"/>
    <col min="3585" max="3585" width="4.5" style="2922" customWidth="1"/>
    <col min="3586" max="3586" width="6.83203125" style="2922" customWidth="1"/>
    <col min="3587" max="3587" width="6.33203125" style="2922" customWidth="1"/>
    <col min="3588" max="3588" width="45.5" style="2922" customWidth="1"/>
    <col min="3589" max="3591" width="17.83203125" style="2922" customWidth="1"/>
    <col min="3592" max="3592" width="4.5" style="2922" customWidth="1"/>
    <col min="3593" max="3593" width="4.6640625" style="2922" customWidth="1"/>
    <col min="3594" max="3594" width="6.83203125" style="2922" customWidth="1"/>
    <col min="3595" max="3596" width="24.83203125" style="2922" customWidth="1"/>
    <col min="3597" max="3598" width="25.83203125" style="2922" customWidth="1"/>
    <col min="3599" max="3599" width="4.5" style="2922" customWidth="1"/>
    <col min="3600" max="3600" width="11" style="2922" bestFit="1" customWidth="1"/>
    <col min="3601" max="3602" width="9.33203125" style="2922" customWidth="1"/>
    <col min="3603" max="3840" width="0" style="2922" hidden="1"/>
    <col min="3841" max="3841" width="4.5" style="2922" customWidth="1"/>
    <col min="3842" max="3842" width="6.83203125" style="2922" customWidth="1"/>
    <col min="3843" max="3843" width="6.33203125" style="2922" customWidth="1"/>
    <col min="3844" max="3844" width="45.5" style="2922" customWidth="1"/>
    <col min="3845" max="3847" width="17.83203125" style="2922" customWidth="1"/>
    <col min="3848" max="3848" width="4.5" style="2922" customWidth="1"/>
    <col min="3849" max="3849" width="4.6640625" style="2922" customWidth="1"/>
    <col min="3850" max="3850" width="6.83203125" style="2922" customWidth="1"/>
    <col min="3851" max="3852" width="24.83203125" style="2922" customWidth="1"/>
    <col min="3853" max="3854" width="25.83203125" style="2922" customWidth="1"/>
    <col min="3855" max="3855" width="4.5" style="2922" customWidth="1"/>
    <col min="3856" max="3856" width="11" style="2922" bestFit="1" customWidth="1"/>
    <col min="3857" max="3858" width="9.33203125" style="2922" customWidth="1"/>
    <col min="3859" max="4096" width="0" style="2922" hidden="1"/>
    <col min="4097" max="4097" width="4.5" style="2922" customWidth="1"/>
    <col min="4098" max="4098" width="6.83203125" style="2922" customWidth="1"/>
    <col min="4099" max="4099" width="6.33203125" style="2922" customWidth="1"/>
    <col min="4100" max="4100" width="45.5" style="2922" customWidth="1"/>
    <col min="4101" max="4103" width="17.83203125" style="2922" customWidth="1"/>
    <col min="4104" max="4104" width="4.5" style="2922" customWidth="1"/>
    <col min="4105" max="4105" width="4.6640625" style="2922" customWidth="1"/>
    <col min="4106" max="4106" width="6.83203125" style="2922" customWidth="1"/>
    <col min="4107" max="4108" width="24.83203125" style="2922" customWidth="1"/>
    <col min="4109" max="4110" width="25.83203125" style="2922" customWidth="1"/>
    <col min="4111" max="4111" width="4.5" style="2922" customWidth="1"/>
    <col min="4112" max="4112" width="11" style="2922" bestFit="1" customWidth="1"/>
    <col min="4113" max="4114" width="9.33203125" style="2922" customWidth="1"/>
    <col min="4115" max="4352" width="0" style="2922" hidden="1"/>
    <col min="4353" max="4353" width="4.5" style="2922" customWidth="1"/>
    <col min="4354" max="4354" width="6.83203125" style="2922" customWidth="1"/>
    <col min="4355" max="4355" width="6.33203125" style="2922" customWidth="1"/>
    <col min="4356" max="4356" width="45.5" style="2922" customWidth="1"/>
    <col min="4357" max="4359" width="17.83203125" style="2922" customWidth="1"/>
    <col min="4360" max="4360" width="4.5" style="2922" customWidth="1"/>
    <col min="4361" max="4361" width="4.6640625" style="2922" customWidth="1"/>
    <col min="4362" max="4362" width="6.83203125" style="2922" customWidth="1"/>
    <col min="4363" max="4364" width="24.83203125" style="2922" customWidth="1"/>
    <col min="4365" max="4366" width="25.83203125" style="2922" customWidth="1"/>
    <col min="4367" max="4367" width="4.5" style="2922" customWidth="1"/>
    <col min="4368" max="4368" width="11" style="2922" bestFit="1" customWidth="1"/>
    <col min="4369" max="4370" width="9.33203125" style="2922" customWidth="1"/>
    <col min="4371" max="4608" width="0" style="2922" hidden="1"/>
    <col min="4609" max="4609" width="4.5" style="2922" customWidth="1"/>
    <col min="4610" max="4610" width="6.83203125" style="2922" customWidth="1"/>
    <col min="4611" max="4611" width="6.33203125" style="2922" customWidth="1"/>
    <col min="4612" max="4612" width="45.5" style="2922" customWidth="1"/>
    <col min="4613" max="4615" width="17.83203125" style="2922" customWidth="1"/>
    <col min="4616" max="4616" width="4.5" style="2922" customWidth="1"/>
    <col min="4617" max="4617" width="4.6640625" style="2922" customWidth="1"/>
    <col min="4618" max="4618" width="6.83203125" style="2922" customWidth="1"/>
    <col min="4619" max="4620" width="24.83203125" style="2922" customWidth="1"/>
    <col min="4621" max="4622" width="25.83203125" style="2922" customWidth="1"/>
    <col min="4623" max="4623" width="4.5" style="2922" customWidth="1"/>
    <col min="4624" max="4624" width="11" style="2922" bestFit="1" customWidth="1"/>
    <col min="4625" max="4626" width="9.33203125" style="2922" customWidth="1"/>
    <col min="4627" max="4864" width="0" style="2922" hidden="1"/>
    <col min="4865" max="4865" width="4.5" style="2922" customWidth="1"/>
    <col min="4866" max="4866" width="6.83203125" style="2922" customWidth="1"/>
    <col min="4867" max="4867" width="6.33203125" style="2922" customWidth="1"/>
    <col min="4868" max="4868" width="45.5" style="2922" customWidth="1"/>
    <col min="4869" max="4871" width="17.83203125" style="2922" customWidth="1"/>
    <col min="4872" max="4872" width="4.5" style="2922" customWidth="1"/>
    <col min="4873" max="4873" width="4.6640625" style="2922" customWidth="1"/>
    <col min="4874" max="4874" width="6.83203125" style="2922" customWidth="1"/>
    <col min="4875" max="4876" width="24.83203125" style="2922" customWidth="1"/>
    <col min="4877" max="4878" width="25.83203125" style="2922" customWidth="1"/>
    <col min="4879" max="4879" width="4.5" style="2922" customWidth="1"/>
    <col min="4880" max="4880" width="11" style="2922" bestFit="1" customWidth="1"/>
    <col min="4881" max="4882" width="9.33203125" style="2922" customWidth="1"/>
    <col min="4883" max="5120" width="0" style="2922" hidden="1"/>
    <col min="5121" max="5121" width="4.5" style="2922" customWidth="1"/>
    <col min="5122" max="5122" width="6.83203125" style="2922" customWidth="1"/>
    <col min="5123" max="5123" width="6.33203125" style="2922" customWidth="1"/>
    <col min="5124" max="5124" width="45.5" style="2922" customWidth="1"/>
    <col min="5125" max="5127" width="17.83203125" style="2922" customWidth="1"/>
    <col min="5128" max="5128" width="4.5" style="2922" customWidth="1"/>
    <col min="5129" max="5129" width="4.6640625" style="2922" customWidth="1"/>
    <col min="5130" max="5130" width="6.83203125" style="2922" customWidth="1"/>
    <col min="5131" max="5132" width="24.83203125" style="2922" customWidth="1"/>
    <col min="5133" max="5134" width="25.83203125" style="2922" customWidth="1"/>
    <col min="5135" max="5135" width="4.5" style="2922" customWidth="1"/>
    <col min="5136" max="5136" width="11" style="2922" bestFit="1" customWidth="1"/>
    <col min="5137" max="5138" width="9.33203125" style="2922" customWidth="1"/>
    <col min="5139" max="5376" width="0" style="2922" hidden="1"/>
    <col min="5377" max="5377" width="4.5" style="2922" customWidth="1"/>
    <col min="5378" max="5378" width="6.83203125" style="2922" customWidth="1"/>
    <col min="5379" max="5379" width="6.33203125" style="2922" customWidth="1"/>
    <col min="5380" max="5380" width="45.5" style="2922" customWidth="1"/>
    <col min="5381" max="5383" width="17.83203125" style="2922" customWidth="1"/>
    <col min="5384" max="5384" width="4.5" style="2922" customWidth="1"/>
    <col min="5385" max="5385" width="4.6640625" style="2922" customWidth="1"/>
    <col min="5386" max="5386" width="6.83203125" style="2922" customWidth="1"/>
    <col min="5387" max="5388" width="24.83203125" style="2922" customWidth="1"/>
    <col min="5389" max="5390" width="25.83203125" style="2922" customWidth="1"/>
    <col min="5391" max="5391" width="4.5" style="2922" customWidth="1"/>
    <col min="5392" max="5392" width="11" style="2922" bestFit="1" customWidth="1"/>
    <col min="5393" max="5394" width="9.33203125" style="2922" customWidth="1"/>
    <col min="5395" max="5632" width="0" style="2922" hidden="1"/>
    <col min="5633" max="5633" width="4.5" style="2922" customWidth="1"/>
    <col min="5634" max="5634" width="6.83203125" style="2922" customWidth="1"/>
    <col min="5635" max="5635" width="6.33203125" style="2922" customWidth="1"/>
    <col min="5636" max="5636" width="45.5" style="2922" customWidth="1"/>
    <col min="5637" max="5639" width="17.83203125" style="2922" customWidth="1"/>
    <col min="5640" max="5640" width="4.5" style="2922" customWidth="1"/>
    <col min="5641" max="5641" width="4.6640625" style="2922" customWidth="1"/>
    <col min="5642" max="5642" width="6.83203125" style="2922" customWidth="1"/>
    <col min="5643" max="5644" width="24.83203125" style="2922" customWidth="1"/>
    <col min="5645" max="5646" width="25.83203125" style="2922" customWidth="1"/>
    <col min="5647" max="5647" width="4.5" style="2922" customWidth="1"/>
    <col min="5648" max="5648" width="11" style="2922" bestFit="1" customWidth="1"/>
    <col min="5649" max="5650" width="9.33203125" style="2922" customWidth="1"/>
    <col min="5651" max="5888" width="0" style="2922" hidden="1"/>
    <col min="5889" max="5889" width="4.5" style="2922" customWidth="1"/>
    <col min="5890" max="5890" width="6.83203125" style="2922" customWidth="1"/>
    <col min="5891" max="5891" width="6.33203125" style="2922" customWidth="1"/>
    <col min="5892" max="5892" width="45.5" style="2922" customWidth="1"/>
    <col min="5893" max="5895" width="17.83203125" style="2922" customWidth="1"/>
    <col min="5896" max="5896" width="4.5" style="2922" customWidth="1"/>
    <col min="5897" max="5897" width="4.6640625" style="2922" customWidth="1"/>
    <col min="5898" max="5898" width="6.83203125" style="2922" customWidth="1"/>
    <col min="5899" max="5900" width="24.83203125" style="2922" customWidth="1"/>
    <col min="5901" max="5902" width="25.83203125" style="2922" customWidth="1"/>
    <col min="5903" max="5903" width="4.5" style="2922" customWidth="1"/>
    <col min="5904" max="5904" width="11" style="2922" bestFit="1" customWidth="1"/>
    <col min="5905" max="5906" width="9.33203125" style="2922" customWidth="1"/>
    <col min="5907" max="6144" width="0" style="2922" hidden="1"/>
    <col min="6145" max="6145" width="4.5" style="2922" customWidth="1"/>
    <col min="6146" max="6146" width="6.83203125" style="2922" customWidth="1"/>
    <col min="6147" max="6147" width="6.33203125" style="2922" customWidth="1"/>
    <col min="6148" max="6148" width="45.5" style="2922" customWidth="1"/>
    <col min="6149" max="6151" width="17.83203125" style="2922" customWidth="1"/>
    <col min="6152" max="6152" width="4.5" style="2922" customWidth="1"/>
    <col min="6153" max="6153" width="4.6640625" style="2922" customWidth="1"/>
    <col min="6154" max="6154" width="6.83203125" style="2922" customWidth="1"/>
    <col min="6155" max="6156" width="24.83203125" style="2922" customWidth="1"/>
    <col min="6157" max="6158" width="25.83203125" style="2922" customWidth="1"/>
    <col min="6159" max="6159" width="4.5" style="2922" customWidth="1"/>
    <col min="6160" max="6160" width="11" style="2922" bestFit="1" customWidth="1"/>
    <col min="6161" max="6162" width="9.33203125" style="2922" customWidth="1"/>
    <col min="6163" max="6400" width="0" style="2922" hidden="1"/>
    <col min="6401" max="6401" width="4.5" style="2922" customWidth="1"/>
    <col min="6402" max="6402" width="6.83203125" style="2922" customWidth="1"/>
    <col min="6403" max="6403" width="6.33203125" style="2922" customWidth="1"/>
    <col min="6404" max="6404" width="45.5" style="2922" customWidth="1"/>
    <col min="6405" max="6407" width="17.83203125" style="2922" customWidth="1"/>
    <col min="6408" max="6408" width="4.5" style="2922" customWidth="1"/>
    <col min="6409" max="6409" width="4.6640625" style="2922" customWidth="1"/>
    <col min="6410" max="6410" width="6.83203125" style="2922" customWidth="1"/>
    <col min="6411" max="6412" width="24.83203125" style="2922" customWidth="1"/>
    <col min="6413" max="6414" width="25.83203125" style="2922" customWidth="1"/>
    <col min="6415" max="6415" width="4.5" style="2922" customWidth="1"/>
    <col min="6416" max="6416" width="11" style="2922" bestFit="1" customWidth="1"/>
    <col min="6417" max="6418" width="9.33203125" style="2922" customWidth="1"/>
    <col min="6419" max="6656" width="0" style="2922" hidden="1"/>
    <col min="6657" max="6657" width="4.5" style="2922" customWidth="1"/>
    <col min="6658" max="6658" width="6.83203125" style="2922" customWidth="1"/>
    <col min="6659" max="6659" width="6.33203125" style="2922" customWidth="1"/>
    <col min="6660" max="6660" width="45.5" style="2922" customWidth="1"/>
    <col min="6661" max="6663" width="17.83203125" style="2922" customWidth="1"/>
    <col min="6664" max="6664" width="4.5" style="2922" customWidth="1"/>
    <col min="6665" max="6665" width="4.6640625" style="2922" customWidth="1"/>
    <col min="6666" max="6666" width="6.83203125" style="2922" customWidth="1"/>
    <col min="6667" max="6668" width="24.83203125" style="2922" customWidth="1"/>
    <col min="6669" max="6670" width="25.83203125" style="2922" customWidth="1"/>
    <col min="6671" max="6671" width="4.5" style="2922" customWidth="1"/>
    <col min="6672" max="6672" width="11" style="2922" bestFit="1" customWidth="1"/>
    <col min="6673" max="6674" width="9.33203125" style="2922" customWidth="1"/>
    <col min="6675" max="6912" width="0" style="2922" hidden="1"/>
    <col min="6913" max="6913" width="4.5" style="2922" customWidth="1"/>
    <col min="6914" max="6914" width="6.83203125" style="2922" customWidth="1"/>
    <col min="6915" max="6915" width="6.33203125" style="2922" customWidth="1"/>
    <col min="6916" max="6916" width="45.5" style="2922" customWidth="1"/>
    <col min="6917" max="6919" width="17.83203125" style="2922" customWidth="1"/>
    <col min="6920" max="6920" width="4.5" style="2922" customWidth="1"/>
    <col min="6921" max="6921" width="4.6640625" style="2922" customWidth="1"/>
    <col min="6922" max="6922" width="6.83203125" style="2922" customWidth="1"/>
    <col min="6923" max="6924" width="24.83203125" style="2922" customWidth="1"/>
    <col min="6925" max="6926" width="25.83203125" style="2922" customWidth="1"/>
    <col min="6927" max="6927" width="4.5" style="2922" customWidth="1"/>
    <col min="6928" max="6928" width="11" style="2922" bestFit="1" customWidth="1"/>
    <col min="6929" max="6930" width="9.33203125" style="2922" customWidth="1"/>
    <col min="6931" max="7168" width="0" style="2922" hidden="1"/>
    <col min="7169" max="7169" width="4.5" style="2922" customWidth="1"/>
    <col min="7170" max="7170" width="6.83203125" style="2922" customWidth="1"/>
    <col min="7171" max="7171" width="6.33203125" style="2922" customWidth="1"/>
    <col min="7172" max="7172" width="45.5" style="2922" customWidth="1"/>
    <col min="7173" max="7175" width="17.83203125" style="2922" customWidth="1"/>
    <col min="7176" max="7176" width="4.5" style="2922" customWidth="1"/>
    <col min="7177" max="7177" width="4.6640625" style="2922" customWidth="1"/>
    <col min="7178" max="7178" width="6.83203125" style="2922" customWidth="1"/>
    <col min="7179" max="7180" width="24.83203125" style="2922" customWidth="1"/>
    <col min="7181" max="7182" width="25.83203125" style="2922" customWidth="1"/>
    <col min="7183" max="7183" width="4.5" style="2922" customWidth="1"/>
    <col min="7184" max="7184" width="11" style="2922" bestFit="1" customWidth="1"/>
    <col min="7185" max="7186" width="9.33203125" style="2922" customWidth="1"/>
    <col min="7187" max="7424" width="0" style="2922" hidden="1"/>
    <col min="7425" max="7425" width="4.5" style="2922" customWidth="1"/>
    <col min="7426" max="7426" width="6.83203125" style="2922" customWidth="1"/>
    <col min="7427" max="7427" width="6.33203125" style="2922" customWidth="1"/>
    <col min="7428" max="7428" width="45.5" style="2922" customWidth="1"/>
    <col min="7429" max="7431" width="17.83203125" style="2922" customWidth="1"/>
    <col min="7432" max="7432" width="4.5" style="2922" customWidth="1"/>
    <col min="7433" max="7433" width="4.6640625" style="2922" customWidth="1"/>
    <col min="7434" max="7434" width="6.83203125" style="2922" customWidth="1"/>
    <col min="7435" max="7436" width="24.83203125" style="2922" customWidth="1"/>
    <col min="7437" max="7438" width="25.83203125" style="2922" customWidth="1"/>
    <col min="7439" max="7439" width="4.5" style="2922" customWidth="1"/>
    <col min="7440" max="7440" width="11" style="2922" bestFit="1" customWidth="1"/>
    <col min="7441" max="7442" width="9.33203125" style="2922" customWidth="1"/>
    <col min="7443" max="7680" width="0" style="2922" hidden="1"/>
    <col min="7681" max="7681" width="4.5" style="2922" customWidth="1"/>
    <col min="7682" max="7682" width="6.83203125" style="2922" customWidth="1"/>
    <col min="7683" max="7683" width="6.33203125" style="2922" customWidth="1"/>
    <col min="7684" max="7684" width="45.5" style="2922" customWidth="1"/>
    <col min="7685" max="7687" width="17.83203125" style="2922" customWidth="1"/>
    <col min="7688" max="7688" width="4.5" style="2922" customWidth="1"/>
    <col min="7689" max="7689" width="4.6640625" style="2922" customWidth="1"/>
    <col min="7690" max="7690" width="6.83203125" style="2922" customWidth="1"/>
    <col min="7691" max="7692" width="24.83203125" style="2922" customWidth="1"/>
    <col min="7693" max="7694" width="25.83203125" style="2922" customWidth="1"/>
    <col min="7695" max="7695" width="4.5" style="2922" customWidth="1"/>
    <col min="7696" max="7696" width="11" style="2922" bestFit="1" customWidth="1"/>
    <col min="7697" max="7698" width="9.33203125" style="2922" customWidth="1"/>
    <col min="7699" max="7936" width="0" style="2922" hidden="1"/>
    <col min="7937" max="7937" width="4.5" style="2922" customWidth="1"/>
    <col min="7938" max="7938" width="6.83203125" style="2922" customWidth="1"/>
    <col min="7939" max="7939" width="6.33203125" style="2922" customWidth="1"/>
    <col min="7940" max="7940" width="45.5" style="2922" customWidth="1"/>
    <col min="7941" max="7943" width="17.83203125" style="2922" customWidth="1"/>
    <col min="7944" max="7944" width="4.5" style="2922" customWidth="1"/>
    <col min="7945" max="7945" width="4.6640625" style="2922" customWidth="1"/>
    <col min="7946" max="7946" width="6.83203125" style="2922" customWidth="1"/>
    <col min="7947" max="7948" width="24.83203125" style="2922" customWidth="1"/>
    <col min="7949" max="7950" width="25.83203125" style="2922" customWidth="1"/>
    <col min="7951" max="7951" width="4.5" style="2922" customWidth="1"/>
    <col min="7952" max="7952" width="11" style="2922" bestFit="1" customWidth="1"/>
    <col min="7953" max="7954" width="9.33203125" style="2922" customWidth="1"/>
    <col min="7955" max="8192" width="0" style="2922" hidden="1"/>
    <col min="8193" max="8193" width="4.5" style="2922" customWidth="1"/>
    <col min="8194" max="8194" width="6.83203125" style="2922" customWidth="1"/>
    <col min="8195" max="8195" width="6.33203125" style="2922" customWidth="1"/>
    <col min="8196" max="8196" width="45.5" style="2922" customWidth="1"/>
    <col min="8197" max="8199" width="17.83203125" style="2922" customWidth="1"/>
    <col min="8200" max="8200" width="4.5" style="2922" customWidth="1"/>
    <col min="8201" max="8201" width="4.6640625" style="2922" customWidth="1"/>
    <col min="8202" max="8202" width="6.83203125" style="2922" customWidth="1"/>
    <col min="8203" max="8204" width="24.83203125" style="2922" customWidth="1"/>
    <col min="8205" max="8206" width="25.83203125" style="2922" customWidth="1"/>
    <col min="8207" max="8207" width="4.5" style="2922" customWidth="1"/>
    <col min="8208" max="8208" width="11" style="2922" bestFit="1" customWidth="1"/>
    <col min="8209" max="8210" width="9.33203125" style="2922" customWidth="1"/>
    <col min="8211" max="8448" width="0" style="2922" hidden="1"/>
    <col min="8449" max="8449" width="4.5" style="2922" customWidth="1"/>
    <col min="8450" max="8450" width="6.83203125" style="2922" customWidth="1"/>
    <col min="8451" max="8451" width="6.33203125" style="2922" customWidth="1"/>
    <col min="8452" max="8452" width="45.5" style="2922" customWidth="1"/>
    <col min="8453" max="8455" width="17.83203125" style="2922" customWidth="1"/>
    <col min="8456" max="8456" width="4.5" style="2922" customWidth="1"/>
    <col min="8457" max="8457" width="4.6640625" style="2922" customWidth="1"/>
    <col min="8458" max="8458" width="6.83203125" style="2922" customWidth="1"/>
    <col min="8459" max="8460" width="24.83203125" style="2922" customWidth="1"/>
    <col min="8461" max="8462" width="25.83203125" style="2922" customWidth="1"/>
    <col min="8463" max="8463" width="4.5" style="2922" customWidth="1"/>
    <col min="8464" max="8464" width="11" style="2922" bestFit="1" customWidth="1"/>
    <col min="8465" max="8466" width="9.33203125" style="2922" customWidth="1"/>
    <col min="8467" max="8704" width="0" style="2922" hidden="1"/>
    <col min="8705" max="8705" width="4.5" style="2922" customWidth="1"/>
    <col min="8706" max="8706" width="6.83203125" style="2922" customWidth="1"/>
    <col min="8707" max="8707" width="6.33203125" style="2922" customWidth="1"/>
    <col min="8708" max="8708" width="45.5" style="2922" customWidth="1"/>
    <col min="8709" max="8711" width="17.83203125" style="2922" customWidth="1"/>
    <col min="8712" max="8712" width="4.5" style="2922" customWidth="1"/>
    <col min="8713" max="8713" width="4.6640625" style="2922" customWidth="1"/>
    <col min="8714" max="8714" width="6.83203125" style="2922" customWidth="1"/>
    <col min="8715" max="8716" width="24.83203125" style="2922" customWidth="1"/>
    <col min="8717" max="8718" width="25.83203125" style="2922" customWidth="1"/>
    <col min="8719" max="8719" width="4.5" style="2922" customWidth="1"/>
    <col min="8720" max="8720" width="11" style="2922" bestFit="1" customWidth="1"/>
    <col min="8721" max="8722" width="9.33203125" style="2922" customWidth="1"/>
    <col min="8723" max="8960" width="0" style="2922" hidden="1"/>
    <col min="8961" max="8961" width="4.5" style="2922" customWidth="1"/>
    <col min="8962" max="8962" width="6.83203125" style="2922" customWidth="1"/>
    <col min="8963" max="8963" width="6.33203125" style="2922" customWidth="1"/>
    <col min="8964" max="8964" width="45.5" style="2922" customWidth="1"/>
    <col min="8965" max="8967" width="17.83203125" style="2922" customWidth="1"/>
    <col min="8968" max="8968" width="4.5" style="2922" customWidth="1"/>
    <col min="8969" max="8969" width="4.6640625" style="2922" customWidth="1"/>
    <col min="8970" max="8970" width="6.83203125" style="2922" customWidth="1"/>
    <col min="8971" max="8972" width="24.83203125" style="2922" customWidth="1"/>
    <col min="8973" max="8974" width="25.83203125" style="2922" customWidth="1"/>
    <col min="8975" max="8975" width="4.5" style="2922" customWidth="1"/>
    <col min="8976" max="8976" width="11" style="2922" bestFit="1" customWidth="1"/>
    <col min="8977" max="8978" width="9.33203125" style="2922" customWidth="1"/>
    <col min="8979" max="9216" width="0" style="2922" hidden="1"/>
    <col min="9217" max="9217" width="4.5" style="2922" customWidth="1"/>
    <col min="9218" max="9218" width="6.83203125" style="2922" customWidth="1"/>
    <col min="9219" max="9219" width="6.33203125" style="2922" customWidth="1"/>
    <col min="9220" max="9220" width="45.5" style="2922" customWidth="1"/>
    <col min="9221" max="9223" width="17.83203125" style="2922" customWidth="1"/>
    <col min="9224" max="9224" width="4.5" style="2922" customWidth="1"/>
    <col min="9225" max="9225" width="4.6640625" style="2922" customWidth="1"/>
    <col min="9226" max="9226" width="6.83203125" style="2922" customWidth="1"/>
    <col min="9227" max="9228" width="24.83203125" style="2922" customWidth="1"/>
    <col min="9229" max="9230" width="25.83203125" style="2922" customWidth="1"/>
    <col min="9231" max="9231" width="4.5" style="2922" customWidth="1"/>
    <col min="9232" max="9232" width="11" style="2922" bestFit="1" customWidth="1"/>
    <col min="9233" max="9234" width="9.33203125" style="2922" customWidth="1"/>
    <col min="9235" max="9472" width="0" style="2922" hidden="1"/>
    <col min="9473" max="9473" width="4.5" style="2922" customWidth="1"/>
    <col min="9474" max="9474" width="6.83203125" style="2922" customWidth="1"/>
    <col min="9475" max="9475" width="6.33203125" style="2922" customWidth="1"/>
    <col min="9476" max="9476" width="45.5" style="2922" customWidth="1"/>
    <col min="9477" max="9479" width="17.83203125" style="2922" customWidth="1"/>
    <col min="9480" max="9480" width="4.5" style="2922" customWidth="1"/>
    <col min="9481" max="9481" width="4.6640625" style="2922" customWidth="1"/>
    <col min="9482" max="9482" width="6.83203125" style="2922" customWidth="1"/>
    <col min="9483" max="9484" width="24.83203125" style="2922" customWidth="1"/>
    <col min="9485" max="9486" width="25.83203125" style="2922" customWidth="1"/>
    <col min="9487" max="9487" width="4.5" style="2922" customWidth="1"/>
    <col min="9488" max="9488" width="11" style="2922" bestFit="1" customWidth="1"/>
    <col min="9489" max="9490" width="9.33203125" style="2922" customWidth="1"/>
    <col min="9491" max="9728" width="0" style="2922" hidden="1"/>
    <col min="9729" max="9729" width="4.5" style="2922" customWidth="1"/>
    <col min="9730" max="9730" width="6.83203125" style="2922" customWidth="1"/>
    <col min="9731" max="9731" width="6.33203125" style="2922" customWidth="1"/>
    <col min="9732" max="9732" width="45.5" style="2922" customWidth="1"/>
    <col min="9733" max="9735" width="17.83203125" style="2922" customWidth="1"/>
    <col min="9736" max="9736" width="4.5" style="2922" customWidth="1"/>
    <col min="9737" max="9737" width="4.6640625" style="2922" customWidth="1"/>
    <col min="9738" max="9738" width="6.83203125" style="2922" customWidth="1"/>
    <col min="9739" max="9740" width="24.83203125" style="2922" customWidth="1"/>
    <col min="9741" max="9742" width="25.83203125" style="2922" customWidth="1"/>
    <col min="9743" max="9743" width="4.5" style="2922" customWidth="1"/>
    <col min="9744" max="9744" width="11" style="2922" bestFit="1" customWidth="1"/>
    <col min="9745" max="9746" width="9.33203125" style="2922" customWidth="1"/>
    <col min="9747" max="9984" width="0" style="2922" hidden="1"/>
    <col min="9985" max="9985" width="4.5" style="2922" customWidth="1"/>
    <col min="9986" max="9986" width="6.83203125" style="2922" customWidth="1"/>
    <col min="9987" max="9987" width="6.33203125" style="2922" customWidth="1"/>
    <col min="9988" max="9988" width="45.5" style="2922" customWidth="1"/>
    <col min="9989" max="9991" width="17.83203125" style="2922" customWidth="1"/>
    <col min="9992" max="9992" width="4.5" style="2922" customWidth="1"/>
    <col min="9993" max="9993" width="4.6640625" style="2922" customWidth="1"/>
    <col min="9994" max="9994" width="6.83203125" style="2922" customWidth="1"/>
    <col min="9995" max="9996" width="24.83203125" style="2922" customWidth="1"/>
    <col min="9997" max="9998" width="25.83203125" style="2922" customWidth="1"/>
    <col min="9999" max="9999" width="4.5" style="2922" customWidth="1"/>
    <col min="10000" max="10000" width="11" style="2922" bestFit="1" customWidth="1"/>
    <col min="10001" max="10002" width="9.33203125" style="2922" customWidth="1"/>
    <col min="10003" max="10240" width="0" style="2922" hidden="1"/>
    <col min="10241" max="10241" width="4.5" style="2922" customWidth="1"/>
    <col min="10242" max="10242" width="6.83203125" style="2922" customWidth="1"/>
    <col min="10243" max="10243" width="6.33203125" style="2922" customWidth="1"/>
    <col min="10244" max="10244" width="45.5" style="2922" customWidth="1"/>
    <col min="10245" max="10247" width="17.83203125" style="2922" customWidth="1"/>
    <col min="10248" max="10248" width="4.5" style="2922" customWidth="1"/>
    <col min="10249" max="10249" width="4.6640625" style="2922" customWidth="1"/>
    <col min="10250" max="10250" width="6.83203125" style="2922" customWidth="1"/>
    <col min="10251" max="10252" width="24.83203125" style="2922" customWidth="1"/>
    <col min="10253" max="10254" width="25.83203125" style="2922" customWidth="1"/>
    <col min="10255" max="10255" width="4.5" style="2922" customWidth="1"/>
    <col min="10256" max="10256" width="11" style="2922" bestFit="1" customWidth="1"/>
    <col min="10257" max="10258" width="9.33203125" style="2922" customWidth="1"/>
    <col min="10259" max="10496" width="0" style="2922" hidden="1"/>
    <col min="10497" max="10497" width="4.5" style="2922" customWidth="1"/>
    <col min="10498" max="10498" width="6.83203125" style="2922" customWidth="1"/>
    <col min="10499" max="10499" width="6.33203125" style="2922" customWidth="1"/>
    <col min="10500" max="10500" width="45.5" style="2922" customWidth="1"/>
    <col min="10501" max="10503" width="17.83203125" style="2922" customWidth="1"/>
    <col min="10504" max="10504" width="4.5" style="2922" customWidth="1"/>
    <col min="10505" max="10505" width="4.6640625" style="2922" customWidth="1"/>
    <col min="10506" max="10506" width="6.83203125" style="2922" customWidth="1"/>
    <col min="10507" max="10508" width="24.83203125" style="2922" customWidth="1"/>
    <col min="10509" max="10510" width="25.83203125" style="2922" customWidth="1"/>
    <col min="10511" max="10511" width="4.5" style="2922" customWidth="1"/>
    <col min="10512" max="10512" width="11" style="2922" bestFit="1" customWidth="1"/>
    <col min="10513" max="10514" width="9.33203125" style="2922" customWidth="1"/>
    <col min="10515" max="10752" width="0" style="2922" hidden="1"/>
    <col min="10753" max="10753" width="4.5" style="2922" customWidth="1"/>
    <col min="10754" max="10754" width="6.83203125" style="2922" customWidth="1"/>
    <col min="10755" max="10755" width="6.33203125" style="2922" customWidth="1"/>
    <col min="10756" max="10756" width="45.5" style="2922" customWidth="1"/>
    <col min="10757" max="10759" width="17.83203125" style="2922" customWidth="1"/>
    <col min="10760" max="10760" width="4.5" style="2922" customWidth="1"/>
    <col min="10761" max="10761" width="4.6640625" style="2922" customWidth="1"/>
    <col min="10762" max="10762" width="6.83203125" style="2922" customWidth="1"/>
    <col min="10763" max="10764" width="24.83203125" style="2922" customWidth="1"/>
    <col min="10765" max="10766" width="25.83203125" style="2922" customWidth="1"/>
    <col min="10767" max="10767" width="4.5" style="2922" customWidth="1"/>
    <col min="10768" max="10768" width="11" style="2922" bestFit="1" customWidth="1"/>
    <col min="10769" max="10770" width="9.33203125" style="2922" customWidth="1"/>
    <col min="10771" max="11008" width="0" style="2922" hidden="1"/>
    <col min="11009" max="11009" width="4.5" style="2922" customWidth="1"/>
    <col min="11010" max="11010" width="6.83203125" style="2922" customWidth="1"/>
    <col min="11011" max="11011" width="6.33203125" style="2922" customWidth="1"/>
    <col min="11012" max="11012" width="45.5" style="2922" customWidth="1"/>
    <col min="11013" max="11015" width="17.83203125" style="2922" customWidth="1"/>
    <col min="11016" max="11016" width="4.5" style="2922" customWidth="1"/>
    <col min="11017" max="11017" width="4.6640625" style="2922" customWidth="1"/>
    <col min="11018" max="11018" width="6.83203125" style="2922" customWidth="1"/>
    <col min="11019" max="11020" width="24.83203125" style="2922" customWidth="1"/>
    <col min="11021" max="11022" width="25.83203125" style="2922" customWidth="1"/>
    <col min="11023" max="11023" width="4.5" style="2922" customWidth="1"/>
    <col min="11024" max="11024" width="11" style="2922" bestFit="1" customWidth="1"/>
    <col min="11025" max="11026" width="9.33203125" style="2922" customWidth="1"/>
    <col min="11027" max="11264" width="0" style="2922" hidden="1"/>
    <col min="11265" max="11265" width="4.5" style="2922" customWidth="1"/>
    <col min="11266" max="11266" width="6.83203125" style="2922" customWidth="1"/>
    <col min="11267" max="11267" width="6.33203125" style="2922" customWidth="1"/>
    <col min="11268" max="11268" width="45.5" style="2922" customWidth="1"/>
    <col min="11269" max="11271" width="17.83203125" style="2922" customWidth="1"/>
    <col min="11272" max="11272" width="4.5" style="2922" customWidth="1"/>
    <col min="11273" max="11273" width="4.6640625" style="2922" customWidth="1"/>
    <col min="11274" max="11274" width="6.83203125" style="2922" customWidth="1"/>
    <col min="11275" max="11276" width="24.83203125" style="2922" customWidth="1"/>
    <col min="11277" max="11278" width="25.83203125" style="2922" customWidth="1"/>
    <col min="11279" max="11279" width="4.5" style="2922" customWidth="1"/>
    <col min="11280" max="11280" width="11" style="2922" bestFit="1" customWidth="1"/>
    <col min="11281" max="11282" width="9.33203125" style="2922" customWidth="1"/>
    <col min="11283" max="11520" width="0" style="2922" hidden="1"/>
    <col min="11521" max="11521" width="4.5" style="2922" customWidth="1"/>
    <col min="11522" max="11522" width="6.83203125" style="2922" customWidth="1"/>
    <col min="11523" max="11523" width="6.33203125" style="2922" customWidth="1"/>
    <col min="11524" max="11524" width="45.5" style="2922" customWidth="1"/>
    <col min="11525" max="11527" width="17.83203125" style="2922" customWidth="1"/>
    <col min="11528" max="11528" width="4.5" style="2922" customWidth="1"/>
    <col min="11529" max="11529" width="4.6640625" style="2922" customWidth="1"/>
    <col min="11530" max="11530" width="6.83203125" style="2922" customWidth="1"/>
    <col min="11531" max="11532" width="24.83203125" style="2922" customWidth="1"/>
    <col min="11533" max="11534" width="25.83203125" style="2922" customWidth="1"/>
    <col min="11535" max="11535" width="4.5" style="2922" customWidth="1"/>
    <col min="11536" max="11536" width="11" style="2922" bestFit="1" customWidth="1"/>
    <col min="11537" max="11538" width="9.33203125" style="2922" customWidth="1"/>
    <col min="11539" max="11776" width="0" style="2922" hidden="1"/>
    <col min="11777" max="11777" width="4.5" style="2922" customWidth="1"/>
    <col min="11778" max="11778" width="6.83203125" style="2922" customWidth="1"/>
    <col min="11779" max="11779" width="6.33203125" style="2922" customWidth="1"/>
    <col min="11780" max="11780" width="45.5" style="2922" customWidth="1"/>
    <col min="11781" max="11783" width="17.83203125" style="2922" customWidth="1"/>
    <col min="11784" max="11784" width="4.5" style="2922" customWidth="1"/>
    <col min="11785" max="11785" width="4.6640625" style="2922" customWidth="1"/>
    <col min="11786" max="11786" width="6.83203125" style="2922" customWidth="1"/>
    <col min="11787" max="11788" width="24.83203125" style="2922" customWidth="1"/>
    <col min="11789" max="11790" width="25.83203125" style="2922" customWidth="1"/>
    <col min="11791" max="11791" width="4.5" style="2922" customWidth="1"/>
    <col min="11792" max="11792" width="11" style="2922" bestFit="1" customWidth="1"/>
    <col min="11793" max="11794" width="9.33203125" style="2922" customWidth="1"/>
    <col min="11795" max="12032" width="0" style="2922" hidden="1"/>
    <col min="12033" max="12033" width="4.5" style="2922" customWidth="1"/>
    <col min="12034" max="12034" width="6.83203125" style="2922" customWidth="1"/>
    <col min="12035" max="12035" width="6.33203125" style="2922" customWidth="1"/>
    <col min="12036" max="12036" width="45.5" style="2922" customWidth="1"/>
    <col min="12037" max="12039" width="17.83203125" style="2922" customWidth="1"/>
    <col min="12040" max="12040" width="4.5" style="2922" customWidth="1"/>
    <col min="12041" max="12041" width="4.6640625" style="2922" customWidth="1"/>
    <col min="12042" max="12042" width="6.83203125" style="2922" customWidth="1"/>
    <col min="12043" max="12044" width="24.83203125" style="2922" customWidth="1"/>
    <col min="12045" max="12046" width="25.83203125" style="2922" customWidth="1"/>
    <col min="12047" max="12047" width="4.5" style="2922" customWidth="1"/>
    <col min="12048" max="12048" width="11" style="2922" bestFit="1" customWidth="1"/>
    <col min="12049" max="12050" width="9.33203125" style="2922" customWidth="1"/>
    <col min="12051" max="12288" width="0" style="2922" hidden="1"/>
    <col min="12289" max="12289" width="4.5" style="2922" customWidth="1"/>
    <col min="12290" max="12290" width="6.83203125" style="2922" customWidth="1"/>
    <col min="12291" max="12291" width="6.33203125" style="2922" customWidth="1"/>
    <col min="12292" max="12292" width="45.5" style="2922" customWidth="1"/>
    <col min="12293" max="12295" width="17.83203125" style="2922" customWidth="1"/>
    <col min="12296" max="12296" width="4.5" style="2922" customWidth="1"/>
    <col min="12297" max="12297" width="4.6640625" style="2922" customWidth="1"/>
    <col min="12298" max="12298" width="6.83203125" style="2922" customWidth="1"/>
    <col min="12299" max="12300" width="24.83203125" style="2922" customWidth="1"/>
    <col min="12301" max="12302" width="25.83203125" style="2922" customWidth="1"/>
    <col min="12303" max="12303" width="4.5" style="2922" customWidth="1"/>
    <col min="12304" max="12304" width="11" style="2922" bestFit="1" customWidth="1"/>
    <col min="12305" max="12306" width="9.33203125" style="2922" customWidth="1"/>
    <col min="12307" max="12544" width="0" style="2922" hidden="1"/>
    <col min="12545" max="12545" width="4.5" style="2922" customWidth="1"/>
    <col min="12546" max="12546" width="6.83203125" style="2922" customWidth="1"/>
    <col min="12547" max="12547" width="6.33203125" style="2922" customWidth="1"/>
    <col min="12548" max="12548" width="45.5" style="2922" customWidth="1"/>
    <col min="12549" max="12551" width="17.83203125" style="2922" customWidth="1"/>
    <col min="12552" max="12552" width="4.5" style="2922" customWidth="1"/>
    <col min="12553" max="12553" width="4.6640625" style="2922" customWidth="1"/>
    <col min="12554" max="12554" width="6.83203125" style="2922" customWidth="1"/>
    <col min="12555" max="12556" width="24.83203125" style="2922" customWidth="1"/>
    <col min="12557" max="12558" width="25.83203125" style="2922" customWidth="1"/>
    <col min="12559" max="12559" width="4.5" style="2922" customWidth="1"/>
    <col min="12560" max="12560" width="11" style="2922" bestFit="1" customWidth="1"/>
    <col min="12561" max="12562" width="9.33203125" style="2922" customWidth="1"/>
    <col min="12563" max="12800" width="0" style="2922" hidden="1"/>
    <col min="12801" max="12801" width="4.5" style="2922" customWidth="1"/>
    <col min="12802" max="12802" width="6.83203125" style="2922" customWidth="1"/>
    <col min="12803" max="12803" width="6.33203125" style="2922" customWidth="1"/>
    <col min="12804" max="12804" width="45.5" style="2922" customWidth="1"/>
    <col min="12805" max="12807" width="17.83203125" style="2922" customWidth="1"/>
    <col min="12808" max="12808" width="4.5" style="2922" customWidth="1"/>
    <col min="12809" max="12809" width="4.6640625" style="2922" customWidth="1"/>
    <col min="12810" max="12810" width="6.83203125" style="2922" customWidth="1"/>
    <col min="12811" max="12812" width="24.83203125" style="2922" customWidth="1"/>
    <col min="12813" max="12814" width="25.83203125" style="2922" customWidth="1"/>
    <col min="12815" max="12815" width="4.5" style="2922" customWidth="1"/>
    <col min="12816" max="12816" width="11" style="2922" bestFit="1" customWidth="1"/>
    <col min="12817" max="12818" width="9.33203125" style="2922" customWidth="1"/>
    <col min="12819" max="13056" width="0" style="2922" hidden="1"/>
    <col min="13057" max="13057" width="4.5" style="2922" customWidth="1"/>
    <col min="13058" max="13058" width="6.83203125" style="2922" customWidth="1"/>
    <col min="13059" max="13059" width="6.33203125" style="2922" customWidth="1"/>
    <col min="13060" max="13060" width="45.5" style="2922" customWidth="1"/>
    <col min="13061" max="13063" width="17.83203125" style="2922" customWidth="1"/>
    <col min="13064" max="13064" width="4.5" style="2922" customWidth="1"/>
    <col min="13065" max="13065" width="4.6640625" style="2922" customWidth="1"/>
    <col min="13066" max="13066" width="6.83203125" style="2922" customWidth="1"/>
    <col min="13067" max="13068" width="24.83203125" style="2922" customWidth="1"/>
    <col min="13069" max="13070" width="25.83203125" style="2922" customWidth="1"/>
    <col min="13071" max="13071" width="4.5" style="2922" customWidth="1"/>
    <col min="13072" max="13072" width="11" style="2922" bestFit="1" customWidth="1"/>
    <col min="13073" max="13074" width="9.33203125" style="2922" customWidth="1"/>
    <col min="13075" max="13312" width="0" style="2922" hidden="1"/>
    <col min="13313" max="13313" width="4.5" style="2922" customWidth="1"/>
    <col min="13314" max="13314" width="6.83203125" style="2922" customWidth="1"/>
    <col min="13315" max="13315" width="6.33203125" style="2922" customWidth="1"/>
    <col min="13316" max="13316" width="45.5" style="2922" customWidth="1"/>
    <col min="13317" max="13319" width="17.83203125" style="2922" customWidth="1"/>
    <col min="13320" max="13320" width="4.5" style="2922" customWidth="1"/>
    <col min="13321" max="13321" width="4.6640625" style="2922" customWidth="1"/>
    <col min="13322" max="13322" width="6.83203125" style="2922" customWidth="1"/>
    <col min="13323" max="13324" width="24.83203125" style="2922" customWidth="1"/>
    <col min="13325" max="13326" width="25.83203125" style="2922" customWidth="1"/>
    <col min="13327" max="13327" width="4.5" style="2922" customWidth="1"/>
    <col min="13328" max="13328" width="11" style="2922" bestFit="1" customWidth="1"/>
    <col min="13329" max="13330" width="9.33203125" style="2922" customWidth="1"/>
    <col min="13331" max="13568" width="0" style="2922" hidden="1"/>
    <col min="13569" max="13569" width="4.5" style="2922" customWidth="1"/>
    <col min="13570" max="13570" width="6.83203125" style="2922" customWidth="1"/>
    <col min="13571" max="13571" width="6.33203125" style="2922" customWidth="1"/>
    <col min="13572" max="13572" width="45.5" style="2922" customWidth="1"/>
    <col min="13573" max="13575" width="17.83203125" style="2922" customWidth="1"/>
    <col min="13576" max="13576" width="4.5" style="2922" customWidth="1"/>
    <col min="13577" max="13577" width="4.6640625" style="2922" customWidth="1"/>
    <col min="13578" max="13578" width="6.83203125" style="2922" customWidth="1"/>
    <col min="13579" max="13580" width="24.83203125" style="2922" customWidth="1"/>
    <col min="13581" max="13582" width="25.83203125" style="2922" customWidth="1"/>
    <col min="13583" max="13583" width="4.5" style="2922" customWidth="1"/>
    <col min="13584" max="13584" width="11" style="2922" bestFit="1" customWidth="1"/>
    <col min="13585" max="13586" width="9.33203125" style="2922" customWidth="1"/>
    <col min="13587" max="13824" width="0" style="2922" hidden="1"/>
    <col min="13825" max="13825" width="4.5" style="2922" customWidth="1"/>
    <col min="13826" max="13826" width="6.83203125" style="2922" customWidth="1"/>
    <col min="13827" max="13827" width="6.33203125" style="2922" customWidth="1"/>
    <col min="13828" max="13828" width="45.5" style="2922" customWidth="1"/>
    <col min="13829" max="13831" width="17.83203125" style="2922" customWidth="1"/>
    <col min="13832" max="13832" width="4.5" style="2922" customWidth="1"/>
    <col min="13833" max="13833" width="4.6640625" style="2922" customWidth="1"/>
    <col min="13834" max="13834" width="6.83203125" style="2922" customWidth="1"/>
    <col min="13835" max="13836" width="24.83203125" style="2922" customWidth="1"/>
    <col min="13837" max="13838" width="25.83203125" style="2922" customWidth="1"/>
    <col min="13839" max="13839" width="4.5" style="2922" customWidth="1"/>
    <col min="13840" max="13840" width="11" style="2922" bestFit="1" customWidth="1"/>
    <col min="13841" max="13842" width="9.33203125" style="2922" customWidth="1"/>
    <col min="13843" max="14080" width="0" style="2922" hidden="1"/>
    <col min="14081" max="14081" width="4.5" style="2922" customWidth="1"/>
    <col min="14082" max="14082" width="6.83203125" style="2922" customWidth="1"/>
    <col min="14083" max="14083" width="6.33203125" style="2922" customWidth="1"/>
    <col min="14084" max="14084" width="45.5" style="2922" customWidth="1"/>
    <col min="14085" max="14087" width="17.83203125" style="2922" customWidth="1"/>
    <col min="14088" max="14088" width="4.5" style="2922" customWidth="1"/>
    <col min="14089" max="14089" width="4.6640625" style="2922" customWidth="1"/>
    <col min="14090" max="14090" width="6.83203125" style="2922" customWidth="1"/>
    <col min="14091" max="14092" width="24.83203125" style="2922" customWidth="1"/>
    <col min="14093" max="14094" width="25.83203125" style="2922" customWidth="1"/>
    <col min="14095" max="14095" width="4.5" style="2922" customWidth="1"/>
    <col min="14096" max="14096" width="11" style="2922" bestFit="1" customWidth="1"/>
    <col min="14097" max="14098" width="9.33203125" style="2922" customWidth="1"/>
    <col min="14099" max="14336" width="0" style="2922" hidden="1"/>
    <col min="14337" max="14337" width="4.5" style="2922" customWidth="1"/>
    <col min="14338" max="14338" width="6.83203125" style="2922" customWidth="1"/>
    <col min="14339" max="14339" width="6.33203125" style="2922" customWidth="1"/>
    <col min="14340" max="14340" width="45.5" style="2922" customWidth="1"/>
    <col min="14341" max="14343" width="17.83203125" style="2922" customWidth="1"/>
    <col min="14344" max="14344" width="4.5" style="2922" customWidth="1"/>
    <col min="14345" max="14345" width="4.6640625" style="2922" customWidth="1"/>
    <col min="14346" max="14346" width="6.83203125" style="2922" customWidth="1"/>
    <col min="14347" max="14348" width="24.83203125" style="2922" customWidth="1"/>
    <col min="14349" max="14350" width="25.83203125" style="2922" customWidth="1"/>
    <col min="14351" max="14351" width="4.5" style="2922" customWidth="1"/>
    <col min="14352" max="14352" width="11" style="2922" bestFit="1" customWidth="1"/>
    <col min="14353" max="14354" width="9.33203125" style="2922" customWidth="1"/>
    <col min="14355" max="14592" width="0" style="2922" hidden="1"/>
    <col min="14593" max="14593" width="4.5" style="2922" customWidth="1"/>
    <col min="14594" max="14594" width="6.83203125" style="2922" customWidth="1"/>
    <col min="14595" max="14595" width="6.33203125" style="2922" customWidth="1"/>
    <col min="14596" max="14596" width="45.5" style="2922" customWidth="1"/>
    <col min="14597" max="14599" width="17.83203125" style="2922" customWidth="1"/>
    <col min="14600" max="14600" width="4.5" style="2922" customWidth="1"/>
    <col min="14601" max="14601" width="4.6640625" style="2922" customWidth="1"/>
    <col min="14602" max="14602" width="6.83203125" style="2922" customWidth="1"/>
    <col min="14603" max="14604" width="24.83203125" style="2922" customWidth="1"/>
    <col min="14605" max="14606" width="25.83203125" style="2922" customWidth="1"/>
    <col min="14607" max="14607" width="4.5" style="2922" customWidth="1"/>
    <col min="14608" max="14608" width="11" style="2922" bestFit="1" customWidth="1"/>
    <col min="14609" max="14610" width="9.33203125" style="2922" customWidth="1"/>
    <col min="14611" max="14848" width="0" style="2922" hidden="1"/>
    <col min="14849" max="14849" width="4.5" style="2922" customWidth="1"/>
    <col min="14850" max="14850" width="6.83203125" style="2922" customWidth="1"/>
    <col min="14851" max="14851" width="6.33203125" style="2922" customWidth="1"/>
    <col min="14852" max="14852" width="45.5" style="2922" customWidth="1"/>
    <col min="14853" max="14855" width="17.83203125" style="2922" customWidth="1"/>
    <col min="14856" max="14856" width="4.5" style="2922" customWidth="1"/>
    <col min="14857" max="14857" width="4.6640625" style="2922" customWidth="1"/>
    <col min="14858" max="14858" width="6.83203125" style="2922" customWidth="1"/>
    <col min="14859" max="14860" width="24.83203125" style="2922" customWidth="1"/>
    <col min="14861" max="14862" width="25.83203125" style="2922" customWidth="1"/>
    <col min="14863" max="14863" width="4.5" style="2922" customWidth="1"/>
    <col min="14864" max="14864" width="11" style="2922" bestFit="1" customWidth="1"/>
    <col min="14865" max="14866" width="9.33203125" style="2922" customWidth="1"/>
    <col min="14867" max="15104" width="0" style="2922" hidden="1"/>
    <col min="15105" max="15105" width="4.5" style="2922" customWidth="1"/>
    <col min="15106" max="15106" width="6.83203125" style="2922" customWidth="1"/>
    <col min="15107" max="15107" width="6.33203125" style="2922" customWidth="1"/>
    <col min="15108" max="15108" width="45.5" style="2922" customWidth="1"/>
    <col min="15109" max="15111" width="17.83203125" style="2922" customWidth="1"/>
    <col min="15112" max="15112" width="4.5" style="2922" customWidth="1"/>
    <col min="15113" max="15113" width="4.6640625" style="2922" customWidth="1"/>
    <col min="15114" max="15114" width="6.83203125" style="2922" customWidth="1"/>
    <col min="15115" max="15116" width="24.83203125" style="2922" customWidth="1"/>
    <col min="15117" max="15118" width="25.83203125" style="2922" customWidth="1"/>
    <col min="15119" max="15119" width="4.5" style="2922" customWidth="1"/>
    <col min="15120" max="15120" width="11" style="2922" bestFit="1" customWidth="1"/>
    <col min="15121" max="15122" width="9.33203125" style="2922" customWidth="1"/>
    <col min="15123" max="15360" width="0" style="2922" hidden="1"/>
    <col min="15361" max="15361" width="4.5" style="2922" customWidth="1"/>
    <col min="15362" max="15362" width="6.83203125" style="2922" customWidth="1"/>
    <col min="15363" max="15363" width="6.33203125" style="2922" customWidth="1"/>
    <col min="15364" max="15364" width="45.5" style="2922" customWidth="1"/>
    <col min="15365" max="15367" width="17.83203125" style="2922" customWidth="1"/>
    <col min="15368" max="15368" width="4.5" style="2922" customWidth="1"/>
    <col min="15369" max="15369" width="4.6640625" style="2922" customWidth="1"/>
    <col min="15370" max="15370" width="6.83203125" style="2922" customWidth="1"/>
    <col min="15371" max="15372" width="24.83203125" style="2922" customWidth="1"/>
    <col min="15373" max="15374" width="25.83203125" style="2922" customWidth="1"/>
    <col min="15375" max="15375" width="4.5" style="2922" customWidth="1"/>
    <col min="15376" max="15376" width="11" style="2922" bestFit="1" customWidth="1"/>
    <col min="15377" max="15378" width="9.33203125" style="2922" customWidth="1"/>
    <col min="15379" max="15616" width="0" style="2922" hidden="1"/>
    <col min="15617" max="15617" width="4.5" style="2922" customWidth="1"/>
    <col min="15618" max="15618" width="6.83203125" style="2922" customWidth="1"/>
    <col min="15619" max="15619" width="6.33203125" style="2922" customWidth="1"/>
    <col min="15620" max="15620" width="45.5" style="2922" customWidth="1"/>
    <col min="15621" max="15623" width="17.83203125" style="2922" customWidth="1"/>
    <col min="15624" max="15624" width="4.5" style="2922" customWidth="1"/>
    <col min="15625" max="15625" width="4.6640625" style="2922" customWidth="1"/>
    <col min="15626" max="15626" width="6.83203125" style="2922" customWidth="1"/>
    <col min="15627" max="15628" width="24.83203125" style="2922" customWidth="1"/>
    <col min="15629" max="15630" width="25.83203125" style="2922" customWidth="1"/>
    <col min="15631" max="15631" width="4.5" style="2922" customWidth="1"/>
    <col min="15632" max="15632" width="11" style="2922" bestFit="1" customWidth="1"/>
    <col min="15633" max="15634" width="9.33203125" style="2922" customWidth="1"/>
    <col min="15635" max="15872" width="0" style="2922" hidden="1"/>
    <col min="15873" max="15873" width="4.5" style="2922" customWidth="1"/>
    <col min="15874" max="15874" width="6.83203125" style="2922" customWidth="1"/>
    <col min="15875" max="15875" width="6.33203125" style="2922" customWidth="1"/>
    <col min="15876" max="15876" width="45.5" style="2922" customWidth="1"/>
    <col min="15877" max="15879" width="17.83203125" style="2922" customWidth="1"/>
    <col min="15880" max="15880" width="4.5" style="2922" customWidth="1"/>
    <col min="15881" max="15881" width="4.6640625" style="2922" customWidth="1"/>
    <col min="15882" max="15882" width="6.83203125" style="2922" customWidth="1"/>
    <col min="15883" max="15884" width="24.83203125" style="2922" customWidth="1"/>
    <col min="15885" max="15886" width="25.83203125" style="2922" customWidth="1"/>
    <col min="15887" max="15887" width="4.5" style="2922" customWidth="1"/>
    <col min="15888" max="15888" width="11" style="2922" bestFit="1" customWidth="1"/>
    <col min="15889" max="15890" width="9.33203125" style="2922" customWidth="1"/>
    <col min="15891" max="16128" width="0" style="2922" hidden="1"/>
    <col min="16129" max="16129" width="4.5" style="2922" customWidth="1"/>
    <col min="16130" max="16130" width="6.83203125" style="2922" customWidth="1"/>
    <col min="16131" max="16131" width="6.33203125" style="2922" customWidth="1"/>
    <col min="16132" max="16132" width="45.5" style="2922" customWidth="1"/>
    <col min="16133" max="16135" width="17.83203125" style="2922" customWidth="1"/>
    <col min="16136" max="16136" width="4.5" style="2922" customWidth="1"/>
    <col min="16137" max="16137" width="4.6640625" style="2922" customWidth="1"/>
    <col min="16138" max="16138" width="6.83203125" style="2922" customWidth="1"/>
    <col min="16139" max="16140" width="24.83203125" style="2922" customWidth="1"/>
    <col min="16141" max="16142" width="25.83203125" style="2922" customWidth="1"/>
    <col min="16143" max="16143" width="4.5" style="2922" customWidth="1"/>
    <col min="16144" max="16144" width="11" style="2922" bestFit="1" customWidth="1"/>
    <col min="16145" max="16146" width="9.33203125" style="2922" customWidth="1"/>
    <col min="16147" max="16384" width="0" style="2922" hidden="1"/>
  </cols>
  <sheetData>
    <row r="1" spans="1:18" ht="15" customHeight="1">
      <c r="A1" s="2914">
        <v>32</v>
      </c>
      <c r="B1" s="2914"/>
      <c r="C1" s="2914"/>
      <c r="D1" s="2915"/>
      <c r="E1" s="2915"/>
      <c r="F1" s="2916"/>
      <c r="G1" s="2917"/>
      <c r="H1" s="2918" t="s">
        <v>559</v>
      </c>
      <c r="I1" s="2919" t="str">
        <f>H1</f>
        <v>Road Initials:  BNSF               Year 2014</v>
      </c>
      <c r="J1" s="2915"/>
      <c r="K1" s="2915"/>
      <c r="L1" s="2915"/>
      <c r="M1" s="2915"/>
      <c r="N1" s="2915"/>
      <c r="O1" s="2920">
        <v>33</v>
      </c>
    </row>
    <row r="2" spans="1:18" ht="15" customHeight="1">
      <c r="A2" s="2923" t="s">
        <v>1562</v>
      </c>
      <c r="B2" s="2924"/>
      <c r="C2" s="2924"/>
      <c r="D2" s="2924"/>
      <c r="E2" s="2924"/>
      <c r="F2" s="2924"/>
      <c r="G2" s="2924"/>
      <c r="H2" s="2925"/>
      <c r="I2" s="2926" t="s">
        <v>1563</v>
      </c>
      <c r="J2" s="2927"/>
      <c r="K2" s="2927"/>
      <c r="L2" s="2927"/>
      <c r="M2" s="2927"/>
      <c r="N2" s="2927"/>
      <c r="O2" s="2928"/>
    </row>
    <row r="3" spans="1:18" ht="15" customHeight="1">
      <c r="A3" s="2929" t="s">
        <v>710</v>
      </c>
      <c r="B3" s="2930"/>
      <c r="C3" s="2930"/>
      <c r="D3" s="2930"/>
      <c r="E3" s="2930"/>
      <c r="F3" s="2930"/>
      <c r="G3" s="2930"/>
      <c r="H3" s="2925"/>
      <c r="I3" s="2931" t="s">
        <v>710</v>
      </c>
      <c r="J3" s="2930"/>
      <c r="K3" s="2930"/>
      <c r="L3" s="2930"/>
      <c r="M3" s="2930"/>
      <c r="N3" s="2930"/>
      <c r="O3" s="2932"/>
    </row>
    <row r="4" spans="1:18" ht="15" customHeight="1">
      <c r="A4" s="2933"/>
      <c r="B4" s="2934"/>
      <c r="C4" s="2934"/>
      <c r="D4" s="2934"/>
      <c r="E4" s="2934"/>
      <c r="F4" s="2934"/>
      <c r="G4" s="2934"/>
      <c r="H4" s="2935"/>
      <c r="I4" s="2936"/>
      <c r="J4" s="2934"/>
      <c r="K4" s="2934"/>
      <c r="L4" s="2934"/>
      <c r="M4" s="2934"/>
      <c r="N4" s="2934"/>
      <c r="O4" s="2937"/>
    </row>
    <row r="5" spans="1:18" ht="15" customHeight="1">
      <c r="A5" s="2938"/>
      <c r="B5" s="2938"/>
      <c r="C5" s="2939"/>
      <c r="D5" s="2940"/>
      <c r="E5" s="2941"/>
      <c r="F5" s="2941" t="s">
        <v>1564</v>
      </c>
      <c r="G5" s="2941" t="s">
        <v>1564</v>
      </c>
      <c r="H5" s="2942"/>
      <c r="I5" s="2943"/>
      <c r="J5" s="2938"/>
      <c r="K5" s="2944"/>
      <c r="L5" s="2944"/>
      <c r="M5" s="2944"/>
      <c r="N5" s="2944"/>
      <c r="O5" s="2944"/>
      <c r="P5" s="2945"/>
      <c r="Q5" s="2946"/>
      <c r="R5" s="2946"/>
    </row>
    <row r="6" spans="1:18" ht="15" customHeight="1">
      <c r="A6" s="2947"/>
      <c r="B6" s="2947"/>
      <c r="C6" s="2948"/>
      <c r="D6" s="2944"/>
      <c r="E6" s="2949" t="s">
        <v>1492</v>
      </c>
      <c r="F6" s="2949" t="s">
        <v>1565</v>
      </c>
      <c r="G6" s="2949" t="s">
        <v>1566</v>
      </c>
      <c r="H6" s="2950"/>
      <c r="I6" s="2951"/>
      <c r="J6" s="2947"/>
      <c r="K6" s="2944"/>
      <c r="L6" s="2944"/>
      <c r="M6" s="2944"/>
      <c r="N6" s="2944"/>
      <c r="O6" s="2944"/>
      <c r="P6" s="2945"/>
      <c r="Q6" s="2946"/>
      <c r="R6" s="2946"/>
    </row>
    <row r="7" spans="1:18" ht="15" customHeight="1">
      <c r="A7" s="2949" t="s">
        <v>639</v>
      </c>
      <c r="B7" s="2949" t="s">
        <v>784</v>
      </c>
      <c r="C7" s="2948"/>
      <c r="D7" s="2944"/>
      <c r="E7" s="2949" t="s">
        <v>1567</v>
      </c>
      <c r="F7" s="2949" t="s">
        <v>1568</v>
      </c>
      <c r="G7" s="2949" t="s">
        <v>1569</v>
      </c>
      <c r="H7" s="2950" t="s">
        <v>639</v>
      </c>
      <c r="I7" s="2951" t="s">
        <v>639</v>
      </c>
      <c r="J7" s="2949" t="s">
        <v>784</v>
      </c>
      <c r="K7" s="2952" t="s">
        <v>1570</v>
      </c>
      <c r="L7" s="2952" t="s">
        <v>1571</v>
      </c>
      <c r="M7" s="2952" t="s">
        <v>1572</v>
      </c>
      <c r="N7" s="2952" t="s">
        <v>1492</v>
      </c>
      <c r="O7" s="2949" t="s">
        <v>639</v>
      </c>
      <c r="P7" s="2953"/>
      <c r="Q7" s="2946"/>
      <c r="R7" s="2946"/>
    </row>
    <row r="8" spans="1:18" ht="15" customHeight="1">
      <c r="A8" s="2949" t="s">
        <v>642</v>
      </c>
      <c r="B8" s="2949" t="s">
        <v>642</v>
      </c>
      <c r="C8" s="2954"/>
      <c r="D8" s="2952" t="s">
        <v>785</v>
      </c>
      <c r="E8" s="2949" t="s">
        <v>789</v>
      </c>
      <c r="F8" s="2949" t="s">
        <v>1573</v>
      </c>
      <c r="G8" s="2949" t="s">
        <v>1574</v>
      </c>
      <c r="H8" s="2950" t="s">
        <v>642</v>
      </c>
      <c r="I8" s="2951" t="s">
        <v>642</v>
      </c>
      <c r="J8" s="2949" t="s">
        <v>642</v>
      </c>
      <c r="K8" s="2952" t="s">
        <v>1575</v>
      </c>
      <c r="L8" s="2952" t="s">
        <v>1575</v>
      </c>
      <c r="M8" s="2952" t="s">
        <v>1575</v>
      </c>
      <c r="N8" s="2952" t="s">
        <v>1576</v>
      </c>
      <c r="O8" s="2949" t="s">
        <v>642</v>
      </c>
      <c r="P8" s="2953"/>
      <c r="Q8" s="2946"/>
      <c r="R8" s="2946"/>
    </row>
    <row r="9" spans="1:18" ht="15" customHeight="1" thickBot="1">
      <c r="A9" s="2955"/>
      <c r="B9" s="2947"/>
      <c r="C9" s="2956"/>
      <c r="D9" s="2957" t="s">
        <v>651</v>
      </c>
      <c r="E9" s="2949" t="s">
        <v>652</v>
      </c>
      <c r="F9" s="2949" t="s">
        <v>653</v>
      </c>
      <c r="G9" s="2949" t="s">
        <v>654</v>
      </c>
      <c r="H9" s="2958"/>
      <c r="I9" s="2959"/>
      <c r="J9" s="2955"/>
      <c r="K9" s="2952" t="s">
        <v>655</v>
      </c>
      <c r="L9" s="2952" t="s">
        <v>656</v>
      </c>
      <c r="M9" s="2952" t="s">
        <v>1087</v>
      </c>
      <c r="N9" s="2952" t="s">
        <v>1088</v>
      </c>
      <c r="O9" s="2957"/>
      <c r="P9" s="2953"/>
      <c r="Q9" s="2946"/>
      <c r="R9" s="2946"/>
    </row>
    <row r="10" spans="1:18" ht="15" customHeight="1">
      <c r="A10" s="2960">
        <v>1</v>
      </c>
      <c r="B10" s="2961">
        <v>2</v>
      </c>
      <c r="C10" s="2962" t="s">
        <v>1577</v>
      </c>
      <c r="D10" s="2963" t="s">
        <v>1578</v>
      </c>
      <c r="E10" s="2964">
        <v>3966565</v>
      </c>
      <c r="F10" s="2965"/>
      <c r="G10" s="2966"/>
      <c r="H10" s="2967">
        <v>1</v>
      </c>
      <c r="I10" s="2968">
        <v>1</v>
      </c>
      <c r="J10" s="2956">
        <v>2</v>
      </c>
      <c r="K10" s="2964">
        <v>14957</v>
      </c>
      <c r="L10" s="2969">
        <v>3361</v>
      </c>
      <c r="M10" s="2970">
        <f t="shared" ref="M10:M37" si="0">K10-L10</f>
        <v>11596</v>
      </c>
      <c r="N10" s="2971">
        <f>E10+M10</f>
        <v>3978161</v>
      </c>
      <c r="O10" s="2957">
        <v>1</v>
      </c>
      <c r="P10" s="2922"/>
      <c r="R10" s="2946"/>
    </row>
    <row r="11" spans="1:18" ht="15" customHeight="1">
      <c r="A11" s="2960">
        <v>2</v>
      </c>
      <c r="B11" s="2961">
        <v>3</v>
      </c>
      <c r="C11" s="2962">
        <v>-3</v>
      </c>
      <c r="D11" s="2963" t="s">
        <v>1579</v>
      </c>
      <c r="E11" s="2972">
        <v>6757982</v>
      </c>
      <c r="F11" s="2973"/>
      <c r="G11" s="2974"/>
      <c r="H11" s="2967">
        <v>2</v>
      </c>
      <c r="I11" s="2968">
        <v>2</v>
      </c>
      <c r="J11" s="2956">
        <v>3</v>
      </c>
      <c r="K11" s="2972">
        <v>208254</v>
      </c>
      <c r="L11" s="2975">
        <v>4795</v>
      </c>
      <c r="M11" s="2976">
        <f t="shared" si="0"/>
        <v>203459</v>
      </c>
      <c r="N11" s="2977">
        <f>E11+M11</f>
        <v>6961441</v>
      </c>
      <c r="O11" s="2957">
        <v>2</v>
      </c>
      <c r="P11" s="2922"/>
      <c r="R11" s="2946"/>
    </row>
    <row r="12" spans="1:18" ht="15" customHeight="1">
      <c r="A12" s="2960">
        <v>3</v>
      </c>
      <c r="B12" s="2961">
        <v>4</v>
      </c>
      <c r="C12" s="2962">
        <v>-4</v>
      </c>
      <c r="D12" s="2963" t="s">
        <v>1580</v>
      </c>
      <c r="E12" s="2972">
        <v>44867</v>
      </c>
      <c r="F12" s="2973"/>
      <c r="G12" s="2974"/>
      <c r="H12" s="2967">
        <v>3</v>
      </c>
      <c r="I12" s="2968">
        <v>3</v>
      </c>
      <c r="J12" s="2956">
        <v>4</v>
      </c>
      <c r="K12" s="2972">
        <v>3385</v>
      </c>
      <c r="L12" s="2975">
        <v>33</v>
      </c>
      <c r="M12" s="2976">
        <f t="shared" si="0"/>
        <v>3352</v>
      </c>
      <c r="N12" s="2977">
        <f>E12+M12</f>
        <v>48219</v>
      </c>
      <c r="O12" s="2957">
        <v>3</v>
      </c>
      <c r="P12" s="2922"/>
      <c r="R12" s="2946"/>
    </row>
    <row r="13" spans="1:18" ht="15" customHeight="1">
      <c r="A13" s="2960">
        <v>4</v>
      </c>
      <c r="B13" s="2961">
        <v>5</v>
      </c>
      <c r="C13" s="2962">
        <v>-5</v>
      </c>
      <c r="D13" s="2963" t="s">
        <v>1581</v>
      </c>
      <c r="E13" s="2972">
        <v>311811</v>
      </c>
      <c r="F13" s="2973"/>
      <c r="G13" s="2974"/>
      <c r="H13" s="2967">
        <v>4</v>
      </c>
      <c r="I13" s="2968">
        <v>4</v>
      </c>
      <c r="J13" s="2956">
        <v>5</v>
      </c>
      <c r="K13" s="2972">
        <v>888</v>
      </c>
      <c r="L13" s="2975">
        <v>-2</v>
      </c>
      <c r="M13" s="2976">
        <f t="shared" si="0"/>
        <v>890</v>
      </c>
      <c r="N13" s="2977">
        <f>E13+M13</f>
        <v>312701</v>
      </c>
      <c r="O13" s="2957">
        <v>4</v>
      </c>
      <c r="P13" s="2922"/>
      <c r="R13" s="2946"/>
    </row>
    <row r="14" spans="1:18" ht="15" customHeight="1">
      <c r="A14" s="2960">
        <v>5</v>
      </c>
      <c r="B14" s="2961">
        <v>6</v>
      </c>
      <c r="C14" s="2962">
        <v>-6</v>
      </c>
      <c r="D14" s="2963" t="s">
        <v>1582</v>
      </c>
      <c r="E14" s="2972">
        <v>3331810</v>
      </c>
      <c r="F14" s="2973"/>
      <c r="G14" s="2974"/>
      <c r="H14" s="2957">
        <v>5</v>
      </c>
      <c r="I14" s="2978">
        <v>5</v>
      </c>
      <c r="J14" s="2956">
        <v>6</v>
      </c>
      <c r="K14" s="2972">
        <v>141369</v>
      </c>
      <c r="L14" s="2975">
        <v>2769</v>
      </c>
      <c r="M14" s="2976">
        <f t="shared" si="0"/>
        <v>138600</v>
      </c>
      <c r="N14" s="2977">
        <f>E14+M14</f>
        <v>3470410</v>
      </c>
      <c r="O14" s="2957">
        <v>5</v>
      </c>
      <c r="P14" s="2922"/>
      <c r="R14" s="2946"/>
    </row>
    <row r="15" spans="1:18" ht="15" customHeight="1">
      <c r="A15" s="2960">
        <v>6</v>
      </c>
      <c r="B15" s="2961">
        <v>7</v>
      </c>
      <c r="C15" s="2962">
        <v>-7</v>
      </c>
      <c r="D15" s="2963" t="s">
        <v>1583</v>
      </c>
      <c r="E15" s="2972">
        <v>0</v>
      </c>
      <c r="F15" s="2973"/>
      <c r="G15" s="2974"/>
      <c r="H15" s="2957">
        <v>6</v>
      </c>
      <c r="I15" s="2978">
        <v>6</v>
      </c>
      <c r="J15" s="2956">
        <v>7</v>
      </c>
      <c r="K15" s="2972">
        <v>0</v>
      </c>
      <c r="L15" s="2975">
        <v>0</v>
      </c>
      <c r="M15" s="2976">
        <f t="shared" si="0"/>
        <v>0</v>
      </c>
      <c r="N15" s="2977">
        <f t="shared" ref="N15:N37" si="1">E15+M15</f>
        <v>0</v>
      </c>
      <c r="O15" s="2957">
        <v>6</v>
      </c>
      <c r="P15" s="2922"/>
      <c r="R15" s="2946"/>
    </row>
    <row r="16" spans="1:18" ht="15" customHeight="1">
      <c r="A16" s="2960">
        <v>7</v>
      </c>
      <c r="B16" s="2961">
        <v>8</v>
      </c>
      <c r="C16" s="2962">
        <v>-8</v>
      </c>
      <c r="D16" s="2963" t="s">
        <v>1584</v>
      </c>
      <c r="E16" s="2972">
        <v>5376204</v>
      </c>
      <c r="F16" s="2973"/>
      <c r="G16" s="2974"/>
      <c r="H16" s="2957">
        <v>7</v>
      </c>
      <c r="I16" s="2978">
        <v>7</v>
      </c>
      <c r="J16" s="2956">
        <v>8</v>
      </c>
      <c r="K16" s="2972">
        <v>541456</v>
      </c>
      <c r="L16" s="2975">
        <v>241073</v>
      </c>
      <c r="M16" s="2976">
        <f t="shared" si="0"/>
        <v>300383</v>
      </c>
      <c r="N16" s="2977">
        <f t="shared" si="1"/>
        <v>5676587</v>
      </c>
      <c r="O16" s="2957">
        <v>7</v>
      </c>
      <c r="P16" s="2922"/>
      <c r="R16" s="2946"/>
    </row>
    <row r="17" spans="1:18" ht="15" customHeight="1">
      <c r="A17" s="2960">
        <v>8</v>
      </c>
      <c r="B17" s="2961">
        <v>9</v>
      </c>
      <c r="C17" s="2962">
        <v>-9</v>
      </c>
      <c r="D17" s="2963" t="s">
        <v>1585</v>
      </c>
      <c r="E17" s="2972">
        <v>11400846</v>
      </c>
      <c r="F17" s="2973"/>
      <c r="G17" s="2974"/>
      <c r="H17" s="2957">
        <v>8</v>
      </c>
      <c r="I17" s="2978">
        <v>8</v>
      </c>
      <c r="J17" s="2956">
        <v>9</v>
      </c>
      <c r="K17" s="2972">
        <v>976189</v>
      </c>
      <c r="L17" s="2975">
        <v>314289</v>
      </c>
      <c r="M17" s="2976">
        <f t="shared" si="0"/>
        <v>661900</v>
      </c>
      <c r="N17" s="2977">
        <f t="shared" si="1"/>
        <v>12062746</v>
      </c>
      <c r="O17" s="2957">
        <v>8</v>
      </c>
      <c r="P17" s="2922"/>
      <c r="R17" s="2946"/>
    </row>
    <row r="18" spans="1:18" ht="15" customHeight="1">
      <c r="A18" s="2960">
        <v>9</v>
      </c>
      <c r="B18" s="2961">
        <v>11</v>
      </c>
      <c r="C18" s="2962">
        <v>-11</v>
      </c>
      <c r="D18" s="2963" t="s">
        <v>1586</v>
      </c>
      <c r="E18" s="2972">
        <v>4151305</v>
      </c>
      <c r="F18" s="2973"/>
      <c r="G18" s="2974"/>
      <c r="H18" s="2957">
        <v>9</v>
      </c>
      <c r="I18" s="2978">
        <v>9</v>
      </c>
      <c r="J18" s="2956">
        <v>11</v>
      </c>
      <c r="K18" s="2972">
        <v>488931</v>
      </c>
      <c r="L18" s="2975">
        <v>199991</v>
      </c>
      <c r="M18" s="2976">
        <f t="shared" si="0"/>
        <v>288940</v>
      </c>
      <c r="N18" s="2977">
        <f t="shared" si="1"/>
        <v>4440245</v>
      </c>
      <c r="O18" s="2957">
        <v>9</v>
      </c>
      <c r="P18" s="2922"/>
      <c r="R18" s="2946"/>
    </row>
    <row r="19" spans="1:18" ht="15" customHeight="1">
      <c r="A19" s="2960">
        <v>10</v>
      </c>
      <c r="B19" s="2961">
        <v>13</v>
      </c>
      <c r="C19" s="2962">
        <v>-13</v>
      </c>
      <c r="D19" s="2963" t="s">
        <v>1587</v>
      </c>
      <c r="E19" s="2972">
        <v>95454</v>
      </c>
      <c r="F19" s="2973"/>
      <c r="G19" s="2974"/>
      <c r="H19" s="2957">
        <v>10</v>
      </c>
      <c r="I19" s="2978">
        <v>10</v>
      </c>
      <c r="J19" s="2956">
        <v>13</v>
      </c>
      <c r="K19" s="2972">
        <v>3928</v>
      </c>
      <c r="L19" s="2975">
        <v>163</v>
      </c>
      <c r="M19" s="2976">
        <f t="shared" si="0"/>
        <v>3765</v>
      </c>
      <c r="N19" s="2977">
        <f t="shared" si="1"/>
        <v>99219</v>
      </c>
      <c r="O19" s="2957">
        <v>10</v>
      </c>
      <c r="P19" s="2922"/>
      <c r="R19" s="2946"/>
    </row>
    <row r="20" spans="1:18" ht="15" customHeight="1">
      <c r="A20" s="2960">
        <v>11</v>
      </c>
      <c r="B20" s="2961">
        <v>16</v>
      </c>
      <c r="C20" s="2962">
        <v>-16</v>
      </c>
      <c r="D20" s="2963" t="s">
        <v>1588</v>
      </c>
      <c r="E20" s="2972">
        <v>568242</v>
      </c>
      <c r="F20" s="2973"/>
      <c r="G20" s="2974"/>
      <c r="H20" s="2957">
        <v>11</v>
      </c>
      <c r="I20" s="2978">
        <v>11</v>
      </c>
      <c r="J20" s="2956">
        <v>16</v>
      </c>
      <c r="K20" s="2972">
        <v>18767</v>
      </c>
      <c r="L20" s="2975">
        <v>299</v>
      </c>
      <c r="M20" s="2976">
        <f t="shared" si="0"/>
        <v>18468</v>
      </c>
      <c r="N20" s="2977">
        <f t="shared" si="1"/>
        <v>586710</v>
      </c>
      <c r="O20" s="2957">
        <v>11</v>
      </c>
      <c r="P20" s="2922"/>
      <c r="R20" s="2946"/>
    </row>
    <row r="21" spans="1:18" ht="15" customHeight="1">
      <c r="A21" s="2960">
        <v>12</v>
      </c>
      <c r="B21" s="2961">
        <v>17</v>
      </c>
      <c r="C21" s="2962">
        <v>-17</v>
      </c>
      <c r="D21" s="2963" t="s">
        <v>1589</v>
      </c>
      <c r="E21" s="2972">
        <v>46494</v>
      </c>
      <c r="F21" s="2973"/>
      <c r="G21" s="2974"/>
      <c r="H21" s="2957">
        <v>12</v>
      </c>
      <c r="I21" s="2978">
        <v>12</v>
      </c>
      <c r="J21" s="2956">
        <v>17</v>
      </c>
      <c r="K21" s="2972">
        <v>75</v>
      </c>
      <c r="L21" s="2975">
        <v>-5</v>
      </c>
      <c r="M21" s="2976">
        <f t="shared" si="0"/>
        <v>80</v>
      </c>
      <c r="N21" s="2977">
        <f t="shared" si="1"/>
        <v>46574</v>
      </c>
      <c r="O21" s="2957">
        <v>12</v>
      </c>
      <c r="P21" s="2922"/>
      <c r="R21" s="2946"/>
    </row>
    <row r="22" spans="1:18" ht="15" customHeight="1">
      <c r="A22" s="2960">
        <v>13</v>
      </c>
      <c r="B22" s="2961">
        <v>18</v>
      </c>
      <c r="C22" s="2962">
        <v>-18</v>
      </c>
      <c r="D22" s="2963" t="s">
        <v>1590</v>
      </c>
      <c r="E22" s="2972">
        <v>12603</v>
      </c>
      <c r="F22" s="2973"/>
      <c r="G22" s="2974"/>
      <c r="H22" s="2957">
        <v>13</v>
      </c>
      <c r="I22" s="2978">
        <v>13</v>
      </c>
      <c r="J22" s="2956">
        <v>18</v>
      </c>
      <c r="K22" s="2979">
        <v>19</v>
      </c>
      <c r="L22" s="2975">
        <v>0</v>
      </c>
      <c r="M22" s="2976">
        <f t="shared" si="0"/>
        <v>19</v>
      </c>
      <c r="N22" s="2977">
        <f t="shared" si="1"/>
        <v>12622</v>
      </c>
      <c r="O22" s="2957">
        <v>13</v>
      </c>
      <c r="P22" s="2922"/>
      <c r="R22" s="2946"/>
    </row>
    <row r="23" spans="1:18" ht="15" customHeight="1">
      <c r="A23" s="2960">
        <v>14</v>
      </c>
      <c r="B23" s="2961">
        <v>19</v>
      </c>
      <c r="C23" s="2962">
        <v>-19</v>
      </c>
      <c r="D23" s="2963" t="s">
        <v>1591</v>
      </c>
      <c r="E23" s="2972">
        <v>410418</v>
      </c>
      <c r="F23" s="2973"/>
      <c r="G23" s="2974"/>
      <c r="H23" s="2957">
        <v>14</v>
      </c>
      <c r="I23" s="2978">
        <v>14</v>
      </c>
      <c r="J23" s="2956">
        <v>19</v>
      </c>
      <c r="K23" s="2979">
        <v>11677</v>
      </c>
      <c r="L23" s="2975">
        <v>1037</v>
      </c>
      <c r="M23" s="2976">
        <f t="shared" si="0"/>
        <v>10640</v>
      </c>
      <c r="N23" s="2977">
        <f t="shared" si="1"/>
        <v>421058</v>
      </c>
      <c r="O23" s="2957">
        <v>14</v>
      </c>
      <c r="P23" s="2922"/>
      <c r="R23" s="2946"/>
    </row>
    <row r="24" spans="1:18" ht="15" customHeight="1">
      <c r="A24" s="2960">
        <v>15</v>
      </c>
      <c r="B24" s="2961">
        <v>20</v>
      </c>
      <c r="C24" s="2962">
        <v>-20</v>
      </c>
      <c r="D24" s="2963" t="s">
        <v>1592</v>
      </c>
      <c r="E24" s="2972">
        <v>619262</v>
      </c>
      <c r="F24" s="2973"/>
      <c r="G24" s="2974"/>
      <c r="H24" s="2957">
        <v>15</v>
      </c>
      <c r="I24" s="2978">
        <v>15</v>
      </c>
      <c r="J24" s="2956">
        <v>20</v>
      </c>
      <c r="K24" s="2972">
        <v>19298</v>
      </c>
      <c r="L24" s="2975">
        <v>-4</v>
      </c>
      <c r="M24" s="2976">
        <f t="shared" si="0"/>
        <v>19302</v>
      </c>
      <c r="N24" s="2977">
        <f t="shared" si="1"/>
        <v>638564</v>
      </c>
      <c r="O24" s="2957">
        <v>15</v>
      </c>
      <c r="P24" s="2922"/>
      <c r="R24" s="2946"/>
    </row>
    <row r="25" spans="1:18" ht="15" customHeight="1">
      <c r="A25" s="2960">
        <v>16</v>
      </c>
      <c r="B25" s="2961">
        <v>22</v>
      </c>
      <c r="C25" s="2962">
        <v>-22</v>
      </c>
      <c r="D25" s="2963" t="s">
        <v>1593</v>
      </c>
      <c r="E25" s="2972"/>
      <c r="F25" s="2973"/>
      <c r="G25" s="2974"/>
      <c r="H25" s="2957">
        <v>16</v>
      </c>
      <c r="I25" s="2978">
        <v>16</v>
      </c>
      <c r="J25" s="2956">
        <v>22</v>
      </c>
      <c r="K25" s="2972">
        <v>0</v>
      </c>
      <c r="L25" s="2975">
        <v>0</v>
      </c>
      <c r="M25" s="2976">
        <f t="shared" si="0"/>
        <v>0</v>
      </c>
      <c r="N25" s="2977">
        <f t="shared" si="1"/>
        <v>0</v>
      </c>
      <c r="O25" s="2957">
        <v>16</v>
      </c>
      <c r="P25" s="2922"/>
      <c r="R25" s="2946"/>
    </row>
    <row r="26" spans="1:18" ht="15" customHeight="1">
      <c r="A26" s="2960">
        <v>17</v>
      </c>
      <c r="B26" s="2961">
        <v>23</v>
      </c>
      <c r="C26" s="2962">
        <v>-23</v>
      </c>
      <c r="D26" s="2963" t="s">
        <v>1594</v>
      </c>
      <c r="E26" s="2972">
        <v>15925</v>
      </c>
      <c r="F26" s="2973"/>
      <c r="G26" s="2974"/>
      <c r="H26" s="2957">
        <v>17</v>
      </c>
      <c r="I26" s="2978">
        <v>17</v>
      </c>
      <c r="J26" s="2956">
        <v>23</v>
      </c>
      <c r="K26" s="2980">
        <v>512</v>
      </c>
      <c r="L26" s="2975">
        <v>0</v>
      </c>
      <c r="M26" s="2976">
        <f t="shared" si="0"/>
        <v>512</v>
      </c>
      <c r="N26" s="2977">
        <f t="shared" si="1"/>
        <v>16437</v>
      </c>
      <c r="O26" s="2957">
        <v>17</v>
      </c>
      <c r="P26" s="2922"/>
      <c r="R26" s="2946"/>
    </row>
    <row r="27" spans="1:18" ht="15" customHeight="1">
      <c r="A27" s="2960">
        <v>18</v>
      </c>
      <c r="B27" s="2961">
        <v>24</v>
      </c>
      <c r="C27" s="2962">
        <v>-24</v>
      </c>
      <c r="D27" s="2963" t="s">
        <v>1595</v>
      </c>
      <c r="E27" s="2972">
        <v>29422</v>
      </c>
      <c r="F27" s="2973"/>
      <c r="G27" s="2974"/>
      <c r="H27" s="2957">
        <v>18</v>
      </c>
      <c r="I27" s="2978">
        <v>18</v>
      </c>
      <c r="J27" s="2956">
        <v>24</v>
      </c>
      <c r="K27" s="2972">
        <v>21607</v>
      </c>
      <c r="L27" s="2975">
        <v>0</v>
      </c>
      <c r="M27" s="2976">
        <f t="shared" si="0"/>
        <v>21607</v>
      </c>
      <c r="N27" s="2977">
        <f t="shared" si="1"/>
        <v>51029</v>
      </c>
      <c r="O27" s="2957">
        <v>18</v>
      </c>
      <c r="P27" s="2922"/>
      <c r="R27" s="2946"/>
    </row>
    <row r="28" spans="1:18" ht="15" customHeight="1">
      <c r="A28" s="2960">
        <v>19</v>
      </c>
      <c r="B28" s="2961">
        <v>25</v>
      </c>
      <c r="C28" s="2962">
        <v>-25</v>
      </c>
      <c r="D28" s="2963" t="s">
        <v>1596</v>
      </c>
      <c r="E28" s="2972">
        <v>1410966</v>
      </c>
      <c r="F28" s="2973"/>
      <c r="G28" s="2974"/>
      <c r="H28" s="2957">
        <v>19</v>
      </c>
      <c r="I28" s="2978">
        <v>19</v>
      </c>
      <c r="J28" s="2956">
        <v>25</v>
      </c>
      <c r="K28" s="2972">
        <v>67135</v>
      </c>
      <c r="L28" s="2975">
        <v>1993</v>
      </c>
      <c r="M28" s="2976">
        <f t="shared" si="0"/>
        <v>65142</v>
      </c>
      <c r="N28" s="2977">
        <f t="shared" si="1"/>
        <v>1476108</v>
      </c>
      <c r="O28" s="2957">
        <v>19</v>
      </c>
      <c r="P28" s="2922"/>
      <c r="R28" s="2946"/>
    </row>
    <row r="29" spans="1:18" ht="15" customHeight="1">
      <c r="A29" s="2960">
        <v>20</v>
      </c>
      <c r="B29" s="2961">
        <v>26</v>
      </c>
      <c r="C29" s="2962">
        <v>-26</v>
      </c>
      <c r="D29" s="2963" t="s">
        <v>1597</v>
      </c>
      <c r="E29" s="2972">
        <v>864474</v>
      </c>
      <c r="F29" s="2973"/>
      <c r="G29" s="2974"/>
      <c r="H29" s="2957">
        <v>20</v>
      </c>
      <c r="I29" s="2978">
        <v>20</v>
      </c>
      <c r="J29" s="2956">
        <v>26</v>
      </c>
      <c r="K29" s="2972">
        <v>28040</v>
      </c>
      <c r="L29" s="2975">
        <v>614</v>
      </c>
      <c r="M29" s="2976">
        <f t="shared" si="0"/>
        <v>27426</v>
      </c>
      <c r="N29" s="2977">
        <f t="shared" si="1"/>
        <v>891900</v>
      </c>
      <c r="O29" s="2957">
        <v>20</v>
      </c>
      <c r="P29" s="2922"/>
      <c r="R29" s="2946"/>
    </row>
    <row r="30" spans="1:18" ht="15" customHeight="1">
      <c r="A30" s="2960">
        <v>21</v>
      </c>
      <c r="B30" s="2961">
        <v>27</v>
      </c>
      <c r="C30" s="2962">
        <v>-27</v>
      </c>
      <c r="D30" s="2963" t="s">
        <v>1598</v>
      </c>
      <c r="E30" s="2972">
        <v>2535128</v>
      </c>
      <c r="F30" s="2973"/>
      <c r="G30" s="2974"/>
      <c r="H30" s="2957">
        <v>21</v>
      </c>
      <c r="I30" s="2978">
        <v>21</v>
      </c>
      <c r="J30" s="2956">
        <v>27</v>
      </c>
      <c r="K30" s="2972">
        <v>338706</v>
      </c>
      <c r="L30" s="2975">
        <v>-40132</v>
      </c>
      <c r="M30" s="2976">
        <f t="shared" si="0"/>
        <v>378838</v>
      </c>
      <c r="N30" s="2977">
        <f t="shared" si="1"/>
        <v>2913966</v>
      </c>
      <c r="O30" s="2957">
        <v>21</v>
      </c>
      <c r="P30" s="2922"/>
      <c r="R30" s="2946"/>
    </row>
    <row r="31" spans="1:18" ht="15" customHeight="1">
      <c r="A31" s="2960">
        <v>22</v>
      </c>
      <c r="B31" s="2961">
        <v>29</v>
      </c>
      <c r="C31" s="2962">
        <v>-29</v>
      </c>
      <c r="D31" s="2963" t="s">
        <v>1599</v>
      </c>
      <c r="E31" s="2972">
        <v>2050</v>
      </c>
      <c r="F31" s="2973"/>
      <c r="G31" s="2974"/>
      <c r="H31" s="2957">
        <v>22</v>
      </c>
      <c r="I31" s="2978">
        <v>22</v>
      </c>
      <c r="J31" s="2956">
        <v>29</v>
      </c>
      <c r="K31" s="2972">
        <v>0</v>
      </c>
      <c r="L31" s="2975">
        <v>0</v>
      </c>
      <c r="M31" s="2976">
        <f t="shared" si="0"/>
        <v>0</v>
      </c>
      <c r="N31" s="2977">
        <f t="shared" si="1"/>
        <v>2050</v>
      </c>
      <c r="O31" s="2957">
        <v>22</v>
      </c>
      <c r="P31" s="2922"/>
      <c r="R31" s="2946"/>
    </row>
    <row r="32" spans="1:18" ht="15" customHeight="1">
      <c r="A32" s="2960">
        <v>23</v>
      </c>
      <c r="B32" s="2961">
        <v>31</v>
      </c>
      <c r="C32" s="2962">
        <v>-31</v>
      </c>
      <c r="D32" s="2963" t="s">
        <v>1600</v>
      </c>
      <c r="E32" s="2972">
        <v>48098</v>
      </c>
      <c r="F32" s="2973"/>
      <c r="G32" s="2974"/>
      <c r="H32" s="2957">
        <v>23</v>
      </c>
      <c r="I32" s="2978">
        <v>23</v>
      </c>
      <c r="J32" s="2956">
        <v>31</v>
      </c>
      <c r="K32" s="2972">
        <v>8155</v>
      </c>
      <c r="L32" s="2975">
        <v>491</v>
      </c>
      <c r="M32" s="2976">
        <f t="shared" si="0"/>
        <v>7664</v>
      </c>
      <c r="N32" s="2977">
        <f t="shared" si="1"/>
        <v>55762</v>
      </c>
      <c r="O32" s="2957">
        <v>23</v>
      </c>
      <c r="P32" s="2922"/>
      <c r="R32" s="2946"/>
    </row>
    <row r="33" spans="1:18" ht="15" customHeight="1">
      <c r="A33" s="2960">
        <v>24</v>
      </c>
      <c r="B33" s="2961">
        <v>35</v>
      </c>
      <c r="C33" s="2962">
        <v>-35</v>
      </c>
      <c r="D33" s="2963" t="s">
        <v>1601</v>
      </c>
      <c r="E33" s="2972">
        <v>37371</v>
      </c>
      <c r="F33" s="2973"/>
      <c r="G33" s="2974"/>
      <c r="H33" s="2957">
        <v>24</v>
      </c>
      <c r="I33" s="2978">
        <v>24</v>
      </c>
      <c r="J33" s="2956">
        <v>35</v>
      </c>
      <c r="K33" s="2972">
        <v>280</v>
      </c>
      <c r="L33" s="2975">
        <v>-1</v>
      </c>
      <c r="M33" s="2976">
        <f t="shared" si="0"/>
        <v>281</v>
      </c>
      <c r="N33" s="2977">
        <f t="shared" si="1"/>
        <v>37652</v>
      </c>
      <c r="O33" s="2957">
        <v>24</v>
      </c>
      <c r="P33" s="2922"/>
      <c r="R33" s="2946"/>
    </row>
    <row r="34" spans="1:18" ht="15" customHeight="1">
      <c r="A34" s="2960">
        <v>25</v>
      </c>
      <c r="B34" s="2961">
        <v>37</v>
      </c>
      <c r="C34" s="2962">
        <v>-37</v>
      </c>
      <c r="D34" s="2963" t="s">
        <v>1602</v>
      </c>
      <c r="E34" s="2972">
        <v>658807</v>
      </c>
      <c r="F34" s="2973"/>
      <c r="G34" s="2974"/>
      <c r="H34" s="2957">
        <v>25</v>
      </c>
      <c r="I34" s="2978">
        <v>25</v>
      </c>
      <c r="J34" s="2956">
        <v>37</v>
      </c>
      <c r="K34" s="2972">
        <v>76081</v>
      </c>
      <c r="L34" s="2975">
        <v>7972</v>
      </c>
      <c r="M34" s="2976">
        <f t="shared" si="0"/>
        <v>68109</v>
      </c>
      <c r="N34" s="2977">
        <f t="shared" si="1"/>
        <v>726916</v>
      </c>
      <c r="O34" s="2957">
        <v>25</v>
      </c>
      <c r="P34" s="2922"/>
      <c r="R34" s="2946"/>
    </row>
    <row r="35" spans="1:18" ht="15" customHeight="1">
      <c r="A35" s="2960">
        <v>26</v>
      </c>
      <c r="B35" s="2961">
        <v>39</v>
      </c>
      <c r="C35" s="2962">
        <v>-39</v>
      </c>
      <c r="D35" s="2963" t="s">
        <v>1603</v>
      </c>
      <c r="E35" s="2972">
        <v>623805</v>
      </c>
      <c r="F35" s="2973"/>
      <c r="G35" s="2974"/>
      <c r="H35" s="2957">
        <v>26</v>
      </c>
      <c r="I35" s="2978">
        <v>26</v>
      </c>
      <c r="J35" s="2956">
        <v>39</v>
      </c>
      <c r="K35" s="2972">
        <v>34065</v>
      </c>
      <c r="L35" s="2975">
        <v>5047</v>
      </c>
      <c r="M35" s="2976">
        <f t="shared" si="0"/>
        <v>29018</v>
      </c>
      <c r="N35" s="2977">
        <f t="shared" si="1"/>
        <v>652823</v>
      </c>
      <c r="O35" s="2957">
        <v>26</v>
      </c>
      <c r="P35" s="2922"/>
      <c r="R35" s="2946"/>
    </row>
    <row r="36" spans="1:18" ht="15" customHeight="1">
      <c r="A36" s="2960">
        <v>27</v>
      </c>
      <c r="B36" s="2981">
        <v>44</v>
      </c>
      <c r="C36" s="2962">
        <v>-44</v>
      </c>
      <c r="D36" s="2963" t="s">
        <v>1604</v>
      </c>
      <c r="E36" s="2972">
        <v>237236</v>
      </c>
      <c r="F36" s="2973"/>
      <c r="G36" s="2974"/>
      <c r="H36" s="2957">
        <v>27</v>
      </c>
      <c r="I36" s="2978">
        <v>27</v>
      </c>
      <c r="J36" s="2956">
        <v>44</v>
      </c>
      <c r="K36" s="2972">
        <v>10607</v>
      </c>
      <c r="L36" s="2975">
        <v>-6</v>
      </c>
      <c r="M36" s="2976">
        <f t="shared" si="0"/>
        <v>10613</v>
      </c>
      <c r="N36" s="2977">
        <f t="shared" si="1"/>
        <v>247849</v>
      </c>
      <c r="O36" s="2957">
        <v>27</v>
      </c>
      <c r="P36" s="2922"/>
      <c r="R36" s="2946"/>
    </row>
    <row r="37" spans="1:18" ht="15" customHeight="1">
      <c r="A37" s="2960">
        <v>28</v>
      </c>
      <c r="B37" s="2981">
        <v>45</v>
      </c>
      <c r="C37" s="2962">
        <v>-45</v>
      </c>
      <c r="D37" s="2963" t="s">
        <v>1605</v>
      </c>
      <c r="E37" s="2972">
        <v>1752</v>
      </c>
      <c r="F37" s="2973"/>
      <c r="G37" s="2974"/>
      <c r="H37" s="2957">
        <v>28</v>
      </c>
      <c r="I37" s="2978">
        <v>28</v>
      </c>
      <c r="J37" s="2956">
        <v>45</v>
      </c>
      <c r="K37" s="2972">
        <v>0</v>
      </c>
      <c r="L37" s="2982">
        <v>50</v>
      </c>
      <c r="M37" s="2976">
        <f t="shared" si="0"/>
        <v>-50</v>
      </c>
      <c r="N37" s="2977">
        <f t="shared" si="1"/>
        <v>1702</v>
      </c>
      <c r="O37" s="2957">
        <v>28</v>
      </c>
      <c r="P37" s="2922"/>
      <c r="R37" s="2946"/>
    </row>
    <row r="38" spans="1:18" ht="15" customHeight="1" thickBot="1">
      <c r="A38" s="2960">
        <v>29</v>
      </c>
      <c r="B38" s="2981"/>
      <c r="C38" s="2962"/>
      <c r="D38" s="2963" t="s">
        <v>1606</v>
      </c>
      <c r="E38" s="2972">
        <v>0</v>
      </c>
      <c r="F38" s="2973"/>
      <c r="G38" s="2983"/>
      <c r="H38" s="2957">
        <v>29</v>
      </c>
      <c r="I38" s="2978">
        <v>29</v>
      </c>
      <c r="J38" s="2956">
        <v>0</v>
      </c>
      <c r="K38" s="2984"/>
      <c r="L38" s="2985">
        <v>0</v>
      </c>
      <c r="M38" s="2986">
        <v>0</v>
      </c>
      <c r="N38" s="2987">
        <v>0</v>
      </c>
      <c r="O38" s="2957">
        <v>29</v>
      </c>
      <c r="P38" s="2922"/>
      <c r="R38" s="2946"/>
    </row>
    <row r="39" spans="1:18" ht="15" customHeight="1">
      <c r="A39" s="2960">
        <v>30</v>
      </c>
      <c r="B39" s="2981"/>
      <c r="C39" s="2988"/>
      <c r="D39" s="2963" t="s">
        <v>1607</v>
      </c>
      <c r="E39" s="2989">
        <f>SUM(E10:E38)</f>
        <v>43558897</v>
      </c>
      <c r="F39" s="2990">
        <v>0</v>
      </c>
      <c r="G39" s="2991">
        <f>SUM(G10:G38)</f>
        <v>0</v>
      </c>
      <c r="H39" s="2957">
        <v>30</v>
      </c>
      <c r="I39" s="2978">
        <v>30</v>
      </c>
      <c r="J39" s="2956">
        <v>0</v>
      </c>
      <c r="K39" s="2972">
        <f>SUM(K10:K38)</f>
        <v>3014381</v>
      </c>
      <c r="L39" s="2992">
        <f>SUM(L10:L38)</f>
        <v>743827</v>
      </c>
      <c r="M39" s="2993">
        <f>-L39+K39+G39+F39</f>
        <v>2270554</v>
      </c>
      <c r="N39" s="2977">
        <f>SUM(N10:N38)</f>
        <v>45829451</v>
      </c>
      <c r="O39" s="2957">
        <v>30</v>
      </c>
      <c r="P39" s="2922"/>
      <c r="R39" s="2946"/>
    </row>
    <row r="40" spans="1:18" ht="15" customHeight="1">
      <c r="A40" s="2960">
        <v>31</v>
      </c>
      <c r="B40" s="2981">
        <v>52</v>
      </c>
      <c r="C40" s="2962">
        <v>-52</v>
      </c>
      <c r="D40" s="2963" t="s">
        <v>1608</v>
      </c>
      <c r="E40" s="2972">
        <v>6522399</v>
      </c>
      <c r="F40" s="2973"/>
      <c r="G40" s="2974"/>
      <c r="H40" s="2957">
        <v>31</v>
      </c>
      <c r="I40" s="2978">
        <v>31</v>
      </c>
      <c r="J40" s="2956">
        <v>52</v>
      </c>
      <c r="K40" s="2972">
        <v>1448108</v>
      </c>
      <c r="L40" s="2975">
        <v>107714</v>
      </c>
      <c r="M40" s="2976">
        <f>K40-L40</f>
        <v>1340394</v>
      </c>
      <c r="N40" s="2977">
        <f t="shared" ref="N40:N47" si="2">E40+M40</f>
        <v>7862793</v>
      </c>
      <c r="O40" s="2957">
        <v>31</v>
      </c>
      <c r="P40" s="2922"/>
      <c r="R40" s="2946"/>
    </row>
    <row r="41" spans="1:18" ht="15" customHeight="1">
      <c r="A41" s="2960">
        <v>32</v>
      </c>
      <c r="B41" s="2981">
        <v>53</v>
      </c>
      <c r="C41" s="2962">
        <v>-53</v>
      </c>
      <c r="D41" s="2963" t="s">
        <v>1609</v>
      </c>
      <c r="E41" s="2972">
        <v>1829279</v>
      </c>
      <c r="F41" s="2973"/>
      <c r="G41" s="2974"/>
      <c r="H41" s="2957">
        <v>32</v>
      </c>
      <c r="I41" s="2978">
        <v>32</v>
      </c>
      <c r="J41" s="2956">
        <v>53</v>
      </c>
      <c r="K41" s="2972">
        <v>215547</v>
      </c>
      <c r="L41" s="2975">
        <v>20050</v>
      </c>
      <c r="M41" s="2976">
        <f>K41-L41</f>
        <v>195497</v>
      </c>
      <c r="N41" s="2977">
        <f t="shared" si="2"/>
        <v>2024776</v>
      </c>
      <c r="O41" s="2957">
        <v>32</v>
      </c>
      <c r="P41" s="2922"/>
      <c r="R41" s="2946"/>
    </row>
    <row r="42" spans="1:18" ht="15" customHeight="1">
      <c r="A42" s="2960">
        <v>33</v>
      </c>
      <c r="B42" s="2981">
        <v>54</v>
      </c>
      <c r="C42" s="2962">
        <v>-54</v>
      </c>
      <c r="D42" s="2963" t="s">
        <v>1610</v>
      </c>
      <c r="E42" s="2972"/>
      <c r="F42" s="2973"/>
      <c r="G42" s="2974">
        <v>0</v>
      </c>
      <c r="H42" s="2957">
        <v>33</v>
      </c>
      <c r="I42" s="2978">
        <v>33</v>
      </c>
      <c r="J42" s="2956">
        <v>54</v>
      </c>
      <c r="K42" s="2972">
        <v>0</v>
      </c>
      <c r="L42" s="2975">
        <v>0</v>
      </c>
      <c r="M42" s="2976">
        <f t="shared" ref="M42:M47" si="3">K42-L42</f>
        <v>0</v>
      </c>
      <c r="N42" s="2977">
        <f t="shared" si="2"/>
        <v>0</v>
      </c>
      <c r="O42" s="2957">
        <v>33</v>
      </c>
      <c r="P42" s="2922"/>
      <c r="R42" s="2946"/>
    </row>
    <row r="43" spans="1:18" ht="15" customHeight="1">
      <c r="A43" s="2960">
        <v>34</v>
      </c>
      <c r="B43" s="2981">
        <v>55</v>
      </c>
      <c r="C43" s="2962">
        <v>-55</v>
      </c>
      <c r="D43" s="2963" t="s">
        <v>1611</v>
      </c>
      <c r="E43" s="2972">
        <v>10051</v>
      </c>
      <c r="F43" s="2973"/>
      <c r="G43" s="2974"/>
      <c r="H43" s="2957">
        <v>34</v>
      </c>
      <c r="I43" s="2978">
        <v>34</v>
      </c>
      <c r="J43" s="2956">
        <v>55</v>
      </c>
      <c r="K43" s="2972">
        <v>5516</v>
      </c>
      <c r="L43" s="2975">
        <v>6335</v>
      </c>
      <c r="M43" s="2976">
        <f t="shared" si="3"/>
        <v>-819</v>
      </c>
      <c r="N43" s="2977">
        <f t="shared" si="2"/>
        <v>9232</v>
      </c>
      <c r="O43" s="2957">
        <v>34</v>
      </c>
      <c r="P43" s="2922"/>
      <c r="R43" s="2946"/>
    </row>
    <row r="44" spans="1:18" ht="15" customHeight="1">
      <c r="A44" s="2960">
        <v>35</v>
      </c>
      <c r="B44" s="2981">
        <v>56</v>
      </c>
      <c r="C44" s="2962">
        <v>-56</v>
      </c>
      <c r="D44" s="2963" t="s">
        <v>175</v>
      </c>
      <c r="E44" s="2972"/>
      <c r="F44" s="2973"/>
      <c r="G44" s="2974">
        <v>0</v>
      </c>
      <c r="H44" s="2957">
        <v>35</v>
      </c>
      <c r="I44" s="2978">
        <v>35</v>
      </c>
      <c r="J44" s="2956">
        <v>56</v>
      </c>
      <c r="K44" s="2972">
        <v>0</v>
      </c>
      <c r="L44" s="2975">
        <v>0</v>
      </c>
      <c r="M44" s="2976">
        <f t="shared" si="3"/>
        <v>0</v>
      </c>
      <c r="N44" s="2977">
        <f t="shared" si="2"/>
        <v>0</v>
      </c>
      <c r="O44" s="2957">
        <v>35</v>
      </c>
      <c r="P44" s="2922"/>
      <c r="R44" s="2946"/>
    </row>
    <row r="45" spans="1:18" ht="15" customHeight="1">
      <c r="A45" s="2960">
        <v>36</v>
      </c>
      <c r="B45" s="2981">
        <v>57</v>
      </c>
      <c r="C45" s="2962">
        <v>-57</v>
      </c>
      <c r="D45" s="2963" t="s">
        <v>1612</v>
      </c>
      <c r="E45" s="2972">
        <v>372978</v>
      </c>
      <c r="F45" s="2973"/>
      <c r="G45" s="2974"/>
      <c r="H45" s="2957">
        <v>36</v>
      </c>
      <c r="I45" s="2978">
        <v>36</v>
      </c>
      <c r="J45" s="2956">
        <v>57</v>
      </c>
      <c r="K45" s="2972">
        <v>30744</v>
      </c>
      <c r="L45" s="2975">
        <v>605</v>
      </c>
      <c r="M45" s="2976">
        <f t="shared" si="3"/>
        <v>30139</v>
      </c>
      <c r="N45" s="2977">
        <f t="shared" si="2"/>
        <v>403117</v>
      </c>
      <c r="O45" s="2957">
        <v>36</v>
      </c>
      <c r="P45" s="2922"/>
      <c r="R45" s="2946"/>
    </row>
    <row r="46" spans="1:18" ht="15" customHeight="1">
      <c r="A46" s="2960">
        <v>37</v>
      </c>
      <c r="B46" s="2981">
        <v>58</v>
      </c>
      <c r="C46" s="2962">
        <v>-58</v>
      </c>
      <c r="D46" s="2963" t="s">
        <v>1613</v>
      </c>
      <c r="E46" s="2972">
        <v>301381</v>
      </c>
      <c r="F46" s="2973"/>
      <c r="G46" s="2974"/>
      <c r="H46" s="2957">
        <v>37</v>
      </c>
      <c r="I46" s="2978">
        <v>37</v>
      </c>
      <c r="J46" s="2956">
        <v>58</v>
      </c>
      <c r="K46" s="2972">
        <v>106666</v>
      </c>
      <c r="L46" s="2975">
        <v>65148</v>
      </c>
      <c r="M46" s="2976">
        <f t="shared" si="3"/>
        <v>41518</v>
      </c>
      <c r="N46" s="2977">
        <f t="shared" si="2"/>
        <v>342899</v>
      </c>
      <c r="O46" s="2957">
        <v>37</v>
      </c>
      <c r="P46" s="2922"/>
      <c r="R46" s="2946"/>
    </row>
    <row r="47" spans="1:18" ht="15" customHeight="1">
      <c r="A47" s="2960">
        <v>38</v>
      </c>
      <c r="B47" s="2981">
        <v>59</v>
      </c>
      <c r="C47" s="2962">
        <v>-59</v>
      </c>
      <c r="D47" s="2963" t="s">
        <v>1614</v>
      </c>
      <c r="E47" s="2972">
        <v>1168718</v>
      </c>
      <c r="F47" s="2973"/>
      <c r="G47" s="2974"/>
      <c r="H47" s="2957">
        <v>38</v>
      </c>
      <c r="I47" s="2978">
        <v>38</v>
      </c>
      <c r="J47" s="2956">
        <v>59</v>
      </c>
      <c r="K47" s="2972">
        <v>148409</v>
      </c>
      <c r="L47" s="2975">
        <v>-24323</v>
      </c>
      <c r="M47" s="2976">
        <f t="shared" si="3"/>
        <v>172732</v>
      </c>
      <c r="N47" s="2977">
        <f t="shared" si="2"/>
        <v>1341450</v>
      </c>
      <c r="O47" s="2957">
        <v>38</v>
      </c>
      <c r="P47" s="2922"/>
      <c r="R47" s="2946"/>
    </row>
    <row r="48" spans="1:18" ht="15" customHeight="1">
      <c r="A48" s="2960">
        <v>39</v>
      </c>
      <c r="B48" s="2981"/>
      <c r="C48" s="2962"/>
      <c r="D48" s="2963" t="s">
        <v>1615</v>
      </c>
      <c r="E48" s="2994">
        <f>SUM(E40:E47)</f>
        <v>10204806</v>
      </c>
      <c r="F48" s="2995"/>
      <c r="G48" s="2974">
        <f>SUM(G40:G47)</f>
        <v>0</v>
      </c>
      <c r="H48" s="2957">
        <v>39</v>
      </c>
      <c r="I48" s="2978">
        <v>39</v>
      </c>
      <c r="J48" s="2956">
        <v>0</v>
      </c>
      <c r="K48" s="2975">
        <f>SUM(K40:K47)</f>
        <v>1954990</v>
      </c>
      <c r="L48" s="2975">
        <f>SUM(L40:L47)</f>
        <v>175529</v>
      </c>
      <c r="M48" s="2976">
        <f>-L48+K48+G48+F48</f>
        <v>1779461</v>
      </c>
      <c r="N48" s="2977">
        <f>SUM(N40:N47)</f>
        <v>11984267</v>
      </c>
      <c r="O48" s="2957">
        <v>39</v>
      </c>
      <c r="P48" s="2922"/>
      <c r="R48" s="2946"/>
    </row>
    <row r="49" spans="1:18" ht="15" customHeight="1">
      <c r="A49" s="2960">
        <v>40</v>
      </c>
      <c r="B49" s="2981">
        <v>76</v>
      </c>
      <c r="C49" s="2962">
        <v>-76</v>
      </c>
      <c r="D49" s="2963" t="s">
        <v>1616</v>
      </c>
      <c r="E49" s="2972">
        <v>0</v>
      </c>
      <c r="F49" s="2973"/>
      <c r="G49" s="2974"/>
      <c r="H49" s="2957">
        <v>40</v>
      </c>
      <c r="I49" s="2978">
        <v>40</v>
      </c>
      <c r="J49" s="2956">
        <v>76</v>
      </c>
      <c r="K49" s="2972">
        <v>0</v>
      </c>
      <c r="L49" s="2975">
        <v>0</v>
      </c>
      <c r="M49" s="2976">
        <f>K49-L49</f>
        <v>0</v>
      </c>
      <c r="N49" s="2977">
        <f>E49+M49</f>
        <v>0</v>
      </c>
      <c r="O49" s="2957">
        <v>40</v>
      </c>
      <c r="P49" s="2922"/>
      <c r="R49" s="2946"/>
    </row>
    <row r="50" spans="1:18" ht="15" customHeight="1">
      <c r="A50" s="2960">
        <v>41</v>
      </c>
      <c r="B50" s="2981">
        <v>80</v>
      </c>
      <c r="C50" s="2962">
        <v>-80</v>
      </c>
      <c r="D50" s="2963" t="s">
        <v>1617</v>
      </c>
      <c r="E50" s="2972">
        <v>0</v>
      </c>
      <c r="F50" s="2973"/>
      <c r="G50" s="2974">
        <v>0</v>
      </c>
      <c r="H50" s="2957">
        <v>41</v>
      </c>
      <c r="I50" s="2978">
        <v>41</v>
      </c>
      <c r="J50" s="2956">
        <v>80</v>
      </c>
      <c r="K50" s="2972">
        <v>0</v>
      </c>
      <c r="L50" s="2975">
        <v>0</v>
      </c>
      <c r="M50" s="2976">
        <f>K50-L50</f>
        <v>0</v>
      </c>
      <c r="N50" s="2977">
        <f>E50+M50</f>
        <v>0</v>
      </c>
      <c r="O50" s="2957">
        <v>41</v>
      </c>
      <c r="P50" s="2922"/>
      <c r="R50" s="2946"/>
    </row>
    <row r="51" spans="1:18" ht="15" customHeight="1">
      <c r="A51" s="2960">
        <v>42</v>
      </c>
      <c r="B51" s="2981">
        <v>90</v>
      </c>
      <c r="C51" s="2962">
        <v>-90</v>
      </c>
      <c r="D51" s="2963" t="s">
        <v>1618</v>
      </c>
      <c r="E51" s="2972">
        <v>974464</v>
      </c>
      <c r="F51" s="2973"/>
      <c r="G51" s="2974"/>
      <c r="H51" s="2957">
        <v>42</v>
      </c>
      <c r="I51" s="2978">
        <v>42</v>
      </c>
      <c r="J51" s="2956">
        <v>90</v>
      </c>
      <c r="K51" s="2972">
        <v>319955</v>
      </c>
      <c r="L51" s="2975">
        <v>0</v>
      </c>
      <c r="M51" s="2976">
        <f>K51-L51</f>
        <v>319955</v>
      </c>
      <c r="N51" s="2977">
        <f>E51+M51</f>
        <v>1294419</v>
      </c>
      <c r="O51" s="2957">
        <v>42</v>
      </c>
      <c r="P51" s="2922"/>
      <c r="R51" s="2946"/>
    </row>
    <row r="52" spans="1:18" ht="15" customHeight="1" thickBot="1">
      <c r="A52" s="2978">
        <v>43</v>
      </c>
      <c r="B52" s="2955"/>
      <c r="C52" s="2996"/>
      <c r="D52" s="2963" t="s">
        <v>1619</v>
      </c>
      <c r="E52" s="2997">
        <f>SUM(E49:E51)+E48+E39</f>
        <v>54738167</v>
      </c>
      <c r="F52" s="2998"/>
      <c r="G52" s="2999">
        <f>SUM(G49:G51)+G48+G39</f>
        <v>0</v>
      </c>
      <c r="H52" s="2957">
        <v>43</v>
      </c>
      <c r="I52" s="2978">
        <v>43</v>
      </c>
      <c r="J52" s="2956">
        <v>0</v>
      </c>
      <c r="K52" s="2984">
        <f>SUM(K49:K51)+K48+K39</f>
        <v>5289326</v>
      </c>
      <c r="L52" s="2985">
        <f>SUM(L49:L51)+L48+L39</f>
        <v>919356</v>
      </c>
      <c r="M52" s="3000">
        <f>SUM(M49:M51)+M48+M39</f>
        <v>4369970</v>
      </c>
      <c r="N52" s="2987">
        <f>SUM(N49:N51)+N48+N39</f>
        <v>59108137</v>
      </c>
      <c r="O52" s="2957">
        <v>43</v>
      </c>
      <c r="P52" s="2922"/>
      <c r="R52" s="2946"/>
    </row>
    <row r="53" spans="1:18" ht="15" customHeight="1">
      <c r="A53" s="2939"/>
      <c r="B53" s="3001"/>
      <c r="C53" s="3002"/>
      <c r="D53" s="3003"/>
      <c r="E53" s="3003"/>
      <c r="F53" s="3003"/>
      <c r="G53" s="3003"/>
      <c r="H53" s="2940"/>
      <c r="I53" s="2939"/>
      <c r="J53" s="3001"/>
      <c r="K53" s="3004">
        <v>0</v>
      </c>
      <c r="L53" s="3004">
        <v>0</v>
      </c>
      <c r="M53" s="3004">
        <v>0</v>
      </c>
      <c r="N53" s="3003">
        <v>0</v>
      </c>
      <c r="O53" s="3005"/>
      <c r="P53" s="2922"/>
      <c r="R53" s="2946"/>
    </row>
    <row r="54" spans="1:18" ht="15" customHeight="1">
      <c r="A54" s="2948"/>
      <c r="B54" s="3003"/>
      <c r="C54" s="3004"/>
      <c r="D54" s="3003"/>
      <c r="E54" s="3003"/>
      <c r="F54" s="3003"/>
      <c r="G54" s="3003"/>
      <c r="H54" s="2944"/>
      <c r="I54" s="2948"/>
      <c r="J54" s="3003"/>
      <c r="K54" s="3003"/>
      <c r="L54" s="3003"/>
      <c r="M54" s="3003"/>
      <c r="N54" s="3003"/>
      <c r="O54" s="2952"/>
      <c r="P54" s="2922"/>
      <c r="R54" s="2946"/>
    </row>
    <row r="55" spans="1:18" ht="15" customHeight="1">
      <c r="A55" s="2948"/>
      <c r="B55" s="3003"/>
      <c r="C55" s="3004"/>
      <c r="D55" s="3003"/>
      <c r="E55" s="3003"/>
      <c r="F55" s="3003"/>
      <c r="G55" s="3003"/>
      <c r="H55" s="2944"/>
      <c r="I55" s="2948"/>
      <c r="J55" s="3003"/>
      <c r="K55" s="3003"/>
      <c r="L55" s="3003"/>
      <c r="M55" s="3003"/>
      <c r="N55" s="3003"/>
      <c r="O55" s="2952"/>
      <c r="P55" s="2922"/>
      <c r="R55" s="2946"/>
    </row>
    <row r="56" spans="1:18" ht="15" customHeight="1">
      <c r="A56" s="2948"/>
      <c r="B56" s="3003"/>
      <c r="C56" s="3004"/>
      <c r="D56" s="3003"/>
      <c r="E56" s="3003"/>
      <c r="F56" s="3003"/>
      <c r="G56" s="3003"/>
      <c r="H56" s="2944"/>
      <c r="I56" s="2948"/>
      <c r="J56" s="3003"/>
      <c r="K56" s="3003"/>
      <c r="L56" s="3003"/>
      <c r="M56" s="3003"/>
      <c r="N56" s="3003"/>
      <c r="O56" s="2952"/>
      <c r="P56" s="2922"/>
      <c r="R56" s="2946"/>
    </row>
    <row r="57" spans="1:18" ht="15" customHeight="1">
      <c r="A57" s="2933"/>
      <c r="B57" s="2934"/>
      <c r="C57" s="3006"/>
      <c r="D57" s="3007"/>
      <c r="E57" s="3008"/>
      <c r="F57" s="3008"/>
      <c r="G57" s="3008"/>
      <c r="H57" s="2937"/>
      <c r="I57" s="2933"/>
      <c r="J57" s="2934"/>
      <c r="K57" s="2934"/>
      <c r="L57" s="2934"/>
      <c r="M57" s="2934"/>
      <c r="N57" s="2934"/>
      <c r="O57" s="2937"/>
      <c r="P57" s="2922"/>
    </row>
    <row r="58" spans="1:18" ht="15" customHeight="1">
      <c r="A58" s="2915"/>
      <c r="B58" s="2915"/>
      <c r="C58" s="3009"/>
      <c r="D58" s="2915"/>
      <c r="E58" s="2915"/>
      <c r="F58" s="2915"/>
      <c r="G58" s="2915"/>
      <c r="H58" s="2917" t="s">
        <v>166</v>
      </c>
      <c r="I58" s="3010" t="s">
        <v>166</v>
      </c>
      <c r="P58" s="2922"/>
    </row>
    <row r="59" spans="1:18">
      <c r="A59" s="2915"/>
      <c r="B59" s="2915"/>
      <c r="C59" s="3009"/>
      <c r="D59" s="2915"/>
      <c r="E59" s="2915"/>
      <c r="F59" s="2915"/>
      <c r="P59" s="2922"/>
    </row>
    <row r="60" spans="1:18">
      <c r="A60" s="2915"/>
      <c r="B60" s="2915"/>
      <c r="C60" s="3009"/>
      <c r="D60" s="2915"/>
      <c r="E60" s="2915"/>
      <c r="F60" s="2915"/>
      <c r="P60" s="2922"/>
    </row>
    <row r="61" spans="1:18">
      <c r="P61" s="2922"/>
    </row>
    <row r="62" spans="1:18">
      <c r="P62" s="2922"/>
    </row>
    <row r="63" spans="1:18">
      <c r="P63" s="2922"/>
    </row>
    <row r="64" spans="1:18">
      <c r="P64" s="2922"/>
    </row>
    <row r="65" spans="16:16">
      <c r="P65" s="2922"/>
    </row>
    <row r="66" spans="16:16">
      <c r="P66" s="2922"/>
    </row>
    <row r="67" spans="16:16"/>
    <row r="68" spans="16:16"/>
    <row r="69" spans="16:16"/>
    <row r="70" spans="16:16"/>
    <row r="71" spans="16:16"/>
    <row r="72" spans="16:16"/>
    <row r="73" spans="16:16"/>
    <row r="74" spans="16:16"/>
    <row r="75" spans="16:16"/>
    <row r="76" spans="16:16"/>
    <row r="77" spans="16:16"/>
    <row r="78" spans="16:16"/>
    <row r="79" spans="16:16"/>
    <row r="80" spans="16:16"/>
  </sheetData>
  <printOptions horizontalCentered="1" verticalCentered="1"/>
  <pageMargins left="0.75" right="0.75" top="0.5" bottom="0.5" header="0" footer="0"/>
  <pageSetup scale="91" fitToWidth="2" fitToHeight="0" orientation="portrait" blackAndWhite="1" r:id="rId1"/>
  <headerFooter alignWithMargins="0"/>
  <colBreaks count="1" manualBreakCount="1">
    <brk id="8"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K195"/>
  <sheetViews>
    <sheetView view="pageBreakPreview" zoomScaleNormal="120" zoomScaleSheetLayoutView="100" workbookViewId="0"/>
  </sheetViews>
  <sheetFormatPr defaultColWidth="0" defaultRowHeight="0" customHeight="1" zeroHeight="1"/>
  <cols>
    <col min="1" max="1" width="4.5" style="861" customWidth="1"/>
    <col min="2" max="2" width="4.33203125" style="861" customWidth="1"/>
    <col min="3" max="3" width="29.5" style="861" customWidth="1"/>
    <col min="4" max="5" width="12.33203125" style="860" customWidth="1"/>
    <col min="6" max="6" width="10.83203125" style="860" customWidth="1"/>
    <col min="7" max="8" width="12.33203125" style="861" customWidth="1"/>
    <col min="9" max="9" width="10.83203125" style="861" customWidth="1"/>
    <col min="10" max="10" width="4.83203125" style="861" customWidth="1"/>
    <col min="11" max="13" width="9.33203125" style="861" customWidth="1"/>
    <col min="14" max="256" width="0" style="861" hidden="1"/>
    <col min="257" max="257" width="4.5" style="861" customWidth="1"/>
    <col min="258" max="258" width="4.33203125" style="861" customWidth="1"/>
    <col min="259" max="259" width="29.5" style="861" customWidth="1"/>
    <col min="260" max="261" width="12.33203125" style="861" customWidth="1"/>
    <col min="262" max="262" width="10.83203125" style="861" customWidth="1"/>
    <col min="263" max="264" width="12.33203125" style="861" customWidth="1"/>
    <col min="265" max="265" width="10.83203125" style="861" customWidth="1"/>
    <col min="266" max="266" width="4.83203125" style="861" customWidth="1"/>
    <col min="267" max="269" width="9.33203125" style="861" customWidth="1"/>
    <col min="270" max="512" width="0" style="861" hidden="1"/>
    <col min="513" max="513" width="4.5" style="861" customWidth="1"/>
    <col min="514" max="514" width="4.33203125" style="861" customWidth="1"/>
    <col min="515" max="515" width="29.5" style="861" customWidth="1"/>
    <col min="516" max="517" width="12.33203125" style="861" customWidth="1"/>
    <col min="518" max="518" width="10.83203125" style="861" customWidth="1"/>
    <col min="519" max="520" width="12.33203125" style="861" customWidth="1"/>
    <col min="521" max="521" width="10.83203125" style="861" customWidth="1"/>
    <col min="522" max="522" width="4.83203125" style="861" customWidth="1"/>
    <col min="523" max="525" width="9.33203125" style="861" customWidth="1"/>
    <col min="526" max="768" width="0" style="861" hidden="1"/>
    <col min="769" max="769" width="4.5" style="861" customWidth="1"/>
    <col min="770" max="770" width="4.33203125" style="861" customWidth="1"/>
    <col min="771" max="771" width="29.5" style="861" customWidth="1"/>
    <col min="772" max="773" width="12.33203125" style="861" customWidth="1"/>
    <col min="774" max="774" width="10.83203125" style="861" customWidth="1"/>
    <col min="775" max="776" width="12.33203125" style="861" customWidth="1"/>
    <col min="777" max="777" width="10.83203125" style="861" customWidth="1"/>
    <col min="778" max="778" width="4.83203125" style="861" customWidth="1"/>
    <col min="779" max="781" width="9.33203125" style="861" customWidth="1"/>
    <col min="782" max="1024" width="0" style="861" hidden="1"/>
    <col min="1025" max="1025" width="4.5" style="861" customWidth="1"/>
    <col min="1026" max="1026" width="4.33203125" style="861" customWidth="1"/>
    <col min="1027" max="1027" width="29.5" style="861" customWidth="1"/>
    <col min="1028" max="1029" width="12.33203125" style="861" customWidth="1"/>
    <col min="1030" max="1030" width="10.83203125" style="861" customWidth="1"/>
    <col min="1031" max="1032" width="12.33203125" style="861" customWidth="1"/>
    <col min="1033" max="1033" width="10.83203125" style="861" customWidth="1"/>
    <col min="1034" max="1034" width="4.83203125" style="861" customWidth="1"/>
    <col min="1035" max="1037" width="9.33203125" style="861" customWidth="1"/>
    <col min="1038" max="1280" width="0" style="861" hidden="1"/>
    <col min="1281" max="1281" width="4.5" style="861" customWidth="1"/>
    <col min="1282" max="1282" width="4.33203125" style="861" customWidth="1"/>
    <col min="1283" max="1283" width="29.5" style="861" customWidth="1"/>
    <col min="1284" max="1285" width="12.33203125" style="861" customWidth="1"/>
    <col min="1286" max="1286" width="10.83203125" style="861" customWidth="1"/>
    <col min="1287" max="1288" width="12.33203125" style="861" customWidth="1"/>
    <col min="1289" max="1289" width="10.83203125" style="861" customWidth="1"/>
    <col min="1290" max="1290" width="4.83203125" style="861" customWidth="1"/>
    <col min="1291" max="1293" width="9.33203125" style="861" customWidth="1"/>
    <col min="1294" max="1536" width="0" style="861" hidden="1"/>
    <col min="1537" max="1537" width="4.5" style="861" customWidth="1"/>
    <col min="1538" max="1538" width="4.33203125" style="861" customWidth="1"/>
    <col min="1539" max="1539" width="29.5" style="861" customWidth="1"/>
    <col min="1540" max="1541" width="12.33203125" style="861" customWidth="1"/>
    <col min="1542" max="1542" width="10.83203125" style="861" customWidth="1"/>
    <col min="1543" max="1544" width="12.33203125" style="861" customWidth="1"/>
    <col min="1545" max="1545" width="10.83203125" style="861" customWidth="1"/>
    <col min="1546" max="1546" width="4.83203125" style="861" customWidth="1"/>
    <col min="1547" max="1549" width="9.33203125" style="861" customWidth="1"/>
    <col min="1550" max="1792" width="0" style="861" hidden="1"/>
    <col min="1793" max="1793" width="4.5" style="861" customWidth="1"/>
    <col min="1794" max="1794" width="4.33203125" style="861" customWidth="1"/>
    <col min="1795" max="1795" width="29.5" style="861" customWidth="1"/>
    <col min="1796" max="1797" width="12.33203125" style="861" customWidth="1"/>
    <col min="1798" max="1798" width="10.83203125" style="861" customWidth="1"/>
    <col min="1799" max="1800" width="12.33203125" style="861" customWidth="1"/>
    <col min="1801" max="1801" width="10.83203125" style="861" customWidth="1"/>
    <col min="1802" max="1802" width="4.83203125" style="861" customWidth="1"/>
    <col min="1803" max="1805" width="9.33203125" style="861" customWidth="1"/>
    <col min="1806" max="2048" width="0" style="861" hidden="1"/>
    <col min="2049" max="2049" width="4.5" style="861" customWidth="1"/>
    <col min="2050" max="2050" width="4.33203125" style="861" customWidth="1"/>
    <col min="2051" max="2051" width="29.5" style="861" customWidth="1"/>
    <col min="2052" max="2053" width="12.33203125" style="861" customWidth="1"/>
    <col min="2054" max="2054" width="10.83203125" style="861" customWidth="1"/>
    <col min="2055" max="2056" width="12.33203125" style="861" customWidth="1"/>
    <col min="2057" max="2057" width="10.83203125" style="861" customWidth="1"/>
    <col min="2058" max="2058" width="4.83203125" style="861" customWidth="1"/>
    <col min="2059" max="2061" width="9.33203125" style="861" customWidth="1"/>
    <col min="2062" max="2304" width="0" style="861" hidden="1"/>
    <col min="2305" max="2305" width="4.5" style="861" customWidth="1"/>
    <col min="2306" max="2306" width="4.33203125" style="861" customWidth="1"/>
    <col min="2307" max="2307" width="29.5" style="861" customWidth="1"/>
    <col min="2308" max="2309" width="12.33203125" style="861" customWidth="1"/>
    <col min="2310" max="2310" width="10.83203125" style="861" customWidth="1"/>
    <col min="2311" max="2312" width="12.33203125" style="861" customWidth="1"/>
    <col min="2313" max="2313" width="10.83203125" style="861" customWidth="1"/>
    <col min="2314" max="2314" width="4.83203125" style="861" customWidth="1"/>
    <col min="2315" max="2317" width="9.33203125" style="861" customWidth="1"/>
    <col min="2318" max="2560" width="0" style="861" hidden="1"/>
    <col min="2561" max="2561" width="4.5" style="861" customWidth="1"/>
    <col min="2562" max="2562" width="4.33203125" style="861" customWidth="1"/>
    <col min="2563" max="2563" width="29.5" style="861" customWidth="1"/>
    <col min="2564" max="2565" width="12.33203125" style="861" customWidth="1"/>
    <col min="2566" max="2566" width="10.83203125" style="861" customWidth="1"/>
    <col min="2567" max="2568" width="12.33203125" style="861" customWidth="1"/>
    <col min="2569" max="2569" width="10.83203125" style="861" customWidth="1"/>
    <col min="2570" max="2570" width="4.83203125" style="861" customWidth="1"/>
    <col min="2571" max="2573" width="9.33203125" style="861" customWidth="1"/>
    <col min="2574" max="2816" width="0" style="861" hidden="1"/>
    <col min="2817" max="2817" width="4.5" style="861" customWidth="1"/>
    <col min="2818" max="2818" width="4.33203125" style="861" customWidth="1"/>
    <col min="2819" max="2819" width="29.5" style="861" customWidth="1"/>
    <col min="2820" max="2821" width="12.33203125" style="861" customWidth="1"/>
    <col min="2822" max="2822" width="10.83203125" style="861" customWidth="1"/>
    <col min="2823" max="2824" width="12.33203125" style="861" customWidth="1"/>
    <col min="2825" max="2825" width="10.83203125" style="861" customWidth="1"/>
    <col min="2826" max="2826" width="4.83203125" style="861" customWidth="1"/>
    <col min="2827" max="2829" width="9.33203125" style="861" customWidth="1"/>
    <col min="2830" max="3072" width="0" style="861" hidden="1"/>
    <col min="3073" max="3073" width="4.5" style="861" customWidth="1"/>
    <col min="3074" max="3074" width="4.33203125" style="861" customWidth="1"/>
    <col min="3075" max="3075" width="29.5" style="861" customWidth="1"/>
    <col min="3076" max="3077" width="12.33203125" style="861" customWidth="1"/>
    <col min="3078" max="3078" width="10.83203125" style="861" customWidth="1"/>
    <col min="3079" max="3080" width="12.33203125" style="861" customWidth="1"/>
    <col min="3081" max="3081" width="10.83203125" style="861" customWidth="1"/>
    <col min="3082" max="3082" width="4.83203125" style="861" customWidth="1"/>
    <col min="3083" max="3085" width="9.33203125" style="861" customWidth="1"/>
    <col min="3086" max="3328" width="0" style="861" hidden="1"/>
    <col min="3329" max="3329" width="4.5" style="861" customWidth="1"/>
    <col min="3330" max="3330" width="4.33203125" style="861" customWidth="1"/>
    <col min="3331" max="3331" width="29.5" style="861" customWidth="1"/>
    <col min="3332" max="3333" width="12.33203125" style="861" customWidth="1"/>
    <col min="3334" max="3334" width="10.83203125" style="861" customWidth="1"/>
    <col min="3335" max="3336" width="12.33203125" style="861" customWidth="1"/>
    <col min="3337" max="3337" width="10.83203125" style="861" customWidth="1"/>
    <col min="3338" max="3338" width="4.83203125" style="861" customWidth="1"/>
    <col min="3339" max="3341" width="9.33203125" style="861" customWidth="1"/>
    <col min="3342" max="3584" width="0" style="861" hidden="1"/>
    <col min="3585" max="3585" width="4.5" style="861" customWidth="1"/>
    <col min="3586" max="3586" width="4.33203125" style="861" customWidth="1"/>
    <col min="3587" max="3587" width="29.5" style="861" customWidth="1"/>
    <col min="3588" max="3589" width="12.33203125" style="861" customWidth="1"/>
    <col min="3590" max="3590" width="10.83203125" style="861" customWidth="1"/>
    <col min="3591" max="3592" width="12.33203125" style="861" customWidth="1"/>
    <col min="3593" max="3593" width="10.83203125" style="861" customWidth="1"/>
    <col min="3594" max="3594" width="4.83203125" style="861" customWidth="1"/>
    <col min="3595" max="3597" width="9.33203125" style="861" customWidth="1"/>
    <col min="3598" max="3840" width="0" style="861" hidden="1"/>
    <col min="3841" max="3841" width="4.5" style="861" customWidth="1"/>
    <col min="3842" max="3842" width="4.33203125" style="861" customWidth="1"/>
    <col min="3843" max="3843" width="29.5" style="861" customWidth="1"/>
    <col min="3844" max="3845" width="12.33203125" style="861" customWidth="1"/>
    <col min="3846" max="3846" width="10.83203125" style="861" customWidth="1"/>
    <col min="3847" max="3848" width="12.33203125" style="861" customWidth="1"/>
    <col min="3849" max="3849" width="10.83203125" style="861" customWidth="1"/>
    <col min="3850" max="3850" width="4.83203125" style="861" customWidth="1"/>
    <col min="3851" max="3853" width="9.33203125" style="861" customWidth="1"/>
    <col min="3854" max="4096" width="0" style="861" hidden="1"/>
    <col min="4097" max="4097" width="4.5" style="861" customWidth="1"/>
    <col min="4098" max="4098" width="4.33203125" style="861" customWidth="1"/>
    <col min="4099" max="4099" width="29.5" style="861" customWidth="1"/>
    <col min="4100" max="4101" width="12.33203125" style="861" customWidth="1"/>
    <col min="4102" max="4102" width="10.83203125" style="861" customWidth="1"/>
    <col min="4103" max="4104" width="12.33203125" style="861" customWidth="1"/>
    <col min="4105" max="4105" width="10.83203125" style="861" customWidth="1"/>
    <col min="4106" max="4106" width="4.83203125" style="861" customWidth="1"/>
    <col min="4107" max="4109" width="9.33203125" style="861" customWidth="1"/>
    <col min="4110" max="4352" width="0" style="861" hidden="1"/>
    <col min="4353" max="4353" width="4.5" style="861" customWidth="1"/>
    <col min="4354" max="4354" width="4.33203125" style="861" customWidth="1"/>
    <col min="4355" max="4355" width="29.5" style="861" customWidth="1"/>
    <col min="4356" max="4357" width="12.33203125" style="861" customWidth="1"/>
    <col min="4358" max="4358" width="10.83203125" style="861" customWidth="1"/>
    <col min="4359" max="4360" width="12.33203125" style="861" customWidth="1"/>
    <col min="4361" max="4361" width="10.83203125" style="861" customWidth="1"/>
    <col min="4362" max="4362" width="4.83203125" style="861" customWidth="1"/>
    <col min="4363" max="4365" width="9.33203125" style="861" customWidth="1"/>
    <col min="4366" max="4608" width="0" style="861" hidden="1"/>
    <col min="4609" max="4609" width="4.5" style="861" customWidth="1"/>
    <col min="4610" max="4610" width="4.33203125" style="861" customWidth="1"/>
    <col min="4611" max="4611" width="29.5" style="861" customWidth="1"/>
    <col min="4612" max="4613" width="12.33203125" style="861" customWidth="1"/>
    <col min="4614" max="4614" width="10.83203125" style="861" customWidth="1"/>
    <col min="4615" max="4616" width="12.33203125" style="861" customWidth="1"/>
    <col min="4617" max="4617" width="10.83203125" style="861" customWidth="1"/>
    <col min="4618" max="4618" width="4.83203125" style="861" customWidth="1"/>
    <col min="4619" max="4621" width="9.33203125" style="861" customWidth="1"/>
    <col min="4622" max="4864" width="0" style="861" hidden="1"/>
    <col min="4865" max="4865" width="4.5" style="861" customWidth="1"/>
    <col min="4866" max="4866" width="4.33203125" style="861" customWidth="1"/>
    <col min="4867" max="4867" width="29.5" style="861" customWidth="1"/>
    <col min="4868" max="4869" width="12.33203125" style="861" customWidth="1"/>
    <col min="4870" max="4870" width="10.83203125" style="861" customWidth="1"/>
    <col min="4871" max="4872" width="12.33203125" style="861" customWidth="1"/>
    <col min="4873" max="4873" width="10.83203125" style="861" customWidth="1"/>
    <col min="4874" max="4874" width="4.83203125" style="861" customWidth="1"/>
    <col min="4875" max="4877" width="9.33203125" style="861" customWidth="1"/>
    <col min="4878" max="5120" width="0" style="861" hidden="1"/>
    <col min="5121" max="5121" width="4.5" style="861" customWidth="1"/>
    <col min="5122" max="5122" width="4.33203125" style="861" customWidth="1"/>
    <col min="5123" max="5123" width="29.5" style="861" customWidth="1"/>
    <col min="5124" max="5125" width="12.33203125" style="861" customWidth="1"/>
    <col min="5126" max="5126" width="10.83203125" style="861" customWidth="1"/>
    <col min="5127" max="5128" width="12.33203125" style="861" customWidth="1"/>
    <col min="5129" max="5129" width="10.83203125" style="861" customWidth="1"/>
    <col min="5130" max="5130" width="4.83203125" style="861" customWidth="1"/>
    <col min="5131" max="5133" width="9.33203125" style="861" customWidth="1"/>
    <col min="5134" max="5376" width="0" style="861" hidden="1"/>
    <col min="5377" max="5377" width="4.5" style="861" customWidth="1"/>
    <col min="5378" max="5378" width="4.33203125" style="861" customWidth="1"/>
    <col min="5379" max="5379" width="29.5" style="861" customWidth="1"/>
    <col min="5380" max="5381" width="12.33203125" style="861" customWidth="1"/>
    <col min="5382" max="5382" width="10.83203125" style="861" customWidth="1"/>
    <col min="5383" max="5384" width="12.33203125" style="861" customWidth="1"/>
    <col min="5385" max="5385" width="10.83203125" style="861" customWidth="1"/>
    <col min="5386" max="5386" width="4.83203125" style="861" customWidth="1"/>
    <col min="5387" max="5389" width="9.33203125" style="861" customWidth="1"/>
    <col min="5390" max="5632" width="0" style="861" hidden="1"/>
    <col min="5633" max="5633" width="4.5" style="861" customWidth="1"/>
    <col min="5634" max="5634" width="4.33203125" style="861" customWidth="1"/>
    <col min="5635" max="5635" width="29.5" style="861" customWidth="1"/>
    <col min="5636" max="5637" width="12.33203125" style="861" customWidth="1"/>
    <col min="5638" max="5638" width="10.83203125" style="861" customWidth="1"/>
    <col min="5639" max="5640" width="12.33203125" style="861" customWidth="1"/>
    <col min="5641" max="5641" width="10.83203125" style="861" customWidth="1"/>
    <col min="5642" max="5642" width="4.83203125" style="861" customWidth="1"/>
    <col min="5643" max="5645" width="9.33203125" style="861" customWidth="1"/>
    <col min="5646" max="5888" width="0" style="861" hidden="1"/>
    <col min="5889" max="5889" width="4.5" style="861" customWidth="1"/>
    <col min="5890" max="5890" width="4.33203125" style="861" customWidth="1"/>
    <col min="5891" max="5891" width="29.5" style="861" customWidth="1"/>
    <col min="5892" max="5893" width="12.33203125" style="861" customWidth="1"/>
    <col min="5894" max="5894" width="10.83203125" style="861" customWidth="1"/>
    <col min="5895" max="5896" width="12.33203125" style="861" customWidth="1"/>
    <col min="5897" max="5897" width="10.83203125" style="861" customWidth="1"/>
    <col min="5898" max="5898" width="4.83203125" style="861" customWidth="1"/>
    <col min="5899" max="5901" width="9.33203125" style="861" customWidth="1"/>
    <col min="5902" max="6144" width="0" style="861" hidden="1"/>
    <col min="6145" max="6145" width="4.5" style="861" customWidth="1"/>
    <col min="6146" max="6146" width="4.33203125" style="861" customWidth="1"/>
    <col min="6147" max="6147" width="29.5" style="861" customWidth="1"/>
    <col min="6148" max="6149" width="12.33203125" style="861" customWidth="1"/>
    <col min="6150" max="6150" width="10.83203125" style="861" customWidth="1"/>
    <col min="6151" max="6152" width="12.33203125" style="861" customWidth="1"/>
    <col min="6153" max="6153" width="10.83203125" style="861" customWidth="1"/>
    <col min="6154" max="6154" width="4.83203125" style="861" customWidth="1"/>
    <col min="6155" max="6157" width="9.33203125" style="861" customWidth="1"/>
    <col min="6158" max="6400" width="0" style="861" hidden="1"/>
    <col min="6401" max="6401" width="4.5" style="861" customWidth="1"/>
    <col min="6402" max="6402" width="4.33203125" style="861" customWidth="1"/>
    <col min="6403" max="6403" width="29.5" style="861" customWidth="1"/>
    <col min="6404" max="6405" width="12.33203125" style="861" customWidth="1"/>
    <col min="6406" max="6406" width="10.83203125" style="861" customWidth="1"/>
    <col min="6407" max="6408" width="12.33203125" style="861" customWidth="1"/>
    <col min="6409" max="6409" width="10.83203125" style="861" customWidth="1"/>
    <col min="6410" max="6410" width="4.83203125" style="861" customWidth="1"/>
    <col min="6411" max="6413" width="9.33203125" style="861" customWidth="1"/>
    <col min="6414" max="6656" width="0" style="861" hidden="1"/>
    <col min="6657" max="6657" width="4.5" style="861" customWidth="1"/>
    <col min="6658" max="6658" width="4.33203125" style="861" customWidth="1"/>
    <col min="6659" max="6659" width="29.5" style="861" customWidth="1"/>
    <col min="6660" max="6661" width="12.33203125" style="861" customWidth="1"/>
    <col min="6662" max="6662" width="10.83203125" style="861" customWidth="1"/>
    <col min="6663" max="6664" width="12.33203125" style="861" customWidth="1"/>
    <col min="6665" max="6665" width="10.83203125" style="861" customWidth="1"/>
    <col min="6666" max="6666" width="4.83203125" style="861" customWidth="1"/>
    <col min="6667" max="6669" width="9.33203125" style="861" customWidth="1"/>
    <col min="6670" max="6912" width="0" style="861" hidden="1"/>
    <col min="6913" max="6913" width="4.5" style="861" customWidth="1"/>
    <col min="6914" max="6914" width="4.33203125" style="861" customWidth="1"/>
    <col min="6915" max="6915" width="29.5" style="861" customWidth="1"/>
    <col min="6916" max="6917" width="12.33203125" style="861" customWidth="1"/>
    <col min="6918" max="6918" width="10.83203125" style="861" customWidth="1"/>
    <col min="6919" max="6920" width="12.33203125" style="861" customWidth="1"/>
    <col min="6921" max="6921" width="10.83203125" style="861" customWidth="1"/>
    <col min="6922" max="6922" width="4.83203125" style="861" customWidth="1"/>
    <col min="6923" max="6925" width="9.33203125" style="861" customWidth="1"/>
    <col min="6926" max="7168" width="0" style="861" hidden="1"/>
    <col min="7169" max="7169" width="4.5" style="861" customWidth="1"/>
    <col min="7170" max="7170" width="4.33203125" style="861" customWidth="1"/>
    <col min="7171" max="7171" width="29.5" style="861" customWidth="1"/>
    <col min="7172" max="7173" width="12.33203125" style="861" customWidth="1"/>
    <col min="7174" max="7174" width="10.83203125" style="861" customWidth="1"/>
    <col min="7175" max="7176" width="12.33203125" style="861" customWidth="1"/>
    <col min="7177" max="7177" width="10.83203125" style="861" customWidth="1"/>
    <col min="7178" max="7178" width="4.83203125" style="861" customWidth="1"/>
    <col min="7179" max="7181" width="9.33203125" style="861" customWidth="1"/>
    <col min="7182" max="7424" width="0" style="861" hidden="1"/>
    <col min="7425" max="7425" width="4.5" style="861" customWidth="1"/>
    <col min="7426" max="7426" width="4.33203125" style="861" customWidth="1"/>
    <col min="7427" max="7427" width="29.5" style="861" customWidth="1"/>
    <col min="7428" max="7429" width="12.33203125" style="861" customWidth="1"/>
    <col min="7430" max="7430" width="10.83203125" style="861" customWidth="1"/>
    <col min="7431" max="7432" width="12.33203125" style="861" customWidth="1"/>
    <col min="7433" max="7433" width="10.83203125" style="861" customWidth="1"/>
    <col min="7434" max="7434" width="4.83203125" style="861" customWidth="1"/>
    <col min="7435" max="7437" width="9.33203125" style="861" customWidth="1"/>
    <col min="7438" max="7680" width="0" style="861" hidden="1"/>
    <col min="7681" max="7681" width="4.5" style="861" customWidth="1"/>
    <col min="7682" max="7682" width="4.33203125" style="861" customWidth="1"/>
    <col min="7683" max="7683" width="29.5" style="861" customWidth="1"/>
    <col min="7684" max="7685" width="12.33203125" style="861" customWidth="1"/>
    <col min="7686" max="7686" width="10.83203125" style="861" customWidth="1"/>
    <col min="7687" max="7688" width="12.33203125" style="861" customWidth="1"/>
    <col min="7689" max="7689" width="10.83203125" style="861" customWidth="1"/>
    <col min="7690" max="7690" width="4.83203125" style="861" customWidth="1"/>
    <col min="7691" max="7693" width="9.33203125" style="861" customWidth="1"/>
    <col min="7694" max="7936" width="0" style="861" hidden="1"/>
    <col min="7937" max="7937" width="4.5" style="861" customWidth="1"/>
    <col min="7938" max="7938" width="4.33203125" style="861" customWidth="1"/>
    <col min="7939" max="7939" width="29.5" style="861" customWidth="1"/>
    <col min="7940" max="7941" width="12.33203125" style="861" customWidth="1"/>
    <col min="7942" max="7942" width="10.83203125" style="861" customWidth="1"/>
    <col min="7943" max="7944" width="12.33203125" style="861" customWidth="1"/>
    <col min="7945" max="7945" width="10.83203125" style="861" customWidth="1"/>
    <col min="7946" max="7946" width="4.83203125" style="861" customWidth="1"/>
    <col min="7947" max="7949" width="9.33203125" style="861" customWidth="1"/>
    <col min="7950" max="8192" width="0" style="861" hidden="1"/>
    <col min="8193" max="8193" width="4.5" style="861" customWidth="1"/>
    <col min="8194" max="8194" width="4.33203125" style="861" customWidth="1"/>
    <col min="8195" max="8195" width="29.5" style="861" customWidth="1"/>
    <col min="8196" max="8197" width="12.33203125" style="861" customWidth="1"/>
    <col min="8198" max="8198" width="10.83203125" style="861" customWidth="1"/>
    <col min="8199" max="8200" width="12.33203125" style="861" customWidth="1"/>
    <col min="8201" max="8201" width="10.83203125" style="861" customWidth="1"/>
    <col min="8202" max="8202" width="4.83203125" style="861" customWidth="1"/>
    <col min="8203" max="8205" width="9.33203125" style="861" customWidth="1"/>
    <col min="8206" max="8448" width="0" style="861" hidden="1"/>
    <col min="8449" max="8449" width="4.5" style="861" customWidth="1"/>
    <col min="8450" max="8450" width="4.33203125" style="861" customWidth="1"/>
    <col min="8451" max="8451" width="29.5" style="861" customWidth="1"/>
    <col min="8452" max="8453" width="12.33203125" style="861" customWidth="1"/>
    <col min="8454" max="8454" width="10.83203125" style="861" customWidth="1"/>
    <col min="8455" max="8456" width="12.33203125" style="861" customWidth="1"/>
    <col min="8457" max="8457" width="10.83203125" style="861" customWidth="1"/>
    <col min="8458" max="8458" width="4.83203125" style="861" customWidth="1"/>
    <col min="8459" max="8461" width="9.33203125" style="861" customWidth="1"/>
    <col min="8462" max="8704" width="0" style="861" hidden="1"/>
    <col min="8705" max="8705" width="4.5" style="861" customWidth="1"/>
    <col min="8706" max="8706" width="4.33203125" style="861" customWidth="1"/>
    <col min="8707" max="8707" width="29.5" style="861" customWidth="1"/>
    <col min="8708" max="8709" width="12.33203125" style="861" customWidth="1"/>
    <col min="8710" max="8710" width="10.83203125" style="861" customWidth="1"/>
    <col min="8711" max="8712" width="12.33203125" style="861" customWidth="1"/>
    <col min="8713" max="8713" width="10.83203125" style="861" customWidth="1"/>
    <col min="8714" max="8714" width="4.83203125" style="861" customWidth="1"/>
    <col min="8715" max="8717" width="9.33203125" style="861" customWidth="1"/>
    <col min="8718" max="8960" width="0" style="861" hidden="1"/>
    <col min="8961" max="8961" width="4.5" style="861" customWidth="1"/>
    <col min="8962" max="8962" width="4.33203125" style="861" customWidth="1"/>
    <col min="8963" max="8963" width="29.5" style="861" customWidth="1"/>
    <col min="8964" max="8965" width="12.33203125" style="861" customWidth="1"/>
    <col min="8966" max="8966" width="10.83203125" style="861" customWidth="1"/>
    <col min="8967" max="8968" width="12.33203125" style="861" customWidth="1"/>
    <col min="8969" max="8969" width="10.83203125" style="861" customWidth="1"/>
    <col min="8970" max="8970" width="4.83203125" style="861" customWidth="1"/>
    <col min="8971" max="8973" width="9.33203125" style="861" customWidth="1"/>
    <col min="8974" max="9216" width="0" style="861" hidden="1"/>
    <col min="9217" max="9217" width="4.5" style="861" customWidth="1"/>
    <col min="9218" max="9218" width="4.33203125" style="861" customWidth="1"/>
    <col min="9219" max="9219" width="29.5" style="861" customWidth="1"/>
    <col min="9220" max="9221" width="12.33203125" style="861" customWidth="1"/>
    <col min="9222" max="9222" width="10.83203125" style="861" customWidth="1"/>
    <col min="9223" max="9224" width="12.33203125" style="861" customWidth="1"/>
    <col min="9225" max="9225" width="10.83203125" style="861" customWidth="1"/>
    <col min="9226" max="9226" width="4.83203125" style="861" customWidth="1"/>
    <col min="9227" max="9229" width="9.33203125" style="861" customWidth="1"/>
    <col min="9230" max="9472" width="0" style="861" hidden="1"/>
    <col min="9473" max="9473" width="4.5" style="861" customWidth="1"/>
    <col min="9474" max="9474" width="4.33203125" style="861" customWidth="1"/>
    <col min="9475" max="9475" width="29.5" style="861" customWidth="1"/>
    <col min="9476" max="9477" width="12.33203125" style="861" customWidth="1"/>
    <col min="9478" max="9478" width="10.83203125" style="861" customWidth="1"/>
    <col min="9479" max="9480" width="12.33203125" style="861" customWidth="1"/>
    <col min="9481" max="9481" width="10.83203125" style="861" customWidth="1"/>
    <col min="9482" max="9482" width="4.83203125" style="861" customWidth="1"/>
    <col min="9483" max="9485" width="9.33203125" style="861" customWidth="1"/>
    <col min="9486" max="9728" width="0" style="861" hidden="1"/>
    <col min="9729" max="9729" width="4.5" style="861" customWidth="1"/>
    <col min="9730" max="9730" width="4.33203125" style="861" customWidth="1"/>
    <col min="9731" max="9731" width="29.5" style="861" customWidth="1"/>
    <col min="9732" max="9733" width="12.33203125" style="861" customWidth="1"/>
    <col min="9734" max="9734" width="10.83203125" style="861" customWidth="1"/>
    <col min="9735" max="9736" width="12.33203125" style="861" customWidth="1"/>
    <col min="9737" max="9737" width="10.83203125" style="861" customWidth="1"/>
    <col min="9738" max="9738" width="4.83203125" style="861" customWidth="1"/>
    <col min="9739" max="9741" width="9.33203125" style="861" customWidth="1"/>
    <col min="9742" max="9984" width="0" style="861" hidden="1"/>
    <col min="9985" max="9985" width="4.5" style="861" customWidth="1"/>
    <col min="9986" max="9986" width="4.33203125" style="861" customWidth="1"/>
    <col min="9987" max="9987" width="29.5" style="861" customWidth="1"/>
    <col min="9988" max="9989" width="12.33203125" style="861" customWidth="1"/>
    <col min="9990" max="9990" width="10.83203125" style="861" customWidth="1"/>
    <col min="9991" max="9992" width="12.33203125" style="861" customWidth="1"/>
    <col min="9993" max="9993" width="10.83203125" style="861" customWidth="1"/>
    <col min="9994" max="9994" width="4.83203125" style="861" customWidth="1"/>
    <col min="9995" max="9997" width="9.33203125" style="861" customWidth="1"/>
    <col min="9998" max="10240" width="0" style="861" hidden="1"/>
    <col min="10241" max="10241" width="4.5" style="861" customWidth="1"/>
    <col min="10242" max="10242" width="4.33203125" style="861" customWidth="1"/>
    <col min="10243" max="10243" width="29.5" style="861" customWidth="1"/>
    <col min="10244" max="10245" width="12.33203125" style="861" customWidth="1"/>
    <col min="10246" max="10246" width="10.83203125" style="861" customWidth="1"/>
    <col min="10247" max="10248" width="12.33203125" style="861" customWidth="1"/>
    <col min="10249" max="10249" width="10.83203125" style="861" customWidth="1"/>
    <col min="10250" max="10250" width="4.83203125" style="861" customWidth="1"/>
    <col min="10251" max="10253" width="9.33203125" style="861" customWidth="1"/>
    <col min="10254" max="10496" width="0" style="861" hidden="1"/>
    <col min="10497" max="10497" width="4.5" style="861" customWidth="1"/>
    <col min="10498" max="10498" width="4.33203125" style="861" customWidth="1"/>
    <col min="10499" max="10499" width="29.5" style="861" customWidth="1"/>
    <col min="10500" max="10501" width="12.33203125" style="861" customWidth="1"/>
    <col min="10502" max="10502" width="10.83203125" style="861" customWidth="1"/>
    <col min="10503" max="10504" width="12.33203125" style="861" customWidth="1"/>
    <col min="10505" max="10505" width="10.83203125" style="861" customWidth="1"/>
    <col min="10506" max="10506" width="4.83203125" style="861" customWidth="1"/>
    <col min="10507" max="10509" width="9.33203125" style="861" customWidth="1"/>
    <col min="10510" max="10752" width="0" style="861" hidden="1"/>
    <col min="10753" max="10753" width="4.5" style="861" customWidth="1"/>
    <col min="10754" max="10754" width="4.33203125" style="861" customWidth="1"/>
    <col min="10755" max="10755" width="29.5" style="861" customWidth="1"/>
    <col min="10756" max="10757" width="12.33203125" style="861" customWidth="1"/>
    <col min="10758" max="10758" width="10.83203125" style="861" customWidth="1"/>
    <col min="10759" max="10760" width="12.33203125" style="861" customWidth="1"/>
    <col min="10761" max="10761" width="10.83203125" style="861" customWidth="1"/>
    <col min="10762" max="10762" width="4.83203125" style="861" customWidth="1"/>
    <col min="10763" max="10765" width="9.33203125" style="861" customWidth="1"/>
    <col min="10766" max="11008" width="0" style="861" hidden="1"/>
    <col min="11009" max="11009" width="4.5" style="861" customWidth="1"/>
    <col min="11010" max="11010" width="4.33203125" style="861" customWidth="1"/>
    <col min="11011" max="11011" width="29.5" style="861" customWidth="1"/>
    <col min="11012" max="11013" width="12.33203125" style="861" customWidth="1"/>
    <col min="11014" max="11014" width="10.83203125" style="861" customWidth="1"/>
    <col min="11015" max="11016" width="12.33203125" style="861" customWidth="1"/>
    <col min="11017" max="11017" width="10.83203125" style="861" customWidth="1"/>
    <col min="11018" max="11018" width="4.83203125" style="861" customWidth="1"/>
    <col min="11019" max="11021" width="9.33203125" style="861" customWidth="1"/>
    <col min="11022" max="11264" width="0" style="861" hidden="1"/>
    <col min="11265" max="11265" width="4.5" style="861" customWidth="1"/>
    <col min="11266" max="11266" width="4.33203125" style="861" customWidth="1"/>
    <col min="11267" max="11267" width="29.5" style="861" customWidth="1"/>
    <col min="11268" max="11269" width="12.33203125" style="861" customWidth="1"/>
    <col min="11270" max="11270" width="10.83203125" style="861" customWidth="1"/>
    <col min="11271" max="11272" width="12.33203125" style="861" customWidth="1"/>
    <col min="11273" max="11273" width="10.83203125" style="861" customWidth="1"/>
    <col min="11274" max="11274" width="4.83203125" style="861" customWidth="1"/>
    <col min="11275" max="11277" width="9.33203125" style="861" customWidth="1"/>
    <col min="11278" max="11520" width="0" style="861" hidden="1"/>
    <col min="11521" max="11521" width="4.5" style="861" customWidth="1"/>
    <col min="11522" max="11522" width="4.33203125" style="861" customWidth="1"/>
    <col min="11523" max="11523" width="29.5" style="861" customWidth="1"/>
    <col min="11524" max="11525" width="12.33203125" style="861" customWidth="1"/>
    <col min="11526" max="11526" width="10.83203125" style="861" customWidth="1"/>
    <col min="11527" max="11528" width="12.33203125" style="861" customWidth="1"/>
    <col min="11529" max="11529" width="10.83203125" style="861" customWidth="1"/>
    <col min="11530" max="11530" width="4.83203125" style="861" customWidth="1"/>
    <col min="11531" max="11533" width="9.33203125" style="861" customWidth="1"/>
    <col min="11534" max="11776" width="0" style="861" hidden="1"/>
    <col min="11777" max="11777" width="4.5" style="861" customWidth="1"/>
    <col min="11778" max="11778" width="4.33203125" style="861" customWidth="1"/>
    <col min="11779" max="11779" width="29.5" style="861" customWidth="1"/>
    <col min="11780" max="11781" width="12.33203125" style="861" customWidth="1"/>
    <col min="11782" max="11782" width="10.83203125" style="861" customWidth="1"/>
    <col min="11783" max="11784" width="12.33203125" style="861" customWidth="1"/>
    <col min="11785" max="11785" width="10.83203125" style="861" customWidth="1"/>
    <col min="11786" max="11786" width="4.83203125" style="861" customWidth="1"/>
    <col min="11787" max="11789" width="9.33203125" style="861" customWidth="1"/>
    <col min="11790" max="12032" width="0" style="861" hidden="1"/>
    <col min="12033" max="12033" width="4.5" style="861" customWidth="1"/>
    <col min="12034" max="12034" width="4.33203125" style="861" customWidth="1"/>
    <col min="12035" max="12035" width="29.5" style="861" customWidth="1"/>
    <col min="12036" max="12037" width="12.33203125" style="861" customWidth="1"/>
    <col min="12038" max="12038" width="10.83203125" style="861" customWidth="1"/>
    <col min="12039" max="12040" width="12.33203125" style="861" customWidth="1"/>
    <col min="12041" max="12041" width="10.83203125" style="861" customWidth="1"/>
    <col min="12042" max="12042" width="4.83203125" style="861" customWidth="1"/>
    <col min="12043" max="12045" width="9.33203125" style="861" customWidth="1"/>
    <col min="12046" max="12288" width="0" style="861" hidden="1"/>
    <col min="12289" max="12289" width="4.5" style="861" customWidth="1"/>
    <col min="12290" max="12290" width="4.33203125" style="861" customWidth="1"/>
    <col min="12291" max="12291" width="29.5" style="861" customWidth="1"/>
    <col min="12292" max="12293" width="12.33203125" style="861" customWidth="1"/>
    <col min="12294" max="12294" width="10.83203125" style="861" customWidth="1"/>
    <col min="12295" max="12296" width="12.33203125" style="861" customWidth="1"/>
    <col min="12297" max="12297" width="10.83203125" style="861" customWidth="1"/>
    <col min="12298" max="12298" width="4.83203125" style="861" customWidth="1"/>
    <col min="12299" max="12301" width="9.33203125" style="861" customWidth="1"/>
    <col min="12302" max="12544" width="0" style="861" hidden="1"/>
    <col min="12545" max="12545" width="4.5" style="861" customWidth="1"/>
    <col min="12546" max="12546" width="4.33203125" style="861" customWidth="1"/>
    <col min="12547" max="12547" width="29.5" style="861" customWidth="1"/>
    <col min="12548" max="12549" width="12.33203125" style="861" customWidth="1"/>
    <col min="12550" max="12550" width="10.83203125" style="861" customWidth="1"/>
    <col min="12551" max="12552" width="12.33203125" style="861" customWidth="1"/>
    <col min="12553" max="12553" width="10.83203125" style="861" customWidth="1"/>
    <col min="12554" max="12554" width="4.83203125" style="861" customWidth="1"/>
    <col min="12555" max="12557" width="9.33203125" style="861" customWidth="1"/>
    <col min="12558" max="12800" width="0" style="861" hidden="1"/>
    <col min="12801" max="12801" width="4.5" style="861" customWidth="1"/>
    <col min="12802" max="12802" width="4.33203125" style="861" customWidth="1"/>
    <col min="12803" max="12803" width="29.5" style="861" customWidth="1"/>
    <col min="12804" max="12805" width="12.33203125" style="861" customWidth="1"/>
    <col min="12806" max="12806" width="10.83203125" style="861" customWidth="1"/>
    <col min="12807" max="12808" width="12.33203125" style="861" customWidth="1"/>
    <col min="12809" max="12809" width="10.83203125" style="861" customWidth="1"/>
    <col min="12810" max="12810" width="4.83203125" style="861" customWidth="1"/>
    <col min="12811" max="12813" width="9.33203125" style="861" customWidth="1"/>
    <col min="12814" max="13056" width="0" style="861" hidden="1"/>
    <col min="13057" max="13057" width="4.5" style="861" customWidth="1"/>
    <col min="13058" max="13058" width="4.33203125" style="861" customWidth="1"/>
    <col min="13059" max="13059" width="29.5" style="861" customWidth="1"/>
    <col min="13060" max="13061" width="12.33203125" style="861" customWidth="1"/>
    <col min="13062" max="13062" width="10.83203125" style="861" customWidth="1"/>
    <col min="13063" max="13064" width="12.33203125" style="861" customWidth="1"/>
    <col min="13065" max="13065" width="10.83203125" style="861" customWidth="1"/>
    <col min="13066" max="13066" width="4.83203125" style="861" customWidth="1"/>
    <col min="13067" max="13069" width="9.33203125" style="861" customWidth="1"/>
    <col min="13070" max="13312" width="0" style="861" hidden="1"/>
    <col min="13313" max="13313" width="4.5" style="861" customWidth="1"/>
    <col min="13314" max="13314" width="4.33203125" style="861" customWidth="1"/>
    <col min="13315" max="13315" width="29.5" style="861" customWidth="1"/>
    <col min="13316" max="13317" width="12.33203125" style="861" customWidth="1"/>
    <col min="13318" max="13318" width="10.83203125" style="861" customWidth="1"/>
    <col min="13319" max="13320" width="12.33203125" style="861" customWidth="1"/>
    <col min="13321" max="13321" width="10.83203125" style="861" customWidth="1"/>
    <col min="13322" max="13322" width="4.83203125" style="861" customWidth="1"/>
    <col min="13323" max="13325" width="9.33203125" style="861" customWidth="1"/>
    <col min="13326" max="13568" width="0" style="861" hidden="1"/>
    <col min="13569" max="13569" width="4.5" style="861" customWidth="1"/>
    <col min="13570" max="13570" width="4.33203125" style="861" customWidth="1"/>
    <col min="13571" max="13571" width="29.5" style="861" customWidth="1"/>
    <col min="13572" max="13573" width="12.33203125" style="861" customWidth="1"/>
    <col min="13574" max="13574" width="10.83203125" style="861" customWidth="1"/>
    <col min="13575" max="13576" width="12.33203125" style="861" customWidth="1"/>
    <col min="13577" max="13577" width="10.83203125" style="861" customWidth="1"/>
    <col min="13578" max="13578" width="4.83203125" style="861" customWidth="1"/>
    <col min="13579" max="13581" width="9.33203125" style="861" customWidth="1"/>
    <col min="13582" max="13824" width="0" style="861" hidden="1"/>
    <col min="13825" max="13825" width="4.5" style="861" customWidth="1"/>
    <col min="13826" max="13826" width="4.33203125" style="861" customWidth="1"/>
    <col min="13827" max="13827" width="29.5" style="861" customWidth="1"/>
    <col min="13828" max="13829" width="12.33203125" style="861" customWidth="1"/>
    <col min="13830" max="13830" width="10.83203125" style="861" customWidth="1"/>
    <col min="13831" max="13832" width="12.33203125" style="861" customWidth="1"/>
    <col min="13833" max="13833" width="10.83203125" style="861" customWidth="1"/>
    <col min="13834" max="13834" width="4.83203125" style="861" customWidth="1"/>
    <col min="13835" max="13837" width="9.33203125" style="861" customWidth="1"/>
    <col min="13838" max="14080" width="0" style="861" hidden="1"/>
    <col min="14081" max="14081" width="4.5" style="861" customWidth="1"/>
    <col min="14082" max="14082" width="4.33203125" style="861" customWidth="1"/>
    <col min="14083" max="14083" width="29.5" style="861" customWidth="1"/>
    <col min="14084" max="14085" width="12.33203125" style="861" customWidth="1"/>
    <col min="14086" max="14086" width="10.83203125" style="861" customWidth="1"/>
    <col min="14087" max="14088" width="12.33203125" style="861" customWidth="1"/>
    <col min="14089" max="14089" width="10.83203125" style="861" customWidth="1"/>
    <col min="14090" max="14090" width="4.83203125" style="861" customWidth="1"/>
    <col min="14091" max="14093" width="9.33203125" style="861" customWidth="1"/>
    <col min="14094" max="14336" width="0" style="861" hidden="1"/>
    <col min="14337" max="14337" width="4.5" style="861" customWidth="1"/>
    <col min="14338" max="14338" width="4.33203125" style="861" customWidth="1"/>
    <col min="14339" max="14339" width="29.5" style="861" customWidth="1"/>
    <col min="14340" max="14341" width="12.33203125" style="861" customWidth="1"/>
    <col min="14342" max="14342" width="10.83203125" style="861" customWidth="1"/>
    <col min="14343" max="14344" width="12.33203125" style="861" customWidth="1"/>
    <col min="14345" max="14345" width="10.83203125" style="861" customWidth="1"/>
    <col min="14346" max="14346" width="4.83203125" style="861" customWidth="1"/>
    <col min="14347" max="14349" width="9.33203125" style="861" customWidth="1"/>
    <col min="14350" max="14592" width="0" style="861" hidden="1"/>
    <col min="14593" max="14593" width="4.5" style="861" customWidth="1"/>
    <col min="14594" max="14594" width="4.33203125" style="861" customWidth="1"/>
    <col min="14595" max="14595" width="29.5" style="861" customWidth="1"/>
    <col min="14596" max="14597" width="12.33203125" style="861" customWidth="1"/>
    <col min="14598" max="14598" width="10.83203125" style="861" customWidth="1"/>
    <col min="14599" max="14600" width="12.33203125" style="861" customWidth="1"/>
    <col min="14601" max="14601" width="10.83203125" style="861" customWidth="1"/>
    <col min="14602" max="14602" width="4.83203125" style="861" customWidth="1"/>
    <col min="14603" max="14605" width="9.33203125" style="861" customWidth="1"/>
    <col min="14606" max="14848" width="0" style="861" hidden="1"/>
    <col min="14849" max="14849" width="4.5" style="861" customWidth="1"/>
    <col min="14850" max="14850" width="4.33203125" style="861" customWidth="1"/>
    <col min="14851" max="14851" width="29.5" style="861" customWidth="1"/>
    <col min="14852" max="14853" width="12.33203125" style="861" customWidth="1"/>
    <col min="14854" max="14854" width="10.83203125" style="861" customWidth="1"/>
    <col min="14855" max="14856" width="12.33203125" style="861" customWidth="1"/>
    <col min="14857" max="14857" width="10.83203125" style="861" customWidth="1"/>
    <col min="14858" max="14858" width="4.83203125" style="861" customWidth="1"/>
    <col min="14859" max="14861" width="9.33203125" style="861" customWidth="1"/>
    <col min="14862" max="15104" width="0" style="861" hidden="1"/>
    <col min="15105" max="15105" width="4.5" style="861" customWidth="1"/>
    <col min="15106" max="15106" width="4.33203125" style="861" customWidth="1"/>
    <col min="15107" max="15107" width="29.5" style="861" customWidth="1"/>
    <col min="15108" max="15109" width="12.33203125" style="861" customWidth="1"/>
    <col min="15110" max="15110" width="10.83203125" style="861" customWidth="1"/>
    <col min="15111" max="15112" width="12.33203125" style="861" customWidth="1"/>
    <col min="15113" max="15113" width="10.83203125" style="861" customWidth="1"/>
    <col min="15114" max="15114" width="4.83203125" style="861" customWidth="1"/>
    <col min="15115" max="15117" width="9.33203125" style="861" customWidth="1"/>
    <col min="15118" max="15360" width="0" style="861" hidden="1"/>
    <col min="15361" max="15361" width="4.5" style="861" customWidth="1"/>
    <col min="15362" max="15362" width="4.33203125" style="861" customWidth="1"/>
    <col min="15363" max="15363" width="29.5" style="861" customWidth="1"/>
    <col min="15364" max="15365" width="12.33203125" style="861" customWidth="1"/>
    <col min="15366" max="15366" width="10.83203125" style="861" customWidth="1"/>
    <col min="15367" max="15368" width="12.33203125" style="861" customWidth="1"/>
    <col min="15369" max="15369" width="10.83203125" style="861" customWidth="1"/>
    <col min="15370" max="15370" width="4.83203125" style="861" customWidth="1"/>
    <col min="15371" max="15373" width="9.33203125" style="861" customWidth="1"/>
    <col min="15374" max="15616" width="0" style="861" hidden="1"/>
    <col min="15617" max="15617" width="4.5" style="861" customWidth="1"/>
    <col min="15618" max="15618" width="4.33203125" style="861" customWidth="1"/>
    <col min="15619" max="15619" width="29.5" style="861" customWidth="1"/>
    <col min="15620" max="15621" width="12.33203125" style="861" customWidth="1"/>
    <col min="15622" max="15622" width="10.83203125" style="861" customWidth="1"/>
    <col min="15623" max="15624" width="12.33203125" style="861" customWidth="1"/>
    <col min="15625" max="15625" width="10.83203125" style="861" customWidth="1"/>
    <col min="15626" max="15626" width="4.83203125" style="861" customWidth="1"/>
    <col min="15627" max="15629" width="9.33203125" style="861" customWidth="1"/>
    <col min="15630" max="15872" width="0" style="861" hidden="1"/>
    <col min="15873" max="15873" width="4.5" style="861" customWidth="1"/>
    <col min="15874" max="15874" width="4.33203125" style="861" customWidth="1"/>
    <col min="15875" max="15875" width="29.5" style="861" customWidth="1"/>
    <col min="15876" max="15877" width="12.33203125" style="861" customWidth="1"/>
    <col min="15878" max="15878" width="10.83203125" style="861" customWidth="1"/>
    <col min="15879" max="15880" width="12.33203125" style="861" customWidth="1"/>
    <col min="15881" max="15881" width="10.83203125" style="861" customWidth="1"/>
    <col min="15882" max="15882" width="4.83203125" style="861" customWidth="1"/>
    <col min="15883" max="15885" width="9.33203125" style="861" customWidth="1"/>
    <col min="15886" max="16128" width="0" style="861" hidden="1"/>
    <col min="16129" max="16129" width="4.5" style="861" customWidth="1"/>
    <col min="16130" max="16130" width="4.33203125" style="861" customWidth="1"/>
    <col min="16131" max="16131" width="29.5" style="861" customWidth="1"/>
    <col min="16132" max="16133" width="12.33203125" style="861" customWidth="1"/>
    <col min="16134" max="16134" width="10.83203125" style="861" customWidth="1"/>
    <col min="16135" max="16136" width="12.33203125" style="861" customWidth="1"/>
    <col min="16137" max="16137" width="10.83203125" style="861" customWidth="1"/>
    <col min="16138" max="16138" width="4.83203125" style="861" customWidth="1"/>
    <col min="16139" max="16141" width="9.33203125" style="861" customWidth="1"/>
    <col min="16142" max="16384" width="0" style="861" hidden="1"/>
  </cols>
  <sheetData>
    <row r="1" spans="1:10" ht="9.75" customHeight="1">
      <c r="A1" s="857">
        <v>34</v>
      </c>
      <c r="B1" s="857"/>
      <c r="C1" s="857"/>
      <c r="D1" s="858"/>
      <c r="E1" s="858"/>
      <c r="F1" s="859"/>
      <c r="G1" s="858"/>
      <c r="H1" s="860"/>
      <c r="J1" s="862" t="s">
        <v>1620</v>
      </c>
    </row>
    <row r="2" spans="1:10" ht="10.5" customHeight="1">
      <c r="A2" s="863" t="s">
        <v>1621</v>
      </c>
      <c r="B2" s="864"/>
      <c r="C2" s="864"/>
      <c r="D2" s="864"/>
      <c r="E2" s="864"/>
      <c r="F2" s="864"/>
      <c r="G2" s="864"/>
      <c r="H2" s="864"/>
      <c r="I2" s="864"/>
      <c r="J2" s="865"/>
    </row>
    <row r="3" spans="1:10" ht="9.75" customHeight="1">
      <c r="A3" s="866" t="s">
        <v>710</v>
      </c>
      <c r="B3" s="867"/>
      <c r="C3" s="867"/>
      <c r="D3" s="867"/>
      <c r="E3" s="867"/>
      <c r="F3" s="867"/>
      <c r="G3" s="867"/>
      <c r="H3" s="867"/>
      <c r="I3" s="867"/>
      <c r="J3" s="868"/>
    </row>
    <row r="4" spans="1:10" ht="9.75" customHeight="1">
      <c r="A4" s="869"/>
      <c r="B4" s="870"/>
      <c r="C4" s="870"/>
      <c r="D4" s="858"/>
      <c r="E4" s="858"/>
      <c r="F4" s="858"/>
      <c r="G4" s="870"/>
      <c r="H4" s="870"/>
      <c r="I4" s="870"/>
      <c r="J4" s="871"/>
    </row>
    <row r="5" spans="1:10" ht="9.75" customHeight="1">
      <c r="A5" s="872" t="s">
        <v>386</v>
      </c>
      <c r="B5" s="873" t="s">
        <v>1622</v>
      </c>
      <c r="C5" s="874"/>
      <c r="D5" s="874"/>
      <c r="E5" s="874"/>
      <c r="F5" s="874"/>
      <c r="G5" s="874"/>
      <c r="H5" s="874"/>
      <c r="I5" s="874"/>
      <c r="J5" s="875"/>
    </row>
    <row r="6" spans="1:10" ht="9.75" customHeight="1">
      <c r="A6" s="876" t="s">
        <v>1623</v>
      </c>
      <c r="B6" s="874"/>
      <c r="C6" s="874"/>
      <c r="D6" s="874"/>
      <c r="E6" s="874"/>
      <c r="F6" s="874"/>
      <c r="G6" s="874"/>
      <c r="H6" s="874"/>
      <c r="I6" s="874"/>
      <c r="J6" s="875"/>
    </row>
    <row r="7" spans="1:10" ht="9.75" customHeight="1">
      <c r="A7" s="876" t="s">
        <v>1624</v>
      </c>
      <c r="B7" s="874"/>
      <c r="C7" s="874"/>
      <c r="D7" s="874"/>
      <c r="E7" s="874"/>
      <c r="F7" s="874"/>
      <c r="G7" s="874"/>
      <c r="H7" s="874"/>
      <c r="I7" s="874"/>
      <c r="J7" s="875"/>
    </row>
    <row r="8" spans="1:10" ht="9.75" customHeight="1">
      <c r="A8" s="876" t="s">
        <v>1625</v>
      </c>
      <c r="B8" s="874"/>
      <c r="C8" s="874"/>
      <c r="D8" s="874"/>
      <c r="E8" s="874"/>
      <c r="F8" s="874"/>
      <c r="G8" s="874"/>
      <c r="H8" s="874"/>
      <c r="I8" s="874"/>
      <c r="J8" s="875"/>
    </row>
    <row r="9" spans="1:10" ht="9.75" customHeight="1">
      <c r="A9" s="876" t="s">
        <v>1626</v>
      </c>
      <c r="B9" s="874"/>
      <c r="C9" s="874"/>
      <c r="D9" s="874"/>
      <c r="E9" s="874"/>
      <c r="F9" s="874"/>
      <c r="G9" s="874"/>
      <c r="H9" s="874"/>
      <c r="I9" s="874"/>
      <c r="J9" s="875"/>
    </row>
    <row r="10" spans="1:10" ht="9.75" customHeight="1">
      <c r="A10" s="876" t="s">
        <v>1627</v>
      </c>
      <c r="B10" s="874"/>
      <c r="C10" s="874"/>
      <c r="D10" s="874"/>
      <c r="E10" s="874"/>
      <c r="F10" s="874"/>
      <c r="G10" s="874"/>
      <c r="H10" s="874"/>
      <c r="I10" s="874"/>
      <c r="J10" s="875"/>
    </row>
    <row r="11" spans="1:10" ht="9.75" customHeight="1">
      <c r="A11" s="876" t="s">
        <v>1628</v>
      </c>
      <c r="B11" s="874"/>
      <c r="C11" s="874"/>
      <c r="D11" s="874"/>
      <c r="E11" s="874"/>
      <c r="F11" s="874"/>
      <c r="G11" s="874"/>
      <c r="H11" s="874"/>
      <c r="I11" s="874"/>
      <c r="J11" s="875"/>
    </row>
    <row r="12" spans="1:10" ht="9.75" customHeight="1">
      <c r="A12" s="876" t="s">
        <v>1629</v>
      </c>
      <c r="B12" s="874"/>
      <c r="C12" s="874"/>
      <c r="D12" s="874"/>
      <c r="E12" s="874"/>
      <c r="F12" s="874"/>
      <c r="G12" s="874"/>
      <c r="H12" s="874"/>
      <c r="I12" s="874"/>
      <c r="J12" s="875"/>
    </row>
    <row r="13" spans="1:10" ht="9.75" customHeight="1">
      <c r="A13" s="876" t="s">
        <v>1630</v>
      </c>
      <c r="B13" s="874"/>
      <c r="C13" s="874"/>
      <c r="D13" s="874"/>
      <c r="E13" s="874"/>
      <c r="F13" s="874"/>
      <c r="G13" s="874"/>
      <c r="H13" s="874"/>
      <c r="I13" s="874"/>
      <c r="J13" s="875"/>
    </row>
    <row r="14" spans="1:10" ht="9.75" customHeight="1">
      <c r="A14" s="876" t="s">
        <v>1631</v>
      </c>
      <c r="B14" s="874"/>
      <c r="C14" s="874"/>
      <c r="D14" s="874"/>
      <c r="E14" s="874"/>
      <c r="F14" s="874"/>
      <c r="G14" s="874"/>
      <c r="H14" s="874"/>
      <c r="I14" s="874"/>
      <c r="J14" s="875"/>
    </row>
    <row r="15" spans="1:10" ht="9.75" customHeight="1">
      <c r="A15" s="877" t="s">
        <v>1632</v>
      </c>
      <c r="B15" s="874"/>
      <c r="C15" s="874"/>
      <c r="D15" s="874"/>
      <c r="E15" s="874"/>
      <c r="F15" s="874"/>
      <c r="G15" s="874"/>
      <c r="H15" s="874"/>
      <c r="I15" s="874"/>
      <c r="J15" s="875"/>
    </row>
    <row r="16" spans="1:10" ht="3.95" customHeight="1">
      <c r="A16" s="877"/>
      <c r="B16" s="874"/>
      <c r="C16" s="874"/>
      <c r="D16" s="874"/>
      <c r="E16" s="874"/>
      <c r="F16" s="874"/>
      <c r="G16" s="874"/>
      <c r="H16" s="874"/>
      <c r="I16" s="874"/>
      <c r="J16" s="875"/>
    </row>
    <row r="17" spans="1:10" ht="9.75" customHeight="1">
      <c r="A17" s="872" t="s">
        <v>387</v>
      </c>
      <c r="B17" s="873" t="s">
        <v>1633</v>
      </c>
      <c r="C17" s="874"/>
      <c r="D17" s="874"/>
      <c r="E17" s="874"/>
      <c r="F17" s="874"/>
      <c r="G17" s="874"/>
      <c r="H17" s="874"/>
      <c r="I17" s="874"/>
      <c r="J17" s="875"/>
    </row>
    <row r="18" spans="1:10" ht="9.75" customHeight="1">
      <c r="A18" s="877" t="s">
        <v>1634</v>
      </c>
      <c r="B18" s="874"/>
      <c r="C18" s="874"/>
      <c r="D18" s="874"/>
      <c r="E18" s="874"/>
      <c r="F18" s="874"/>
      <c r="G18" s="874"/>
      <c r="H18" s="874"/>
      <c r="I18" s="874"/>
      <c r="J18" s="875"/>
    </row>
    <row r="19" spans="1:10" ht="3.95" customHeight="1">
      <c r="A19" s="878"/>
      <c r="B19" s="879"/>
      <c r="C19" s="879"/>
      <c r="D19" s="879"/>
      <c r="E19" s="879"/>
      <c r="F19" s="879"/>
      <c r="G19" s="879"/>
      <c r="H19" s="879"/>
      <c r="I19" s="879"/>
      <c r="J19" s="880"/>
    </row>
    <row r="20" spans="1:10" ht="9.75" customHeight="1">
      <c r="A20" s="872" t="s">
        <v>388</v>
      </c>
      <c r="B20" s="873" t="s">
        <v>1635</v>
      </c>
      <c r="C20" s="874"/>
      <c r="D20" s="874"/>
      <c r="E20" s="874"/>
      <c r="F20" s="874"/>
      <c r="G20" s="874"/>
      <c r="H20" s="874"/>
      <c r="I20" s="874"/>
      <c r="J20" s="875"/>
    </row>
    <row r="21" spans="1:10" ht="9.75" customHeight="1">
      <c r="A21" s="877" t="s">
        <v>1636</v>
      </c>
      <c r="B21" s="874"/>
      <c r="C21" s="874"/>
      <c r="D21" s="874"/>
      <c r="E21" s="874"/>
      <c r="F21" s="874"/>
      <c r="G21" s="874"/>
      <c r="H21" s="874"/>
      <c r="I21" s="874"/>
      <c r="J21" s="875"/>
    </row>
    <row r="22" spans="1:10" ht="3.95" customHeight="1">
      <c r="A22" s="877"/>
      <c r="B22" s="874"/>
      <c r="C22" s="874"/>
      <c r="D22" s="874"/>
      <c r="E22" s="874"/>
      <c r="F22" s="874"/>
      <c r="G22" s="874"/>
      <c r="H22" s="874"/>
      <c r="I22" s="874"/>
      <c r="J22" s="875"/>
    </row>
    <row r="23" spans="1:10" ht="9.75" customHeight="1">
      <c r="A23" s="872" t="s">
        <v>389</v>
      </c>
      <c r="B23" s="873" t="s">
        <v>1637</v>
      </c>
      <c r="C23" s="874"/>
      <c r="D23" s="874"/>
      <c r="E23" s="874"/>
      <c r="F23" s="874"/>
      <c r="G23" s="874"/>
      <c r="H23" s="874"/>
      <c r="I23" s="874"/>
      <c r="J23" s="875"/>
    </row>
    <row r="24" spans="1:10" ht="9.75" customHeight="1">
      <c r="A24" s="876" t="s">
        <v>1638</v>
      </c>
      <c r="B24" s="874"/>
      <c r="C24" s="874"/>
      <c r="D24" s="874"/>
      <c r="E24" s="874"/>
      <c r="F24" s="874"/>
      <c r="G24" s="874"/>
      <c r="H24" s="874"/>
      <c r="I24" s="874"/>
      <c r="J24" s="875"/>
    </row>
    <row r="25" spans="1:10" ht="3.95" customHeight="1">
      <c r="A25" s="877"/>
      <c r="B25" s="874"/>
      <c r="C25" s="874"/>
      <c r="D25" s="874"/>
      <c r="E25" s="874"/>
      <c r="F25" s="874"/>
      <c r="G25" s="874"/>
      <c r="H25" s="874"/>
      <c r="I25" s="874"/>
      <c r="J25" s="875"/>
    </row>
    <row r="26" spans="1:10" ht="9.75" customHeight="1">
      <c r="A26" s="872" t="s">
        <v>390</v>
      </c>
      <c r="B26" s="873" t="s">
        <v>1639</v>
      </c>
      <c r="C26" s="874"/>
      <c r="D26" s="874"/>
      <c r="E26" s="874"/>
      <c r="F26" s="874"/>
      <c r="G26" s="874"/>
      <c r="H26" s="874"/>
      <c r="I26" s="874"/>
      <c r="J26" s="875"/>
    </row>
    <row r="27" spans="1:10" ht="9.75" customHeight="1">
      <c r="A27" s="876" t="s">
        <v>1640</v>
      </c>
      <c r="B27" s="874"/>
      <c r="C27" s="874"/>
      <c r="D27" s="874"/>
      <c r="E27" s="874"/>
      <c r="F27" s="874"/>
      <c r="G27" s="874"/>
      <c r="H27" s="874"/>
      <c r="I27" s="874"/>
      <c r="J27" s="875"/>
    </row>
    <row r="28" spans="1:10" ht="5.0999999999999996" customHeight="1">
      <c r="A28" s="881"/>
      <c r="B28" s="882"/>
      <c r="C28" s="882"/>
      <c r="D28" s="883"/>
      <c r="E28" s="883"/>
      <c r="F28" s="883"/>
      <c r="G28" s="882"/>
      <c r="H28" s="882"/>
      <c r="I28" s="882"/>
      <c r="J28" s="884"/>
    </row>
    <row r="29" spans="1:10" ht="13.5" customHeight="1">
      <c r="A29" s="885"/>
      <c r="B29" s="886"/>
      <c r="C29" s="886"/>
      <c r="D29" s="887" t="s">
        <v>1641</v>
      </c>
      <c r="E29" s="888"/>
      <c r="F29" s="889"/>
      <c r="G29" s="887" t="s">
        <v>1642</v>
      </c>
      <c r="H29" s="888"/>
      <c r="I29" s="889"/>
      <c r="J29" s="890"/>
    </row>
    <row r="30" spans="1:10" ht="13.5" customHeight="1">
      <c r="A30" s="891"/>
      <c r="B30" s="892"/>
      <c r="C30" s="892"/>
      <c r="D30" s="887" t="s">
        <v>1643</v>
      </c>
      <c r="E30" s="889"/>
      <c r="F30" s="891" t="s">
        <v>1644</v>
      </c>
      <c r="G30" s="887" t="s">
        <v>1643</v>
      </c>
      <c r="H30" s="889"/>
      <c r="I30" s="891" t="s">
        <v>1644</v>
      </c>
      <c r="J30" s="891"/>
    </row>
    <row r="31" spans="1:10" ht="13.5" customHeight="1">
      <c r="A31" s="891"/>
      <c r="B31" s="892"/>
      <c r="C31" s="892"/>
      <c r="D31" s="891"/>
      <c r="E31" s="891"/>
      <c r="F31" s="891" t="s">
        <v>1645</v>
      </c>
      <c r="G31" s="891"/>
      <c r="H31" s="891"/>
      <c r="I31" s="891" t="s">
        <v>1645</v>
      </c>
      <c r="J31" s="891"/>
    </row>
    <row r="32" spans="1:10" ht="13.5" customHeight="1">
      <c r="A32" s="893" t="s">
        <v>639</v>
      </c>
      <c r="B32" s="894"/>
      <c r="C32" s="892" t="s">
        <v>785</v>
      </c>
      <c r="D32" s="891" t="s">
        <v>1646</v>
      </c>
      <c r="E32" s="891" t="s">
        <v>1647</v>
      </c>
      <c r="F32" s="891" t="s">
        <v>1648</v>
      </c>
      <c r="G32" s="891" t="s">
        <v>1646</v>
      </c>
      <c r="H32" s="891" t="s">
        <v>1647</v>
      </c>
      <c r="I32" s="891" t="s">
        <v>1648</v>
      </c>
      <c r="J32" s="893" t="s">
        <v>639</v>
      </c>
    </row>
    <row r="33" spans="1:11" ht="13.5" customHeight="1">
      <c r="A33" s="893" t="s">
        <v>642</v>
      </c>
      <c r="B33" s="894"/>
      <c r="C33" s="892"/>
      <c r="D33" s="891" t="s">
        <v>789</v>
      </c>
      <c r="E33" s="891" t="s">
        <v>789</v>
      </c>
      <c r="F33" s="891" t="s">
        <v>1649</v>
      </c>
      <c r="G33" s="891" t="s">
        <v>789</v>
      </c>
      <c r="H33" s="891" t="s">
        <v>789</v>
      </c>
      <c r="I33" s="891" t="s">
        <v>1649</v>
      </c>
      <c r="J33" s="893" t="s">
        <v>642</v>
      </c>
    </row>
    <row r="34" spans="1:11" ht="13.5" customHeight="1" thickBot="1">
      <c r="A34" s="895"/>
      <c r="B34" s="896"/>
      <c r="C34" s="897" t="s">
        <v>651</v>
      </c>
      <c r="D34" s="891" t="s">
        <v>652</v>
      </c>
      <c r="E34" s="891" t="s">
        <v>653</v>
      </c>
      <c r="F34" s="898" t="s">
        <v>654</v>
      </c>
      <c r="G34" s="898" t="s">
        <v>655</v>
      </c>
      <c r="H34" s="898" t="s">
        <v>656</v>
      </c>
      <c r="I34" s="898" t="s">
        <v>1087</v>
      </c>
      <c r="J34" s="895"/>
    </row>
    <row r="35" spans="1:11" ht="12" customHeight="1">
      <c r="A35" s="899"/>
      <c r="B35" s="874"/>
      <c r="C35" s="892" t="s">
        <v>1650</v>
      </c>
      <c r="D35" s="900"/>
      <c r="E35" s="901"/>
      <c r="F35" s="875"/>
      <c r="G35" s="902"/>
      <c r="H35" s="903"/>
      <c r="I35" s="899"/>
      <c r="J35" s="899"/>
    </row>
    <row r="36" spans="1:11" ht="13.5" customHeight="1">
      <c r="A36" s="898">
        <v>1</v>
      </c>
      <c r="B36" s="904">
        <v>-3</v>
      </c>
      <c r="C36" s="896" t="s">
        <v>1579</v>
      </c>
      <c r="D36" s="905">
        <v>6757982</v>
      </c>
      <c r="E36" s="906">
        <v>6961441</v>
      </c>
      <c r="F36" s="907">
        <v>1.0500000000000001E-2</v>
      </c>
      <c r="G36" s="908"/>
      <c r="H36" s="909"/>
      <c r="I36" s="910"/>
      <c r="J36" s="898">
        <v>1</v>
      </c>
      <c r="K36" s="911"/>
    </row>
    <row r="37" spans="1:11" ht="13.5" customHeight="1">
      <c r="A37" s="898">
        <v>2</v>
      </c>
      <c r="B37" s="904">
        <v>-4</v>
      </c>
      <c r="C37" s="896" t="s">
        <v>1580</v>
      </c>
      <c r="D37" s="905">
        <v>44867</v>
      </c>
      <c r="E37" s="906">
        <v>48219</v>
      </c>
      <c r="F37" s="907">
        <v>2.86E-2</v>
      </c>
      <c r="G37" s="908"/>
      <c r="H37" s="909"/>
      <c r="I37" s="910"/>
      <c r="J37" s="898">
        <v>2</v>
      </c>
      <c r="K37" s="911"/>
    </row>
    <row r="38" spans="1:11" ht="13.5" customHeight="1">
      <c r="A38" s="898">
        <v>3</v>
      </c>
      <c r="B38" s="904">
        <v>-5</v>
      </c>
      <c r="C38" s="896" t="s">
        <v>1581</v>
      </c>
      <c r="D38" s="905">
        <v>311811</v>
      </c>
      <c r="E38" s="906">
        <v>312701</v>
      </c>
      <c r="F38" s="907">
        <v>1.0500000000000001E-2</v>
      </c>
      <c r="G38" s="908"/>
      <c r="H38" s="909"/>
      <c r="I38" s="910"/>
      <c r="J38" s="898">
        <v>3</v>
      </c>
      <c r="K38" s="911"/>
    </row>
    <row r="39" spans="1:11" ht="13.5" customHeight="1">
      <c r="A39" s="898">
        <v>4</v>
      </c>
      <c r="B39" s="904">
        <v>-6</v>
      </c>
      <c r="C39" s="896" t="s">
        <v>1582</v>
      </c>
      <c r="D39" s="905">
        <v>3331810</v>
      </c>
      <c r="E39" s="906">
        <v>3470410</v>
      </c>
      <c r="F39" s="907">
        <v>1.3899999999999999E-2</v>
      </c>
      <c r="G39" s="908"/>
      <c r="H39" s="909"/>
      <c r="I39" s="910"/>
      <c r="J39" s="898">
        <v>4</v>
      </c>
      <c r="K39" s="911"/>
    </row>
    <row r="40" spans="1:11" ht="13.5" customHeight="1">
      <c r="A40" s="898">
        <v>5</v>
      </c>
      <c r="B40" s="904">
        <v>-7</v>
      </c>
      <c r="C40" s="896" t="s">
        <v>1583</v>
      </c>
      <c r="D40" s="912">
        <v>0</v>
      </c>
      <c r="E40" s="913">
        <v>0</v>
      </c>
      <c r="F40" s="907"/>
      <c r="G40" s="908"/>
      <c r="H40" s="909"/>
      <c r="I40" s="910"/>
      <c r="J40" s="898">
        <v>5</v>
      </c>
      <c r="K40" s="911"/>
    </row>
    <row r="41" spans="1:11" ht="13.5" customHeight="1">
      <c r="A41" s="898">
        <v>6</v>
      </c>
      <c r="B41" s="904">
        <v>-8</v>
      </c>
      <c r="C41" s="896" t="s">
        <v>1584</v>
      </c>
      <c r="D41" s="905">
        <v>5376204</v>
      </c>
      <c r="E41" s="906">
        <v>5676587</v>
      </c>
      <c r="F41" s="907">
        <v>3.6969286976264365E-2</v>
      </c>
      <c r="G41" s="908" t="s">
        <v>1651</v>
      </c>
      <c r="H41" s="909"/>
      <c r="I41" s="910"/>
      <c r="J41" s="898">
        <v>6</v>
      </c>
      <c r="K41" s="911"/>
    </row>
    <row r="42" spans="1:11" ht="13.5" customHeight="1">
      <c r="A42" s="898">
        <v>7</v>
      </c>
      <c r="B42" s="904">
        <v>-9</v>
      </c>
      <c r="C42" s="896" t="s">
        <v>1585</v>
      </c>
      <c r="D42" s="905">
        <v>11400846</v>
      </c>
      <c r="E42" s="906">
        <v>12062746</v>
      </c>
      <c r="F42" s="907">
        <v>3.0172349145835373E-2</v>
      </c>
      <c r="G42" s="908"/>
      <c r="H42" s="909"/>
      <c r="I42" s="910"/>
      <c r="J42" s="898">
        <v>7</v>
      </c>
      <c r="K42" s="911"/>
    </row>
    <row r="43" spans="1:11" ht="13.5" customHeight="1">
      <c r="A43" s="898">
        <v>8</v>
      </c>
      <c r="B43" s="904">
        <v>-11</v>
      </c>
      <c r="C43" s="896" t="s">
        <v>1586</v>
      </c>
      <c r="D43" s="905">
        <v>4151305</v>
      </c>
      <c r="E43" s="906">
        <v>4440245</v>
      </c>
      <c r="F43" s="907">
        <v>3.852113209145594E-2</v>
      </c>
      <c r="G43" s="908" t="s">
        <v>1652</v>
      </c>
      <c r="H43" s="909"/>
      <c r="I43" s="910"/>
      <c r="J43" s="898">
        <v>8</v>
      </c>
      <c r="K43" s="911"/>
    </row>
    <row r="44" spans="1:11" ht="13.5" customHeight="1">
      <c r="A44" s="898">
        <v>9</v>
      </c>
      <c r="B44" s="904">
        <v>-13</v>
      </c>
      <c r="C44" s="896" t="s">
        <v>1587</v>
      </c>
      <c r="D44" s="905">
        <v>95454</v>
      </c>
      <c r="E44" s="906">
        <v>99219</v>
      </c>
      <c r="F44" s="907">
        <v>1.43E-2</v>
      </c>
      <c r="G44" s="908"/>
      <c r="H44" s="909"/>
      <c r="I44" s="910"/>
      <c r="J44" s="898">
        <v>9</v>
      </c>
      <c r="K44" s="911"/>
    </row>
    <row r="45" spans="1:11" ht="13.5" customHeight="1">
      <c r="A45" s="898">
        <v>10</v>
      </c>
      <c r="B45" s="904">
        <v>-16</v>
      </c>
      <c r="C45" s="896" t="s">
        <v>1588</v>
      </c>
      <c r="D45" s="905">
        <v>568242</v>
      </c>
      <c r="E45" s="906">
        <v>586710</v>
      </c>
      <c r="F45" s="907">
        <v>2.9005088092073091E-2</v>
      </c>
      <c r="G45" s="908" t="s">
        <v>1653</v>
      </c>
      <c r="H45" s="909"/>
      <c r="I45" s="910"/>
      <c r="J45" s="898">
        <v>10</v>
      </c>
      <c r="K45" s="911"/>
    </row>
    <row r="46" spans="1:11" ht="13.5" customHeight="1">
      <c r="A46" s="898">
        <v>11</v>
      </c>
      <c r="B46" s="904">
        <v>-17</v>
      </c>
      <c r="C46" s="896" t="s">
        <v>1589</v>
      </c>
      <c r="D46" s="905">
        <v>46494</v>
      </c>
      <c r="E46" s="906">
        <v>46574</v>
      </c>
      <c r="F46" s="907">
        <v>4.1495467305992073E-2</v>
      </c>
      <c r="G46" s="908"/>
      <c r="H46" s="909"/>
      <c r="I46" s="910"/>
      <c r="J46" s="898">
        <v>11</v>
      </c>
      <c r="K46" s="911"/>
    </row>
    <row r="47" spans="1:11" ht="13.5" customHeight="1">
      <c r="A47" s="898">
        <v>12</v>
      </c>
      <c r="B47" s="904">
        <v>-18</v>
      </c>
      <c r="C47" s="896" t="s">
        <v>1590</v>
      </c>
      <c r="D47" s="905">
        <v>12603</v>
      </c>
      <c r="E47" s="906">
        <v>12622</v>
      </c>
      <c r="F47" s="907">
        <v>2.5600000000000001E-2</v>
      </c>
      <c r="G47" s="908" t="s">
        <v>1654</v>
      </c>
      <c r="H47" s="909"/>
      <c r="I47" s="910"/>
      <c r="J47" s="898">
        <v>12</v>
      </c>
      <c r="K47" s="911"/>
    </row>
    <row r="48" spans="1:11" ht="13.5" customHeight="1">
      <c r="A48" s="898">
        <v>13</v>
      </c>
      <c r="B48" s="904">
        <v>-19</v>
      </c>
      <c r="C48" s="896" t="s">
        <v>1591</v>
      </c>
      <c r="D48" s="905">
        <v>410418</v>
      </c>
      <c r="E48" s="906">
        <v>421058</v>
      </c>
      <c r="F48" s="907">
        <v>3.4500000000000003E-2</v>
      </c>
      <c r="G48" s="908"/>
      <c r="H48" s="909"/>
      <c r="I48" s="910"/>
      <c r="J48" s="898">
        <v>13</v>
      </c>
      <c r="K48" s="911"/>
    </row>
    <row r="49" spans="1:11" ht="13.5" customHeight="1">
      <c r="A49" s="898">
        <v>14</v>
      </c>
      <c r="B49" s="904">
        <v>-20</v>
      </c>
      <c r="C49" s="896" t="s">
        <v>1592</v>
      </c>
      <c r="D49" s="905">
        <v>619262</v>
      </c>
      <c r="E49" s="906">
        <v>638564</v>
      </c>
      <c r="F49" s="907">
        <v>2.1700000000000001E-2</v>
      </c>
      <c r="G49" s="908"/>
      <c r="H49" s="909"/>
      <c r="I49" s="910"/>
      <c r="J49" s="898">
        <v>14</v>
      </c>
      <c r="K49" s="911"/>
    </row>
    <row r="50" spans="1:11" ht="13.5" customHeight="1">
      <c r="A50" s="898">
        <v>15</v>
      </c>
      <c r="B50" s="904">
        <v>-22</v>
      </c>
      <c r="C50" s="896" t="s">
        <v>1593</v>
      </c>
      <c r="D50" s="912">
        <v>0</v>
      </c>
      <c r="E50" s="913">
        <v>0</v>
      </c>
      <c r="F50" s="907"/>
      <c r="G50" s="908"/>
      <c r="H50" s="909"/>
      <c r="I50" s="910"/>
      <c r="J50" s="898">
        <v>15</v>
      </c>
      <c r="K50" s="911"/>
    </row>
    <row r="51" spans="1:11" ht="13.5" customHeight="1">
      <c r="A51" s="898">
        <v>16</v>
      </c>
      <c r="B51" s="904">
        <v>-23</v>
      </c>
      <c r="C51" s="896" t="s">
        <v>1594</v>
      </c>
      <c r="D51" s="905">
        <v>15925</v>
      </c>
      <c r="E51" s="906">
        <v>16437</v>
      </c>
      <c r="F51" s="907">
        <v>2.2200000000000001E-2</v>
      </c>
      <c r="G51" s="908"/>
      <c r="H51" s="909"/>
      <c r="I51" s="910"/>
      <c r="J51" s="898">
        <v>16</v>
      </c>
      <c r="K51" s="911"/>
    </row>
    <row r="52" spans="1:11" ht="13.5" customHeight="1">
      <c r="A52" s="898">
        <v>17</v>
      </c>
      <c r="B52" s="904">
        <v>-24</v>
      </c>
      <c r="C52" s="896" t="s">
        <v>1595</v>
      </c>
      <c r="D52" s="905">
        <v>29422</v>
      </c>
      <c r="E52" s="906">
        <v>51029</v>
      </c>
      <c r="F52" s="907">
        <v>0.02</v>
      </c>
      <c r="G52" s="908"/>
      <c r="H52" s="909"/>
      <c r="I52" s="910"/>
      <c r="J52" s="898">
        <v>17</v>
      </c>
      <c r="K52" s="911"/>
    </row>
    <row r="53" spans="1:11" ht="13.5" customHeight="1">
      <c r="A53" s="898">
        <v>18</v>
      </c>
      <c r="B53" s="904">
        <v>-25</v>
      </c>
      <c r="C53" s="896" t="s">
        <v>1596</v>
      </c>
      <c r="D53" s="905">
        <v>1410966</v>
      </c>
      <c r="E53" s="906">
        <v>1476108</v>
      </c>
      <c r="F53" s="907">
        <v>3.1056776904944634E-2</v>
      </c>
      <c r="G53" s="908"/>
      <c r="H53" s="909"/>
      <c r="I53" s="910"/>
      <c r="J53" s="898">
        <v>18</v>
      </c>
      <c r="K53" s="911"/>
    </row>
    <row r="54" spans="1:11" ht="13.5" customHeight="1">
      <c r="A54" s="898">
        <v>19</v>
      </c>
      <c r="B54" s="904">
        <v>-26</v>
      </c>
      <c r="C54" s="896" t="s">
        <v>1597</v>
      </c>
      <c r="D54" s="905">
        <v>864474</v>
      </c>
      <c r="E54" s="906">
        <v>891900</v>
      </c>
      <c r="F54" s="907">
        <v>5.540627345903068E-2</v>
      </c>
      <c r="G54" s="908"/>
      <c r="H54" s="909"/>
      <c r="I54" s="910"/>
      <c r="J54" s="898">
        <v>19</v>
      </c>
      <c r="K54" s="911"/>
    </row>
    <row r="55" spans="1:11" ht="13.5" customHeight="1">
      <c r="A55" s="898">
        <v>20</v>
      </c>
      <c r="B55" s="904">
        <v>-27</v>
      </c>
      <c r="C55" s="896" t="s">
        <v>1598</v>
      </c>
      <c r="D55" s="905">
        <v>2535128</v>
      </c>
      <c r="E55" s="906">
        <v>2913966</v>
      </c>
      <c r="F55" s="907">
        <v>3.8574378914539333E-2</v>
      </c>
      <c r="G55" s="908"/>
      <c r="H55" s="909"/>
      <c r="I55" s="910"/>
      <c r="J55" s="898">
        <v>20</v>
      </c>
      <c r="K55" s="911"/>
    </row>
    <row r="56" spans="1:11" ht="13.5" customHeight="1">
      <c r="A56" s="898">
        <v>21</v>
      </c>
      <c r="B56" s="904">
        <v>-29</v>
      </c>
      <c r="C56" s="896" t="s">
        <v>1599</v>
      </c>
      <c r="D56" s="905">
        <v>2050</v>
      </c>
      <c r="E56" s="906">
        <v>2050</v>
      </c>
      <c r="F56" s="907">
        <v>2.9399999999999999E-2</v>
      </c>
      <c r="G56" s="908"/>
      <c r="H56" s="909"/>
      <c r="I56" s="910"/>
      <c r="J56" s="898">
        <v>21</v>
      </c>
      <c r="K56" s="911"/>
    </row>
    <row r="57" spans="1:11" ht="13.5" customHeight="1">
      <c r="A57" s="898">
        <v>22</v>
      </c>
      <c r="B57" s="904">
        <v>-31</v>
      </c>
      <c r="C57" s="896" t="s">
        <v>1600</v>
      </c>
      <c r="D57" s="905">
        <v>48098</v>
      </c>
      <c r="E57" s="906">
        <v>55762</v>
      </c>
      <c r="F57" s="907">
        <v>2.2700000000000001E-2</v>
      </c>
      <c r="G57" s="908"/>
      <c r="H57" s="909"/>
      <c r="I57" s="910"/>
      <c r="J57" s="898">
        <v>22</v>
      </c>
      <c r="K57" s="911"/>
    </row>
    <row r="58" spans="1:11" ht="13.5" customHeight="1">
      <c r="A58" s="898">
        <v>23</v>
      </c>
      <c r="B58" s="904">
        <v>-35</v>
      </c>
      <c r="C58" s="896" t="s">
        <v>1601</v>
      </c>
      <c r="D58" s="905">
        <v>37371</v>
      </c>
      <c r="E58" s="906">
        <v>37652</v>
      </c>
      <c r="F58" s="907">
        <v>2.5600000000000001E-2</v>
      </c>
      <c r="G58" s="908"/>
      <c r="H58" s="909"/>
      <c r="I58" s="910"/>
      <c r="J58" s="898">
        <v>23</v>
      </c>
      <c r="K58" s="911"/>
    </row>
    <row r="59" spans="1:11" ht="13.5" customHeight="1">
      <c r="A59" s="898">
        <v>24</v>
      </c>
      <c r="B59" s="904">
        <v>-37</v>
      </c>
      <c r="C59" s="896" t="s">
        <v>1602</v>
      </c>
      <c r="D59" s="905">
        <v>658807</v>
      </c>
      <c r="E59" s="906">
        <v>726916</v>
      </c>
      <c r="F59" s="907">
        <v>5.8799999999999998E-2</v>
      </c>
      <c r="G59" s="908"/>
      <c r="H59" s="909"/>
      <c r="I59" s="910"/>
      <c r="J59" s="898">
        <v>24</v>
      </c>
      <c r="K59" s="911"/>
    </row>
    <row r="60" spans="1:11" ht="13.5" customHeight="1">
      <c r="A60" s="898">
        <v>25</v>
      </c>
      <c r="B60" s="904">
        <v>-39</v>
      </c>
      <c r="C60" s="896" t="s">
        <v>1603</v>
      </c>
      <c r="D60" s="905">
        <v>623805</v>
      </c>
      <c r="E60" s="906">
        <v>652823</v>
      </c>
      <c r="F60" s="907">
        <v>2.2200000000000001E-2</v>
      </c>
      <c r="G60" s="908"/>
      <c r="H60" s="909"/>
      <c r="I60" s="910"/>
      <c r="J60" s="898">
        <v>25</v>
      </c>
      <c r="K60" s="911"/>
    </row>
    <row r="61" spans="1:11" ht="13.5" customHeight="1">
      <c r="A61" s="898">
        <v>26</v>
      </c>
      <c r="B61" s="904">
        <v>-44</v>
      </c>
      <c r="C61" s="896" t="s">
        <v>1604</v>
      </c>
      <c r="D61" s="905">
        <v>237236</v>
      </c>
      <c r="E61" s="906">
        <v>247849</v>
      </c>
      <c r="F61" s="907">
        <v>3.3300000000000003E-2</v>
      </c>
      <c r="G61" s="908"/>
      <c r="H61" s="909"/>
      <c r="I61" s="910"/>
      <c r="J61" s="898">
        <v>26</v>
      </c>
      <c r="K61" s="911"/>
    </row>
    <row r="62" spans="1:11" ht="13.5" customHeight="1">
      <c r="A62" s="898">
        <v>27</v>
      </c>
      <c r="B62" s="904">
        <v>-45</v>
      </c>
      <c r="C62" s="896" t="s">
        <v>1605</v>
      </c>
      <c r="D62" s="905">
        <v>1752</v>
      </c>
      <c r="E62" s="906">
        <v>1702</v>
      </c>
      <c r="F62" s="907">
        <v>4.7600000000000003E-2</v>
      </c>
      <c r="G62" s="908"/>
      <c r="H62" s="909"/>
      <c r="I62" s="910"/>
      <c r="J62" s="898">
        <v>27</v>
      </c>
      <c r="K62" s="911"/>
    </row>
    <row r="63" spans="1:11" ht="13.5" customHeight="1">
      <c r="A63" s="898">
        <v>28</v>
      </c>
      <c r="B63" s="904"/>
      <c r="C63" s="896" t="s">
        <v>1655</v>
      </c>
      <c r="D63" s="905"/>
      <c r="E63" s="906"/>
      <c r="F63" s="914"/>
      <c r="G63" s="908"/>
      <c r="H63" s="909"/>
      <c r="I63" s="910"/>
      <c r="J63" s="898">
        <v>28</v>
      </c>
      <c r="K63" s="911"/>
    </row>
    <row r="64" spans="1:11" ht="13.5" customHeight="1">
      <c r="A64" s="898">
        <v>29</v>
      </c>
      <c r="B64" s="904"/>
      <c r="C64" s="896" t="s">
        <v>1656</v>
      </c>
      <c r="D64" s="905"/>
      <c r="E64" s="906"/>
      <c r="F64" s="914"/>
      <c r="G64" s="908"/>
      <c r="H64" s="909"/>
      <c r="I64" s="910"/>
      <c r="J64" s="898">
        <v>29</v>
      </c>
      <c r="K64" s="911"/>
    </row>
    <row r="65" spans="1:11" ht="12" customHeight="1" thickBot="1">
      <c r="A65" s="915">
        <v>30</v>
      </c>
      <c r="B65" s="916"/>
      <c r="C65" s="917" t="s">
        <v>1657</v>
      </c>
      <c r="D65" s="918">
        <f>SUM(D35:D64)</f>
        <v>39592332</v>
      </c>
      <c r="E65" s="919">
        <f>SUM(E35:E64)</f>
        <v>41851290</v>
      </c>
      <c r="F65" s="920">
        <v>3.1865232242123849E-2</v>
      </c>
      <c r="G65" s="921"/>
      <c r="H65" s="922"/>
      <c r="I65" s="923"/>
      <c r="J65" s="915">
        <v>30</v>
      </c>
      <c r="K65" s="911"/>
    </row>
    <row r="66" spans="1:11" ht="11.25" customHeight="1" thickTop="1">
      <c r="A66" s="899"/>
      <c r="B66" s="924"/>
      <c r="C66" s="892" t="s">
        <v>1658</v>
      </c>
      <c r="D66" s="925"/>
      <c r="E66" s="926"/>
      <c r="F66" s="927"/>
      <c r="G66" s="928"/>
      <c r="H66" s="929"/>
      <c r="I66" s="899"/>
      <c r="J66" s="899"/>
      <c r="K66" s="911"/>
    </row>
    <row r="67" spans="1:11" ht="13.5" customHeight="1">
      <c r="A67" s="898">
        <v>31</v>
      </c>
      <c r="B67" s="930">
        <v>-52</v>
      </c>
      <c r="C67" s="896" t="s">
        <v>1608</v>
      </c>
      <c r="D67" s="905">
        <v>6522399</v>
      </c>
      <c r="E67" s="931">
        <v>7862793</v>
      </c>
      <c r="F67" s="907">
        <v>5.5235070805854158E-2</v>
      </c>
      <c r="G67" s="908"/>
      <c r="H67" s="932"/>
      <c r="I67" s="895"/>
      <c r="J67" s="898">
        <v>31</v>
      </c>
      <c r="K67" s="911"/>
    </row>
    <row r="68" spans="1:11" ht="13.5" customHeight="1">
      <c r="A68" s="898">
        <v>32</v>
      </c>
      <c r="B68" s="930">
        <v>-53</v>
      </c>
      <c r="C68" s="896" t="s">
        <v>1609</v>
      </c>
      <c r="D68" s="905">
        <v>1829279</v>
      </c>
      <c r="E68" s="931">
        <v>2024776</v>
      </c>
      <c r="F68" s="907">
        <v>3.1893588149617506E-2</v>
      </c>
      <c r="G68" s="908"/>
      <c r="H68" s="932"/>
      <c r="I68" s="895"/>
      <c r="J68" s="898">
        <v>32</v>
      </c>
      <c r="K68" s="911"/>
    </row>
    <row r="69" spans="1:11" ht="13.5" customHeight="1">
      <c r="A69" s="898">
        <v>33</v>
      </c>
      <c r="B69" s="930">
        <v>-54</v>
      </c>
      <c r="C69" s="896" t="s">
        <v>1610</v>
      </c>
      <c r="D69" s="912">
        <v>0</v>
      </c>
      <c r="E69" s="933">
        <v>0</v>
      </c>
      <c r="F69" s="934"/>
      <c r="G69" s="908"/>
      <c r="H69" s="932"/>
      <c r="I69" s="895"/>
      <c r="J69" s="898">
        <v>33</v>
      </c>
      <c r="K69" s="911"/>
    </row>
    <row r="70" spans="1:11" ht="13.5" customHeight="1">
      <c r="A70" s="898">
        <v>34</v>
      </c>
      <c r="B70" s="930">
        <v>-55</v>
      </c>
      <c r="C70" s="935" t="s">
        <v>1611</v>
      </c>
      <c r="D70" s="905">
        <v>10051</v>
      </c>
      <c r="E70" s="931">
        <v>9232</v>
      </c>
      <c r="F70" s="907">
        <v>8.9999867207868373E-2</v>
      </c>
      <c r="G70" s="908"/>
      <c r="H70" s="932"/>
      <c r="I70" s="895"/>
      <c r="J70" s="898">
        <v>34</v>
      </c>
      <c r="K70" s="911"/>
    </row>
    <row r="71" spans="1:11" ht="13.5" customHeight="1">
      <c r="A71" s="898">
        <v>35</v>
      </c>
      <c r="B71" s="930">
        <v>-56</v>
      </c>
      <c r="C71" s="896" t="s">
        <v>175</v>
      </c>
      <c r="D71" s="912">
        <v>0</v>
      </c>
      <c r="E71" s="933">
        <v>0</v>
      </c>
      <c r="F71" s="934"/>
      <c r="G71" s="908"/>
      <c r="H71" s="932"/>
      <c r="I71" s="895"/>
      <c r="J71" s="898">
        <v>35</v>
      </c>
      <c r="K71" s="911"/>
    </row>
    <row r="72" spans="1:11" ht="13.5" customHeight="1">
      <c r="A72" s="898">
        <v>36</v>
      </c>
      <c r="B72" s="930">
        <v>-57</v>
      </c>
      <c r="C72" s="896" t="s">
        <v>1612</v>
      </c>
      <c r="D72" s="905">
        <v>372978</v>
      </c>
      <c r="E72" s="931">
        <v>403117</v>
      </c>
      <c r="F72" s="907">
        <v>2.3893411122625503E-2</v>
      </c>
      <c r="G72" s="908"/>
      <c r="H72" s="932"/>
      <c r="I72" s="895"/>
      <c r="J72" s="898">
        <v>36</v>
      </c>
      <c r="K72" s="911"/>
    </row>
    <row r="73" spans="1:11" ht="13.5" customHeight="1">
      <c r="A73" s="898">
        <v>37</v>
      </c>
      <c r="B73" s="930">
        <v>-58</v>
      </c>
      <c r="C73" s="896" t="s">
        <v>1613</v>
      </c>
      <c r="D73" s="905">
        <v>301381</v>
      </c>
      <c r="E73" s="931">
        <v>342899</v>
      </c>
      <c r="F73" s="907">
        <v>7.6013129883901936E-2</v>
      </c>
      <c r="G73" s="908"/>
      <c r="H73" s="932"/>
      <c r="I73" s="895"/>
      <c r="J73" s="898">
        <v>37</v>
      </c>
      <c r="K73" s="911"/>
    </row>
    <row r="74" spans="1:11" ht="13.5" customHeight="1">
      <c r="A74" s="898">
        <v>38</v>
      </c>
      <c r="B74" s="930">
        <v>-59</v>
      </c>
      <c r="C74" s="896" t="s">
        <v>1659</v>
      </c>
      <c r="D74" s="905">
        <v>1168718</v>
      </c>
      <c r="E74" s="931">
        <v>1341450</v>
      </c>
      <c r="F74" s="936">
        <v>0.11675081752201644</v>
      </c>
      <c r="G74" s="908"/>
      <c r="H74" s="932"/>
      <c r="I74" s="895"/>
      <c r="J74" s="898">
        <v>38</v>
      </c>
      <c r="K74" s="911"/>
    </row>
    <row r="75" spans="1:11" ht="12" customHeight="1" thickBot="1">
      <c r="A75" s="915">
        <v>39</v>
      </c>
      <c r="B75" s="916"/>
      <c r="C75" s="917" t="s">
        <v>1660</v>
      </c>
      <c r="D75" s="918">
        <f>SUM(D67:D74)</f>
        <v>10204806</v>
      </c>
      <c r="E75" s="937">
        <f>SUM(E67:E74)</f>
        <v>11984267</v>
      </c>
      <c r="F75" s="938">
        <v>5.4450412663007493E-2</v>
      </c>
      <c r="G75" s="921"/>
      <c r="H75" s="939"/>
      <c r="I75" s="940"/>
      <c r="J75" s="915">
        <v>39</v>
      </c>
      <c r="K75" s="911"/>
    </row>
    <row r="76" spans="1:11" ht="12" customHeight="1" thickTop="1" thickBot="1">
      <c r="A76" s="941">
        <v>40</v>
      </c>
      <c r="B76" s="942"/>
      <c r="C76" s="943" t="s">
        <v>1619</v>
      </c>
      <c r="D76" s="944">
        <f>SUM(D75,D65)</f>
        <v>49797138</v>
      </c>
      <c r="E76" s="945">
        <f>SUM(E75,E65)</f>
        <v>53835557</v>
      </c>
      <c r="F76" s="946" t="s">
        <v>766</v>
      </c>
      <c r="G76" s="947"/>
      <c r="H76" s="948"/>
      <c r="I76" s="941" t="s">
        <v>1661</v>
      </c>
      <c r="J76" s="941">
        <v>40</v>
      </c>
    </row>
    <row r="77" spans="1:11" ht="12" customHeight="1">
      <c r="A77" s="949"/>
      <c r="B77" s="950"/>
      <c r="C77" s="950"/>
      <c r="D77" s="951"/>
      <c r="E77" s="951"/>
      <c r="F77" s="952"/>
      <c r="G77" s="950"/>
      <c r="H77" s="950"/>
      <c r="I77" s="952"/>
      <c r="J77" s="953"/>
    </row>
    <row r="78" spans="1:11" ht="12" customHeight="1">
      <c r="A78" s="954"/>
      <c r="B78" s="955"/>
      <c r="C78" s="956"/>
      <c r="D78" s="957"/>
      <c r="E78" s="957"/>
      <c r="F78" s="956"/>
      <c r="G78" s="958"/>
      <c r="H78" s="958"/>
      <c r="I78" s="956"/>
      <c r="J78" s="959"/>
    </row>
    <row r="79" spans="1:11" ht="13.5" customHeight="1">
      <c r="A79" s="892"/>
      <c r="B79" s="924"/>
      <c r="C79" s="874"/>
      <c r="D79" s="874"/>
      <c r="E79" s="874"/>
      <c r="F79" s="874"/>
      <c r="G79" s="874"/>
      <c r="H79" s="874"/>
      <c r="I79" s="874"/>
      <c r="J79" s="862" t="s">
        <v>166</v>
      </c>
    </row>
    <row r="80" spans="1:11" ht="9.6" customHeight="1"/>
    <row r="81" spans="4:11" ht="9.6" customHeight="1">
      <c r="D81" s="960"/>
      <c r="E81" s="961"/>
      <c r="F81" s="961"/>
      <c r="G81" s="962"/>
      <c r="H81" s="962"/>
      <c r="I81" s="962"/>
      <c r="J81" s="962"/>
      <c r="K81" s="962"/>
    </row>
    <row r="82" spans="4:11" ht="9.6" customHeight="1">
      <c r="D82" s="960"/>
      <c r="E82" s="961"/>
      <c r="F82" s="961"/>
      <c r="G82" s="962"/>
      <c r="H82" s="962"/>
      <c r="I82" s="962"/>
      <c r="J82" s="962"/>
      <c r="K82" s="962"/>
    </row>
    <row r="83" spans="4:11" ht="9.6" customHeight="1">
      <c r="D83" s="963"/>
      <c r="E83" s="961"/>
      <c r="F83" s="961"/>
      <c r="G83" s="962"/>
      <c r="H83" s="962"/>
      <c r="I83" s="962"/>
      <c r="J83" s="962"/>
      <c r="K83" s="962"/>
    </row>
    <row r="84" spans="4:11" ht="9.6" customHeight="1">
      <c r="D84" s="964"/>
      <c r="E84" s="961"/>
      <c r="F84" s="961"/>
      <c r="G84" s="962"/>
      <c r="H84" s="962"/>
      <c r="I84" s="962"/>
      <c r="J84" s="962"/>
      <c r="K84" s="962"/>
    </row>
    <row r="85" spans="4:11" ht="9.6" hidden="1" customHeight="1"/>
    <row r="86" spans="4:11" ht="9.6" hidden="1" customHeight="1"/>
    <row r="87" spans="4:11" ht="9.6" hidden="1" customHeight="1"/>
    <row r="88" spans="4:11" ht="9.6" hidden="1" customHeight="1"/>
    <row r="89" spans="4:11" ht="9.6" hidden="1" customHeight="1"/>
    <row r="90" spans="4:11" ht="9.6" hidden="1" customHeight="1"/>
    <row r="91" spans="4:11" ht="9.6" hidden="1" customHeight="1"/>
    <row r="92" spans="4:11" ht="9.6" hidden="1" customHeight="1"/>
    <row r="93" spans="4:11" ht="9.6" hidden="1" customHeight="1"/>
    <row r="94" spans="4:11" ht="9.6" hidden="1" customHeight="1"/>
    <row r="95" spans="4:11" ht="9.6" hidden="1" customHeight="1"/>
    <row r="96" spans="4:11" ht="9.6" hidden="1" customHeight="1"/>
    <row r="97" ht="9.6" hidden="1" customHeight="1"/>
    <row r="98" ht="9.6" hidden="1" customHeight="1"/>
    <row r="99" ht="9.6" hidden="1" customHeight="1"/>
    <row r="100" ht="9.6" hidden="1" customHeight="1"/>
    <row r="101" ht="9.6" hidden="1" customHeight="1"/>
    <row r="102" ht="9.6" hidden="1" customHeight="1"/>
    <row r="103" ht="9.6" hidden="1" customHeight="1"/>
    <row r="104" ht="9.6" hidden="1" customHeight="1"/>
    <row r="105" ht="9.6" hidden="1" customHeight="1"/>
    <row r="106" ht="9.6" hidden="1" customHeight="1"/>
    <row r="107" ht="9.6" hidden="1" customHeight="1"/>
    <row r="108" ht="9.6" hidden="1" customHeight="1"/>
    <row r="109" ht="9.6" hidden="1" customHeight="1"/>
    <row r="110" ht="9.6" hidden="1" customHeight="1"/>
    <row r="111" ht="9.6" hidden="1" customHeight="1"/>
    <row r="112" ht="9.6" hidden="1" customHeight="1"/>
    <row r="113" ht="9.6" hidden="1" customHeight="1"/>
    <row r="114" ht="9.6" hidden="1" customHeight="1"/>
    <row r="115" ht="9.6" hidden="1" customHeight="1"/>
    <row r="116" ht="9.6" hidden="1" customHeight="1"/>
    <row r="117" ht="9.6" hidden="1" customHeight="1"/>
    <row r="118" ht="9.6" hidden="1" customHeight="1"/>
    <row r="119" ht="9.6" hidden="1" customHeight="1"/>
    <row r="120" ht="9.6" hidden="1" customHeight="1"/>
    <row r="121" ht="9.6" hidden="1" customHeight="1"/>
    <row r="122" ht="9.6" hidden="1" customHeight="1"/>
    <row r="123" ht="9.6" hidden="1" customHeight="1"/>
    <row r="124" ht="9.6" hidden="1" customHeight="1"/>
    <row r="125" ht="9.6" hidden="1" customHeight="1"/>
    <row r="126" ht="9.6" hidden="1" customHeight="1"/>
    <row r="127" ht="9.6" hidden="1" customHeight="1"/>
    <row r="128" ht="9.6" hidden="1" customHeight="1"/>
    <row r="129" ht="9.6" hidden="1" customHeight="1"/>
    <row r="130" ht="9.6" hidden="1" customHeight="1"/>
    <row r="131" ht="9.6" hidden="1" customHeight="1"/>
    <row r="132" ht="9.6" hidden="1" customHeight="1"/>
    <row r="133" ht="9.6" hidden="1" customHeight="1"/>
    <row r="134" ht="9.6" hidden="1" customHeight="1"/>
    <row r="135" ht="9.6" hidden="1" customHeight="1"/>
    <row r="136" ht="9.6" hidden="1" customHeight="1"/>
    <row r="137" ht="9.6" hidden="1" customHeight="1"/>
    <row r="138" ht="9.6" hidden="1" customHeight="1"/>
    <row r="139" ht="9.6" hidden="1" customHeight="1"/>
    <row r="140" ht="9.6" hidden="1" customHeight="1"/>
    <row r="141" ht="9.6" hidden="1" customHeight="1"/>
    <row r="142" ht="9.6" hidden="1" customHeight="1"/>
    <row r="143" ht="9.6" hidden="1" customHeight="1"/>
    <row r="144" ht="9.6" hidden="1" customHeight="1"/>
    <row r="145" ht="9.6" hidden="1" customHeight="1"/>
    <row r="146" ht="9.6" hidden="1" customHeight="1"/>
    <row r="147" ht="9.6" hidden="1" customHeight="1"/>
    <row r="148" ht="9.6" hidden="1" customHeight="1"/>
    <row r="149" ht="9.6" hidden="1" customHeight="1"/>
    <row r="150" ht="9.6" hidden="1" customHeight="1"/>
    <row r="151" ht="9.6" hidden="1" customHeight="1"/>
    <row r="152" ht="9.6" hidden="1" customHeight="1"/>
    <row r="153" ht="9.6" hidden="1" customHeight="1"/>
    <row r="154" ht="9.6" hidden="1" customHeight="1"/>
    <row r="155" ht="9.6" hidden="1" customHeight="1"/>
    <row r="156" ht="9.6" hidden="1" customHeight="1"/>
    <row r="157" ht="9.6" hidden="1" customHeight="1"/>
    <row r="158" ht="9.6" hidden="1" customHeight="1"/>
    <row r="159" ht="9.6" hidden="1" customHeight="1"/>
    <row r="160" ht="9.6" hidden="1" customHeight="1"/>
    <row r="161" ht="9.6" hidden="1" customHeight="1"/>
    <row r="162" ht="9.6" hidden="1" customHeight="1"/>
    <row r="163" ht="9.6" hidden="1" customHeight="1"/>
    <row r="164" ht="9.6" hidden="1" customHeight="1"/>
    <row r="165" ht="9.6" hidden="1" customHeight="1"/>
    <row r="166" ht="9.6" hidden="1" customHeight="1"/>
    <row r="167" ht="9.6" hidden="1" customHeight="1"/>
    <row r="168" ht="9.6" hidden="1" customHeight="1"/>
    <row r="169" ht="9.6" hidden="1" customHeight="1"/>
    <row r="170" ht="9.6" hidden="1" customHeight="1"/>
    <row r="171" ht="9.6" hidden="1" customHeight="1"/>
    <row r="172" ht="9.6" hidden="1" customHeight="1"/>
    <row r="173" ht="9.6" hidden="1" customHeight="1"/>
    <row r="174" ht="9.6" hidden="1" customHeight="1"/>
    <row r="175" ht="9.6" hidden="1" customHeight="1"/>
    <row r="176" ht="9.6" hidden="1" customHeight="1"/>
    <row r="177" ht="9.6" hidden="1" customHeight="1"/>
    <row r="178" ht="9.6" hidden="1" customHeight="1"/>
    <row r="179" ht="9.6" hidden="1" customHeight="1"/>
    <row r="180" ht="9.6" hidden="1" customHeight="1"/>
    <row r="181" ht="9.6" hidden="1" customHeight="1"/>
    <row r="182" ht="9.6" hidden="1" customHeight="1"/>
    <row r="183" ht="9.6" hidden="1" customHeight="1"/>
    <row r="184" ht="9.6" hidden="1" customHeight="1"/>
    <row r="185" ht="9.6" hidden="1" customHeight="1"/>
    <row r="186" ht="9.6" hidden="1" customHeight="1"/>
    <row r="187" ht="9.6" hidden="1" customHeight="1"/>
    <row r="188" ht="9.6" hidden="1" customHeight="1"/>
    <row r="189" ht="9.6" hidden="1" customHeight="1"/>
    <row r="190" ht="9.6" hidden="1" customHeight="1"/>
    <row r="191" ht="9.6" hidden="1" customHeight="1"/>
    <row r="192" ht="9.6" hidden="1" customHeight="1"/>
    <row r="193" ht="9.6" hidden="1" customHeight="1"/>
    <row r="194" ht="9.6" hidden="1" customHeight="1"/>
    <row r="195" ht="11.25"/>
  </sheetData>
  <printOptions horizontalCentered="1" verticalCentered="1"/>
  <pageMargins left="0.75" right="0.75" top="0.35" bottom="0.35" header="0" footer="0"/>
  <pageSetup scale="8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M291"/>
  <sheetViews>
    <sheetView view="pageBreakPreview" zoomScaleNormal="100" zoomScaleSheetLayoutView="100" workbookViewId="0"/>
  </sheetViews>
  <sheetFormatPr defaultColWidth="0" defaultRowHeight="15" zeroHeight="1"/>
  <cols>
    <col min="1" max="1" width="5.5" style="3101" customWidth="1"/>
    <col min="2" max="2" width="5.33203125" style="3101" customWidth="1"/>
    <col min="3" max="3" width="4.1640625" style="3101" customWidth="1"/>
    <col min="4" max="4" width="23.33203125" style="3101" customWidth="1"/>
    <col min="5" max="5" width="10.33203125" style="3101" customWidth="1"/>
    <col min="6" max="6" width="11.83203125" style="3101" customWidth="1"/>
    <col min="7" max="7" width="10.33203125" style="3101" customWidth="1"/>
    <col min="8" max="8" width="10" style="3101" customWidth="1"/>
    <col min="9" max="9" width="9.6640625" style="3101" customWidth="1"/>
    <col min="10" max="10" width="10.5" style="3101" customWidth="1"/>
    <col min="11" max="11" width="5.5" style="3101" customWidth="1"/>
    <col min="12" max="12" width="6.33203125" style="965" customWidth="1"/>
    <col min="13" max="13" width="13.6640625" style="966" bestFit="1" customWidth="1"/>
    <col min="14" max="256" width="0" style="965" hidden="1"/>
    <col min="257" max="257" width="4.83203125" style="965" customWidth="1"/>
    <col min="258" max="258" width="5.33203125" style="965" customWidth="1"/>
    <col min="259" max="259" width="4.1640625" style="965" customWidth="1"/>
    <col min="260" max="260" width="23.33203125" style="965" customWidth="1"/>
    <col min="261" max="261" width="10.33203125" style="965" customWidth="1"/>
    <col min="262" max="262" width="11.83203125" style="965" customWidth="1"/>
    <col min="263" max="263" width="10.33203125" style="965" customWidth="1"/>
    <col min="264" max="264" width="10" style="965" customWidth="1"/>
    <col min="265" max="265" width="9.6640625" style="965" customWidth="1"/>
    <col min="266" max="266" width="10.5" style="965" customWidth="1"/>
    <col min="267" max="267" width="4.83203125" style="965" customWidth="1"/>
    <col min="268" max="268" width="6.33203125" style="965" customWidth="1"/>
    <col min="269" max="269" width="13.6640625" style="965" bestFit="1" customWidth="1"/>
    <col min="270" max="512" width="0" style="965" hidden="1"/>
    <col min="513" max="513" width="4.83203125" style="965" customWidth="1"/>
    <col min="514" max="514" width="5.33203125" style="965" customWidth="1"/>
    <col min="515" max="515" width="4.1640625" style="965" customWidth="1"/>
    <col min="516" max="516" width="23.33203125" style="965" customWidth="1"/>
    <col min="517" max="517" width="10.33203125" style="965" customWidth="1"/>
    <col min="518" max="518" width="11.83203125" style="965" customWidth="1"/>
    <col min="519" max="519" width="10.33203125" style="965" customWidth="1"/>
    <col min="520" max="520" width="10" style="965" customWidth="1"/>
    <col min="521" max="521" width="9.6640625" style="965" customWidth="1"/>
    <col min="522" max="522" width="10.5" style="965" customWidth="1"/>
    <col min="523" max="523" width="4.83203125" style="965" customWidth="1"/>
    <col min="524" max="524" width="6.33203125" style="965" customWidth="1"/>
    <col min="525" max="525" width="13.6640625" style="965" bestFit="1" customWidth="1"/>
    <col min="526" max="768" width="0" style="965" hidden="1"/>
    <col min="769" max="769" width="4.83203125" style="965" customWidth="1"/>
    <col min="770" max="770" width="5.33203125" style="965" customWidth="1"/>
    <col min="771" max="771" width="4.1640625" style="965" customWidth="1"/>
    <col min="772" max="772" width="23.33203125" style="965" customWidth="1"/>
    <col min="773" max="773" width="10.33203125" style="965" customWidth="1"/>
    <col min="774" max="774" width="11.83203125" style="965" customWidth="1"/>
    <col min="775" max="775" width="10.33203125" style="965" customWidth="1"/>
    <col min="776" max="776" width="10" style="965" customWidth="1"/>
    <col min="777" max="777" width="9.6640625" style="965" customWidth="1"/>
    <col min="778" max="778" width="10.5" style="965" customWidth="1"/>
    <col min="779" max="779" width="4.83203125" style="965" customWidth="1"/>
    <col min="780" max="780" width="6.33203125" style="965" customWidth="1"/>
    <col min="781" max="781" width="13.6640625" style="965" bestFit="1" customWidth="1"/>
    <col min="782" max="1024" width="0" style="965" hidden="1"/>
    <col min="1025" max="1025" width="4.83203125" style="965" customWidth="1"/>
    <col min="1026" max="1026" width="5.33203125" style="965" customWidth="1"/>
    <col min="1027" max="1027" width="4.1640625" style="965" customWidth="1"/>
    <col min="1028" max="1028" width="23.33203125" style="965" customWidth="1"/>
    <col min="1029" max="1029" width="10.33203125" style="965" customWidth="1"/>
    <col min="1030" max="1030" width="11.83203125" style="965" customWidth="1"/>
    <col min="1031" max="1031" width="10.33203125" style="965" customWidth="1"/>
    <col min="1032" max="1032" width="10" style="965" customWidth="1"/>
    <col min="1033" max="1033" width="9.6640625" style="965" customWidth="1"/>
    <col min="1034" max="1034" width="10.5" style="965" customWidth="1"/>
    <col min="1035" max="1035" width="4.83203125" style="965" customWidth="1"/>
    <col min="1036" max="1036" width="6.33203125" style="965" customWidth="1"/>
    <col min="1037" max="1037" width="13.6640625" style="965" bestFit="1" customWidth="1"/>
    <col min="1038" max="1280" width="0" style="965" hidden="1"/>
    <col min="1281" max="1281" width="4.83203125" style="965" customWidth="1"/>
    <col min="1282" max="1282" width="5.33203125" style="965" customWidth="1"/>
    <col min="1283" max="1283" width="4.1640625" style="965" customWidth="1"/>
    <col min="1284" max="1284" width="23.33203125" style="965" customWidth="1"/>
    <col min="1285" max="1285" width="10.33203125" style="965" customWidth="1"/>
    <col min="1286" max="1286" width="11.83203125" style="965" customWidth="1"/>
    <col min="1287" max="1287" width="10.33203125" style="965" customWidth="1"/>
    <col min="1288" max="1288" width="10" style="965" customWidth="1"/>
    <col min="1289" max="1289" width="9.6640625" style="965" customWidth="1"/>
    <col min="1290" max="1290" width="10.5" style="965" customWidth="1"/>
    <col min="1291" max="1291" width="4.83203125" style="965" customWidth="1"/>
    <col min="1292" max="1292" width="6.33203125" style="965" customWidth="1"/>
    <col min="1293" max="1293" width="13.6640625" style="965" bestFit="1" customWidth="1"/>
    <col min="1294" max="1536" width="0" style="965" hidden="1"/>
    <col min="1537" max="1537" width="4.83203125" style="965" customWidth="1"/>
    <col min="1538" max="1538" width="5.33203125" style="965" customWidth="1"/>
    <col min="1539" max="1539" width="4.1640625" style="965" customWidth="1"/>
    <col min="1540" max="1540" width="23.33203125" style="965" customWidth="1"/>
    <col min="1541" max="1541" width="10.33203125" style="965" customWidth="1"/>
    <col min="1542" max="1542" width="11.83203125" style="965" customWidth="1"/>
    <col min="1543" max="1543" width="10.33203125" style="965" customWidth="1"/>
    <col min="1544" max="1544" width="10" style="965" customWidth="1"/>
    <col min="1545" max="1545" width="9.6640625" style="965" customWidth="1"/>
    <col min="1546" max="1546" width="10.5" style="965" customWidth="1"/>
    <col min="1547" max="1547" width="4.83203125" style="965" customWidth="1"/>
    <col min="1548" max="1548" width="6.33203125" style="965" customWidth="1"/>
    <col min="1549" max="1549" width="13.6640625" style="965" bestFit="1" customWidth="1"/>
    <col min="1550" max="1792" width="0" style="965" hidden="1"/>
    <col min="1793" max="1793" width="4.83203125" style="965" customWidth="1"/>
    <col min="1794" max="1794" width="5.33203125" style="965" customWidth="1"/>
    <col min="1795" max="1795" width="4.1640625" style="965" customWidth="1"/>
    <col min="1796" max="1796" width="23.33203125" style="965" customWidth="1"/>
    <col min="1797" max="1797" width="10.33203125" style="965" customWidth="1"/>
    <col min="1798" max="1798" width="11.83203125" style="965" customWidth="1"/>
    <col min="1799" max="1799" width="10.33203125" style="965" customWidth="1"/>
    <col min="1800" max="1800" width="10" style="965" customWidth="1"/>
    <col min="1801" max="1801" width="9.6640625" style="965" customWidth="1"/>
    <col min="1802" max="1802" width="10.5" style="965" customWidth="1"/>
    <col min="1803" max="1803" width="4.83203125" style="965" customWidth="1"/>
    <col min="1804" max="1804" width="6.33203125" style="965" customWidth="1"/>
    <col min="1805" max="1805" width="13.6640625" style="965" bestFit="1" customWidth="1"/>
    <col min="1806" max="2048" width="0" style="965" hidden="1"/>
    <col min="2049" max="2049" width="4.83203125" style="965" customWidth="1"/>
    <col min="2050" max="2050" width="5.33203125" style="965" customWidth="1"/>
    <col min="2051" max="2051" width="4.1640625" style="965" customWidth="1"/>
    <col min="2052" max="2052" width="23.33203125" style="965" customWidth="1"/>
    <col min="2053" max="2053" width="10.33203125" style="965" customWidth="1"/>
    <col min="2054" max="2054" width="11.83203125" style="965" customWidth="1"/>
    <col min="2055" max="2055" width="10.33203125" style="965" customWidth="1"/>
    <col min="2056" max="2056" width="10" style="965" customWidth="1"/>
    <col min="2057" max="2057" width="9.6640625" style="965" customWidth="1"/>
    <col min="2058" max="2058" width="10.5" style="965" customWidth="1"/>
    <col min="2059" max="2059" width="4.83203125" style="965" customWidth="1"/>
    <col min="2060" max="2060" width="6.33203125" style="965" customWidth="1"/>
    <col min="2061" max="2061" width="13.6640625" style="965" bestFit="1" customWidth="1"/>
    <col min="2062" max="2304" width="0" style="965" hidden="1"/>
    <col min="2305" max="2305" width="4.83203125" style="965" customWidth="1"/>
    <col min="2306" max="2306" width="5.33203125" style="965" customWidth="1"/>
    <col min="2307" max="2307" width="4.1640625" style="965" customWidth="1"/>
    <col min="2308" max="2308" width="23.33203125" style="965" customWidth="1"/>
    <col min="2309" max="2309" width="10.33203125" style="965" customWidth="1"/>
    <col min="2310" max="2310" width="11.83203125" style="965" customWidth="1"/>
    <col min="2311" max="2311" width="10.33203125" style="965" customWidth="1"/>
    <col min="2312" max="2312" width="10" style="965" customWidth="1"/>
    <col min="2313" max="2313" width="9.6640625" style="965" customWidth="1"/>
    <col min="2314" max="2314" width="10.5" style="965" customWidth="1"/>
    <col min="2315" max="2315" width="4.83203125" style="965" customWidth="1"/>
    <col min="2316" max="2316" width="6.33203125" style="965" customWidth="1"/>
    <col min="2317" max="2317" width="13.6640625" style="965" bestFit="1" customWidth="1"/>
    <col min="2318" max="2560" width="0" style="965" hidden="1"/>
    <col min="2561" max="2561" width="4.83203125" style="965" customWidth="1"/>
    <col min="2562" max="2562" width="5.33203125" style="965" customWidth="1"/>
    <col min="2563" max="2563" width="4.1640625" style="965" customWidth="1"/>
    <col min="2564" max="2564" width="23.33203125" style="965" customWidth="1"/>
    <col min="2565" max="2565" width="10.33203125" style="965" customWidth="1"/>
    <col min="2566" max="2566" width="11.83203125" style="965" customWidth="1"/>
    <col min="2567" max="2567" width="10.33203125" style="965" customWidth="1"/>
    <col min="2568" max="2568" width="10" style="965" customWidth="1"/>
    <col min="2569" max="2569" width="9.6640625" style="965" customWidth="1"/>
    <col min="2570" max="2570" width="10.5" style="965" customWidth="1"/>
    <col min="2571" max="2571" width="4.83203125" style="965" customWidth="1"/>
    <col min="2572" max="2572" width="6.33203125" style="965" customWidth="1"/>
    <col min="2573" max="2573" width="13.6640625" style="965" bestFit="1" customWidth="1"/>
    <col min="2574" max="2816" width="0" style="965" hidden="1"/>
    <col min="2817" max="2817" width="4.83203125" style="965" customWidth="1"/>
    <col min="2818" max="2818" width="5.33203125" style="965" customWidth="1"/>
    <col min="2819" max="2819" width="4.1640625" style="965" customWidth="1"/>
    <col min="2820" max="2820" width="23.33203125" style="965" customWidth="1"/>
    <col min="2821" max="2821" width="10.33203125" style="965" customWidth="1"/>
    <col min="2822" max="2822" width="11.83203125" style="965" customWidth="1"/>
    <col min="2823" max="2823" width="10.33203125" style="965" customWidth="1"/>
    <col min="2824" max="2824" width="10" style="965" customWidth="1"/>
    <col min="2825" max="2825" width="9.6640625" style="965" customWidth="1"/>
    <col min="2826" max="2826" width="10.5" style="965" customWidth="1"/>
    <col min="2827" max="2827" width="4.83203125" style="965" customWidth="1"/>
    <col min="2828" max="2828" width="6.33203125" style="965" customWidth="1"/>
    <col min="2829" max="2829" width="13.6640625" style="965" bestFit="1" customWidth="1"/>
    <col min="2830" max="3072" width="0" style="965" hidden="1"/>
    <col min="3073" max="3073" width="4.83203125" style="965" customWidth="1"/>
    <col min="3074" max="3074" width="5.33203125" style="965" customWidth="1"/>
    <col min="3075" max="3075" width="4.1640625" style="965" customWidth="1"/>
    <col min="3076" max="3076" width="23.33203125" style="965" customWidth="1"/>
    <col min="3077" max="3077" width="10.33203125" style="965" customWidth="1"/>
    <col min="3078" max="3078" width="11.83203125" style="965" customWidth="1"/>
    <col min="3079" max="3079" width="10.33203125" style="965" customWidth="1"/>
    <col min="3080" max="3080" width="10" style="965" customWidth="1"/>
    <col min="3081" max="3081" width="9.6640625" style="965" customWidth="1"/>
    <col min="3082" max="3082" width="10.5" style="965" customWidth="1"/>
    <col min="3083" max="3083" width="4.83203125" style="965" customWidth="1"/>
    <col min="3084" max="3084" width="6.33203125" style="965" customWidth="1"/>
    <col min="3085" max="3085" width="13.6640625" style="965" bestFit="1" customWidth="1"/>
    <col min="3086" max="3328" width="0" style="965" hidden="1"/>
    <col min="3329" max="3329" width="4.83203125" style="965" customWidth="1"/>
    <col min="3330" max="3330" width="5.33203125" style="965" customWidth="1"/>
    <col min="3331" max="3331" width="4.1640625" style="965" customWidth="1"/>
    <col min="3332" max="3332" width="23.33203125" style="965" customWidth="1"/>
    <col min="3333" max="3333" width="10.33203125" style="965" customWidth="1"/>
    <col min="3334" max="3334" width="11.83203125" style="965" customWidth="1"/>
    <col min="3335" max="3335" width="10.33203125" style="965" customWidth="1"/>
    <col min="3336" max="3336" width="10" style="965" customWidth="1"/>
    <col min="3337" max="3337" width="9.6640625" style="965" customWidth="1"/>
    <col min="3338" max="3338" width="10.5" style="965" customWidth="1"/>
    <col min="3339" max="3339" width="4.83203125" style="965" customWidth="1"/>
    <col min="3340" max="3340" width="6.33203125" style="965" customWidth="1"/>
    <col min="3341" max="3341" width="13.6640625" style="965" bestFit="1" customWidth="1"/>
    <col min="3342" max="3584" width="0" style="965" hidden="1"/>
    <col min="3585" max="3585" width="4.83203125" style="965" customWidth="1"/>
    <col min="3586" max="3586" width="5.33203125" style="965" customWidth="1"/>
    <col min="3587" max="3587" width="4.1640625" style="965" customWidth="1"/>
    <col min="3588" max="3588" width="23.33203125" style="965" customWidth="1"/>
    <col min="3589" max="3589" width="10.33203125" style="965" customWidth="1"/>
    <col min="3590" max="3590" width="11.83203125" style="965" customWidth="1"/>
    <col min="3591" max="3591" width="10.33203125" style="965" customWidth="1"/>
    <col min="3592" max="3592" width="10" style="965" customWidth="1"/>
    <col min="3593" max="3593" width="9.6640625" style="965" customWidth="1"/>
    <col min="3594" max="3594" width="10.5" style="965" customWidth="1"/>
    <col min="3595" max="3595" width="4.83203125" style="965" customWidth="1"/>
    <col min="3596" max="3596" width="6.33203125" style="965" customWidth="1"/>
    <col min="3597" max="3597" width="13.6640625" style="965" bestFit="1" customWidth="1"/>
    <col min="3598" max="3840" width="0" style="965" hidden="1"/>
    <col min="3841" max="3841" width="4.83203125" style="965" customWidth="1"/>
    <col min="3842" max="3842" width="5.33203125" style="965" customWidth="1"/>
    <col min="3843" max="3843" width="4.1640625" style="965" customWidth="1"/>
    <col min="3844" max="3844" width="23.33203125" style="965" customWidth="1"/>
    <col min="3845" max="3845" width="10.33203125" style="965" customWidth="1"/>
    <col min="3846" max="3846" width="11.83203125" style="965" customWidth="1"/>
    <col min="3847" max="3847" width="10.33203125" style="965" customWidth="1"/>
    <col min="3848" max="3848" width="10" style="965" customWidth="1"/>
    <col min="3849" max="3849" width="9.6640625" style="965" customWidth="1"/>
    <col min="3850" max="3850" width="10.5" style="965" customWidth="1"/>
    <col min="3851" max="3851" width="4.83203125" style="965" customWidth="1"/>
    <col min="3852" max="3852" width="6.33203125" style="965" customWidth="1"/>
    <col min="3853" max="3853" width="13.6640625" style="965" bestFit="1" customWidth="1"/>
    <col min="3854" max="4096" width="0" style="965" hidden="1"/>
    <col min="4097" max="4097" width="4.83203125" style="965" customWidth="1"/>
    <col min="4098" max="4098" width="5.33203125" style="965" customWidth="1"/>
    <col min="4099" max="4099" width="4.1640625" style="965" customWidth="1"/>
    <col min="4100" max="4100" width="23.33203125" style="965" customWidth="1"/>
    <col min="4101" max="4101" width="10.33203125" style="965" customWidth="1"/>
    <col min="4102" max="4102" width="11.83203125" style="965" customWidth="1"/>
    <col min="4103" max="4103" width="10.33203125" style="965" customWidth="1"/>
    <col min="4104" max="4104" width="10" style="965" customWidth="1"/>
    <col min="4105" max="4105" width="9.6640625" style="965" customWidth="1"/>
    <col min="4106" max="4106" width="10.5" style="965" customWidth="1"/>
    <col min="4107" max="4107" width="4.83203125" style="965" customWidth="1"/>
    <col min="4108" max="4108" width="6.33203125" style="965" customWidth="1"/>
    <col min="4109" max="4109" width="13.6640625" style="965" bestFit="1" customWidth="1"/>
    <col min="4110" max="4352" width="0" style="965" hidden="1"/>
    <col min="4353" max="4353" width="4.83203125" style="965" customWidth="1"/>
    <col min="4354" max="4354" width="5.33203125" style="965" customWidth="1"/>
    <col min="4355" max="4355" width="4.1640625" style="965" customWidth="1"/>
    <col min="4356" max="4356" width="23.33203125" style="965" customWidth="1"/>
    <col min="4357" max="4357" width="10.33203125" style="965" customWidth="1"/>
    <col min="4358" max="4358" width="11.83203125" style="965" customWidth="1"/>
    <col min="4359" max="4359" width="10.33203125" style="965" customWidth="1"/>
    <col min="4360" max="4360" width="10" style="965" customWidth="1"/>
    <col min="4361" max="4361" width="9.6640625" style="965" customWidth="1"/>
    <col min="4362" max="4362" width="10.5" style="965" customWidth="1"/>
    <col min="4363" max="4363" width="4.83203125" style="965" customWidth="1"/>
    <col min="4364" max="4364" width="6.33203125" style="965" customWidth="1"/>
    <col min="4365" max="4365" width="13.6640625" style="965" bestFit="1" customWidth="1"/>
    <col min="4366" max="4608" width="0" style="965" hidden="1"/>
    <col min="4609" max="4609" width="4.83203125" style="965" customWidth="1"/>
    <col min="4610" max="4610" width="5.33203125" style="965" customWidth="1"/>
    <col min="4611" max="4611" width="4.1640625" style="965" customWidth="1"/>
    <col min="4612" max="4612" width="23.33203125" style="965" customWidth="1"/>
    <col min="4613" max="4613" width="10.33203125" style="965" customWidth="1"/>
    <col min="4614" max="4614" width="11.83203125" style="965" customWidth="1"/>
    <col min="4615" max="4615" width="10.33203125" style="965" customWidth="1"/>
    <col min="4616" max="4616" width="10" style="965" customWidth="1"/>
    <col min="4617" max="4617" width="9.6640625" style="965" customWidth="1"/>
    <col min="4618" max="4618" width="10.5" style="965" customWidth="1"/>
    <col min="4619" max="4619" width="4.83203125" style="965" customWidth="1"/>
    <col min="4620" max="4620" width="6.33203125" style="965" customWidth="1"/>
    <col min="4621" max="4621" width="13.6640625" style="965" bestFit="1" customWidth="1"/>
    <col min="4622" max="4864" width="0" style="965" hidden="1"/>
    <col min="4865" max="4865" width="4.83203125" style="965" customWidth="1"/>
    <col min="4866" max="4866" width="5.33203125" style="965" customWidth="1"/>
    <col min="4867" max="4867" width="4.1640625" style="965" customWidth="1"/>
    <col min="4868" max="4868" width="23.33203125" style="965" customWidth="1"/>
    <col min="4869" max="4869" width="10.33203125" style="965" customWidth="1"/>
    <col min="4870" max="4870" width="11.83203125" style="965" customWidth="1"/>
    <col min="4871" max="4871" width="10.33203125" style="965" customWidth="1"/>
    <col min="4872" max="4872" width="10" style="965" customWidth="1"/>
    <col min="4873" max="4873" width="9.6640625" style="965" customWidth="1"/>
    <col min="4874" max="4874" width="10.5" style="965" customWidth="1"/>
    <col min="4875" max="4875" width="4.83203125" style="965" customWidth="1"/>
    <col min="4876" max="4876" width="6.33203125" style="965" customWidth="1"/>
    <col min="4877" max="4877" width="13.6640625" style="965" bestFit="1" customWidth="1"/>
    <col min="4878" max="5120" width="0" style="965" hidden="1"/>
    <col min="5121" max="5121" width="4.83203125" style="965" customWidth="1"/>
    <col min="5122" max="5122" width="5.33203125" style="965" customWidth="1"/>
    <col min="5123" max="5123" width="4.1640625" style="965" customWidth="1"/>
    <col min="5124" max="5124" width="23.33203125" style="965" customWidth="1"/>
    <col min="5125" max="5125" width="10.33203125" style="965" customWidth="1"/>
    <col min="5126" max="5126" width="11.83203125" style="965" customWidth="1"/>
    <col min="5127" max="5127" width="10.33203125" style="965" customWidth="1"/>
    <col min="5128" max="5128" width="10" style="965" customWidth="1"/>
    <col min="5129" max="5129" width="9.6640625" style="965" customWidth="1"/>
    <col min="5130" max="5130" width="10.5" style="965" customWidth="1"/>
    <col min="5131" max="5131" width="4.83203125" style="965" customWidth="1"/>
    <col min="5132" max="5132" width="6.33203125" style="965" customWidth="1"/>
    <col min="5133" max="5133" width="13.6640625" style="965" bestFit="1" customWidth="1"/>
    <col min="5134" max="5376" width="0" style="965" hidden="1"/>
    <col min="5377" max="5377" width="4.83203125" style="965" customWidth="1"/>
    <col min="5378" max="5378" width="5.33203125" style="965" customWidth="1"/>
    <col min="5379" max="5379" width="4.1640625" style="965" customWidth="1"/>
    <col min="5380" max="5380" width="23.33203125" style="965" customWidth="1"/>
    <col min="5381" max="5381" width="10.33203125" style="965" customWidth="1"/>
    <col min="5382" max="5382" width="11.83203125" style="965" customWidth="1"/>
    <col min="5383" max="5383" width="10.33203125" style="965" customWidth="1"/>
    <col min="5384" max="5384" width="10" style="965" customWidth="1"/>
    <col min="5385" max="5385" width="9.6640625" style="965" customWidth="1"/>
    <col min="5386" max="5386" width="10.5" style="965" customWidth="1"/>
    <col min="5387" max="5387" width="4.83203125" style="965" customWidth="1"/>
    <col min="5388" max="5388" width="6.33203125" style="965" customWidth="1"/>
    <col min="5389" max="5389" width="13.6640625" style="965" bestFit="1" customWidth="1"/>
    <col min="5390" max="5632" width="0" style="965" hidden="1"/>
    <col min="5633" max="5633" width="4.83203125" style="965" customWidth="1"/>
    <col min="5634" max="5634" width="5.33203125" style="965" customWidth="1"/>
    <col min="5635" max="5635" width="4.1640625" style="965" customWidth="1"/>
    <col min="5636" max="5636" width="23.33203125" style="965" customWidth="1"/>
    <col min="5637" max="5637" width="10.33203125" style="965" customWidth="1"/>
    <col min="5638" max="5638" width="11.83203125" style="965" customWidth="1"/>
    <col min="5639" max="5639" width="10.33203125" style="965" customWidth="1"/>
    <col min="5640" max="5640" width="10" style="965" customWidth="1"/>
    <col min="5641" max="5641" width="9.6640625" style="965" customWidth="1"/>
    <col min="5642" max="5642" width="10.5" style="965" customWidth="1"/>
    <col min="5643" max="5643" width="4.83203125" style="965" customWidth="1"/>
    <col min="5644" max="5644" width="6.33203125" style="965" customWidth="1"/>
    <col min="5645" max="5645" width="13.6640625" style="965" bestFit="1" customWidth="1"/>
    <col min="5646" max="5888" width="0" style="965" hidden="1"/>
    <col min="5889" max="5889" width="4.83203125" style="965" customWidth="1"/>
    <col min="5890" max="5890" width="5.33203125" style="965" customWidth="1"/>
    <col min="5891" max="5891" width="4.1640625" style="965" customWidth="1"/>
    <col min="5892" max="5892" width="23.33203125" style="965" customWidth="1"/>
    <col min="5893" max="5893" width="10.33203125" style="965" customWidth="1"/>
    <col min="5894" max="5894" width="11.83203125" style="965" customWidth="1"/>
    <col min="5895" max="5895" width="10.33203125" style="965" customWidth="1"/>
    <col min="5896" max="5896" width="10" style="965" customWidth="1"/>
    <col min="5897" max="5897" width="9.6640625" style="965" customWidth="1"/>
    <col min="5898" max="5898" width="10.5" style="965" customWidth="1"/>
    <col min="5899" max="5899" width="4.83203125" style="965" customWidth="1"/>
    <col min="5900" max="5900" width="6.33203125" style="965" customWidth="1"/>
    <col min="5901" max="5901" width="13.6640625" style="965" bestFit="1" customWidth="1"/>
    <col min="5902" max="6144" width="0" style="965" hidden="1"/>
    <col min="6145" max="6145" width="4.83203125" style="965" customWidth="1"/>
    <col min="6146" max="6146" width="5.33203125" style="965" customWidth="1"/>
    <col min="6147" max="6147" width="4.1640625" style="965" customWidth="1"/>
    <col min="6148" max="6148" width="23.33203125" style="965" customWidth="1"/>
    <col min="6149" max="6149" width="10.33203125" style="965" customWidth="1"/>
    <col min="6150" max="6150" width="11.83203125" style="965" customWidth="1"/>
    <col min="6151" max="6151" width="10.33203125" style="965" customWidth="1"/>
    <col min="6152" max="6152" width="10" style="965" customWidth="1"/>
    <col min="6153" max="6153" width="9.6640625" style="965" customWidth="1"/>
    <col min="6154" max="6154" width="10.5" style="965" customWidth="1"/>
    <col min="6155" max="6155" width="4.83203125" style="965" customWidth="1"/>
    <col min="6156" max="6156" width="6.33203125" style="965" customWidth="1"/>
    <col min="6157" max="6157" width="13.6640625" style="965" bestFit="1" customWidth="1"/>
    <col min="6158" max="6400" width="0" style="965" hidden="1"/>
    <col min="6401" max="6401" width="4.83203125" style="965" customWidth="1"/>
    <col min="6402" max="6402" width="5.33203125" style="965" customWidth="1"/>
    <col min="6403" max="6403" width="4.1640625" style="965" customWidth="1"/>
    <col min="6404" max="6404" width="23.33203125" style="965" customWidth="1"/>
    <col min="6405" max="6405" width="10.33203125" style="965" customWidth="1"/>
    <col min="6406" max="6406" width="11.83203125" style="965" customWidth="1"/>
    <col min="6407" max="6407" width="10.33203125" style="965" customWidth="1"/>
    <col min="6408" max="6408" width="10" style="965" customWidth="1"/>
    <col min="6409" max="6409" width="9.6640625" style="965" customWidth="1"/>
    <col min="6410" max="6410" width="10.5" style="965" customWidth="1"/>
    <col min="6411" max="6411" width="4.83203125" style="965" customWidth="1"/>
    <col min="6412" max="6412" width="6.33203125" style="965" customWidth="1"/>
    <col min="6413" max="6413" width="13.6640625" style="965" bestFit="1" customWidth="1"/>
    <col min="6414" max="6656" width="0" style="965" hidden="1"/>
    <col min="6657" max="6657" width="4.83203125" style="965" customWidth="1"/>
    <col min="6658" max="6658" width="5.33203125" style="965" customWidth="1"/>
    <col min="6659" max="6659" width="4.1640625" style="965" customWidth="1"/>
    <col min="6660" max="6660" width="23.33203125" style="965" customWidth="1"/>
    <col min="6661" max="6661" width="10.33203125" style="965" customWidth="1"/>
    <col min="6662" max="6662" width="11.83203125" style="965" customWidth="1"/>
    <col min="6663" max="6663" width="10.33203125" style="965" customWidth="1"/>
    <col min="6664" max="6664" width="10" style="965" customWidth="1"/>
    <col min="6665" max="6665" width="9.6640625" style="965" customWidth="1"/>
    <col min="6666" max="6666" width="10.5" style="965" customWidth="1"/>
    <col min="6667" max="6667" width="4.83203125" style="965" customWidth="1"/>
    <col min="6668" max="6668" width="6.33203125" style="965" customWidth="1"/>
    <col min="6669" max="6669" width="13.6640625" style="965" bestFit="1" customWidth="1"/>
    <col min="6670" max="6912" width="0" style="965" hidden="1"/>
    <col min="6913" max="6913" width="4.83203125" style="965" customWidth="1"/>
    <col min="6914" max="6914" width="5.33203125" style="965" customWidth="1"/>
    <col min="6915" max="6915" width="4.1640625" style="965" customWidth="1"/>
    <col min="6916" max="6916" width="23.33203125" style="965" customWidth="1"/>
    <col min="6917" max="6917" width="10.33203125" style="965" customWidth="1"/>
    <col min="6918" max="6918" width="11.83203125" style="965" customWidth="1"/>
    <col min="6919" max="6919" width="10.33203125" style="965" customWidth="1"/>
    <col min="6920" max="6920" width="10" style="965" customWidth="1"/>
    <col min="6921" max="6921" width="9.6640625" style="965" customWidth="1"/>
    <col min="6922" max="6922" width="10.5" style="965" customWidth="1"/>
    <col min="6923" max="6923" width="4.83203125" style="965" customWidth="1"/>
    <col min="6924" max="6924" width="6.33203125" style="965" customWidth="1"/>
    <col min="6925" max="6925" width="13.6640625" style="965" bestFit="1" customWidth="1"/>
    <col min="6926" max="7168" width="0" style="965" hidden="1"/>
    <col min="7169" max="7169" width="4.83203125" style="965" customWidth="1"/>
    <col min="7170" max="7170" width="5.33203125" style="965" customWidth="1"/>
    <col min="7171" max="7171" width="4.1640625" style="965" customWidth="1"/>
    <col min="7172" max="7172" width="23.33203125" style="965" customWidth="1"/>
    <col min="7173" max="7173" width="10.33203125" style="965" customWidth="1"/>
    <col min="7174" max="7174" width="11.83203125" style="965" customWidth="1"/>
    <col min="7175" max="7175" width="10.33203125" style="965" customWidth="1"/>
    <col min="7176" max="7176" width="10" style="965" customWidth="1"/>
    <col min="7177" max="7177" width="9.6640625" style="965" customWidth="1"/>
    <col min="7178" max="7178" width="10.5" style="965" customWidth="1"/>
    <col min="7179" max="7179" width="4.83203125" style="965" customWidth="1"/>
    <col min="7180" max="7180" width="6.33203125" style="965" customWidth="1"/>
    <col min="7181" max="7181" width="13.6640625" style="965" bestFit="1" customWidth="1"/>
    <col min="7182" max="7424" width="0" style="965" hidden="1"/>
    <col min="7425" max="7425" width="4.83203125" style="965" customWidth="1"/>
    <col min="7426" max="7426" width="5.33203125" style="965" customWidth="1"/>
    <col min="7427" max="7427" width="4.1640625" style="965" customWidth="1"/>
    <col min="7428" max="7428" width="23.33203125" style="965" customWidth="1"/>
    <col min="7429" max="7429" width="10.33203125" style="965" customWidth="1"/>
    <col min="7430" max="7430" width="11.83203125" style="965" customWidth="1"/>
    <col min="7431" max="7431" width="10.33203125" style="965" customWidth="1"/>
    <col min="7432" max="7432" width="10" style="965" customWidth="1"/>
    <col min="7433" max="7433" width="9.6640625" style="965" customWidth="1"/>
    <col min="7434" max="7434" width="10.5" style="965" customWidth="1"/>
    <col min="7435" max="7435" width="4.83203125" style="965" customWidth="1"/>
    <col min="7436" max="7436" width="6.33203125" style="965" customWidth="1"/>
    <col min="7437" max="7437" width="13.6640625" style="965" bestFit="1" customWidth="1"/>
    <col min="7438" max="7680" width="0" style="965" hidden="1"/>
    <col min="7681" max="7681" width="4.83203125" style="965" customWidth="1"/>
    <col min="7682" max="7682" width="5.33203125" style="965" customWidth="1"/>
    <col min="7683" max="7683" width="4.1640625" style="965" customWidth="1"/>
    <col min="7684" max="7684" width="23.33203125" style="965" customWidth="1"/>
    <col min="7685" max="7685" width="10.33203125" style="965" customWidth="1"/>
    <col min="7686" max="7686" width="11.83203125" style="965" customWidth="1"/>
    <col min="7687" max="7687" width="10.33203125" style="965" customWidth="1"/>
    <col min="7688" max="7688" width="10" style="965" customWidth="1"/>
    <col min="7689" max="7689" width="9.6640625" style="965" customWidth="1"/>
    <col min="7690" max="7690" width="10.5" style="965" customWidth="1"/>
    <col min="7691" max="7691" width="4.83203125" style="965" customWidth="1"/>
    <col min="7692" max="7692" width="6.33203125" style="965" customWidth="1"/>
    <col min="7693" max="7693" width="13.6640625" style="965" bestFit="1" customWidth="1"/>
    <col min="7694" max="7936" width="0" style="965" hidden="1"/>
    <col min="7937" max="7937" width="4.83203125" style="965" customWidth="1"/>
    <col min="7938" max="7938" width="5.33203125" style="965" customWidth="1"/>
    <col min="7939" max="7939" width="4.1640625" style="965" customWidth="1"/>
    <col min="7940" max="7940" width="23.33203125" style="965" customWidth="1"/>
    <col min="7941" max="7941" width="10.33203125" style="965" customWidth="1"/>
    <col min="7942" max="7942" width="11.83203125" style="965" customWidth="1"/>
    <col min="7943" max="7943" width="10.33203125" style="965" customWidth="1"/>
    <col min="7944" max="7944" width="10" style="965" customWidth="1"/>
    <col min="7945" max="7945" width="9.6640625" style="965" customWidth="1"/>
    <col min="7946" max="7946" width="10.5" style="965" customWidth="1"/>
    <col min="7947" max="7947" width="4.83203125" style="965" customWidth="1"/>
    <col min="7948" max="7948" width="6.33203125" style="965" customWidth="1"/>
    <col min="7949" max="7949" width="13.6640625" style="965" bestFit="1" customWidth="1"/>
    <col min="7950" max="8192" width="0" style="965" hidden="1"/>
    <col min="8193" max="8193" width="4.83203125" style="965" customWidth="1"/>
    <col min="8194" max="8194" width="5.33203125" style="965" customWidth="1"/>
    <col min="8195" max="8195" width="4.1640625" style="965" customWidth="1"/>
    <col min="8196" max="8196" width="23.33203125" style="965" customWidth="1"/>
    <col min="8197" max="8197" width="10.33203125" style="965" customWidth="1"/>
    <col min="8198" max="8198" width="11.83203125" style="965" customWidth="1"/>
    <col min="8199" max="8199" width="10.33203125" style="965" customWidth="1"/>
    <col min="8200" max="8200" width="10" style="965" customWidth="1"/>
    <col min="8201" max="8201" width="9.6640625" style="965" customWidth="1"/>
    <col min="8202" max="8202" width="10.5" style="965" customWidth="1"/>
    <col min="8203" max="8203" width="4.83203125" style="965" customWidth="1"/>
    <col min="8204" max="8204" width="6.33203125" style="965" customWidth="1"/>
    <col min="8205" max="8205" width="13.6640625" style="965" bestFit="1" customWidth="1"/>
    <col min="8206" max="8448" width="0" style="965" hidden="1"/>
    <col min="8449" max="8449" width="4.83203125" style="965" customWidth="1"/>
    <col min="8450" max="8450" width="5.33203125" style="965" customWidth="1"/>
    <col min="8451" max="8451" width="4.1640625" style="965" customWidth="1"/>
    <col min="8452" max="8452" width="23.33203125" style="965" customWidth="1"/>
    <col min="8453" max="8453" width="10.33203125" style="965" customWidth="1"/>
    <col min="8454" max="8454" width="11.83203125" style="965" customWidth="1"/>
    <col min="8455" max="8455" width="10.33203125" style="965" customWidth="1"/>
    <col min="8456" max="8456" width="10" style="965" customWidth="1"/>
    <col min="8457" max="8457" width="9.6640625" style="965" customWidth="1"/>
    <col min="8458" max="8458" width="10.5" style="965" customWidth="1"/>
    <col min="8459" max="8459" width="4.83203125" style="965" customWidth="1"/>
    <col min="8460" max="8460" width="6.33203125" style="965" customWidth="1"/>
    <col min="8461" max="8461" width="13.6640625" style="965" bestFit="1" customWidth="1"/>
    <col min="8462" max="8704" width="0" style="965" hidden="1"/>
    <col min="8705" max="8705" width="4.83203125" style="965" customWidth="1"/>
    <col min="8706" max="8706" width="5.33203125" style="965" customWidth="1"/>
    <col min="8707" max="8707" width="4.1640625" style="965" customWidth="1"/>
    <col min="8708" max="8708" width="23.33203125" style="965" customWidth="1"/>
    <col min="8709" max="8709" width="10.33203125" style="965" customWidth="1"/>
    <col min="8710" max="8710" width="11.83203125" style="965" customWidth="1"/>
    <col min="8711" max="8711" width="10.33203125" style="965" customWidth="1"/>
    <col min="8712" max="8712" width="10" style="965" customWidth="1"/>
    <col min="8713" max="8713" width="9.6640625" style="965" customWidth="1"/>
    <col min="8714" max="8714" width="10.5" style="965" customWidth="1"/>
    <col min="8715" max="8715" width="4.83203125" style="965" customWidth="1"/>
    <col min="8716" max="8716" width="6.33203125" style="965" customWidth="1"/>
    <col min="8717" max="8717" width="13.6640625" style="965" bestFit="1" customWidth="1"/>
    <col min="8718" max="8960" width="0" style="965" hidden="1"/>
    <col min="8961" max="8961" width="4.83203125" style="965" customWidth="1"/>
    <col min="8962" max="8962" width="5.33203125" style="965" customWidth="1"/>
    <col min="8963" max="8963" width="4.1640625" style="965" customWidth="1"/>
    <col min="8964" max="8964" width="23.33203125" style="965" customWidth="1"/>
    <col min="8965" max="8965" width="10.33203125" style="965" customWidth="1"/>
    <col min="8966" max="8966" width="11.83203125" style="965" customWidth="1"/>
    <col min="8967" max="8967" width="10.33203125" style="965" customWidth="1"/>
    <col min="8968" max="8968" width="10" style="965" customWidth="1"/>
    <col min="8969" max="8969" width="9.6640625" style="965" customWidth="1"/>
    <col min="8970" max="8970" width="10.5" style="965" customWidth="1"/>
    <col min="8971" max="8971" width="4.83203125" style="965" customWidth="1"/>
    <col min="8972" max="8972" width="6.33203125" style="965" customWidth="1"/>
    <col min="8973" max="8973" width="13.6640625" style="965" bestFit="1" customWidth="1"/>
    <col min="8974" max="9216" width="0" style="965" hidden="1"/>
    <col min="9217" max="9217" width="4.83203125" style="965" customWidth="1"/>
    <col min="9218" max="9218" width="5.33203125" style="965" customWidth="1"/>
    <col min="9219" max="9219" width="4.1640625" style="965" customWidth="1"/>
    <col min="9220" max="9220" width="23.33203125" style="965" customWidth="1"/>
    <col min="9221" max="9221" width="10.33203125" style="965" customWidth="1"/>
    <col min="9222" max="9222" width="11.83203125" style="965" customWidth="1"/>
    <col min="9223" max="9223" width="10.33203125" style="965" customWidth="1"/>
    <col min="9224" max="9224" width="10" style="965" customWidth="1"/>
    <col min="9225" max="9225" width="9.6640625" style="965" customWidth="1"/>
    <col min="9226" max="9226" width="10.5" style="965" customWidth="1"/>
    <col min="9227" max="9227" width="4.83203125" style="965" customWidth="1"/>
    <col min="9228" max="9228" width="6.33203125" style="965" customWidth="1"/>
    <col min="9229" max="9229" width="13.6640625" style="965" bestFit="1" customWidth="1"/>
    <col min="9230" max="9472" width="0" style="965" hidden="1"/>
    <col min="9473" max="9473" width="4.83203125" style="965" customWidth="1"/>
    <col min="9474" max="9474" width="5.33203125" style="965" customWidth="1"/>
    <col min="9475" max="9475" width="4.1640625" style="965" customWidth="1"/>
    <col min="9476" max="9476" width="23.33203125" style="965" customWidth="1"/>
    <col min="9477" max="9477" width="10.33203125" style="965" customWidth="1"/>
    <col min="9478" max="9478" width="11.83203125" style="965" customWidth="1"/>
    <col min="9479" max="9479" width="10.33203125" style="965" customWidth="1"/>
    <col min="9480" max="9480" width="10" style="965" customWidth="1"/>
    <col min="9481" max="9481" width="9.6640625" style="965" customWidth="1"/>
    <col min="9482" max="9482" width="10.5" style="965" customWidth="1"/>
    <col min="9483" max="9483" width="4.83203125" style="965" customWidth="1"/>
    <col min="9484" max="9484" width="6.33203125" style="965" customWidth="1"/>
    <col min="9485" max="9485" width="13.6640625" style="965" bestFit="1" customWidth="1"/>
    <col min="9486" max="9728" width="0" style="965" hidden="1"/>
    <col min="9729" max="9729" width="4.83203125" style="965" customWidth="1"/>
    <col min="9730" max="9730" width="5.33203125" style="965" customWidth="1"/>
    <col min="9731" max="9731" width="4.1640625" style="965" customWidth="1"/>
    <col min="9732" max="9732" width="23.33203125" style="965" customWidth="1"/>
    <col min="9733" max="9733" width="10.33203125" style="965" customWidth="1"/>
    <col min="9734" max="9734" width="11.83203125" style="965" customWidth="1"/>
    <col min="9735" max="9735" width="10.33203125" style="965" customWidth="1"/>
    <col min="9736" max="9736" width="10" style="965" customWidth="1"/>
    <col min="9737" max="9737" width="9.6640625" style="965" customWidth="1"/>
    <col min="9738" max="9738" width="10.5" style="965" customWidth="1"/>
    <col min="9739" max="9739" width="4.83203125" style="965" customWidth="1"/>
    <col min="9740" max="9740" width="6.33203125" style="965" customWidth="1"/>
    <col min="9741" max="9741" width="13.6640625" style="965" bestFit="1" customWidth="1"/>
    <col min="9742" max="9984" width="0" style="965" hidden="1"/>
    <col min="9985" max="9985" width="4.83203125" style="965" customWidth="1"/>
    <col min="9986" max="9986" width="5.33203125" style="965" customWidth="1"/>
    <col min="9987" max="9987" width="4.1640625" style="965" customWidth="1"/>
    <col min="9988" max="9988" width="23.33203125" style="965" customWidth="1"/>
    <col min="9989" max="9989" width="10.33203125" style="965" customWidth="1"/>
    <col min="9990" max="9990" width="11.83203125" style="965" customWidth="1"/>
    <col min="9991" max="9991" width="10.33203125" style="965" customWidth="1"/>
    <col min="9992" max="9992" width="10" style="965" customWidth="1"/>
    <col min="9993" max="9993" width="9.6640625" style="965" customWidth="1"/>
    <col min="9994" max="9994" width="10.5" style="965" customWidth="1"/>
    <col min="9995" max="9995" width="4.83203125" style="965" customWidth="1"/>
    <col min="9996" max="9996" width="6.33203125" style="965" customWidth="1"/>
    <col min="9997" max="9997" width="13.6640625" style="965" bestFit="1" customWidth="1"/>
    <col min="9998" max="10240" width="0" style="965" hidden="1"/>
    <col min="10241" max="10241" width="4.83203125" style="965" customWidth="1"/>
    <col min="10242" max="10242" width="5.33203125" style="965" customWidth="1"/>
    <col min="10243" max="10243" width="4.1640625" style="965" customWidth="1"/>
    <col min="10244" max="10244" width="23.33203125" style="965" customWidth="1"/>
    <col min="10245" max="10245" width="10.33203125" style="965" customWidth="1"/>
    <col min="10246" max="10246" width="11.83203125" style="965" customWidth="1"/>
    <col min="10247" max="10247" width="10.33203125" style="965" customWidth="1"/>
    <col min="10248" max="10248" width="10" style="965" customWidth="1"/>
    <col min="10249" max="10249" width="9.6640625" style="965" customWidth="1"/>
    <col min="10250" max="10250" width="10.5" style="965" customWidth="1"/>
    <col min="10251" max="10251" width="4.83203125" style="965" customWidth="1"/>
    <col min="10252" max="10252" width="6.33203125" style="965" customWidth="1"/>
    <col min="10253" max="10253" width="13.6640625" style="965" bestFit="1" customWidth="1"/>
    <col min="10254" max="10496" width="0" style="965" hidden="1"/>
    <col min="10497" max="10497" width="4.83203125" style="965" customWidth="1"/>
    <col min="10498" max="10498" width="5.33203125" style="965" customWidth="1"/>
    <col min="10499" max="10499" width="4.1640625" style="965" customWidth="1"/>
    <col min="10500" max="10500" width="23.33203125" style="965" customWidth="1"/>
    <col min="10501" max="10501" width="10.33203125" style="965" customWidth="1"/>
    <col min="10502" max="10502" width="11.83203125" style="965" customWidth="1"/>
    <col min="10503" max="10503" width="10.33203125" style="965" customWidth="1"/>
    <col min="10504" max="10504" width="10" style="965" customWidth="1"/>
    <col min="10505" max="10505" width="9.6640625" style="965" customWidth="1"/>
    <col min="10506" max="10506" width="10.5" style="965" customWidth="1"/>
    <col min="10507" max="10507" width="4.83203125" style="965" customWidth="1"/>
    <col min="10508" max="10508" width="6.33203125" style="965" customWidth="1"/>
    <col min="10509" max="10509" width="13.6640625" style="965" bestFit="1" customWidth="1"/>
    <col min="10510" max="10752" width="0" style="965" hidden="1"/>
    <col min="10753" max="10753" width="4.83203125" style="965" customWidth="1"/>
    <col min="10754" max="10754" width="5.33203125" style="965" customWidth="1"/>
    <col min="10755" max="10755" width="4.1640625" style="965" customWidth="1"/>
    <col min="10756" max="10756" width="23.33203125" style="965" customWidth="1"/>
    <col min="10757" max="10757" width="10.33203125" style="965" customWidth="1"/>
    <col min="10758" max="10758" width="11.83203125" style="965" customWidth="1"/>
    <col min="10759" max="10759" width="10.33203125" style="965" customWidth="1"/>
    <col min="10760" max="10760" width="10" style="965" customWidth="1"/>
    <col min="10761" max="10761" width="9.6640625" style="965" customWidth="1"/>
    <col min="10762" max="10762" width="10.5" style="965" customWidth="1"/>
    <col min="10763" max="10763" width="4.83203125" style="965" customWidth="1"/>
    <col min="10764" max="10764" width="6.33203125" style="965" customWidth="1"/>
    <col min="10765" max="10765" width="13.6640625" style="965" bestFit="1" customWidth="1"/>
    <col min="10766" max="11008" width="0" style="965" hidden="1"/>
    <col min="11009" max="11009" width="4.83203125" style="965" customWidth="1"/>
    <col min="11010" max="11010" width="5.33203125" style="965" customWidth="1"/>
    <col min="11011" max="11011" width="4.1640625" style="965" customWidth="1"/>
    <col min="11012" max="11012" width="23.33203125" style="965" customWidth="1"/>
    <col min="11013" max="11013" width="10.33203125" style="965" customWidth="1"/>
    <col min="11014" max="11014" width="11.83203125" style="965" customWidth="1"/>
    <col min="11015" max="11015" width="10.33203125" style="965" customWidth="1"/>
    <col min="11016" max="11016" width="10" style="965" customWidth="1"/>
    <col min="11017" max="11017" width="9.6640625" style="965" customWidth="1"/>
    <col min="11018" max="11018" width="10.5" style="965" customWidth="1"/>
    <col min="11019" max="11019" width="4.83203125" style="965" customWidth="1"/>
    <col min="11020" max="11020" width="6.33203125" style="965" customWidth="1"/>
    <col min="11021" max="11021" width="13.6640625" style="965" bestFit="1" customWidth="1"/>
    <col min="11022" max="11264" width="0" style="965" hidden="1"/>
    <col min="11265" max="11265" width="4.83203125" style="965" customWidth="1"/>
    <col min="11266" max="11266" width="5.33203125" style="965" customWidth="1"/>
    <col min="11267" max="11267" width="4.1640625" style="965" customWidth="1"/>
    <col min="11268" max="11268" width="23.33203125" style="965" customWidth="1"/>
    <col min="11269" max="11269" width="10.33203125" style="965" customWidth="1"/>
    <col min="11270" max="11270" width="11.83203125" style="965" customWidth="1"/>
    <col min="11271" max="11271" width="10.33203125" style="965" customWidth="1"/>
    <col min="11272" max="11272" width="10" style="965" customWidth="1"/>
    <col min="11273" max="11273" width="9.6640625" style="965" customWidth="1"/>
    <col min="11274" max="11274" width="10.5" style="965" customWidth="1"/>
    <col min="11275" max="11275" width="4.83203125" style="965" customWidth="1"/>
    <col min="11276" max="11276" width="6.33203125" style="965" customWidth="1"/>
    <col min="11277" max="11277" width="13.6640625" style="965" bestFit="1" customWidth="1"/>
    <col min="11278" max="11520" width="0" style="965" hidden="1"/>
    <col min="11521" max="11521" width="4.83203125" style="965" customWidth="1"/>
    <col min="11522" max="11522" width="5.33203125" style="965" customWidth="1"/>
    <col min="11523" max="11523" width="4.1640625" style="965" customWidth="1"/>
    <col min="11524" max="11524" width="23.33203125" style="965" customWidth="1"/>
    <col min="11525" max="11525" width="10.33203125" style="965" customWidth="1"/>
    <col min="11526" max="11526" width="11.83203125" style="965" customWidth="1"/>
    <col min="11527" max="11527" width="10.33203125" style="965" customWidth="1"/>
    <col min="11528" max="11528" width="10" style="965" customWidth="1"/>
    <col min="11529" max="11529" width="9.6640625" style="965" customWidth="1"/>
    <col min="11530" max="11530" width="10.5" style="965" customWidth="1"/>
    <col min="11531" max="11531" width="4.83203125" style="965" customWidth="1"/>
    <col min="11532" max="11532" width="6.33203125" style="965" customWidth="1"/>
    <col min="11533" max="11533" width="13.6640625" style="965" bestFit="1" customWidth="1"/>
    <col min="11534" max="11776" width="0" style="965" hidden="1"/>
    <col min="11777" max="11777" width="4.83203125" style="965" customWidth="1"/>
    <col min="11778" max="11778" width="5.33203125" style="965" customWidth="1"/>
    <col min="11779" max="11779" width="4.1640625" style="965" customWidth="1"/>
    <col min="11780" max="11780" width="23.33203125" style="965" customWidth="1"/>
    <col min="11781" max="11781" width="10.33203125" style="965" customWidth="1"/>
    <col min="11782" max="11782" width="11.83203125" style="965" customWidth="1"/>
    <col min="11783" max="11783" width="10.33203125" style="965" customWidth="1"/>
    <col min="11784" max="11784" width="10" style="965" customWidth="1"/>
    <col min="11785" max="11785" width="9.6640625" style="965" customWidth="1"/>
    <col min="11786" max="11786" width="10.5" style="965" customWidth="1"/>
    <col min="11787" max="11787" width="4.83203125" style="965" customWidth="1"/>
    <col min="11788" max="11788" width="6.33203125" style="965" customWidth="1"/>
    <col min="11789" max="11789" width="13.6640625" style="965" bestFit="1" customWidth="1"/>
    <col min="11790" max="12032" width="0" style="965" hidden="1"/>
    <col min="12033" max="12033" width="4.83203125" style="965" customWidth="1"/>
    <col min="12034" max="12034" width="5.33203125" style="965" customWidth="1"/>
    <col min="12035" max="12035" width="4.1640625" style="965" customWidth="1"/>
    <col min="12036" max="12036" width="23.33203125" style="965" customWidth="1"/>
    <col min="12037" max="12037" width="10.33203125" style="965" customWidth="1"/>
    <col min="12038" max="12038" width="11.83203125" style="965" customWidth="1"/>
    <col min="12039" max="12039" width="10.33203125" style="965" customWidth="1"/>
    <col min="12040" max="12040" width="10" style="965" customWidth="1"/>
    <col min="12041" max="12041" width="9.6640625" style="965" customWidth="1"/>
    <col min="12042" max="12042" width="10.5" style="965" customWidth="1"/>
    <col min="12043" max="12043" width="4.83203125" style="965" customWidth="1"/>
    <col min="12044" max="12044" width="6.33203125" style="965" customWidth="1"/>
    <col min="12045" max="12045" width="13.6640625" style="965" bestFit="1" customWidth="1"/>
    <col min="12046" max="12288" width="0" style="965" hidden="1"/>
    <col min="12289" max="12289" width="4.83203125" style="965" customWidth="1"/>
    <col min="12290" max="12290" width="5.33203125" style="965" customWidth="1"/>
    <col min="12291" max="12291" width="4.1640625" style="965" customWidth="1"/>
    <col min="12292" max="12292" width="23.33203125" style="965" customWidth="1"/>
    <col min="12293" max="12293" width="10.33203125" style="965" customWidth="1"/>
    <col min="12294" max="12294" width="11.83203125" style="965" customWidth="1"/>
    <col min="12295" max="12295" width="10.33203125" style="965" customWidth="1"/>
    <col min="12296" max="12296" width="10" style="965" customWidth="1"/>
    <col min="12297" max="12297" width="9.6640625" style="965" customWidth="1"/>
    <col min="12298" max="12298" width="10.5" style="965" customWidth="1"/>
    <col min="12299" max="12299" width="4.83203125" style="965" customWidth="1"/>
    <col min="12300" max="12300" width="6.33203125" style="965" customWidth="1"/>
    <col min="12301" max="12301" width="13.6640625" style="965" bestFit="1" customWidth="1"/>
    <col min="12302" max="12544" width="0" style="965" hidden="1"/>
    <col min="12545" max="12545" width="4.83203125" style="965" customWidth="1"/>
    <col min="12546" max="12546" width="5.33203125" style="965" customWidth="1"/>
    <col min="12547" max="12547" width="4.1640625" style="965" customWidth="1"/>
    <col min="12548" max="12548" width="23.33203125" style="965" customWidth="1"/>
    <col min="12549" max="12549" width="10.33203125" style="965" customWidth="1"/>
    <col min="12550" max="12550" width="11.83203125" style="965" customWidth="1"/>
    <col min="12551" max="12551" width="10.33203125" style="965" customWidth="1"/>
    <col min="12552" max="12552" width="10" style="965" customWidth="1"/>
    <col min="12553" max="12553" width="9.6640625" style="965" customWidth="1"/>
    <col min="12554" max="12554" width="10.5" style="965" customWidth="1"/>
    <col min="12555" max="12555" width="4.83203125" style="965" customWidth="1"/>
    <col min="12556" max="12556" width="6.33203125" style="965" customWidth="1"/>
    <col min="12557" max="12557" width="13.6640625" style="965" bestFit="1" customWidth="1"/>
    <col min="12558" max="12800" width="0" style="965" hidden="1"/>
    <col min="12801" max="12801" width="4.83203125" style="965" customWidth="1"/>
    <col min="12802" max="12802" width="5.33203125" style="965" customWidth="1"/>
    <col min="12803" max="12803" width="4.1640625" style="965" customWidth="1"/>
    <col min="12804" max="12804" width="23.33203125" style="965" customWidth="1"/>
    <col min="12805" max="12805" width="10.33203125" style="965" customWidth="1"/>
    <col min="12806" max="12806" width="11.83203125" style="965" customWidth="1"/>
    <col min="12807" max="12807" width="10.33203125" style="965" customWidth="1"/>
    <col min="12808" max="12808" width="10" style="965" customWidth="1"/>
    <col min="12809" max="12809" width="9.6640625" style="965" customWidth="1"/>
    <col min="12810" max="12810" width="10.5" style="965" customWidth="1"/>
    <col min="12811" max="12811" width="4.83203125" style="965" customWidth="1"/>
    <col min="12812" max="12812" width="6.33203125" style="965" customWidth="1"/>
    <col min="12813" max="12813" width="13.6640625" style="965" bestFit="1" customWidth="1"/>
    <col min="12814" max="13056" width="0" style="965" hidden="1"/>
    <col min="13057" max="13057" width="4.83203125" style="965" customWidth="1"/>
    <col min="13058" max="13058" width="5.33203125" style="965" customWidth="1"/>
    <col min="13059" max="13059" width="4.1640625" style="965" customWidth="1"/>
    <col min="13060" max="13060" width="23.33203125" style="965" customWidth="1"/>
    <col min="13061" max="13061" width="10.33203125" style="965" customWidth="1"/>
    <col min="13062" max="13062" width="11.83203125" style="965" customWidth="1"/>
    <col min="13063" max="13063" width="10.33203125" style="965" customWidth="1"/>
    <col min="13064" max="13064" width="10" style="965" customWidth="1"/>
    <col min="13065" max="13065" width="9.6640625" style="965" customWidth="1"/>
    <col min="13066" max="13066" width="10.5" style="965" customWidth="1"/>
    <col min="13067" max="13067" width="4.83203125" style="965" customWidth="1"/>
    <col min="13068" max="13068" width="6.33203125" style="965" customWidth="1"/>
    <col min="13069" max="13069" width="13.6640625" style="965" bestFit="1" customWidth="1"/>
    <col min="13070" max="13312" width="0" style="965" hidden="1"/>
    <col min="13313" max="13313" width="4.83203125" style="965" customWidth="1"/>
    <col min="13314" max="13314" width="5.33203125" style="965" customWidth="1"/>
    <col min="13315" max="13315" width="4.1640625" style="965" customWidth="1"/>
    <col min="13316" max="13316" width="23.33203125" style="965" customWidth="1"/>
    <col min="13317" max="13317" width="10.33203125" style="965" customWidth="1"/>
    <col min="13318" max="13318" width="11.83203125" style="965" customWidth="1"/>
    <col min="13319" max="13319" width="10.33203125" style="965" customWidth="1"/>
    <col min="13320" max="13320" width="10" style="965" customWidth="1"/>
    <col min="13321" max="13321" width="9.6640625" style="965" customWidth="1"/>
    <col min="13322" max="13322" width="10.5" style="965" customWidth="1"/>
    <col min="13323" max="13323" width="4.83203125" style="965" customWidth="1"/>
    <col min="13324" max="13324" width="6.33203125" style="965" customWidth="1"/>
    <col min="13325" max="13325" width="13.6640625" style="965" bestFit="1" customWidth="1"/>
    <col min="13326" max="13568" width="0" style="965" hidden="1"/>
    <col min="13569" max="13569" width="4.83203125" style="965" customWidth="1"/>
    <col min="13570" max="13570" width="5.33203125" style="965" customWidth="1"/>
    <col min="13571" max="13571" width="4.1640625" style="965" customWidth="1"/>
    <col min="13572" max="13572" width="23.33203125" style="965" customWidth="1"/>
    <col min="13573" max="13573" width="10.33203125" style="965" customWidth="1"/>
    <col min="13574" max="13574" width="11.83203125" style="965" customWidth="1"/>
    <col min="13575" max="13575" width="10.33203125" style="965" customWidth="1"/>
    <col min="13576" max="13576" width="10" style="965" customWidth="1"/>
    <col min="13577" max="13577" width="9.6640625" style="965" customWidth="1"/>
    <col min="13578" max="13578" width="10.5" style="965" customWidth="1"/>
    <col min="13579" max="13579" width="4.83203125" style="965" customWidth="1"/>
    <col min="13580" max="13580" width="6.33203125" style="965" customWidth="1"/>
    <col min="13581" max="13581" width="13.6640625" style="965" bestFit="1" customWidth="1"/>
    <col min="13582" max="13824" width="0" style="965" hidden="1"/>
    <col min="13825" max="13825" width="4.83203125" style="965" customWidth="1"/>
    <col min="13826" max="13826" width="5.33203125" style="965" customWidth="1"/>
    <col min="13827" max="13827" width="4.1640625" style="965" customWidth="1"/>
    <col min="13828" max="13828" width="23.33203125" style="965" customWidth="1"/>
    <col min="13829" max="13829" width="10.33203125" style="965" customWidth="1"/>
    <col min="13830" max="13830" width="11.83203125" style="965" customWidth="1"/>
    <col min="13831" max="13831" width="10.33203125" style="965" customWidth="1"/>
    <col min="13832" max="13832" width="10" style="965" customWidth="1"/>
    <col min="13833" max="13833" width="9.6640625" style="965" customWidth="1"/>
    <col min="13834" max="13834" width="10.5" style="965" customWidth="1"/>
    <col min="13835" max="13835" width="4.83203125" style="965" customWidth="1"/>
    <col min="13836" max="13836" width="6.33203125" style="965" customWidth="1"/>
    <col min="13837" max="13837" width="13.6640625" style="965" bestFit="1" customWidth="1"/>
    <col min="13838" max="14080" width="0" style="965" hidden="1"/>
    <col min="14081" max="14081" width="4.83203125" style="965" customWidth="1"/>
    <col min="14082" max="14082" width="5.33203125" style="965" customWidth="1"/>
    <col min="14083" max="14083" width="4.1640625" style="965" customWidth="1"/>
    <col min="14084" max="14084" width="23.33203125" style="965" customWidth="1"/>
    <col min="14085" max="14085" width="10.33203125" style="965" customWidth="1"/>
    <col min="14086" max="14086" width="11.83203125" style="965" customWidth="1"/>
    <col min="14087" max="14087" width="10.33203125" style="965" customWidth="1"/>
    <col min="14088" max="14088" width="10" style="965" customWidth="1"/>
    <col min="14089" max="14089" width="9.6640625" style="965" customWidth="1"/>
    <col min="14090" max="14090" width="10.5" style="965" customWidth="1"/>
    <col min="14091" max="14091" width="4.83203125" style="965" customWidth="1"/>
    <col min="14092" max="14092" width="6.33203125" style="965" customWidth="1"/>
    <col min="14093" max="14093" width="13.6640625" style="965" bestFit="1" customWidth="1"/>
    <col min="14094" max="14336" width="0" style="965" hidden="1"/>
    <col min="14337" max="14337" width="4.83203125" style="965" customWidth="1"/>
    <col min="14338" max="14338" width="5.33203125" style="965" customWidth="1"/>
    <col min="14339" max="14339" width="4.1640625" style="965" customWidth="1"/>
    <col min="14340" max="14340" width="23.33203125" style="965" customWidth="1"/>
    <col min="14341" max="14341" width="10.33203125" style="965" customWidth="1"/>
    <col min="14342" max="14342" width="11.83203125" style="965" customWidth="1"/>
    <col min="14343" max="14343" width="10.33203125" style="965" customWidth="1"/>
    <col min="14344" max="14344" width="10" style="965" customWidth="1"/>
    <col min="14345" max="14345" width="9.6640625" style="965" customWidth="1"/>
    <col min="14346" max="14346" width="10.5" style="965" customWidth="1"/>
    <col min="14347" max="14347" width="4.83203125" style="965" customWidth="1"/>
    <col min="14348" max="14348" width="6.33203125" style="965" customWidth="1"/>
    <col min="14349" max="14349" width="13.6640625" style="965" bestFit="1" customWidth="1"/>
    <col min="14350" max="14592" width="0" style="965" hidden="1"/>
    <col min="14593" max="14593" width="4.83203125" style="965" customWidth="1"/>
    <col min="14594" max="14594" width="5.33203125" style="965" customWidth="1"/>
    <col min="14595" max="14595" width="4.1640625" style="965" customWidth="1"/>
    <col min="14596" max="14596" width="23.33203125" style="965" customWidth="1"/>
    <col min="14597" max="14597" width="10.33203125" style="965" customWidth="1"/>
    <col min="14598" max="14598" width="11.83203125" style="965" customWidth="1"/>
    <col min="14599" max="14599" width="10.33203125" style="965" customWidth="1"/>
    <col min="14600" max="14600" width="10" style="965" customWidth="1"/>
    <col min="14601" max="14601" width="9.6640625" style="965" customWidth="1"/>
    <col min="14602" max="14602" width="10.5" style="965" customWidth="1"/>
    <col min="14603" max="14603" width="4.83203125" style="965" customWidth="1"/>
    <col min="14604" max="14604" width="6.33203125" style="965" customWidth="1"/>
    <col min="14605" max="14605" width="13.6640625" style="965" bestFit="1" customWidth="1"/>
    <col min="14606" max="14848" width="0" style="965" hidden="1"/>
    <col min="14849" max="14849" width="4.83203125" style="965" customWidth="1"/>
    <col min="14850" max="14850" width="5.33203125" style="965" customWidth="1"/>
    <col min="14851" max="14851" width="4.1640625" style="965" customWidth="1"/>
    <col min="14852" max="14852" width="23.33203125" style="965" customWidth="1"/>
    <col min="14853" max="14853" width="10.33203125" style="965" customWidth="1"/>
    <col min="14854" max="14854" width="11.83203125" style="965" customWidth="1"/>
    <col min="14855" max="14855" width="10.33203125" style="965" customWidth="1"/>
    <col min="14856" max="14856" width="10" style="965" customWidth="1"/>
    <col min="14857" max="14857" width="9.6640625" style="965" customWidth="1"/>
    <col min="14858" max="14858" width="10.5" style="965" customWidth="1"/>
    <col min="14859" max="14859" width="4.83203125" style="965" customWidth="1"/>
    <col min="14860" max="14860" width="6.33203125" style="965" customWidth="1"/>
    <col min="14861" max="14861" width="13.6640625" style="965" bestFit="1" customWidth="1"/>
    <col min="14862" max="15104" width="0" style="965" hidden="1"/>
    <col min="15105" max="15105" width="4.83203125" style="965" customWidth="1"/>
    <col min="15106" max="15106" width="5.33203125" style="965" customWidth="1"/>
    <col min="15107" max="15107" width="4.1640625" style="965" customWidth="1"/>
    <col min="15108" max="15108" width="23.33203125" style="965" customWidth="1"/>
    <col min="15109" max="15109" width="10.33203125" style="965" customWidth="1"/>
    <col min="15110" max="15110" width="11.83203125" style="965" customWidth="1"/>
    <col min="15111" max="15111" width="10.33203125" style="965" customWidth="1"/>
    <col min="15112" max="15112" width="10" style="965" customWidth="1"/>
    <col min="15113" max="15113" width="9.6640625" style="965" customWidth="1"/>
    <col min="15114" max="15114" width="10.5" style="965" customWidth="1"/>
    <col min="15115" max="15115" width="4.83203125" style="965" customWidth="1"/>
    <col min="15116" max="15116" width="6.33203125" style="965" customWidth="1"/>
    <col min="15117" max="15117" width="13.6640625" style="965" bestFit="1" customWidth="1"/>
    <col min="15118" max="15360" width="0" style="965" hidden="1"/>
    <col min="15361" max="15361" width="4.83203125" style="965" customWidth="1"/>
    <col min="15362" max="15362" width="5.33203125" style="965" customWidth="1"/>
    <col min="15363" max="15363" width="4.1640625" style="965" customWidth="1"/>
    <col min="15364" max="15364" width="23.33203125" style="965" customWidth="1"/>
    <col min="15365" max="15365" width="10.33203125" style="965" customWidth="1"/>
    <col min="15366" max="15366" width="11.83203125" style="965" customWidth="1"/>
    <col min="15367" max="15367" width="10.33203125" style="965" customWidth="1"/>
    <col min="15368" max="15368" width="10" style="965" customWidth="1"/>
    <col min="15369" max="15369" width="9.6640625" style="965" customWidth="1"/>
    <col min="15370" max="15370" width="10.5" style="965" customWidth="1"/>
    <col min="15371" max="15371" width="4.83203125" style="965" customWidth="1"/>
    <col min="15372" max="15372" width="6.33203125" style="965" customWidth="1"/>
    <col min="15373" max="15373" width="13.6640625" style="965" bestFit="1" customWidth="1"/>
    <col min="15374" max="15616" width="0" style="965" hidden="1"/>
    <col min="15617" max="15617" width="4.83203125" style="965" customWidth="1"/>
    <col min="15618" max="15618" width="5.33203125" style="965" customWidth="1"/>
    <col min="15619" max="15619" width="4.1640625" style="965" customWidth="1"/>
    <col min="15620" max="15620" width="23.33203125" style="965" customWidth="1"/>
    <col min="15621" max="15621" width="10.33203125" style="965" customWidth="1"/>
    <col min="15622" max="15622" width="11.83203125" style="965" customWidth="1"/>
    <col min="15623" max="15623" width="10.33203125" style="965" customWidth="1"/>
    <col min="15624" max="15624" width="10" style="965" customWidth="1"/>
    <col min="15625" max="15625" width="9.6640625" style="965" customWidth="1"/>
    <col min="15626" max="15626" width="10.5" style="965" customWidth="1"/>
    <col min="15627" max="15627" width="4.83203125" style="965" customWidth="1"/>
    <col min="15628" max="15628" width="6.33203125" style="965" customWidth="1"/>
    <col min="15629" max="15629" width="13.6640625" style="965" bestFit="1" customWidth="1"/>
    <col min="15630" max="15872" width="0" style="965" hidden="1"/>
    <col min="15873" max="15873" width="4.83203125" style="965" customWidth="1"/>
    <col min="15874" max="15874" width="5.33203125" style="965" customWidth="1"/>
    <col min="15875" max="15875" width="4.1640625" style="965" customWidth="1"/>
    <col min="15876" max="15876" width="23.33203125" style="965" customWidth="1"/>
    <col min="15877" max="15877" width="10.33203125" style="965" customWidth="1"/>
    <col min="15878" max="15878" width="11.83203125" style="965" customWidth="1"/>
    <col min="15879" max="15879" width="10.33203125" style="965" customWidth="1"/>
    <col min="15880" max="15880" width="10" style="965" customWidth="1"/>
    <col min="15881" max="15881" width="9.6640625" style="965" customWidth="1"/>
    <col min="15882" max="15882" width="10.5" style="965" customWidth="1"/>
    <col min="15883" max="15883" width="4.83203125" style="965" customWidth="1"/>
    <col min="15884" max="15884" width="6.33203125" style="965" customWidth="1"/>
    <col min="15885" max="15885" width="13.6640625" style="965" bestFit="1" customWidth="1"/>
    <col min="15886" max="16128" width="0" style="965" hidden="1"/>
    <col min="16129" max="16129" width="4.83203125" style="965" customWidth="1"/>
    <col min="16130" max="16130" width="5.33203125" style="965" customWidth="1"/>
    <col min="16131" max="16131" width="4.1640625" style="965" customWidth="1"/>
    <col min="16132" max="16132" width="23.33203125" style="965" customWidth="1"/>
    <col min="16133" max="16133" width="10.33203125" style="965" customWidth="1"/>
    <col min="16134" max="16134" width="11.83203125" style="965" customWidth="1"/>
    <col min="16135" max="16135" width="10.33203125" style="965" customWidth="1"/>
    <col min="16136" max="16136" width="10" style="965" customWidth="1"/>
    <col min="16137" max="16137" width="9.6640625" style="965" customWidth="1"/>
    <col min="16138" max="16138" width="10.5" style="965" customWidth="1"/>
    <col min="16139" max="16139" width="4.83203125" style="965" customWidth="1"/>
    <col min="16140" max="16140" width="6.33203125" style="965" customWidth="1"/>
    <col min="16141" max="16141" width="13.6640625" style="965" bestFit="1" customWidth="1"/>
    <col min="16142" max="16384" width="0" style="965" hidden="1"/>
  </cols>
  <sheetData>
    <row r="1" spans="1:13" ht="12.95" customHeight="1">
      <c r="A1" s="3011" t="s">
        <v>559</v>
      </c>
      <c r="B1" s="3012"/>
      <c r="C1" s="3012"/>
      <c r="D1" s="3012"/>
      <c r="E1" s="3012"/>
      <c r="F1" s="3012"/>
      <c r="G1" s="3012"/>
      <c r="H1" s="3012"/>
      <c r="I1" s="3012"/>
      <c r="J1" s="3012"/>
      <c r="K1" s="3013">
        <v>35</v>
      </c>
    </row>
    <row r="2" spans="1:13" ht="12.95" customHeight="1">
      <c r="A2" s="3014" t="s">
        <v>1662</v>
      </c>
      <c r="B2" s="3015"/>
      <c r="C2" s="3015"/>
      <c r="D2" s="3016"/>
      <c r="E2" s="3016"/>
      <c r="F2" s="3016"/>
      <c r="G2" s="3016"/>
      <c r="H2" s="3016"/>
      <c r="I2" s="3016"/>
      <c r="J2" s="3016"/>
      <c r="K2" s="3017"/>
    </row>
    <row r="3" spans="1:13" ht="12.95" customHeight="1">
      <c r="A3" s="3018" t="s">
        <v>710</v>
      </c>
      <c r="B3" s="3019"/>
      <c r="C3" s="3019"/>
      <c r="D3" s="3019"/>
      <c r="E3" s="3019"/>
      <c r="F3" s="3019"/>
      <c r="G3" s="3019"/>
      <c r="H3" s="3019"/>
      <c r="I3" s="3019"/>
      <c r="J3" s="3019"/>
      <c r="K3" s="3020"/>
    </row>
    <row r="4" spans="1:13" ht="9.9499999999999993" customHeight="1">
      <c r="A4" s="3021"/>
      <c r="B4" s="3022"/>
      <c r="C4" s="3022"/>
      <c r="D4" s="3023"/>
      <c r="E4" s="3023"/>
      <c r="F4" s="3023"/>
      <c r="G4" s="3023"/>
      <c r="H4" s="3023"/>
      <c r="I4" s="3023"/>
      <c r="J4" s="3023"/>
      <c r="K4" s="3024"/>
    </row>
    <row r="5" spans="1:13" ht="9.9499999999999993" customHeight="1">
      <c r="A5" s="3025" t="s">
        <v>386</v>
      </c>
      <c r="B5" s="3026" t="s">
        <v>1663</v>
      </c>
      <c r="C5" s="3027"/>
      <c r="D5" s="3028"/>
      <c r="E5" s="3028"/>
      <c r="F5" s="3028"/>
      <c r="G5" s="3028"/>
      <c r="H5" s="3028"/>
      <c r="I5" s="3028"/>
      <c r="J5" s="3028"/>
      <c r="K5" s="3029"/>
      <c r="L5" s="3030"/>
      <c r="M5" s="3030"/>
    </row>
    <row r="6" spans="1:13" ht="9.9499999999999993" customHeight="1">
      <c r="A6" s="3031" t="s">
        <v>1664</v>
      </c>
      <c r="B6" s="3027"/>
      <c r="C6" s="3027"/>
      <c r="D6" s="3028"/>
      <c r="E6" s="3028"/>
      <c r="F6" s="3028"/>
      <c r="G6" s="3028"/>
      <c r="H6" s="3028"/>
      <c r="I6" s="3028"/>
      <c r="J6" s="3028"/>
      <c r="K6" s="3029"/>
      <c r="L6" s="3030"/>
      <c r="M6" s="3030"/>
    </row>
    <row r="7" spans="1:13" ht="9.9499999999999993" customHeight="1">
      <c r="A7" s="3031" t="s">
        <v>1665</v>
      </c>
      <c r="B7" s="3027"/>
      <c r="C7" s="3027"/>
      <c r="D7" s="3028"/>
      <c r="E7" s="3028"/>
      <c r="F7" s="3028"/>
      <c r="G7" s="3028"/>
      <c r="H7" s="3028"/>
      <c r="I7" s="3028"/>
      <c r="J7" s="3028"/>
      <c r="K7" s="3029"/>
      <c r="L7" s="3030"/>
      <c r="M7" s="3030"/>
    </row>
    <row r="8" spans="1:13" ht="9.9499999999999993" customHeight="1">
      <c r="A8" s="3031" t="s">
        <v>1666</v>
      </c>
      <c r="B8" s="3027"/>
      <c r="C8" s="3027"/>
      <c r="D8" s="3028"/>
      <c r="E8" s="3028"/>
      <c r="F8" s="3028"/>
      <c r="G8" s="3028"/>
      <c r="H8" s="3028"/>
      <c r="I8" s="3028"/>
      <c r="J8" s="3028"/>
      <c r="K8" s="3029"/>
      <c r="L8" s="3030"/>
      <c r="M8" s="3030"/>
    </row>
    <row r="9" spans="1:13" ht="9.9499999999999993" customHeight="1">
      <c r="A9" s="3031" t="s">
        <v>1667</v>
      </c>
      <c r="B9" s="3027"/>
      <c r="C9" s="3027"/>
      <c r="D9" s="3028"/>
      <c r="E9" s="3028"/>
      <c r="F9" s="3028"/>
      <c r="G9" s="3028"/>
      <c r="H9" s="3028"/>
      <c r="I9" s="3028"/>
      <c r="J9" s="3028"/>
      <c r="K9" s="3029"/>
      <c r="L9" s="3030"/>
      <c r="M9" s="3030"/>
    </row>
    <row r="10" spans="1:13" ht="5.0999999999999996" customHeight="1">
      <c r="A10" s="3025"/>
      <c r="B10" s="3027"/>
      <c r="C10" s="3027"/>
      <c r="D10" s="3028"/>
      <c r="E10" s="3028"/>
      <c r="F10" s="3028"/>
      <c r="G10" s="3028"/>
      <c r="H10" s="3028"/>
      <c r="I10" s="3028"/>
      <c r="J10" s="3028"/>
      <c r="K10" s="3029"/>
      <c r="L10" s="3030"/>
      <c r="M10" s="3030"/>
    </row>
    <row r="11" spans="1:13" ht="9.9499999999999993" customHeight="1">
      <c r="A11" s="3025" t="s">
        <v>387</v>
      </c>
      <c r="B11" s="3026" t="s">
        <v>1668</v>
      </c>
      <c r="C11" s="3027"/>
      <c r="D11" s="3028"/>
      <c r="E11" s="3028"/>
      <c r="F11" s="3028"/>
      <c r="G11" s="3028"/>
      <c r="H11" s="3028"/>
      <c r="I11" s="3028"/>
      <c r="J11" s="3028"/>
      <c r="K11" s="3029"/>
      <c r="L11" s="3030"/>
      <c r="M11" s="3030"/>
    </row>
    <row r="12" spans="1:13" ht="5.0999999999999996" customHeight="1">
      <c r="A12" s="3025"/>
      <c r="B12" s="3027"/>
      <c r="C12" s="3027"/>
      <c r="D12" s="3028"/>
      <c r="E12" s="3028"/>
      <c r="F12" s="3028"/>
      <c r="G12" s="3028"/>
      <c r="H12" s="3028"/>
      <c r="I12" s="3028"/>
      <c r="J12" s="3028"/>
      <c r="K12" s="3029"/>
      <c r="L12" s="3030"/>
      <c r="M12" s="3030"/>
    </row>
    <row r="13" spans="1:13" ht="9.9499999999999993" customHeight="1">
      <c r="A13" s="3025" t="s">
        <v>388</v>
      </c>
      <c r="B13" s="3026" t="s">
        <v>1669</v>
      </c>
      <c r="C13" s="3027"/>
      <c r="D13" s="3028"/>
      <c r="E13" s="3028"/>
      <c r="F13" s="3028"/>
      <c r="G13" s="3028"/>
      <c r="H13" s="3028"/>
      <c r="I13" s="3028"/>
      <c r="J13" s="3028"/>
      <c r="K13" s="3029"/>
      <c r="L13" s="3030"/>
      <c r="M13" s="3030"/>
    </row>
    <row r="14" spans="1:13" ht="5.0999999999999996" customHeight="1">
      <c r="A14" s="3025"/>
      <c r="B14" s="3027"/>
      <c r="C14" s="3027"/>
      <c r="D14" s="3028"/>
      <c r="E14" s="3028"/>
      <c r="F14" s="3028"/>
      <c r="G14" s="3028"/>
      <c r="H14" s="3028"/>
      <c r="I14" s="3028"/>
      <c r="J14" s="3028"/>
      <c r="K14" s="3029"/>
      <c r="L14" s="3030"/>
      <c r="M14" s="3030"/>
    </row>
    <row r="15" spans="1:13" ht="9.9499999999999993" customHeight="1">
      <c r="A15" s="3025" t="s">
        <v>389</v>
      </c>
      <c r="B15" s="3026" t="s">
        <v>1670</v>
      </c>
      <c r="C15" s="3027"/>
      <c r="D15" s="3028"/>
      <c r="E15" s="3028"/>
      <c r="F15" s="3028"/>
      <c r="G15" s="3028"/>
      <c r="H15" s="3028"/>
      <c r="I15" s="3028"/>
      <c r="J15" s="3028"/>
      <c r="K15" s="3029"/>
      <c r="L15" s="3030"/>
      <c r="M15" s="3030"/>
    </row>
    <row r="16" spans="1:13" ht="9.9499999999999993" customHeight="1">
      <c r="A16" s="3032" t="s">
        <v>1671</v>
      </c>
      <c r="B16" s="3027"/>
      <c r="C16" s="3027"/>
      <c r="D16" s="3028"/>
      <c r="E16" s="3028"/>
      <c r="F16" s="3028"/>
      <c r="G16" s="3028"/>
      <c r="H16" s="3028"/>
      <c r="I16" s="3028"/>
      <c r="J16" s="3028"/>
      <c r="K16" s="3029"/>
      <c r="L16" s="3030"/>
      <c r="M16" s="3030"/>
    </row>
    <row r="17" spans="1:13" ht="5.0999999999999996" customHeight="1">
      <c r="A17" s="3025"/>
      <c r="B17" s="3027"/>
      <c r="C17" s="3027"/>
      <c r="D17" s="3028"/>
      <c r="E17" s="3028"/>
      <c r="F17" s="3028"/>
      <c r="G17" s="3028"/>
      <c r="H17" s="3028"/>
      <c r="I17" s="3028"/>
      <c r="J17" s="3028"/>
      <c r="K17" s="3029"/>
      <c r="L17" s="3030"/>
      <c r="M17" s="3030"/>
    </row>
    <row r="18" spans="1:13" ht="9.9499999999999993" customHeight="1">
      <c r="A18" s="3025" t="s">
        <v>390</v>
      </c>
      <c r="B18" s="3026" t="s">
        <v>1672</v>
      </c>
      <c r="C18" s="3027"/>
      <c r="D18" s="3028"/>
      <c r="E18" s="3028"/>
      <c r="F18" s="3028"/>
      <c r="G18" s="3028"/>
      <c r="H18" s="3028"/>
      <c r="I18" s="3028"/>
      <c r="J18" s="3028"/>
      <c r="K18" s="3029"/>
      <c r="L18" s="3030"/>
      <c r="M18" s="3030"/>
    </row>
    <row r="19" spans="1:13" ht="9.9499999999999993" customHeight="1">
      <c r="A19" s="3025"/>
      <c r="B19" s="3026"/>
      <c r="C19" s="3027"/>
      <c r="D19" s="3028"/>
      <c r="E19" s="3028"/>
      <c r="F19" s="3028"/>
      <c r="G19" s="3028"/>
      <c r="H19" s="3028"/>
      <c r="I19" s="3028"/>
      <c r="J19" s="3028"/>
      <c r="K19" s="3029"/>
      <c r="L19" s="3030"/>
      <c r="M19" s="3030"/>
    </row>
    <row r="20" spans="1:13" ht="9.9499999999999993" customHeight="1">
      <c r="A20" s="4113" t="s">
        <v>1673</v>
      </c>
      <c r="B20" s="4114"/>
      <c r="C20" s="4114"/>
      <c r="D20" s="4114"/>
      <c r="E20" s="4114"/>
      <c r="F20" s="4114"/>
      <c r="G20" s="4114"/>
      <c r="H20" s="4114"/>
      <c r="I20" s="4114"/>
      <c r="J20" s="4114"/>
      <c r="K20" s="4115"/>
      <c r="L20" s="3030"/>
      <c r="M20" s="3030"/>
    </row>
    <row r="21" spans="1:13" ht="9.9499999999999993" customHeight="1">
      <c r="A21" s="2326"/>
      <c r="B21" s="2327"/>
      <c r="C21" s="2327"/>
      <c r="D21" s="2328"/>
      <c r="E21" s="2328"/>
      <c r="F21" s="2328"/>
      <c r="G21" s="2328"/>
      <c r="H21" s="2328"/>
      <c r="I21" s="2328"/>
      <c r="J21" s="2328"/>
      <c r="K21" s="2329"/>
      <c r="L21" s="3030"/>
      <c r="M21" s="3030"/>
    </row>
    <row r="22" spans="1:13" ht="9.75" customHeight="1">
      <c r="A22" s="2326"/>
      <c r="B22" s="3033"/>
      <c r="C22" s="3033"/>
      <c r="D22" s="3034"/>
      <c r="E22" s="3034"/>
      <c r="F22" s="3034"/>
      <c r="G22" s="3034"/>
      <c r="H22" s="3034"/>
      <c r="I22" s="3034"/>
      <c r="J22" s="3034"/>
      <c r="K22" s="3035"/>
      <c r="L22" s="3030"/>
      <c r="M22" s="3030"/>
    </row>
    <row r="23" spans="1:13" ht="9.9499999999999993" customHeight="1">
      <c r="A23" s="3036"/>
      <c r="B23" s="3037"/>
      <c r="C23" s="3037"/>
      <c r="D23" s="3038"/>
      <c r="E23" s="3038"/>
      <c r="F23" s="3038"/>
      <c r="G23" s="3038"/>
      <c r="H23" s="3038"/>
      <c r="I23" s="3038"/>
      <c r="J23" s="3038"/>
      <c r="K23" s="3039"/>
    </row>
    <row r="24" spans="1:13" ht="9.9499999999999993" customHeight="1">
      <c r="A24" s="3040"/>
      <c r="B24" s="3041"/>
      <c r="C24" s="3022"/>
      <c r="D24" s="3024"/>
      <c r="E24" s="3042"/>
      <c r="F24" s="4116" t="s">
        <v>1674</v>
      </c>
      <c r="G24" s="4117"/>
      <c r="H24" s="4116" t="s">
        <v>1675</v>
      </c>
      <c r="I24" s="4117"/>
      <c r="J24" s="3043"/>
      <c r="K24" s="3044"/>
    </row>
    <row r="25" spans="1:13" ht="9.9499999999999993" customHeight="1">
      <c r="A25" s="3045"/>
      <c r="B25" s="3046"/>
      <c r="C25" s="3027"/>
      <c r="D25" s="3029"/>
      <c r="E25" s="967" t="s">
        <v>1357</v>
      </c>
      <c r="F25" s="4118" t="s">
        <v>1676</v>
      </c>
      <c r="G25" s="4119"/>
      <c r="H25" s="4118" t="s">
        <v>1676</v>
      </c>
      <c r="I25" s="4119"/>
      <c r="J25" s="3047" t="s">
        <v>1357</v>
      </c>
      <c r="K25" s="967"/>
    </row>
    <row r="26" spans="1:13" ht="9.9499999999999993" customHeight="1">
      <c r="A26" s="3045" t="s">
        <v>639</v>
      </c>
      <c r="B26" s="3046" t="s">
        <v>784</v>
      </c>
      <c r="C26" s="3027"/>
      <c r="D26" s="3029"/>
      <c r="E26" s="967" t="s">
        <v>1677</v>
      </c>
      <c r="F26" s="967" t="s">
        <v>1678</v>
      </c>
      <c r="G26" s="967"/>
      <c r="H26" s="967"/>
      <c r="I26" s="967"/>
      <c r="J26" s="3047" t="s">
        <v>1502</v>
      </c>
      <c r="K26" s="967" t="s">
        <v>639</v>
      </c>
    </row>
    <row r="27" spans="1:13" ht="9.9499999999999993" customHeight="1">
      <c r="A27" s="3045" t="s">
        <v>642</v>
      </c>
      <c r="B27" s="3046" t="s">
        <v>788</v>
      </c>
      <c r="C27" s="3027"/>
      <c r="D27" s="3048" t="s">
        <v>785</v>
      </c>
      <c r="E27" s="967" t="s">
        <v>1497</v>
      </c>
      <c r="F27" s="967" t="s">
        <v>1679</v>
      </c>
      <c r="G27" s="967" t="s">
        <v>1680</v>
      </c>
      <c r="H27" s="967" t="s">
        <v>1681</v>
      </c>
      <c r="I27" s="967" t="s">
        <v>1680</v>
      </c>
      <c r="J27" s="3047" t="s">
        <v>1682</v>
      </c>
      <c r="K27" s="967" t="s">
        <v>642</v>
      </c>
    </row>
    <row r="28" spans="1:13" ht="9.9499999999999993" customHeight="1">
      <c r="A28" s="3049"/>
      <c r="B28" s="3049"/>
      <c r="C28" s="3028"/>
      <c r="D28" s="3029"/>
      <c r="E28" s="967" t="s">
        <v>789</v>
      </c>
      <c r="F28" s="967" t="s">
        <v>919</v>
      </c>
      <c r="G28" s="967" t="s">
        <v>1683</v>
      </c>
      <c r="H28" s="967"/>
      <c r="I28" s="967" t="s">
        <v>1684</v>
      </c>
      <c r="J28" s="3047" t="s">
        <v>1685</v>
      </c>
      <c r="K28" s="3050"/>
    </row>
    <row r="29" spans="1:13" ht="9.9499999999999993" customHeight="1" thickBot="1">
      <c r="A29" s="3051"/>
      <c r="B29" s="3052"/>
      <c r="C29" s="3038"/>
      <c r="D29" s="3053" t="s">
        <v>651</v>
      </c>
      <c r="E29" s="967" t="s">
        <v>652</v>
      </c>
      <c r="F29" s="967" t="s">
        <v>653</v>
      </c>
      <c r="G29" s="967" t="s">
        <v>654</v>
      </c>
      <c r="H29" s="967" t="s">
        <v>655</v>
      </c>
      <c r="I29" s="967" t="s">
        <v>656</v>
      </c>
      <c r="J29" s="967" t="s">
        <v>1087</v>
      </c>
      <c r="K29" s="3052"/>
    </row>
    <row r="30" spans="1:13" ht="9.9499999999999993" customHeight="1">
      <c r="A30" s="3050"/>
      <c r="B30" s="3054"/>
      <c r="C30" s="976"/>
      <c r="D30" s="3055" t="s">
        <v>1650</v>
      </c>
      <c r="E30" s="968"/>
      <c r="F30" s="969"/>
      <c r="G30" s="970"/>
      <c r="H30" s="970"/>
      <c r="I30" s="970"/>
      <c r="J30" s="971"/>
      <c r="K30" s="3029"/>
    </row>
    <row r="31" spans="1:13" ht="9.9499999999999993" customHeight="1">
      <c r="A31" s="3056">
        <v>1</v>
      </c>
      <c r="B31" s="3057">
        <v>3</v>
      </c>
      <c r="C31" s="3058">
        <v>-3</v>
      </c>
      <c r="D31" s="3059" t="s">
        <v>1579</v>
      </c>
      <c r="E31" s="972">
        <v>409947</v>
      </c>
      <c r="F31" s="973">
        <v>73189</v>
      </c>
      <c r="G31" s="973">
        <v>0</v>
      </c>
      <c r="H31" s="973">
        <v>4238</v>
      </c>
      <c r="I31" s="973">
        <v>0</v>
      </c>
      <c r="J31" s="3060">
        <f>SUM(E31+F31+G31-H31-I31)</f>
        <v>478898</v>
      </c>
      <c r="K31" s="3061">
        <v>1</v>
      </c>
    </row>
    <row r="32" spans="1:13" ht="9.9499999999999993" customHeight="1">
      <c r="A32" s="3056">
        <v>2</v>
      </c>
      <c r="B32" s="3057">
        <v>4</v>
      </c>
      <c r="C32" s="3058">
        <f t="shared" ref="C32:C37" si="0">C31-1</f>
        <v>-4</v>
      </c>
      <c r="D32" s="3059" t="s">
        <v>1580</v>
      </c>
      <c r="E32" s="972">
        <v>7891</v>
      </c>
      <c r="F32" s="973">
        <v>1424</v>
      </c>
      <c r="G32" s="973">
        <v>0</v>
      </c>
      <c r="H32" s="973">
        <v>37</v>
      </c>
      <c r="I32" s="973">
        <v>0</v>
      </c>
      <c r="J32" s="3060">
        <f t="shared" ref="J32:J59" si="1">SUM(E32+F32+G32-H32)</f>
        <v>9278</v>
      </c>
      <c r="K32" s="3061">
        <v>2</v>
      </c>
    </row>
    <row r="33" spans="1:11" s="965" customFormat="1" ht="9.9499999999999993" customHeight="1">
      <c r="A33" s="3056">
        <v>3</v>
      </c>
      <c r="B33" s="3057">
        <v>5</v>
      </c>
      <c r="C33" s="3058">
        <f t="shared" si="0"/>
        <v>-5</v>
      </c>
      <c r="D33" s="3059" t="s">
        <v>1581</v>
      </c>
      <c r="E33" s="972">
        <v>34526</v>
      </c>
      <c r="F33" s="973">
        <v>5056</v>
      </c>
      <c r="G33" s="973">
        <v>0</v>
      </c>
      <c r="H33" s="973">
        <v>-2</v>
      </c>
      <c r="I33" s="973">
        <v>0</v>
      </c>
      <c r="J33" s="3060">
        <f t="shared" si="1"/>
        <v>39584</v>
      </c>
      <c r="K33" s="3061">
        <v>3</v>
      </c>
    </row>
    <row r="34" spans="1:11" s="965" customFormat="1" ht="9.9499999999999993" customHeight="1">
      <c r="A34" s="3056">
        <v>4</v>
      </c>
      <c r="B34" s="3057">
        <v>6</v>
      </c>
      <c r="C34" s="3058">
        <f t="shared" si="0"/>
        <v>-6</v>
      </c>
      <c r="D34" s="3059" t="s">
        <v>1582</v>
      </c>
      <c r="E34" s="972">
        <v>331021</v>
      </c>
      <c r="F34" s="973">
        <v>56106</v>
      </c>
      <c r="G34" s="973">
        <v>0</v>
      </c>
      <c r="H34" s="973">
        <v>2855</v>
      </c>
      <c r="I34" s="973">
        <v>0</v>
      </c>
      <c r="J34" s="3060">
        <f t="shared" si="1"/>
        <v>384272</v>
      </c>
      <c r="K34" s="3061">
        <v>4</v>
      </c>
    </row>
    <row r="35" spans="1:11" s="965" customFormat="1" ht="9.9499999999999993" customHeight="1">
      <c r="A35" s="3056">
        <v>5</v>
      </c>
      <c r="B35" s="3057">
        <v>7</v>
      </c>
      <c r="C35" s="3058">
        <f t="shared" si="0"/>
        <v>-7</v>
      </c>
      <c r="D35" s="3059" t="s">
        <v>1583</v>
      </c>
      <c r="E35" s="972">
        <v>0</v>
      </c>
      <c r="F35" s="973">
        <v>0</v>
      </c>
      <c r="G35" s="973">
        <v>0</v>
      </c>
      <c r="H35" s="973">
        <v>0</v>
      </c>
      <c r="I35" s="973">
        <v>0</v>
      </c>
      <c r="J35" s="3060">
        <f t="shared" si="1"/>
        <v>0</v>
      </c>
      <c r="K35" s="3061">
        <v>5</v>
      </c>
    </row>
    <row r="36" spans="1:11" s="965" customFormat="1" ht="9.9499999999999993" customHeight="1">
      <c r="A36" s="3056">
        <v>6</v>
      </c>
      <c r="B36" s="3057">
        <v>8</v>
      </c>
      <c r="C36" s="3058">
        <f t="shared" si="0"/>
        <v>-8</v>
      </c>
      <c r="D36" s="3059" t="s">
        <v>1584</v>
      </c>
      <c r="E36" s="972">
        <v>828018</v>
      </c>
      <c r="F36" s="973">
        <v>240383</v>
      </c>
      <c r="G36" s="973">
        <v>1755</v>
      </c>
      <c r="H36" s="973">
        <v>227483</v>
      </c>
      <c r="I36" s="973">
        <v>0</v>
      </c>
      <c r="J36" s="3060">
        <f t="shared" si="1"/>
        <v>842673</v>
      </c>
      <c r="K36" s="3061">
        <v>6</v>
      </c>
    </row>
    <row r="37" spans="1:11" s="965" customFormat="1" ht="9.9499999999999993" customHeight="1">
      <c r="A37" s="3056">
        <v>7</v>
      </c>
      <c r="B37" s="3057">
        <v>9</v>
      </c>
      <c r="C37" s="3058">
        <f t="shared" si="0"/>
        <v>-9</v>
      </c>
      <c r="D37" s="3059" t="s">
        <v>1585</v>
      </c>
      <c r="E37" s="972">
        <v>2016709</v>
      </c>
      <c r="F37" s="973">
        <v>410241</v>
      </c>
      <c r="G37" s="973">
        <v>3511</v>
      </c>
      <c r="H37" s="973">
        <v>301934</v>
      </c>
      <c r="I37" s="973">
        <v>0</v>
      </c>
      <c r="J37" s="3060">
        <f t="shared" si="1"/>
        <v>2128527</v>
      </c>
      <c r="K37" s="3061">
        <v>7</v>
      </c>
    </row>
    <row r="38" spans="1:11" s="965" customFormat="1" ht="9.9499999999999993" customHeight="1">
      <c r="A38" s="3056">
        <v>8</v>
      </c>
      <c r="B38" s="3057">
        <v>11</v>
      </c>
      <c r="C38" s="3058">
        <v>-11</v>
      </c>
      <c r="D38" s="3059" t="s">
        <v>1586</v>
      </c>
      <c r="E38" s="972">
        <v>370886</v>
      </c>
      <c r="F38" s="973">
        <v>184811</v>
      </c>
      <c r="G38" s="973">
        <v>1582</v>
      </c>
      <c r="H38" s="973">
        <v>200357</v>
      </c>
      <c r="I38" s="973">
        <v>0</v>
      </c>
      <c r="J38" s="3060">
        <f t="shared" si="1"/>
        <v>356922</v>
      </c>
      <c r="K38" s="3061">
        <v>8</v>
      </c>
    </row>
    <row r="39" spans="1:11" s="965" customFormat="1" ht="9.9499999999999993" customHeight="1">
      <c r="A39" s="3056">
        <v>9</v>
      </c>
      <c r="B39" s="3057">
        <v>13</v>
      </c>
      <c r="C39" s="3058">
        <v>-13</v>
      </c>
      <c r="D39" s="3059" t="s">
        <v>1587</v>
      </c>
      <c r="E39" s="972">
        <v>11154</v>
      </c>
      <c r="F39" s="973">
        <v>1543</v>
      </c>
      <c r="G39" s="973">
        <v>0</v>
      </c>
      <c r="H39" s="973">
        <v>163</v>
      </c>
      <c r="I39" s="973">
        <v>0</v>
      </c>
      <c r="J39" s="3060">
        <f t="shared" si="1"/>
        <v>12534</v>
      </c>
      <c r="K39" s="3061">
        <v>9</v>
      </c>
    </row>
    <row r="40" spans="1:11" s="965" customFormat="1" ht="9.9499999999999993" customHeight="1">
      <c r="A40" s="3056">
        <v>10</v>
      </c>
      <c r="B40" s="3057">
        <v>16</v>
      </c>
      <c r="C40" s="3058">
        <v>-16</v>
      </c>
      <c r="D40" s="3059" t="s">
        <v>1588</v>
      </c>
      <c r="E40" s="972">
        <v>190812</v>
      </c>
      <c r="F40" s="973">
        <v>12017</v>
      </c>
      <c r="G40" s="973">
        <v>5716</v>
      </c>
      <c r="H40" s="973">
        <v>258</v>
      </c>
      <c r="I40" s="973">
        <v>0</v>
      </c>
      <c r="J40" s="3060">
        <f t="shared" si="1"/>
        <v>208287</v>
      </c>
      <c r="K40" s="3061">
        <v>10</v>
      </c>
    </row>
    <row r="41" spans="1:11" s="965" customFormat="1" ht="9.9499999999999993" customHeight="1">
      <c r="A41" s="3056">
        <v>11</v>
      </c>
      <c r="B41" s="3057">
        <v>17</v>
      </c>
      <c r="C41" s="3058">
        <f>C40-1</f>
        <v>-17</v>
      </c>
      <c r="D41" s="3059" t="s">
        <v>1589</v>
      </c>
      <c r="E41" s="972">
        <v>21048</v>
      </c>
      <c r="F41" s="973">
        <v>1418</v>
      </c>
      <c r="G41" s="973">
        <v>678</v>
      </c>
      <c r="H41" s="973">
        <v>-5</v>
      </c>
      <c r="I41" s="973">
        <v>0</v>
      </c>
      <c r="J41" s="3060">
        <f t="shared" si="1"/>
        <v>23149</v>
      </c>
      <c r="K41" s="3061">
        <v>11</v>
      </c>
    </row>
    <row r="42" spans="1:11" s="965" customFormat="1" ht="9.9499999999999993" customHeight="1">
      <c r="A42" s="3056">
        <v>12</v>
      </c>
      <c r="B42" s="3057">
        <v>18</v>
      </c>
      <c r="C42" s="3058">
        <f>C41-1</f>
        <v>-18</v>
      </c>
      <c r="D42" s="3059" t="s">
        <v>1590</v>
      </c>
      <c r="E42" s="972">
        <v>3438</v>
      </c>
      <c r="F42" s="973">
        <v>469</v>
      </c>
      <c r="G42" s="973">
        <v>0</v>
      </c>
      <c r="H42" s="973">
        <v>0</v>
      </c>
      <c r="I42" s="973">
        <v>0</v>
      </c>
      <c r="J42" s="3060">
        <f t="shared" si="1"/>
        <v>3907</v>
      </c>
      <c r="K42" s="3061">
        <v>12</v>
      </c>
    </row>
    <row r="43" spans="1:11" s="965" customFormat="1" ht="9.9499999999999993" customHeight="1">
      <c r="A43" s="3056">
        <v>13</v>
      </c>
      <c r="B43" s="3057">
        <v>19</v>
      </c>
      <c r="C43" s="3058">
        <f>C42-1</f>
        <v>-19</v>
      </c>
      <c r="D43" s="3059" t="s">
        <v>1591</v>
      </c>
      <c r="E43" s="972">
        <v>97955</v>
      </c>
      <c r="F43" s="973">
        <v>14652</v>
      </c>
      <c r="G43" s="973">
        <v>0</v>
      </c>
      <c r="H43" s="973">
        <v>1083</v>
      </c>
      <c r="I43" s="973">
        <v>0</v>
      </c>
      <c r="J43" s="3060">
        <f t="shared" si="1"/>
        <v>111524</v>
      </c>
      <c r="K43" s="3061">
        <v>13</v>
      </c>
    </row>
    <row r="44" spans="1:11" s="965" customFormat="1" ht="9.9499999999999993" customHeight="1">
      <c r="A44" s="3056">
        <v>14</v>
      </c>
      <c r="B44" s="3057">
        <v>20</v>
      </c>
      <c r="C44" s="3058">
        <f>C43-1</f>
        <v>-20</v>
      </c>
      <c r="D44" s="3059" t="s">
        <v>1592</v>
      </c>
      <c r="E44" s="972">
        <v>144117</v>
      </c>
      <c r="F44" s="973">
        <v>14080</v>
      </c>
      <c r="G44" s="973">
        <v>1126</v>
      </c>
      <c r="H44" s="973">
        <v>-4</v>
      </c>
      <c r="I44" s="973">
        <v>0</v>
      </c>
      <c r="J44" s="3060">
        <f t="shared" si="1"/>
        <v>159327</v>
      </c>
      <c r="K44" s="3061">
        <v>14</v>
      </c>
    </row>
    <row r="45" spans="1:11" s="965" customFormat="1" ht="9.9499999999999993" customHeight="1">
      <c r="A45" s="3056">
        <v>15</v>
      </c>
      <c r="B45" s="3057">
        <v>22</v>
      </c>
      <c r="C45" s="3058">
        <v>-22</v>
      </c>
      <c r="D45" s="3059" t="s">
        <v>1593</v>
      </c>
      <c r="E45" s="972">
        <v>0</v>
      </c>
      <c r="F45" s="973">
        <v>0</v>
      </c>
      <c r="G45" s="973">
        <v>0</v>
      </c>
      <c r="H45" s="973">
        <v>0</v>
      </c>
      <c r="I45" s="973">
        <v>0</v>
      </c>
      <c r="J45" s="3060">
        <f t="shared" si="1"/>
        <v>0</v>
      </c>
      <c r="K45" s="3061">
        <v>15</v>
      </c>
    </row>
    <row r="46" spans="1:11" s="965" customFormat="1" ht="9.9499999999999993" customHeight="1">
      <c r="A46" s="3056">
        <v>16</v>
      </c>
      <c r="B46" s="3057">
        <v>23</v>
      </c>
      <c r="C46" s="3058">
        <f>C45-1</f>
        <v>-23</v>
      </c>
      <c r="D46" s="3059" t="s">
        <v>1594</v>
      </c>
      <c r="E46" s="972">
        <v>1693</v>
      </c>
      <c r="F46" s="973">
        <v>370</v>
      </c>
      <c r="G46" s="973">
        <v>0</v>
      </c>
      <c r="H46" s="973">
        <v>0</v>
      </c>
      <c r="I46" s="973">
        <v>0</v>
      </c>
      <c r="J46" s="3060">
        <f t="shared" si="1"/>
        <v>2063</v>
      </c>
      <c r="K46" s="3061">
        <v>16</v>
      </c>
    </row>
    <row r="47" spans="1:11" s="965" customFormat="1" ht="9.9499999999999993" customHeight="1">
      <c r="A47" s="3056">
        <v>17</v>
      </c>
      <c r="B47" s="3057">
        <v>24</v>
      </c>
      <c r="C47" s="3058">
        <f>C46-1</f>
        <v>-24</v>
      </c>
      <c r="D47" s="3059" t="s">
        <v>1595</v>
      </c>
      <c r="E47" s="972">
        <v>4831</v>
      </c>
      <c r="F47" s="973">
        <v>956</v>
      </c>
      <c r="G47" s="973">
        <v>0</v>
      </c>
      <c r="H47" s="973">
        <v>0</v>
      </c>
      <c r="I47" s="973">
        <v>0</v>
      </c>
      <c r="J47" s="3060">
        <f t="shared" si="1"/>
        <v>5787</v>
      </c>
      <c r="K47" s="3061">
        <v>17</v>
      </c>
    </row>
    <row r="48" spans="1:11" s="965" customFormat="1" ht="9.9499999999999993" customHeight="1">
      <c r="A48" s="3056">
        <v>18</v>
      </c>
      <c r="B48" s="3057">
        <v>25</v>
      </c>
      <c r="C48" s="3058">
        <f>C47-1</f>
        <v>-25</v>
      </c>
      <c r="D48" s="3059" t="s">
        <v>1596</v>
      </c>
      <c r="E48" s="972">
        <v>313882</v>
      </c>
      <c r="F48" s="973">
        <v>47071</v>
      </c>
      <c r="G48" s="973">
        <v>0</v>
      </c>
      <c r="H48" s="973">
        <v>4807</v>
      </c>
      <c r="I48" s="973">
        <v>0</v>
      </c>
      <c r="J48" s="3060">
        <f t="shared" si="1"/>
        <v>356146</v>
      </c>
      <c r="K48" s="3061">
        <v>18</v>
      </c>
    </row>
    <row r="49" spans="1:11" s="965" customFormat="1" ht="9.9499999999999993" customHeight="1">
      <c r="A49" s="3056">
        <v>19</v>
      </c>
      <c r="B49" s="3057">
        <v>26</v>
      </c>
      <c r="C49" s="3058">
        <f>C48-1</f>
        <v>-26</v>
      </c>
      <c r="D49" s="3059" t="s">
        <v>1597</v>
      </c>
      <c r="E49" s="972">
        <v>342213</v>
      </c>
      <c r="F49" s="973">
        <v>31656</v>
      </c>
      <c r="G49" s="973">
        <v>15070</v>
      </c>
      <c r="H49" s="973">
        <v>677</v>
      </c>
      <c r="I49" s="973">
        <v>0</v>
      </c>
      <c r="J49" s="3060">
        <f t="shared" si="1"/>
        <v>388262</v>
      </c>
      <c r="K49" s="3061">
        <v>19</v>
      </c>
    </row>
    <row r="50" spans="1:11" s="965" customFormat="1" ht="9.9499999999999993" customHeight="1">
      <c r="A50" s="3056">
        <v>20</v>
      </c>
      <c r="B50" s="3057">
        <v>27</v>
      </c>
      <c r="C50" s="3058">
        <f>C49-1</f>
        <v>-27</v>
      </c>
      <c r="D50" s="3059" t="s">
        <v>1598</v>
      </c>
      <c r="E50" s="972">
        <v>176101</v>
      </c>
      <c r="F50" s="973">
        <v>56265</v>
      </c>
      <c r="G50" s="973">
        <v>0</v>
      </c>
      <c r="H50" s="973">
        <v>-40095</v>
      </c>
      <c r="I50" s="973">
        <v>0</v>
      </c>
      <c r="J50" s="3060">
        <f t="shared" si="1"/>
        <v>272461</v>
      </c>
      <c r="K50" s="3061">
        <v>20</v>
      </c>
    </row>
    <row r="51" spans="1:11" s="965" customFormat="1" ht="9.9499999999999993" customHeight="1">
      <c r="A51" s="3056">
        <v>21</v>
      </c>
      <c r="B51" s="3057">
        <v>29</v>
      </c>
      <c r="C51" s="3058">
        <v>-29</v>
      </c>
      <c r="D51" s="3059" t="s">
        <v>1599</v>
      </c>
      <c r="E51" s="972">
        <v>1604</v>
      </c>
      <c r="F51" s="973">
        <v>47</v>
      </c>
      <c r="G51" s="973">
        <v>0</v>
      </c>
      <c r="H51" s="973">
        <v>0</v>
      </c>
      <c r="I51" s="973">
        <v>0</v>
      </c>
      <c r="J51" s="3060">
        <f t="shared" si="1"/>
        <v>1651</v>
      </c>
      <c r="K51" s="3061">
        <v>21</v>
      </c>
    </row>
    <row r="52" spans="1:11" s="965" customFormat="1" ht="9.9499999999999993" customHeight="1">
      <c r="A52" s="3056">
        <v>22</v>
      </c>
      <c r="B52" s="3057">
        <v>31</v>
      </c>
      <c r="C52" s="3058">
        <v>-31</v>
      </c>
      <c r="D52" s="3059" t="s">
        <v>1600</v>
      </c>
      <c r="E52" s="972">
        <v>9436</v>
      </c>
      <c r="F52" s="973">
        <v>1407</v>
      </c>
      <c r="G52" s="973">
        <v>0</v>
      </c>
      <c r="H52" s="973">
        <v>491</v>
      </c>
      <c r="I52" s="973">
        <v>0</v>
      </c>
      <c r="J52" s="3060">
        <f t="shared" si="1"/>
        <v>10352</v>
      </c>
      <c r="K52" s="3061">
        <v>22</v>
      </c>
    </row>
    <row r="53" spans="1:11" s="965" customFormat="1" ht="9.9499999999999993" customHeight="1">
      <c r="A53" s="3056">
        <v>23</v>
      </c>
      <c r="B53" s="3057">
        <v>35</v>
      </c>
      <c r="C53" s="3058">
        <v>-35</v>
      </c>
      <c r="D53" s="3059" t="s">
        <v>1601</v>
      </c>
      <c r="E53" s="972">
        <v>18710</v>
      </c>
      <c r="F53" s="973">
        <v>1456</v>
      </c>
      <c r="G53" s="973">
        <v>0</v>
      </c>
      <c r="H53" s="973">
        <v>-1</v>
      </c>
      <c r="I53" s="973">
        <v>0</v>
      </c>
      <c r="J53" s="3060">
        <f t="shared" si="1"/>
        <v>20167</v>
      </c>
      <c r="K53" s="3061">
        <v>23</v>
      </c>
    </row>
    <row r="54" spans="1:11" s="965" customFormat="1" ht="9.9499999999999993" customHeight="1">
      <c r="A54" s="3056">
        <v>24</v>
      </c>
      <c r="B54" s="3057">
        <v>37</v>
      </c>
      <c r="C54" s="3058">
        <v>-37</v>
      </c>
      <c r="D54" s="3059" t="s">
        <v>1602</v>
      </c>
      <c r="E54" s="972">
        <v>187527</v>
      </c>
      <c r="F54" s="973">
        <v>27906</v>
      </c>
      <c r="G54" s="973">
        <v>13284</v>
      </c>
      <c r="H54" s="973">
        <v>8076</v>
      </c>
      <c r="I54" s="973">
        <v>0</v>
      </c>
      <c r="J54" s="3060">
        <f t="shared" si="1"/>
        <v>220641</v>
      </c>
      <c r="K54" s="3061">
        <v>24</v>
      </c>
    </row>
    <row r="55" spans="1:11" s="965" customFormat="1" ht="9.9499999999999993" customHeight="1">
      <c r="A55" s="3056">
        <v>25</v>
      </c>
      <c r="B55" s="3057">
        <v>39</v>
      </c>
      <c r="C55" s="3058">
        <v>-39</v>
      </c>
      <c r="D55" s="3059" t="s">
        <v>1686</v>
      </c>
      <c r="E55" s="972">
        <v>73556</v>
      </c>
      <c r="F55" s="973">
        <v>15914</v>
      </c>
      <c r="G55" s="973">
        <v>0</v>
      </c>
      <c r="H55" s="973">
        <v>4916</v>
      </c>
      <c r="I55" s="973">
        <v>0</v>
      </c>
      <c r="J55" s="3060">
        <f t="shared" si="1"/>
        <v>84554</v>
      </c>
      <c r="K55" s="3061">
        <v>25</v>
      </c>
    </row>
    <row r="56" spans="1:11" s="965" customFormat="1" ht="9.9499999999999993" customHeight="1">
      <c r="A56" s="3056">
        <v>26</v>
      </c>
      <c r="B56" s="3057">
        <v>44</v>
      </c>
      <c r="C56" s="3058">
        <v>-44</v>
      </c>
      <c r="D56" s="3059" t="s">
        <v>1604</v>
      </c>
      <c r="E56" s="972">
        <v>89025</v>
      </c>
      <c r="F56" s="973">
        <v>8681</v>
      </c>
      <c r="G56" s="973">
        <v>695</v>
      </c>
      <c r="H56" s="973">
        <v>96</v>
      </c>
      <c r="I56" s="973">
        <v>0</v>
      </c>
      <c r="J56" s="3060">
        <f t="shared" si="1"/>
        <v>98305</v>
      </c>
      <c r="K56" s="3061">
        <v>26</v>
      </c>
    </row>
    <row r="57" spans="1:11" s="965" customFormat="1" ht="9.9499999999999993" customHeight="1">
      <c r="A57" s="3056">
        <v>27</v>
      </c>
      <c r="B57" s="3057">
        <v>45</v>
      </c>
      <c r="C57" s="3058">
        <v>-45</v>
      </c>
      <c r="D57" s="3059" t="s">
        <v>1605</v>
      </c>
      <c r="E57" s="972">
        <v>-580</v>
      </c>
      <c r="F57" s="973">
        <v>-133</v>
      </c>
      <c r="G57" s="973">
        <v>0</v>
      </c>
      <c r="H57" s="973">
        <v>53</v>
      </c>
      <c r="I57" s="973">
        <v>0</v>
      </c>
      <c r="J57" s="3060">
        <f t="shared" si="1"/>
        <v>-766</v>
      </c>
      <c r="K57" s="3061">
        <v>27</v>
      </c>
    </row>
    <row r="58" spans="1:11" s="965" customFormat="1" ht="9.9499999999999993" customHeight="1">
      <c r="A58" s="3056">
        <v>28</v>
      </c>
      <c r="B58" s="3057"/>
      <c r="C58" s="3058"/>
      <c r="D58" s="3059" t="s">
        <v>1655</v>
      </c>
      <c r="E58" s="972">
        <v>0</v>
      </c>
      <c r="F58" s="973">
        <v>0</v>
      </c>
      <c r="G58" s="973">
        <v>0</v>
      </c>
      <c r="H58" s="973">
        <v>0</v>
      </c>
      <c r="I58" s="973">
        <v>0</v>
      </c>
      <c r="J58" s="3060">
        <f t="shared" si="1"/>
        <v>0</v>
      </c>
      <c r="K58" s="3061">
        <v>28</v>
      </c>
    </row>
    <row r="59" spans="1:11" s="965" customFormat="1" ht="9.9499999999999993" customHeight="1">
      <c r="A59" s="3056">
        <v>29</v>
      </c>
      <c r="B59" s="3057"/>
      <c r="C59" s="3058"/>
      <c r="D59" s="3059" t="s">
        <v>1687</v>
      </c>
      <c r="E59" s="972">
        <v>0</v>
      </c>
      <c r="F59" s="973">
        <v>0</v>
      </c>
      <c r="G59" s="973">
        <v>0</v>
      </c>
      <c r="H59" s="973">
        <v>0</v>
      </c>
      <c r="I59" s="973">
        <v>0</v>
      </c>
      <c r="J59" s="3060">
        <f t="shared" si="1"/>
        <v>0</v>
      </c>
      <c r="K59" s="3061">
        <v>29</v>
      </c>
    </row>
    <row r="60" spans="1:11" s="965" customFormat="1" ht="12.75" customHeight="1" thickBot="1">
      <c r="A60" s="3062">
        <v>30</v>
      </c>
      <c r="B60" s="3063"/>
      <c r="C60" s="3064"/>
      <c r="D60" s="3065" t="s">
        <v>1657</v>
      </c>
      <c r="E60" s="3066">
        <f t="shared" ref="E60:J60" si="2">SUM(E31:E59)</f>
        <v>5685520</v>
      </c>
      <c r="F60" s="3067">
        <f t="shared" si="2"/>
        <v>1206985</v>
      </c>
      <c r="G60" s="3067">
        <f t="shared" si="2"/>
        <v>43417</v>
      </c>
      <c r="H60" s="3067">
        <f t="shared" si="2"/>
        <v>717417</v>
      </c>
      <c r="I60" s="3067">
        <f t="shared" si="2"/>
        <v>0</v>
      </c>
      <c r="J60" s="3068">
        <f t="shared" si="2"/>
        <v>6218505</v>
      </c>
      <c r="K60" s="3069">
        <v>30</v>
      </c>
    </row>
    <row r="61" spans="1:11" s="965" customFormat="1" ht="11.25" customHeight="1" thickTop="1">
      <c r="A61" s="3050"/>
      <c r="B61" s="3070"/>
      <c r="C61" s="3071"/>
      <c r="D61" s="3055" t="s">
        <v>1658</v>
      </c>
      <c r="E61" s="974"/>
      <c r="F61" s="975"/>
      <c r="G61" s="975"/>
      <c r="H61" s="975"/>
      <c r="I61" s="975"/>
      <c r="J61" s="3072"/>
      <c r="K61" s="3054"/>
    </row>
    <row r="62" spans="1:11" s="965" customFormat="1" ht="9.9499999999999993" customHeight="1">
      <c r="A62" s="3056">
        <v>31</v>
      </c>
      <c r="B62" s="3057">
        <v>52</v>
      </c>
      <c r="C62" s="3058">
        <v>-52</v>
      </c>
      <c r="D62" s="3059" t="s">
        <v>1608</v>
      </c>
      <c r="E62" s="972">
        <v>2037034</v>
      </c>
      <c r="F62" s="973">
        <v>505536</v>
      </c>
      <c r="G62" s="973">
        <v>2064</v>
      </c>
      <c r="H62" s="973">
        <v>108784</v>
      </c>
      <c r="I62" s="973">
        <v>0</v>
      </c>
      <c r="J62" s="3060">
        <f t="shared" ref="J62:J70" si="3">SUM(E62+F62+G62-H62-I62)</f>
        <v>2435850</v>
      </c>
      <c r="K62" s="3061">
        <v>31</v>
      </c>
    </row>
    <row r="63" spans="1:11" s="965" customFormat="1" ht="9.9499999999999993" customHeight="1">
      <c r="A63" s="3056">
        <v>32</v>
      </c>
      <c r="B63" s="3057">
        <v>53</v>
      </c>
      <c r="C63" s="3058">
        <f t="shared" ref="C63:C69" si="4">C62-1</f>
        <v>-53</v>
      </c>
      <c r="D63" s="3059" t="s">
        <v>1609</v>
      </c>
      <c r="E63" s="972">
        <v>337443</v>
      </c>
      <c r="F63" s="973">
        <v>81604</v>
      </c>
      <c r="G63" s="973">
        <v>0</v>
      </c>
      <c r="H63" s="973">
        <v>14192</v>
      </c>
      <c r="I63" s="973">
        <v>0</v>
      </c>
      <c r="J63" s="3060">
        <f t="shared" si="3"/>
        <v>404855</v>
      </c>
      <c r="K63" s="3061">
        <v>32</v>
      </c>
    </row>
    <row r="64" spans="1:11" s="965" customFormat="1" ht="9.9499999999999993" customHeight="1">
      <c r="A64" s="3056">
        <v>33</v>
      </c>
      <c r="B64" s="3057">
        <v>54</v>
      </c>
      <c r="C64" s="3073">
        <f t="shared" si="4"/>
        <v>-54</v>
      </c>
      <c r="D64" s="3059" t="s">
        <v>1610</v>
      </c>
      <c r="E64" s="972">
        <v>0</v>
      </c>
      <c r="F64" s="973">
        <v>0</v>
      </c>
      <c r="G64" s="973">
        <v>0</v>
      </c>
      <c r="H64" s="973">
        <v>0</v>
      </c>
      <c r="I64" s="973">
        <v>0</v>
      </c>
      <c r="J64" s="3060">
        <f t="shared" si="3"/>
        <v>0</v>
      </c>
      <c r="K64" s="3061">
        <v>33</v>
      </c>
    </row>
    <row r="65" spans="1:13" ht="9.9499999999999993" customHeight="1">
      <c r="A65" s="3056">
        <v>34</v>
      </c>
      <c r="B65" s="3057">
        <v>55</v>
      </c>
      <c r="C65" s="3058">
        <f t="shared" si="4"/>
        <v>-55</v>
      </c>
      <c r="D65" s="3059" t="s">
        <v>1611</v>
      </c>
      <c r="E65" s="972">
        <v>3905</v>
      </c>
      <c r="F65" s="973">
        <v>272</v>
      </c>
      <c r="G65" s="973">
        <v>0</v>
      </c>
      <c r="H65" s="973">
        <v>6207</v>
      </c>
      <c r="I65" s="973">
        <v>0</v>
      </c>
      <c r="J65" s="3060">
        <f t="shared" si="3"/>
        <v>-2030</v>
      </c>
      <c r="K65" s="3061">
        <v>34</v>
      </c>
    </row>
    <row r="66" spans="1:13" ht="9.9499999999999993" customHeight="1">
      <c r="A66" s="3056">
        <v>35</v>
      </c>
      <c r="B66" s="3057">
        <v>56</v>
      </c>
      <c r="C66" s="3058">
        <f t="shared" si="4"/>
        <v>-56</v>
      </c>
      <c r="D66" s="3059" t="s">
        <v>175</v>
      </c>
      <c r="E66" s="972">
        <v>0</v>
      </c>
      <c r="F66" s="973">
        <v>0</v>
      </c>
      <c r="G66" s="973">
        <v>0</v>
      </c>
      <c r="H66" s="973">
        <v>0</v>
      </c>
      <c r="I66" s="973">
        <v>0</v>
      </c>
      <c r="J66" s="3060">
        <f t="shared" si="3"/>
        <v>0</v>
      </c>
      <c r="K66" s="3061">
        <v>35</v>
      </c>
    </row>
    <row r="67" spans="1:13" ht="9.9499999999999993" customHeight="1">
      <c r="A67" s="3056">
        <v>36</v>
      </c>
      <c r="B67" s="3057">
        <v>57</v>
      </c>
      <c r="C67" s="3058">
        <f t="shared" si="4"/>
        <v>-57</v>
      </c>
      <c r="D67" s="3059" t="s">
        <v>1612</v>
      </c>
      <c r="E67" s="972">
        <v>72085</v>
      </c>
      <c r="F67" s="973">
        <v>7500</v>
      </c>
      <c r="G67" s="973">
        <v>2510</v>
      </c>
      <c r="H67" s="973">
        <v>353</v>
      </c>
      <c r="I67" s="973">
        <v>0</v>
      </c>
      <c r="J67" s="3060">
        <f t="shared" si="3"/>
        <v>81742</v>
      </c>
      <c r="K67" s="3061">
        <v>36</v>
      </c>
    </row>
    <row r="68" spans="1:13" ht="9.9499999999999993" customHeight="1">
      <c r="A68" s="3056">
        <v>37</v>
      </c>
      <c r="B68" s="3057">
        <v>58</v>
      </c>
      <c r="C68" s="3058">
        <f t="shared" si="4"/>
        <v>-58</v>
      </c>
      <c r="D68" s="3059" t="s">
        <v>1613</v>
      </c>
      <c r="E68" s="972">
        <v>93900</v>
      </c>
      <c r="F68" s="973">
        <v>23867</v>
      </c>
      <c r="G68" s="973">
        <v>7982</v>
      </c>
      <c r="H68" s="973">
        <v>64564</v>
      </c>
      <c r="I68" s="973">
        <v>0</v>
      </c>
      <c r="J68" s="3060">
        <f t="shared" si="3"/>
        <v>61185</v>
      </c>
      <c r="K68" s="3061">
        <v>37</v>
      </c>
    </row>
    <row r="69" spans="1:13" ht="9.9499999999999993" customHeight="1">
      <c r="A69" s="3056">
        <v>38</v>
      </c>
      <c r="B69" s="3057">
        <v>59</v>
      </c>
      <c r="C69" s="3058">
        <f t="shared" si="4"/>
        <v>-59</v>
      </c>
      <c r="D69" s="3059" t="s">
        <v>1688</v>
      </c>
      <c r="E69" s="972">
        <v>737534</v>
      </c>
      <c r="F69" s="973">
        <v>158780</v>
      </c>
      <c r="G69" s="973">
        <v>53115</v>
      </c>
      <c r="H69" s="973">
        <v>-25537</v>
      </c>
      <c r="I69" s="973">
        <v>0</v>
      </c>
      <c r="J69" s="3060">
        <f t="shared" si="3"/>
        <v>974966</v>
      </c>
      <c r="K69" s="3061">
        <v>38</v>
      </c>
    </row>
    <row r="70" spans="1:13" ht="9.9499999999999993" customHeight="1">
      <c r="A70" s="3056">
        <v>39</v>
      </c>
      <c r="B70" s="3074"/>
      <c r="C70" s="3058"/>
      <c r="D70" s="3059" t="s">
        <v>1687</v>
      </c>
      <c r="E70" s="972">
        <v>0</v>
      </c>
      <c r="F70" s="973">
        <v>0</v>
      </c>
      <c r="G70" s="973">
        <v>0</v>
      </c>
      <c r="H70" s="973">
        <v>0</v>
      </c>
      <c r="I70" s="973">
        <v>0</v>
      </c>
      <c r="J70" s="3060">
        <f t="shared" si="3"/>
        <v>0</v>
      </c>
      <c r="K70" s="3061">
        <v>39</v>
      </c>
      <c r="L70" s="3030"/>
    </row>
    <row r="71" spans="1:13" ht="12" customHeight="1" thickBot="1">
      <c r="A71" s="3062">
        <v>40</v>
      </c>
      <c r="B71" s="3062"/>
      <c r="C71" s="3075"/>
      <c r="D71" s="3065" t="s">
        <v>1660</v>
      </c>
      <c r="E71" s="3076">
        <f t="shared" ref="E71:J71" si="5">SUM(E62:E70)</f>
        <v>3281901</v>
      </c>
      <c r="F71" s="3077">
        <f t="shared" si="5"/>
        <v>777559</v>
      </c>
      <c r="G71" s="3078">
        <f t="shared" si="5"/>
        <v>65671</v>
      </c>
      <c r="H71" s="3078">
        <f t="shared" si="5"/>
        <v>168563</v>
      </c>
      <c r="I71" s="3078">
        <f t="shared" si="5"/>
        <v>0</v>
      </c>
      <c r="J71" s="3079">
        <f t="shared" si="5"/>
        <v>3956568</v>
      </c>
      <c r="K71" s="3080">
        <v>40</v>
      </c>
    </row>
    <row r="72" spans="1:13" ht="13.5" customHeight="1" thickTop="1" thickBot="1">
      <c r="A72" s="3081">
        <v>41</v>
      </c>
      <c r="B72" s="3074"/>
      <c r="C72" s="3058"/>
      <c r="D72" s="3082" t="s">
        <v>1619</v>
      </c>
      <c r="E72" s="3083">
        <f t="shared" ref="E72:J72" si="6">+E71+E60</f>
        <v>8967421</v>
      </c>
      <c r="F72" s="3084">
        <f t="shared" si="6"/>
        <v>1984544</v>
      </c>
      <c r="G72" s="3084">
        <f t="shared" si="6"/>
        <v>109088</v>
      </c>
      <c r="H72" s="3084">
        <f t="shared" si="6"/>
        <v>885980</v>
      </c>
      <c r="I72" s="3084">
        <f t="shared" si="6"/>
        <v>0</v>
      </c>
      <c r="J72" s="3085">
        <f t="shared" si="6"/>
        <v>10175073</v>
      </c>
      <c r="K72" s="3053">
        <v>41</v>
      </c>
      <c r="L72" s="3030"/>
    </row>
    <row r="73" spans="1:13" ht="9.9499999999999993" customHeight="1">
      <c r="A73" s="3025"/>
      <c r="B73" s="3034"/>
      <c r="C73" s="3033"/>
      <c r="D73" s="3086"/>
      <c r="E73" s="3034"/>
      <c r="F73" s="3034"/>
      <c r="G73" s="3034"/>
      <c r="H73" s="3034"/>
      <c r="I73" s="3034"/>
      <c r="J73" s="3034"/>
      <c r="K73" s="3048"/>
      <c r="L73" s="3030"/>
      <c r="M73" s="3030"/>
    </row>
    <row r="74" spans="1:13" ht="9.9499999999999993" customHeight="1">
      <c r="A74" s="3025"/>
      <c r="B74" s="3034"/>
      <c r="C74" s="3033"/>
      <c r="D74" s="3086"/>
      <c r="E74" s="3034"/>
      <c r="F74" s="3034"/>
      <c r="G74" s="3087"/>
      <c r="H74" s="3034"/>
      <c r="I74" s="3034"/>
      <c r="J74" s="3034"/>
      <c r="K74" s="3048"/>
      <c r="L74" s="3030"/>
      <c r="M74" s="3030"/>
    </row>
    <row r="75" spans="1:13" ht="9.9499999999999993" customHeight="1">
      <c r="A75" s="3025"/>
      <c r="B75" s="3034"/>
      <c r="C75" s="3033"/>
      <c r="D75" s="3086"/>
      <c r="E75" s="3034"/>
      <c r="F75" s="3034"/>
      <c r="G75" s="3034"/>
      <c r="H75" s="3034"/>
      <c r="I75" s="3034"/>
      <c r="J75" s="3034"/>
      <c r="K75" s="3048"/>
      <c r="L75" s="3030"/>
      <c r="M75" s="3030"/>
    </row>
    <row r="76" spans="1:13" ht="9.9499999999999993" customHeight="1">
      <c r="A76" s="3031" t="s">
        <v>1689</v>
      </c>
      <c r="B76" s="2347"/>
      <c r="C76" s="3033"/>
      <c r="D76" s="3086"/>
      <c r="E76" s="3034"/>
      <c r="F76" s="3034"/>
      <c r="G76" s="3034"/>
      <c r="H76" s="3034"/>
      <c r="I76" s="3034"/>
      <c r="J76" s="3034"/>
      <c r="K76" s="3048"/>
      <c r="L76" s="3030"/>
      <c r="M76" s="3030"/>
    </row>
    <row r="77" spans="1:13" s="3094" customFormat="1" ht="9.9499999999999993" customHeight="1">
      <c r="A77" s="3088"/>
      <c r="B77" s="2346"/>
      <c r="C77" s="3089"/>
      <c r="D77" s="3090"/>
      <c r="E77" s="3091"/>
      <c r="F77" s="3091"/>
      <c r="G77" s="3091"/>
      <c r="H77" s="3091"/>
      <c r="I77" s="3091"/>
      <c r="J77" s="3091"/>
      <c r="K77" s="3092"/>
      <c r="L77" s="3093"/>
      <c r="M77" s="3093"/>
    </row>
    <row r="78" spans="1:13" ht="9.9499999999999993" customHeight="1">
      <c r="A78" s="3025"/>
      <c r="B78" s="3034"/>
      <c r="C78" s="3033"/>
      <c r="D78" s="3086"/>
      <c r="E78" s="3034"/>
      <c r="F78" s="3034"/>
      <c r="G78" s="3034"/>
      <c r="H78" s="3034"/>
      <c r="I78" s="3034"/>
      <c r="J78" s="3034"/>
      <c r="K78" s="3048"/>
      <c r="L78" s="3030"/>
      <c r="M78" s="3030"/>
    </row>
    <row r="79" spans="1:13" ht="9.9499999999999993" customHeight="1">
      <c r="A79" s="3025"/>
      <c r="B79" s="3034"/>
      <c r="C79" s="3033"/>
      <c r="D79" s="3086"/>
      <c r="E79" s="3034"/>
      <c r="F79" s="3034"/>
      <c r="G79" s="3034"/>
      <c r="H79" s="3034"/>
      <c r="I79" s="3034"/>
      <c r="J79" s="3034"/>
      <c r="K79" s="3048"/>
      <c r="L79" s="3030"/>
      <c r="M79" s="3030"/>
    </row>
    <row r="80" spans="1:13" ht="9.9499999999999993" customHeight="1">
      <c r="A80" s="3025"/>
      <c r="B80" s="3034"/>
      <c r="C80" s="3033"/>
      <c r="D80" s="3086"/>
      <c r="E80" s="3034"/>
      <c r="F80" s="3034"/>
      <c r="G80" s="3034"/>
      <c r="H80" s="3034"/>
      <c r="I80" s="3034"/>
      <c r="J80" s="3034"/>
      <c r="K80" s="3048"/>
      <c r="L80" s="3030"/>
      <c r="M80" s="3030"/>
    </row>
    <row r="81" spans="1:13" ht="9.9499999999999993" customHeight="1">
      <c r="A81" s="3025"/>
      <c r="B81" s="3034"/>
      <c r="C81" s="3033"/>
      <c r="D81" s="3086"/>
      <c r="E81" s="3034"/>
      <c r="F81" s="3034"/>
      <c r="G81" s="3034"/>
      <c r="H81" s="3034"/>
      <c r="I81" s="3034"/>
      <c r="J81" s="3034"/>
      <c r="K81" s="3048"/>
      <c r="L81" s="3030"/>
      <c r="M81" s="3030"/>
    </row>
    <row r="82" spans="1:13" ht="9.9499999999999993" customHeight="1">
      <c r="A82" s="3095"/>
      <c r="B82" s="3034"/>
      <c r="C82" s="3033"/>
      <c r="D82" s="3086"/>
      <c r="E82" s="3034"/>
      <c r="F82" s="3034"/>
      <c r="G82" s="3034"/>
      <c r="H82" s="3034"/>
      <c r="I82" s="3034"/>
      <c r="J82" s="3034"/>
      <c r="K82" s="3096"/>
      <c r="L82" s="3030"/>
      <c r="M82" s="3030"/>
    </row>
    <row r="83" spans="1:13" ht="9.9499999999999993" customHeight="1">
      <c r="A83" s="3097"/>
      <c r="B83" s="3098"/>
      <c r="C83" s="3098"/>
      <c r="D83" s="3098"/>
      <c r="E83" s="3098"/>
      <c r="F83" s="3098"/>
      <c r="G83" s="3098"/>
      <c r="H83" s="3098"/>
      <c r="I83" s="3098"/>
      <c r="J83" s="3098"/>
      <c r="K83" s="3099"/>
    </row>
    <row r="84" spans="1:13">
      <c r="A84" s="3100" t="s">
        <v>166</v>
      </c>
    </row>
    <row r="85" spans="1:13" hidden="1">
      <c r="A85" s="3102">
        <v>36</v>
      </c>
      <c r="B85" s="3103"/>
      <c r="C85" s="3103"/>
      <c r="D85" s="976"/>
      <c r="E85" s="976"/>
      <c r="F85" s="976"/>
      <c r="G85" s="976"/>
      <c r="H85" s="3104" t="s">
        <v>1690</v>
      </c>
      <c r="I85" s="976"/>
      <c r="J85" s="3105" t="s">
        <v>176</v>
      </c>
    </row>
    <row r="86" spans="1:13" ht="12" hidden="1" customHeight="1">
      <c r="A86" s="3014" t="s">
        <v>1691</v>
      </c>
      <c r="B86" s="3016"/>
      <c r="C86" s="3016"/>
      <c r="D86" s="3016"/>
      <c r="E86" s="3016"/>
      <c r="F86" s="3016"/>
      <c r="G86" s="3016"/>
      <c r="H86" s="3016"/>
      <c r="I86" s="3016"/>
      <c r="J86" s="3016"/>
      <c r="K86" s="3017"/>
    </row>
    <row r="87" spans="1:13" hidden="1">
      <c r="A87" s="3018" t="s">
        <v>710</v>
      </c>
      <c r="B87" s="3019"/>
      <c r="C87" s="3019"/>
      <c r="D87" s="3019"/>
      <c r="E87" s="3019"/>
      <c r="F87" s="3019"/>
      <c r="G87" s="3019"/>
      <c r="H87" s="3019"/>
      <c r="I87" s="3019"/>
      <c r="J87" s="3019"/>
      <c r="K87" s="3020"/>
    </row>
    <row r="88" spans="1:13" ht="5.0999999999999996" hidden="1" customHeight="1">
      <c r="A88" s="3106"/>
      <c r="B88" s="3107"/>
      <c r="C88" s="3107"/>
      <c r="D88" s="3107"/>
      <c r="E88" s="3107"/>
      <c r="F88" s="3107"/>
      <c r="G88" s="3107"/>
      <c r="H88" s="3107"/>
      <c r="I88" s="3107"/>
      <c r="J88" s="3107"/>
      <c r="K88" s="3108"/>
    </row>
    <row r="89" spans="1:13" hidden="1">
      <c r="A89" s="3025" t="s">
        <v>386</v>
      </c>
      <c r="B89" s="3028" t="s">
        <v>1692</v>
      </c>
      <c r="C89" s="3028"/>
      <c r="D89" s="3028"/>
      <c r="E89" s="3028"/>
      <c r="F89" s="3028"/>
      <c r="G89" s="3028"/>
      <c r="H89" s="3028"/>
      <c r="I89" s="3028"/>
      <c r="J89" s="3028"/>
      <c r="K89" s="3029"/>
      <c r="L89" s="3030"/>
      <c r="M89" s="3030"/>
    </row>
    <row r="90" spans="1:13" hidden="1">
      <c r="A90" s="3109" t="s">
        <v>1693</v>
      </c>
      <c r="B90" s="3028"/>
      <c r="C90" s="3028"/>
      <c r="D90" s="3028"/>
      <c r="E90" s="3028"/>
      <c r="F90" s="3028"/>
      <c r="G90" s="3028"/>
      <c r="H90" s="3028"/>
      <c r="I90" s="3028"/>
      <c r="J90" s="3028"/>
      <c r="K90" s="3029"/>
      <c r="L90" s="3030"/>
      <c r="M90" s="3030"/>
    </row>
    <row r="91" spans="1:13" ht="5.0999999999999996" hidden="1" customHeight="1">
      <c r="A91" s="3109"/>
      <c r="B91" s="3028"/>
      <c r="C91" s="3028"/>
      <c r="D91" s="3028"/>
      <c r="E91" s="3028"/>
      <c r="F91" s="3028"/>
      <c r="G91" s="3028"/>
      <c r="H91" s="3028"/>
      <c r="I91" s="3028"/>
      <c r="J91" s="3028"/>
      <c r="K91" s="3029"/>
      <c r="L91" s="3030"/>
      <c r="M91" s="3030"/>
    </row>
    <row r="92" spans="1:13" hidden="1">
      <c r="A92" s="3025" t="s">
        <v>387</v>
      </c>
      <c r="B92" s="3028" t="s">
        <v>1694</v>
      </c>
      <c r="C92" s="3028"/>
      <c r="D92" s="3028"/>
      <c r="E92" s="3028"/>
      <c r="F92" s="3028"/>
      <c r="G92" s="3028"/>
      <c r="H92" s="3028"/>
      <c r="I92" s="3028"/>
      <c r="J92" s="3028"/>
      <c r="K92" s="3029"/>
      <c r="L92" s="3030"/>
      <c r="M92" s="3030"/>
    </row>
    <row r="93" spans="1:13" hidden="1">
      <c r="A93" s="3109" t="s">
        <v>1695</v>
      </c>
      <c r="B93" s="3028"/>
      <c r="C93" s="3028"/>
      <c r="D93" s="3028"/>
      <c r="E93" s="3028"/>
      <c r="F93" s="3028"/>
      <c r="G93" s="3028"/>
      <c r="H93" s="3028"/>
      <c r="I93" s="3028"/>
      <c r="J93" s="3028"/>
      <c r="K93" s="3029"/>
      <c r="L93" s="3030"/>
      <c r="M93" s="3030"/>
    </row>
    <row r="94" spans="1:13" ht="5.0999999999999996" hidden="1" customHeight="1">
      <c r="A94" s="3109"/>
      <c r="B94" s="3028"/>
      <c r="C94" s="3028"/>
      <c r="D94" s="3028"/>
      <c r="E94" s="3028"/>
      <c r="F94" s="3028"/>
      <c r="G94" s="3028"/>
      <c r="H94" s="3028"/>
      <c r="I94" s="3028"/>
      <c r="J94" s="3028"/>
      <c r="K94" s="3029"/>
      <c r="L94" s="3030"/>
      <c r="M94" s="3030"/>
    </row>
    <row r="95" spans="1:13" hidden="1">
      <c r="A95" s="3025" t="s">
        <v>388</v>
      </c>
      <c r="B95" s="3028" t="s">
        <v>1696</v>
      </c>
      <c r="C95" s="3028"/>
      <c r="D95" s="3028"/>
      <c r="E95" s="3028"/>
      <c r="F95" s="3028"/>
      <c r="G95" s="3028"/>
      <c r="H95" s="3028"/>
      <c r="I95" s="3028"/>
      <c r="J95" s="3028"/>
      <c r="K95" s="3029"/>
      <c r="L95" s="3030"/>
      <c r="M95" s="3030"/>
    </row>
    <row r="96" spans="1:13" ht="5.0999999999999996" hidden="1" customHeight="1">
      <c r="A96" s="3109"/>
      <c r="B96" s="3028"/>
      <c r="C96" s="3028"/>
      <c r="D96" s="3028"/>
      <c r="E96" s="3028"/>
      <c r="F96" s="3028"/>
      <c r="G96" s="3028"/>
      <c r="H96" s="3028"/>
      <c r="I96" s="3028"/>
      <c r="J96" s="3028"/>
      <c r="K96" s="3029"/>
      <c r="L96" s="3030"/>
      <c r="M96" s="3030"/>
    </row>
    <row r="97" spans="1:13" hidden="1">
      <c r="A97" s="3025" t="s">
        <v>389</v>
      </c>
      <c r="B97" s="3028" t="s">
        <v>1697</v>
      </c>
      <c r="C97" s="3028"/>
      <c r="D97" s="3028"/>
      <c r="E97" s="3028"/>
      <c r="F97" s="3028"/>
      <c r="G97" s="3028"/>
      <c r="H97" s="3028"/>
      <c r="I97" s="3028"/>
      <c r="J97" s="3028"/>
      <c r="K97" s="3029"/>
      <c r="L97" s="3030"/>
      <c r="M97" s="3030"/>
    </row>
    <row r="98" spans="1:13" ht="5.0999999999999996" hidden="1" customHeight="1">
      <c r="A98" s="3109"/>
      <c r="B98" s="3028"/>
      <c r="C98" s="3028"/>
      <c r="D98" s="3028"/>
      <c r="E98" s="3028"/>
      <c r="F98" s="3028"/>
      <c r="G98" s="3028"/>
      <c r="H98" s="3028"/>
      <c r="I98" s="3028"/>
      <c r="J98" s="3028"/>
      <c r="K98" s="3029"/>
      <c r="L98" s="3030"/>
      <c r="M98" s="3030"/>
    </row>
    <row r="99" spans="1:13" hidden="1">
      <c r="A99" s="3025" t="s">
        <v>390</v>
      </c>
      <c r="B99" s="3028" t="s">
        <v>1698</v>
      </c>
      <c r="C99" s="3028"/>
      <c r="D99" s="3028"/>
      <c r="E99" s="3028"/>
      <c r="F99" s="3028"/>
      <c r="G99" s="3028"/>
      <c r="H99" s="3028"/>
      <c r="I99" s="3028"/>
      <c r="J99" s="3028"/>
      <c r="K99" s="3029"/>
      <c r="L99" s="3030"/>
      <c r="M99" s="3030"/>
    </row>
    <row r="100" spans="1:13" hidden="1">
      <c r="A100" s="3109" t="s">
        <v>1699</v>
      </c>
      <c r="B100" s="3028"/>
      <c r="C100" s="3028"/>
      <c r="D100" s="3028"/>
      <c r="E100" s="3028"/>
      <c r="F100" s="3028"/>
      <c r="G100" s="3028"/>
      <c r="H100" s="3028"/>
      <c r="I100" s="3028"/>
      <c r="J100" s="3028"/>
      <c r="K100" s="3029"/>
      <c r="L100" s="3030"/>
      <c r="M100" s="3030"/>
    </row>
    <row r="101" spans="1:13" ht="5.0999999999999996" hidden="1" customHeight="1">
      <c r="A101" s="3110"/>
      <c r="B101" s="3038"/>
      <c r="C101" s="3038"/>
      <c r="D101" s="3038"/>
      <c r="E101" s="3038"/>
      <c r="F101" s="3038"/>
      <c r="G101" s="3038"/>
      <c r="H101" s="3038"/>
      <c r="I101" s="3038"/>
      <c r="J101" s="3038"/>
      <c r="K101" s="3039"/>
      <c r="L101" s="3030"/>
      <c r="M101" s="3030"/>
    </row>
    <row r="102" spans="1:13" ht="9.9499999999999993" hidden="1" customHeight="1">
      <c r="A102" s="3040"/>
      <c r="B102" s="3041"/>
      <c r="C102" s="3022"/>
      <c r="D102" s="3024"/>
      <c r="E102" s="3111"/>
      <c r="F102" s="3112" t="s">
        <v>1700</v>
      </c>
      <c r="G102" s="3113"/>
      <c r="H102" s="3112" t="s">
        <v>1701</v>
      </c>
      <c r="I102" s="3113"/>
      <c r="J102" s="3024"/>
      <c r="K102" s="3040"/>
      <c r="L102" s="3030"/>
      <c r="M102" s="3030"/>
    </row>
    <row r="103" spans="1:13" ht="9.9499999999999993" hidden="1" customHeight="1">
      <c r="A103" s="3045"/>
      <c r="B103" s="3046"/>
      <c r="C103" s="3027"/>
      <c r="D103" s="3029"/>
      <c r="E103" s="3045" t="s">
        <v>1357</v>
      </c>
      <c r="F103" s="3018" t="s">
        <v>1676</v>
      </c>
      <c r="G103" s="3020"/>
      <c r="H103" s="3018" t="s">
        <v>1676</v>
      </c>
      <c r="I103" s="3020"/>
      <c r="J103" s="3048" t="s">
        <v>1357</v>
      </c>
      <c r="K103" s="3045"/>
      <c r="L103" s="3030"/>
      <c r="M103" s="3030"/>
    </row>
    <row r="104" spans="1:13" ht="9.9499999999999993" hidden="1" customHeight="1">
      <c r="A104" s="3045" t="s">
        <v>639</v>
      </c>
      <c r="B104" s="3046" t="s">
        <v>784</v>
      </c>
      <c r="C104" s="3027"/>
      <c r="D104" s="3029"/>
      <c r="E104" s="3045" t="s">
        <v>1677</v>
      </c>
      <c r="F104" s="3045" t="s">
        <v>1678</v>
      </c>
      <c r="G104" s="3045"/>
      <c r="H104" s="3045"/>
      <c r="I104" s="3045"/>
      <c r="J104" s="3048" t="s">
        <v>1502</v>
      </c>
      <c r="K104" s="3045" t="s">
        <v>639</v>
      </c>
      <c r="L104" s="3030"/>
      <c r="M104" s="3030"/>
    </row>
    <row r="105" spans="1:13" ht="9.9499999999999993" hidden="1" customHeight="1">
      <c r="A105" s="3045" t="s">
        <v>642</v>
      </c>
      <c r="B105" s="3046" t="s">
        <v>788</v>
      </c>
      <c r="C105" s="3027"/>
      <c r="D105" s="3048" t="s">
        <v>785</v>
      </c>
      <c r="E105" s="3045" t="s">
        <v>1497</v>
      </c>
      <c r="F105" s="3045" t="s">
        <v>1679</v>
      </c>
      <c r="G105" s="3045" t="s">
        <v>1680</v>
      </c>
      <c r="H105" s="3045" t="s">
        <v>1681</v>
      </c>
      <c r="I105" s="3045" t="s">
        <v>1680</v>
      </c>
      <c r="J105" s="3048" t="s">
        <v>1682</v>
      </c>
      <c r="K105" s="3045" t="s">
        <v>642</v>
      </c>
      <c r="L105" s="3030"/>
      <c r="M105" s="3030"/>
    </row>
    <row r="106" spans="1:13" ht="9.9499999999999993" hidden="1" customHeight="1">
      <c r="A106" s="3049"/>
      <c r="B106" s="3049"/>
      <c r="C106" s="3028"/>
      <c r="D106" s="3029"/>
      <c r="E106" s="3045" t="s">
        <v>789</v>
      </c>
      <c r="F106" s="3045" t="s">
        <v>919</v>
      </c>
      <c r="G106" s="3045" t="s">
        <v>1683</v>
      </c>
      <c r="H106" s="3045"/>
      <c r="I106" s="3045" t="s">
        <v>1684</v>
      </c>
      <c r="J106" s="3048" t="s">
        <v>1685</v>
      </c>
      <c r="K106" s="3049"/>
      <c r="L106" s="3030"/>
      <c r="M106" s="3030"/>
    </row>
    <row r="107" spans="1:13" ht="9.9499999999999993" hidden="1" customHeight="1">
      <c r="A107" s="3051"/>
      <c r="B107" s="3051"/>
      <c r="C107" s="3038"/>
      <c r="D107" s="3053" t="s">
        <v>651</v>
      </c>
      <c r="E107" s="3081" t="s">
        <v>652</v>
      </c>
      <c r="F107" s="3081" t="s">
        <v>653</v>
      </c>
      <c r="G107" s="3081" t="s">
        <v>654</v>
      </c>
      <c r="H107" s="3081" t="s">
        <v>655</v>
      </c>
      <c r="I107" s="3081" t="s">
        <v>656</v>
      </c>
      <c r="J107" s="3081" t="s">
        <v>1087</v>
      </c>
      <c r="K107" s="3051"/>
      <c r="L107" s="3030"/>
      <c r="M107" s="3030"/>
    </row>
    <row r="108" spans="1:13" ht="10.5" hidden="1" customHeight="1">
      <c r="A108" s="3049"/>
      <c r="B108" s="3029"/>
      <c r="C108" s="976"/>
      <c r="D108" s="3048" t="s">
        <v>1650</v>
      </c>
      <c r="E108" s="3114"/>
      <c r="F108" s="3115"/>
      <c r="G108" s="3115"/>
      <c r="H108" s="3115"/>
      <c r="I108" s="3115"/>
      <c r="J108" s="3116"/>
      <c r="K108" s="3049"/>
      <c r="L108" s="3030"/>
      <c r="M108" s="3030"/>
    </row>
    <row r="109" spans="1:13" ht="10.5" hidden="1" customHeight="1">
      <c r="A109" s="3081">
        <v>1</v>
      </c>
      <c r="B109" s="3099"/>
      <c r="C109" s="3037">
        <v>-3</v>
      </c>
      <c r="D109" s="3039" t="s">
        <v>1579</v>
      </c>
      <c r="E109" s="3117"/>
      <c r="F109" s="3039"/>
      <c r="G109" s="3039"/>
      <c r="H109" s="3039"/>
      <c r="I109" s="3039"/>
      <c r="J109" s="3118"/>
      <c r="K109" s="3081">
        <v>1</v>
      </c>
      <c r="L109" s="3030"/>
      <c r="M109" s="3030"/>
    </row>
    <row r="110" spans="1:13" ht="10.5" hidden="1" customHeight="1">
      <c r="A110" s="3081">
        <v>2</v>
      </c>
      <c r="B110" s="3099"/>
      <c r="C110" s="3037">
        <f t="shared" ref="C110:C115" si="7">C109-1</f>
        <v>-4</v>
      </c>
      <c r="D110" s="3039" t="s">
        <v>1580</v>
      </c>
      <c r="E110" s="3117"/>
      <c r="F110" s="3039"/>
      <c r="G110" s="3039"/>
      <c r="H110" s="3039"/>
      <c r="I110" s="3039"/>
      <c r="J110" s="3118"/>
      <c r="K110" s="3081">
        <v>2</v>
      </c>
      <c r="L110" s="3030"/>
      <c r="M110" s="3030"/>
    </row>
    <row r="111" spans="1:13" ht="10.5" hidden="1" customHeight="1">
      <c r="A111" s="3081">
        <v>3</v>
      </c>
      <c r="B111" s="3099"/>
      <c r="C111" s="3037">
        <f t="shared" si="7"/>
        <v>-5</v>
      </c>
      <c r="D111" s="3039" t="s">
        <v>1581</v>
      </c>
      <c r="E111" s="3117"/>
      <c r="F111" s="3039"/>
      <c r="G111" s="3039"/>
      <c r="H111" s="3039"/>
      <c r="I111" s="3039"/>
      <c r="J111" s="3118"/>
      <c r="K111" s="3081">
        <v>3</v>
      </c>
      <c r="L111" s="3030"/>
      <c r="M111" s="3030"/>
    </row>
    <row r="112" spans="1:13" ht="10.5" hidden="1" customHeight="1">
      <c r="A112" s="3081">
        <v>4</v>
      </c>
      <c r="B112" s="3099"/>
      <c r="C112" s="3037">
        <f t="shared" si="7"/>
        <v>-6</v>
      </c>
      <c r="D112" s="3039" t="s">
        <v>1582</v>
      </c>
      <c r="E112" s="3117"/>
      <c r="F112" s="3039"/>
      <c r="G112" s="3039"/>
      <c r="H112" s="3039"/>
      <c r="I112" s="3039"/>
      <c r="J112" s="3118"/>
      <c r="K112" s="3081">
        <v>4</v>
      </c>
      <c r="L112" s="3030"/>
      <c r="M112" s="3030"/>
    </row>
    <row r="113" spans="1:13" ht="10.5" hidden="1" customHeight="1">
      <c r="A113" s="3081">
        <v>5</v>
      </c>
      <c r="B113" s="3099"/>
      <c r="C113" s="3037">
        <f t="shared" si="7"/>
        <v>-7</v>
      </c>
      <c r="D113" s="3039" t="s">
        <v>1583</v>
      </c>
      <c r="E113" s="3117"/>
      <c r="F113" s="3039"/>
      <c r="G113" s="3039"/>
      <c r="H113" s="3039"/>
      <c r="I113" s="3039"/>
      <c r="J113" s="3118"/>
      <c r="K113" s="3081">
        <v>5</v>
      </c>
      <c r="L113" s="3030"/>
      <c r="M113" s="3030"/>
    </row>
    <row r="114" spans="1:13" ht="10.5" hidden="1" customHeight="1">
      <c r="A114" s="3081">
        <v>6</v>
      </c>
      <c r="B114" s="3099"/>
      <c r="C114" s="3037">
        <f t="shared" si="7"/>
        <v>-8</v>
      </c>
      <c r="D114" s="3039" t="s">
        <v>1584</v>
      </c>
      <c r="E114" s="3117"/>
      <c r="F114" s="3039"/>
      <c r="G114" s="3039"/>
      <c r="H114" s="3039"/>
      <c r="I114" s="3039"/>
      <c r="J114" s="3118"/>
      <c r="K114" s="3081">
        <v>6</v>
      </c>
      <c r="L114" s="3030"/>
      <c r="M114" s="3030"/>
    </row>
    <row r="115" spans="1:13" ht="10.5" hidden="1" customHeight="1">
      <c r="A115" s="3081">
        <v>7</v>
      </c>
      <c r="B115" s="3099"/>
      <c r="C115" s="3037">
        <f t="shared" si="7"/>
        <v>-9</v>
      </c>
      <c r="D115" s="3039" t="s">
        <v>1585</v>
      </c>
      <c r="E115" s="3117"/>
      <c r="F115" s="3039"/>
      <c r="G115" s="3039"/>
      <c r="H115" s="3039"/>
      <c r="I115" s="3039"/>
      <c r="J115" s="3118"/>
      <c r="K115" s="3081">
        <v>7</v>
      </c>
      <c r="L115" s="3030"/>
      <c r="M115" s="3030"/>
    </row>
    <row r="116" spans="1:13" ht="10.5" hidden="1" customHeight="1">
      <c r="A116" s="3081">
        <v>8</v>
      </c>
      <c r="B116" s="3099"/>
      <c r="C116" s="3037">
        <v>-11</v>
      </c>
      <c r="D116" s="3039" t="s">
        <v>1586</v>
      </c>
      <c r="E116" s="3117"/>
      <c r="F116" s="3039"/>
      <c r="G116" s="3039"/>
      <c r="H116" s="3039"/>
      <c r="I116" s="3039"/>
      <c r="J116" s="3118"/>
      <c r="K116" s="3081">
        <v>8</v>
      </c>
      <c r="L116" s="3030"/>
      <c r="M116" s="3030"/>
    </row>
    <row r="117" spans="1:13" ht="10.5" hidden="1" customHeight="1">
      <c r="A117" s="3081">
        <v>9</v>
      </c>
      <c r="B117" s="3099"/>
      <c r="C117" s="3037">
        <v>-13</v>
      </c>
      <c r="D117" s="3039" t="s">
        <v>1587</v>
      </c>
      <c r="E117" s="3117"/>
      <c r="F117" s="3039"/>
      <c r="G117" s="3039"/>
      <c r="H117" s="3039"/>
      <c r="I117" s="3039"/>
      <c r="J117" s="3118"/>
      <c r="K117" s="3081">
        <v>9</v>
      </c>
      <c r="L117" s="3030"/>
      <c r="M117" s="3030"/>
    </row>
    <row r="118" spans="1:13" ht="10.5" hidden="1" customHeight="1">
      <c r="A118" s="3081">
        <v>10</v>
      </c>
      <c r="B118" s="3099"/>
      <c r="C118" s="3037">
        <v>-16</v>
      </c>
      <c r="D118" s="3039" t="s">
        <v>1588</v>
      </c>
      <c r="E118" s="3117"/>
      <c r="F118" s="3039"/>
      <c r="G118" s="3039"/>
      <c r="H118" s="3039"/>
      <c r="I118" s="3039"/>
      <c r="J118" s="3118"/>
      <c r="K118" s="3081">
        <v>10</v>
      </c>
      <c r="L118" s="3030"/>
      <c r="M118" s="3030"/>
    </row>
    <row r="119" spans="1:13" ht="10.5" hidden="1" customHeight="1">
      <c r="A119" s="3081">
        <v>11</v>
      </c>
      <c r="B119" s="3099"/>
      <c r="C119" s="3037">
        <f>C118-1</f>
        <v>-17</v>
      </c>
      <c r="D119" s="3039" t="s">
        <v>1589</v>
      </c>
      <c r="E119" s="3117"/>
      <c r="F119" s="3039"/>
      <c r="G119" s="3039"/>
      <c r="H119" s="3039"/>
      <c r="I119" s="3039"/>
      <c r="J119" s="3118"/>
      <c r="K119" s="3081">
        <v>11</v>
      </c>
      <c r="L119" s="3030"/>
      <c r="M119" s="3030"/>
    </row>
    <row r="120" spans="1:13" ht="10.5" hidden="1" customHeight="1">
      <c r="A120" s="3081">
        <v>12</v>
      </c>
      <c r="B120" s="3099"/>
      <c r="C120" s="3037">
        <f>C119-1</f>
        <v>-18</v>
      </c>
      <c r="D120" s="3039" t="s">
        <v>1590</v>
      </c>
      <c r="E120" s="3117"/>
      <c r="F120" s="3039"/>
      <c r="G120" s="3039"/>
      <c r="H120" s="3039"/>
      <c r="I120" s="3039"/>
      <c r="J120" s="3118"/>
      <c r="K120" s="3081">
        <v>12</v>
      </c>
      <c r="L120" s="3030"/>
      <c r="M120" s="3030"/>
    </row>
    <row r="121" spans="1:13" ht="10.5" hidden="1" customHeight="1">
      <c r="A121" s="3081">
        <v>13</v>
      </c>
      <c r="B121" s="3099"/>
      <c r="C121" s="3037">
        <f>C120-1</f>
        <v>-19</v>
      </c>
      <c r="D121" s="3039" t="s">
        <v>1591</v>
      </c>
      <c r="E121" s="3117"/>
      <c r="F121" s="3039"/>
      <c r="G121" s="3039"/>
      <c r="H121" s="3039"/>
      <c r="I121" s="3039"/>
      <c r="J121" s="3118"/>
      <c r="K121" s="3081">
        <v>13</v>
      </c>
      <c r="L121" s="3030"/>
      <c r="M121" s="3030"/>
    </row>
    <row r="122" spans="1:13" ht="10.5" hidden="1" customHeight="1">
      <c r="A122" s="3081">
        <v>14</v>
      </c>
      <c r="B122" s="3099"/>
      <c r="C122" s="3037">
        <f>C121-1</f>
        <v>-20</v>
      </c>
      <c r="D122" s="3039" t="s">
        <v>1592</v>
      </c>
      <c r="E122" s="3117"/>
      <c r="F122" s="3039"/>
      <c r="G122" s="3039"/>
      <c r="H122" s="3039"/>
      <c r="I122" s="3039"/>
      <c r="J122" s="3118"/>
      <c r="K122" s="3081">
        <v>14</v>
      </c>
      <c r="L122" s="3030"/>
      <c r="M122" s="3030"/>
    </row>
    <row r="123" spans="1:13" ht="10.5" hidden="1" customHeight="1">
      <c r="A123" s="3081">
        <v>15</v>
      </c>
      <c r="B123" s="3099"/>
      <c r="C123" s="3037">
        <v>-22</v>
      </c>
      <c r="D123" s="3039" t="s">
        <v>1593</v>
      </c>
      <c r="E123" s="3117"/>
      <c r="F123" s="3039"/>
      <c r="G123" s="3039"/>
      <c r="H123" s="3039"/>
      <c r="I123" s="3039"/>
      <c r="J123" s="3118"/>
      <c r="K123" s="3081">
        <v>15</v>
      </c>
      <c r="L123" s="3030"/>
      <c r="M123" s="3030"/>
    </row>
    <row r="124" spans="1:13" ht="10.5" hidden="1" customHeight="1">
      <c r="A124" s="3081">
        <v>16</v>
      </c>
      <c r="B124" s="3099"/>
      <c r="C124" s="3037">
        <f>C123-1</f>
        <v>-23</v>
      </c>
      <c r="D124" s="3039" t="s">
        <v>1594</v>
      </c>
      <c r="E124" s="3117"/>
      <c r="F124" s="3039"/>
      <c r="G124" s="3039"/>
      <c r="H124" s="3039"/>
      <c r="I124" s="3039"/>
      <c r="J124" s="3118"/>
      <c r="K124" s="3081">
        <v>16</v>
      </c>
      <c r="L124" s="3030"/>
      <c r="M124" s="3030"/>
    </row>
    <row r="125" spans="1:13" ht="10.5" hidden="1" customHeight="1">
      <c r="A125" s="3081">
        <v>17</v>
      </c>
      <c r="B125" s="3099"/>
      <c r="C125" s="3037">
        <f>C124-1</f>
        <v>-24</v>
      </c>
      <c r="D125" s="3039" t="s">
        <v>1595</v>
      </c>
      <c r="E125" s="3117"/>
      <c r="F125" s="3039"/>
      <c r="G125" s="3039"/>
      <c r="H125" s="3039"/>
      <c r="I125" s="3039"/>
      <c r="J125" s="3118"/>
      <c r="K125" s="3081">
        <v>17</v>
      </c>
      <c r="L125" s="3030"/>
      <c r="M125" s="3030"/>
    </row>
    <row r="126" spans="1:13" ht="10.5" hidden="1" customHeight="1">
      <c r="A126" s="3081">
        <v>18</v>
      </c>
      <c r="B126" s="3099"/>
      <c r="C126" s="3037">
        <f>C125-1</f>
        <v>-25</v>
      </c>
      <c r="D126" s="3039" t="s">
        <v>1596</v>
      </c>
      <c r="E126" s="3117"/>
      <c r="F126" s="3039"/>
      <c r="G126" s="3039"/>
      <c r="H126" s="3039"/>
      <c r="I126" s="3039"/>
      <c r="J126" s="3118"/>
      <c r="K126" s="3081">
        <v>18</v>
      </c>
      <c r="L126" s="3030"/>
      <c r="M126" s="3030"/>
    </row>
    <row r="127" spans="1:13" ht="10.5" hidden="1" customHeight="1">
      <c r="A127" s="3081">
        <v>19</v>
      </c>
      <c r="B127" s="3099"/>
      <c r="C127" s="3037">
        <f>C126-1</f>
        <v>-26</v>
      </c>
      <c r="D127" s="3039" t="s">
        <v>1597</v>
      </c>
      <c r="E127" s="3117"/>
      <c r="F127" s="3039"/>
      <c r="G127" s="3039"/>
      <c r="H127" s="3039"/>
      <c r="I127" s="3039"/>
      <c r="J127" s="3118"/>
      <c r="K127" s="3081">
        <v>19</v>
      </c>
      <c r="L127" s="3030"/>
      <c r="M127" s="3030"/>
    </row>
    <row r="128" spans="1:13" ht="10.5" hidden="1" customHeight="1">
      <c r="A128" s="3081">
        <v>20</v>
      </c>
      <c r="B128" s="3099"/>
      <c r="C128" s="3037">
        <f>C127-1</f>
        <v>-27</v>
      </c>
      <c r="D128" s="3039" t="s">
        <v>1598</v>
      </c>
      <c r="E128" s="3117"/>
      <c r="F128" s="3039"/>
      <c r="G128" s="3039"/>
      <c r="H128" s="3039"/>
      <c r="I128" s="3039"/>
      <c r="J128" s="3118"/>
      <c r="K128" s="3081">
        <v>20</v>
      </c>
      <c r="L128" s="3030"/>
      <c r="M128" s="3030"/>
    </row>
    <row r="129" spans="1:13" ht="10.5" hidden="1" customHeight="1">
      <c r="A129" s="3081">
        <v>21</v>
      </c>
      <c r="B129" s="3099"/>
      <c r="C129" s="3037">
        <v>-29</v>
      </c>
      <c r="D129" s="3039" t="s">
        <v>1599</v>
      </c>
      <c r="E129" s="3117"/>
      <c r="F129" s="3039"/>
      <c r="G129" s="3039"/>
      <c r="H129" s="3039"/>
      <c r="I129" s="3039"/>
      <c r="J129" s="3118"/>
      <c r="K129" s="3081">
        <v>21</v>
      </c>
      <c r="L129" s="3030"/>
      <c r="M129" s="3030"/>
    </row>
    <row r="130" spans="1:13" ht="10.5" hidden="1" customHeight="1">
      <c r="A130" s="3081">
        <v>22</v>
      </c>
      <c r="B130" s="3099"/>
      <c r="C130" s="3037">
        <v>-31</v>
      </c>
      <c r="D130" s="3039" t="s">
        <v>1600</v>
      </c>
      <c r="E130" s="3117"/>
      <c r="F130" s="3039"/>
      <c r="G130" s="3039"/>
      <c r="H130" s="3039"/>
      <c r="I130" s="3039"/>
      <c r="J130" s="3118"/>
      <c r="K130" s="3081">
        <v>22</v>
      </c>
      <c r="L130" s="3030"/>
      <c r="M130" s="3030"/>
    </row>
    <row r="131" spans="1:13" ht="10.5" hidden="1" customHeight="1">
      <c r="A131" s="3081">
        <v>23</v>
      </c>
      <c r="B131" s="3099"/>
      <c r="C131" s="3037">
        <v>-35</v>
      </c>
      <c r="D131" s="3039" t="s">
        <v>1601</v>
      </c>
      <c r="E131" s="3117"/>
      <c r="F131" s="3039"/>
      <c r="G131" s="3039"/>
      <c r="H131" s="3039"/>
      <c r="I131" s="3039"/>
      <c r="J131" s="3118"/>
      <c r="K131" s="3081">
        <v>23</v>
      </c>
      <c r="L131" s="3030"/>
      <c r="M131" s="3030"/>
    </row>
    <row r="132" spans="1:13" ht="10.5" hidden="1" customHeight="1">
      <c r="A132" s="3081">
        <v>24</v>
      </c>
      <c r="B132" s="3099"/>
      <c r="C132" s="3037">
        <v>-37</v>
      </c>
      <c r="D132" s="3039" t="s">
        <v>1602</v>
      </c>
      <c r="E132" s="3117"/>
      <c r="F132" s="3039"/>
      <c r="G132" s="3039"/>
      <c r="H132" s="3039"/>
      <c r="I132" s="3039"/>
      <c r="J132" s="3118"/>
      <c r="K132" s="3081">
        <v>24</v>
      </c>
      <c r="L132" s="3030"/>
      <c r="M132" s="3030"/>
    </row>
    <row r="133" spans="1:13" ht="10.5" hidden="1" customHeight="1">
      <c r="A133" s="3081">
        <v>25</v>
      </c>
      <c r="B133" s="3099"/>
      <c r="C133" s="3037">
        <v>-39</v>
      </c>
      <c r="D133" s="3039" t="s">
        <v>1686</v>
      </c>
      <c r="E133" s="3117"/>
      <c r="F133" s="3039"/>
      <c r="G133" s="3039"/>
      <c r="H133" s="3039"/>
      <c r="I133" s="3039"/>
      <c r="J133" s="3118"/>
      <c r="K133" s="3081">
        <v>25</v>
      </c>
      <c r="L133" s="3030"/>
      <c r="M133" s="3030"/>
    </row>
    <row r="134" spans="1:13" ht="10.5" hidden="1" customHeight="1">
      <c r="A134" s="3081">
        <v>26</v>
      </c>
      <c r="B134" s="3099"/>
      <c r="C134" s="3037">
        <v>-44</v>
      </c>
      <c r="D134" s="3039" t="s">
        <v>1702</v>
      </c>
      <c r="E134" s="3117"/>
      <c r="F134" s="3039"/>
      <c r="G134" s="3039"/>
      <c r="H134" s="3039"/>
      <c r="I134" s="3039"/>
      <c r="J134" s="3118"/>
      <c r="K134" s="3081">
        <v>26</v>
      </c>
      <c r="L134" s="3030"/>
      <c r="M134" s="3030"/>
    </row>
    <row r="135" spans="1:13" ht="10.5" hidden="1" customHeight="1">
      <c r="A135" s="3081">
        <v>27</v>
      </c>
      <c r="B135" s="3099"/>
      <c r="C135" s="3037">
        <v>-45</v>
      </c>
      <c r="D135" s="3039" t="s">
        <v>1605</v>
      </c>
      <c r="E135" s="3117"/>
      <c r="F135" s="3039"/>
      <c r="G135" s="3039"/>
      <c r="H135" s="3039"/>
      <c r="I135" s="3039"/>
      <c r="J135" s="3118"/>
      <c r="K135" s="3081">
        <v>27</v>
      </c>
      <c r="L135" s="3030"/>
      <c r="M135" s="3030"/>
    </row>
    <row r="136" spans="1:13" ht="10.5" hidden="1" customHeight="1">
      <c r="A136" s="3081">
        <v>28</v>
      </c>
      <c r="B136" s="3099"/>
      <c r="C136" s="3037"/>
      <c r="D136" s="3039" t="s">
        <v>1655</v>
      </c>
      <c r="E136" s="3117"/>
      <c r="F136" s="3039"/>
      <c r="G136" s="3039"/>
      <c r="H136" s="3039"/>
      <c r="I136" s="3039"/>
      <c r="J136" s="3118"/>
      <c r="K136" s="3081">
        <v>28</v>
      </c>
      <c r="L136" s="3030"/>
      <c r="M136" s="3030"/>
    </row>
    <row r="137" spans="1:13" ht="10.5" hidden="1" customHeight="1">
      <c r="A137" s="3081">
        <v>29</v>
      </c>
      <c r="B137" s="3099"/>
      <c r="C137" s="3037"/>
      <c r="D137" s="3039" t="s">
        <v>1687</v>
      </c>
      <c r="E137" s="3117"/>
      <c r="F137" s="3039"/>
      <c r="G137" s="3039"/>
      <c r="H137" s="3039"/>
      <c r="I137" s="3039"/>
      <c r="J137" s="3118"/>
      <c r="K137" s="3081">
        <v>29</v>
      </c>
      <c r="L137" s="3030"/>
      <c r="M137" s="3030"/>
    </row>
    <row r="138" spans="1:13" ht="10.5" hidden="1" customHeight="1">
      <c r="A138" s="3119">
        <v>30</v>
      </c>
      <c r="B138" s="3119"/>
      <c r="C138" s="3064"/>
      <c r="D138" s="3069" t="s">
        <v>1657</v>
      </c>
      <c r="E138" s="3120"/>
      <c r="F138" s="3121"/>
      <c r="G138" s="3121"/>
      <c r="H138" s="3121"/>
      <c r="I138" s="3121"/>
      <c r="J138" s="3122"/>
      <c r="K138" s="3119">
        <v>30</v>
      </c>
      <c r="L138" s="3030"/>
      <c r="M138" s="3030"/>
    </row>
    <row r="139" spans="1:13" ht="10.5" hidden="1" customHeight="1">
      <c r="A139" s="3049"/>
      <c r="B139" s="3123"/>
      <c r="C139" s="3027"/>
      <c r="D139" s="3048" t="s">
        <v>1658</v>
      </c>
      <c r="E139" s="3124"/>
      <c r="F139" s="3029"/>
      <c r="G139" s="3029"/>
      <c r="H139" s="3029"/>
      <c r="I139" s="3029"/>
      <c r="J139" s="3125"/>
      <c r="K139" s="3049"/>
      <c r="L139" s="3030"/>
      <c r="M139" s="3030"/>
    </row>
    <row r="140" spans="1:13" ht="10.5" hidden="1" customHeight="1">
      <c r="A140" s="3081">
        <v>31</v>
      </c>
      <c r="B140" s="3039"/>
      <c r="C140" s="3037">
        <v>-52</v>
      </c>
      <c r="D140" s="3039" t="s">
        <v>1608</v>
      </c>
      <c r="E140" s="3117"/>
      <c r="F140" s="3039"/>
      <c r="G140" s="3039"/>
      <c r="H140" s="3039"/>
      <c r="I140" s="3039"/>
      <c r="J140" s="3118"/>
      <c r="K140" s="3081">
        <v>31</v>
      </c>
      <c r="L140" s="3030"/>
      <c r="M140" s="3030"/>
    </row>
    <row r="141" spans="1:13" ht="10.5" hidden="1" customHeight="1">
      <c r="A141" s="3081">
        <v>32</v>
      </c>
      <c r="B141" s="3039"/>
      <c r="C141" s="3037">
        <f t="shared" ref="C141:C147" si="8">C140-1</f>
        <v>-53</v>
      </c>
      <c r="D141" s="3039" t="s">
        <v>1609</v>
      </c>
      <c r="E141" s="3117"/>
      <c r="F141" s="3039"/>
      <c r="G141" s="3039"/>
      <c r="H141" s="3039"/>
      <c r="I141" s="3039"/>
      <c r="J141" s="3118"/>
      <c r="K141" s="3081">
        <v>32</v>
      </c>
      <c r="L141" s="3030"/>
      <c r="M141" s="3030"/>
    </row>
    <row r="142" spans="1:13" ht="10.5" hidden="1" customHeight="1">
      <c r="A142" s="3081">
        <v>33</v>
      </c>
      <c r="B142" s="3099"/>
      <c r="C142" s="3126">
        <f t="shared" si="8"/>
        <v>-54</v>
      </c>
      <c r="D142" s="3039" t="s">
        <v>1610</v>
      </c>
      <c r="E142" s="3117"/>
      <c r="F142" s="3039"/>
      <c r="G142" s="3039"/>
      <c r="H142" s="3039"/>
      <c r="I142" s="3039"/>
      <c r="J142" s="3118"/>
      <c r="K142" s="3081">
        <v>33</v>
      </c>
      <c r="L142" s="3030"/>
      <c r="M142" s="3030"/>
    </row>
    <row r="143" spans="1:13" ht="10.5" hidden="1" customHeight="1">
      <c r="A143" s="3081">
        <v>34</v>
      </c>
      <c r="B143" s="3039"/>
      <c r="C143" s="3037">
        <f t="shared" si="8"/>
        <v>-55</v>
      </c>
      <c r="D143" s="3039" t="s">
        <v>1611</v>
      </c>
      <c r="E143" s="3117"/>
      <c r="F143" s="3039"/>
      <c r="G143" s="3039"/>
      <c r="H143" s="3039"/>
      <c r="I143" s="3039"/>
      <c r="J143" s="3118"/>
      <c r="K143" s="3081">
        <v>34</v>
      </c>
      <c r="L143" s="3030"/>
      <c r="M143" s="3030"/>
    </row>
    <row r="144" spans="1:13" ht="10.5" hidden="1" customHeight="1">
      <c r="A144" s="3081">
        <v>35</v>
      </c>
      <c r="B144" s="3039"/>
      <c r="C144" s="3037">
        <f t="shared" si="8"/>
        <v>-56</v>
      </c>
      <c r="D144" s="3039" t="s">
        <v>175</v>
      </c>
      <c r="E144" s="3117"/>
      <c r="F144" s="3039"/>
      <c r="G144" s="3039"/>
      <c r="H144" s="3039"/>
      <c r="I144" s="3039"/>
      <c r="J144" s="3118"/>
      <c r="K144" s="3081">
        <v>35</v>
      </c>
      <c r="L144" s="3030"/>
      <c r="M144" s="3030"/>
    </row>
    <row r="145" spans="1:13" ht="10.5" hidden="1" customHeight="1">
      <c r="A145" s="3081">
        <v>36</v>
      </c>
      <c r="B145" s="3039"/>
      <c r="C145" s="3037">
        <f t="shared" si="8"/>
        <v>-57</v>
      </c>
      <c r="D145" s="3039" t="s">
        <v>1612</v>
      </c>
      <c r="E145" s="3117"/>
      <c r="F145" s="3039"/>
      <c r="G145" s="3039"/>
      <c r="H145" s="3039"/>
      <c r="I145" s="3039"/>
      <c r="J145" s="3118"/>
      <c r="K145" s="3081">
        <v>36</v>
      </c>
      <c r="L145" s="3030"/>
      <c r="M145" s="3030"/>
    </row>
    <row r="146" spans="1:13" ht="10.5" hidden="1" customHeight="1">
      <c r="A146" s="3081">
        <v>37</v>
      </c>
      <c r="B146" s="3039"/>
      <c r="C146" s="3037">
        <f t="shared" si="8"/>
        <v>-58</v>
      </c>
      <c r="D146" s="3039" t="s">
        <v>1613</v>
      </c>
      <c r="E146" s="3117"/>
      <c r="F146" s="3039"/>
      <c r="G146" s="3039"/>
      <c r="H146" s="3039"/>
      <c r="I146" s="3039"/>
      <c r="J146" s="3118"/>
      <c r="K146" s="3081">
        <v>37</v>
      </c>
      <c r="L146" s="3030"/>
      <c r="M146" s="3030"/>
    </row>
    <row r="147" spans="1:13" ht="10.5" hidden="1" customHeight="1">
      <c r="A147" s="3081">
        <v>38</v>
      </c>
      <c r="B147" s="3039"/>
      <c r="C147" s="3037">
        <f t="shared" si="8"/>
        <v>-59</v>
      </c>
      <c r="D147" s="3039" t="s">
        <v>1688</v>
      </c>
      <c r="E147" s="3117"/>
      <c r="F147" s="3039"/>
      <c r="G147" s="3039"/>
      <c r="H147" s="3039"/>
      <c r="I147" s="3039"/>
      <c r="J147" s="3118"/>
      <c r="K147" s="3081">
        <v>38</v>
      </c>
      <c r="L147" s="3030"/>
      <c r="M147" s="3030"/>
    </row>
    <row r="148" spans="1:13" ht="10.5" hidden="1" customHeight="1">
      <c r="A148" s="3081">
        <v>39</v>
      </c>
      <c r="B148" s="3039"/>
      <c r="C148" s="3037"/>
      <c r="D148" s="3039" t="s">
        <v>1687</v>
      </c>
      <c r="E148" s="3117"/>
      <c r="F148" s="3039"/>
      <c r="G148" s="3039"/>
      <c r="H148" s="3039"/>
      <c r="I148" s="3039"/>
      <c r="J148" s="3118"/>
      <c r="K148" s="3081">
        <v>39</v>
      </c>
      <c r="L148" s="3030"/>
      <c r="M148" s="3030"/>
    </row>
    <row r="149" spans="1:13" ht="10.5" hidden="1" customHeight="1">
      <c r="A149" s="3119">
        <v>40</v>
      </c>
      <c r="B149" s="3119"/>
      <c r="C149" s="3064"/>
      <c r="D149" s="3069" t="s">
        <v>1660</v>
      </c>
      <c r="E149" s="3120"/>
      <c r="F149" s="3121"/>
      <c r="G149" s="3121"/>
      <c r="H149" s="3121"/>
      <c r="I149" s="3121"/>
      <c r="J149" s="3122"/>
      <c r="K149" s="3119">
        <v>40</v>
      </c>
      <c r="L149" s="3030"/>
      <c r="M149" s="3030"/>
    </row>
    <row r="150" spans="1:13" ht="10.5" hidden="1" customHeight="1">
      <c r="A150" s="3081">
        <v>41</v>
      </c>
      <c r="B150" s="3039"/>
      <c r="C150" s="3037"/>
      <c r="D150" s="3053" t="s">
        <v>1619</v>
      </c>
      <c r="E150" s="3127"/>
      <c r="F150" s="3128"/>
      <c r="G150" s="3128"/>
      <c r="H150" s="3128"/>
      <c r="I150" s="3128"/>
      <c r="J150" s="3129"/>
      <c r="K150" s="3081">
        <v>41</v>
      </c>
      <c r="L150" s="3030"/>
      <c r="M150" s="3030"/>
    </row>
    <row r="151" spans="1:13" ht="12" hidden="1" customHeight="1">
      <c r="A151" s="3109"/>
      <c r="B151" s="3028" t="s">
        <v>1703</v>
      </c>
      <c r="C151" s="3028"/>
      <c r="D151" s="3028"/>
      <c r="E151" s="3028"/>
      <c r="F151" s="3028"/>
      <c r="G151" s="3028"/>
      <c r="H151" s="3028"/>
      <c r="I151" s="3028"/>
      <c r="J151" s="3028"/>
      <c r="K151" s="3029"/>
      <c r="L151" s="3030"/>
      <c r="M151" s="3030"/>
    </row>
    <row r="152" spans="1:13" hidden="1">
      <c r="A152" s="976"/>
      <c r="B152" s="976"/>
      <c r="C152" s="976"/>
      <c r="D152" s="976"/>
      <c r="E152" s="976"/>
      <c r="F152" s="976"/>
      <c r="G152" s="976"/>
      <c r="H152" s="976"/>
      <c r="I152" s="976"/>
      <c r="J152" s="976"/>
      <c r="K152" s="3105" t="s">
        <v>166</v>
      </c>
    </row>
    <row r="153" spans="1:13" hidden="1">
      <c r="A153" s="3102">
        <v>38</v>
      </c>
      <c r="B153" s="3103"/>
      <c r="C153" s="3103"/>
      <c r="D153" s="976"/>
      <c r="E153" s="976"/>
      <c r="F153" s="976"/>
      <c r="G153" s="976"/>
      <c r="H153" s="3104" t="s">
        <v>1690</v>
      </c>
      <c r="I153" s="976"/>
      <c r="J153" s="3105" t="s">
        <v>176</v>
      </c>
    </row>
    <row r="154" spans="1:13" hidden="1">
      <c r="A154" s="3014" t="s">
        <v>1704</v>
      </c>
      <c r="B154" s="3015"/>
      <c r="C154" s="3015"/>
      <c r="D154" s="3016"/>
      <c r="E154" s="3016"/>
      <c r="F154" s="3016"/>
      <c r="G154" s="3016"/>
      <c r="H154" s="3016"/>
      <c r="I154" s="3016"/>
      <c r="J154" s="3016"/>
      <c r="K154" s="3017"/>
    </row>
    <row r="155" spans="1:13" hidden="1">
      <c r="A155" s="3018" t="s">
        <v>710</v>
      </c>
      <c r="B155" s="3019"/>
      <c r="C155" s="3019"/>
      <c r="D155" s="3019"/>
      <c r="E155" s="3019"/>
      <c r="F155" s="3019"/>
      <c r="G155" s="3019"/>
      <c r="H155" s="3019"/>
      <c r="I155" s="3019"/>
      <c r="J155" s="3019"/>
      <c r="K155" s="3020"/>
    </row>
    <row r="156" spans="1:13" ht="5.0999999999999996" hidden="1" customHeight="1">
      <c r="A156" s="3130"/>
      <c r="B156" s="3023"/>
      <c r="C156" s="3023"/>
      <c r="D156" s="3023"/>
      <c r="E156" s="3023"/>
      <c r="F156" s="3023"/>
      <c r="G156" s="3023"/>
      <c r="H156" s="3023"/>
      <c r="I156" s="3023"/>
      <c r="J156" s="3023"/>
      <c r="K156" s="3024"/>
      <c r="L156" s="3030"/>
      <c r="M156" s="3030"/>
    </row>
    <row r="157" spans="1:13" hidden="1">
      <c r="A157" s="3025" t="s">
        <v>386</v>
      </c>
      <c r="B157" s="3028" t="s">
        <v>1705</v>
      </c>
      <c r="C157" s="3028"/>
      <c r="D157" s="3028"/>
      <c r="E157" s="3028"/>
      <c r="F157" s="3028"/>
      <c r="G157" s="3028"/>
      <c r="H157" s="3028"/>
      <c r="I157" s="3028"/>
      <c r="J157" s="3028"/>
      <c r="K157" s="3029"/>
      <c r="L157" s="3030"/>
      <c r="M157" s="3030"/>
    </row>
    <row r="158" spans="1:13" hidden="1">
      <c r="A158" s="3109" t="s">
        <v>1706</v>
      </c>
      <c r="B158" s="3028"/>
      <c r="C158" s="3028"/>
      <c r="D158" s="3028"/>
      <c r="E158" s="3028"/>
      <c r="F158" s="3028"/>
      <c r="G158" s="3028"/>
      <c r="H158" s="3028"/>
      <c r="I158" s="3028"/>
      <c r="J158" s="3028"/>
      <c r="K158" s="3029"/>
      <c r="L158" s="3030"/>
      <c r="M158" s="3030"/>
    </row>
    <row r="159" spans="1:13" hidden="1">
      <c r="A159" s="3109" t="s">
        <v>1707</v>
      </c>
      <c r="B159" s="3028"/>
      <c r="C159" s="3028"/>
      <c r="D159" s="3028"/>
      <c r="E159" s="3028"/>
      <c r="F159" s="3028"/>
      <c r="G159" s="3028"/>
      <c r="H159" s="3028"/>
      <c r="I159" s="3028"/>
      <c r="J159" s="3028"/>
      <c r="K159" s="3029"/>
      <c r="L159" s="3030"/>
      <c r="M159" s="3030"/>
    </row>
    <row r="160" spans="1:13" ht="5.0999999999999996" hidden="1" customHeight="1">
      <c r="A160" s="3109"/>
      <c r="B160" s="3028"/>
      <c r="C160" s="3028"/>
      <c r="D160" s="3028"/>
      <c r="E160" s="3028"/>
      <c r="F160" s="3028"/>
      <c r="G160" s="3028"/>
      <c r="H160" s="3028"/>
      <c r="I160" s="3028"/>
      <c r="J160" s="3028"/>
      <c r="K160" s="3029"/>
      <c r="L160" s="3030"/>
      <c r="M160" s="3030"/>
    </row>
    <row r="161" spans="1:13" hidden="1">
      <c r="A161" s="3025" t="s">
        <v>387</v>
      </c>
      <c r="B161" s="3028" t="s">
        <v>1708</v>
      </c>
      <c r="C161" s="3028"/>
      <c r="D161" s="3028"/>
      <c r="E161" s="3028"/>
      <c r="F161" s="3028"/>
      <c r="G161" s="3028"/>
      <c r="H161" s="3028"/>
      <c r="I161" s="3028"/>
      <c r="J161" s="3028"/>
      <c r="K161" s="3029"/>
      <c r="L161" s="3030"/>
      <c r="M161" s="3030"/>
    </row>
    <row r="162" spans="1:13" hidden="1">
      <c r="A162" s="3131" t="s">
        <v>1709</v>
      </c>
      <c r="B162" s="3028"/>
      <c r="C162" s="3028"/>
      <c r="D162" s="3028"/>
      <c r="E162" s="3028"/>
      <c r="F162" s="3028"/>
      <c r="G162" s="3028"/>
      <c r="H162" s="3028"/>
      <c r="I162" s="3028"/>
      <c r="J162" s="3028"/>
      <c r="K162" s="3029"/>
      <c r="L162" s="3030"/>
      <c r="M162" s="3030"/>
    </row>
    <row r="163" spans="1:13" ht="5.0999999999999996" hidden="1" customHeight="1">
      <c r="A163" s="3109"/>
      <c r="B163" s="3028"/>
      <c r="C163" s="3028"/>
      <c r="D163" s="3028"/>
      <c r="E163" s="3028"/>
      <c r="F163" s="3028"/>
      <c r="G163" s="3028"/>
      <c r="H163" s="3028"/>
      <c r="I163" s="3028"/>
      <c r="J163" s="3028"/>
      <c r="K163" s="3029"/>
      <c r="L163" s="3030"/>
      <c r="M163" s="3030"/>
    </row>
    <row r="164" spans="1:13" hidden="1">
      <c r="A164" s="3025" t="s">
        <v>388</v>
      </c>
      <c r="B164" s="3028" t="s">
        <v>1710</v>
      </c>
      <c r="C164" s="3028"/>
      <c r="D164" s="3028"/>
      <c r="E164" s="3028"/>
      <c r="F164" s="3028"/>
      <c r="G164" s="3028"/>
      <c r="H164" s="3028"/>
      <c r="I164" s="3028"/>
      <c r="J164" s="3028"/>
      <c r="K164" s="3029"/>
      <c r="L164" s="3030"/>
      <c r="M164" s="3030"/>
    </row>
    <row r="165" spans="1:13" ht="5.0999999999999996" hidden="1" customHeight="1">
      <c r="A165" s="3109"/>
      <c r="B165" s="3028"/>
      <c r="C165" s="3028"/>
      <c r="D165" s="3028"/>
      <c r="E165" s="3028"/>
      <c r="F165" s="3028"/>
      <c r="G165" s="3028"/>
      <c r="H165" s="3028"/>
      <c r="I165" s="3028"/>
      <c r="J165" s="3028"/>
      <c r="K165" s="3029"/>
      <c r="L165" s="3030"/>
      <c r="M165" s="3030"/>
    </row>
    <row r="166" spans="1:13" hidden="1">
      <c r="A166" s="3025" t="s">
        <v>389</v>
      </c>
      <c r="B166" s="3028" t="s">
        <v>1711</v>
      </c>
      <c r="C166" s="3028"/>
      <c r="D166" s="3028"/>
      <c r="E166" s="3028"/>
      <c r="F166" s="3028"/>
      <c r="G166" s="3028"/>
      <c r="H166" s="3028"/>
      <c r="I166" s="3028"/>
      <c r="J166" s="3028"/>
      <c r="K166" s="3029"/>
      <c r="L166" s="3030"/>
      <c r="M166" s="3030"/>
    </row>
    <row r="167" spans="1:13" ht="5.0999999999999996" hidden="1" customHeight="1">
      <c r="A167" s="3109"/>
      <c r="B167" s="3028"/>
      <c r="C167" s="3028"/>
      <c r="D167" s="3028"/>
      <c r="E167" s="3028"/>
      <c r="F167" s="3028"/>
      <c r="G167" s="3028"/>
      <c r="H167" s="3028"/>
      <c r="I167" s="3028"/>
      <c r="J167" s="3028"/>
      <c r="K167" s="3029"/>
      <c r="L167" s="3030"/>
      <c r="M167" s="3030"/>
    </row>
    <row r="168" spans="1:13" hidden="1">
      <c r="A168" s="3025" t="s">
        <v>390</v>
      </c>
      <c r="B168" s="3028" t="s">
        <v>1712</v>
      </c>
      <c r="C168" s="3028"/>
      <c r="D168" s="3028"/>
      <c r="E168" s="3028"/>
      <c r="F168" s="3028"/>
      <c r="G168" s="3028"/>
      <c r="H168" s="3028"/>
      <c r="I168" s="3028"/>
      <c r="J168" s="3028"/>
      <c r="K168" s="3029"/>
      <c r="L168" s="3030"/>
      <c r="M168" s="3030"/>
    </row>
    <row r="169" spans="1:13" hidden="1">
      <c r="A169" s="3109" t="s">
        <v>1713</v>
      </c>
      <c r="B169" s="3028"/>
      <c r="C169" s="3028"/>
      <c r="D169" s="3028"/>
      <c r="E169" s="3028"/>
      <c r="F169" s="3028"/>
      <c r="G169" s="3028"/>
      <c r="H169" s="3028"/>
      <c r="I169" s="3028"/>
      <c r="J169" s="3028"/>
      <c r="K169" s="3029"/>
      <c r="L169" s="3030"/>
      <c r="M169" s="3030"/>
    </row>
    <row r="170" spans="1:13" ht="5.0999999999999996" hidden="1" customHeight="1">
      <c r="A170" s="3110"/>
      <c r="B170" s="3038"/>
      <c r="C170" s="3038"/>
      <c r="D170" s="3038"/>
      <c r="E170" s="3038"/>
      <c r="F170" s="3038"/>
      <c r="G170" s="3038"/>
      <c r="H170" s="3038"/>
      <c r="I170" s="3038"/>
      <c r="J170" s="3038"/>
      <c r="K170" s="3039"/>
      <c r="L170" s="3030"/>
      <c r="M170" s="3030"/>
    </row>
    <row r="171" spans="1:13" hidden="1">
      <c r="A171" s="3040"/>
      <c r="B171" s="3041"/>
      <c r="C171" s="3022"/>
      <c r="D171" s="3024"/>
      <c r="E171" s="3111"/>
      <c r="F171" s="3112" t="s">
        <v>1674</v>
      </c>
      <c r="G171" s="3113"/>
      <c r="H171" s="3112" t="s">
        <v>1675</v>
      </c>
      <c r="I171" s="3113"/>
      <c r="J171" s="3024"/>
      <c r="K171" s="3040"/>
      <c r="L171" s="3030"/>
      <c r="M171" s="3030"/>
    </row>
    <row r="172" spans="1:13" hidden="1">
      <c r="A172" s="3045"/>
      <c r="B172" s="3046"/>
      <c r="C172" s="3027"/>
      <c r="D172" s="3029"/>
      <c r="E172" s="3045" t="s">
        <v>1357</v>
      </c>
      <c r="F172" s="3018" t="s">
        <v>1676</v>
      </c>
      <c r="G172" s="3020"/>
      <c r="H172" s="3018" t="s">
        <v>1676</v>
      </c>
      <c r="I172" s="3020"/>
      <c r="J172" s="3048" t="s">
        <v>1357</v>
      </c>
      <c r="K172" s="3045"/>
      <c r="L172" s="3030"/>
      <c r="M172" s="3030"/>
    </row>
    <row r="173" spans="1:13" hidden="1">
      <c r="A173" s="3045" t="s">
        <v>639</v>
      </c>
      <c r="B173" s="3046" t="s">
        <v>784</v>
      </c>
      <c r="C173" s="3027"/>
      <c r="D173" s="3029"/>
      <c r="E173" s="3045" t="s">
        <v>1677</v>
      </c>
      <c r="F173" s="3045" t="s">
        <v>1678</v>
      </c>
      <c r="G173" s="3045"/>
      <c r="H173" s="3045"/>
      <c r="I173" s="3045"/>
      <c r="J173" s="3048" t="s">
        <v>1502</v>
      </c>
      <c r="K173" s="3045" t="s">
        <v>639</v>
      </c>
      <c r="L173" s="3030"/>
      <c r="M173" s="3030"/>
    </row>
    <row r="174" spans="1:13" hidden="1">
      <c r="A174" s="3045" t="s">
        <v>642</v>
      </c>
      <c r="B174" s="3046" t="s">
        <v>788</v>
      </c>
      <c r="C174" s="3027"/>
      <c r="D174" s="3048" t="s">
        <v>785</v>
      </c>
      <c r="E174" s="3045" t="s">
        <v>1497</v>
      </c>
      <c r="F174" s="3045" t="s">
        <v>1679</v>
      </c>
      <c r="G174" s="3045" t="s">
        <v>1680</v>
      </c>
      <c r="H174" s="3045" t="s">
        <v>1681</v>
      </c>
      <c r="I174" s="3045" t="s">
        <v>1680</v>
      </c>
      <c r="J174" s="3048" t="s">
        <v>1682</v>
      </c>
      <c r="K174" s="3045" t="s">
        <v>642</v>
      </c>
      <c r="L174" s="3030"/>
      <c r="M174" s="3030"/>
    </row>
    <row r="175" spans="1:13" hidden="1">
      <c r="A175" s="3049"/>
      <c r="B175" s="3049"/>
      <c r="C175" s="3028"/>
      <c r="D175" s="3029"/>
      <c r="E175" s="3045" t="s">
        <v>789</v>
      </c>
      <c r="F175" s="3045" t="s">
        <v>919</v>
      </c>
      <c r="G175" s="3045" t="s">
        <v>1683</v>
      </c>
      <c r="H175" s="3045"/>
      <c r="I175" s="3045" t="s">
        <v>1684</v>
      </c>
      <c r="J175" s="3048" t="s">
        <v>1685</v>
      </c>
      <c r="K175" s="3049"/>
      <c r="L175" s="3030"/>
      <c r="M175" s="3030"/>
    </row>
    <row r="176" spans="1:13" hidden="1">
      <c r="A176" s="3051"/>
      <c r="B176" s="3051"/>
      <c r="C176" s="3038"/>
      <c r="D176" s="3053" t="s">
        <v>651</v>
      </c>
      <c r="E176" s="3081" t="s">
        <v>652</v>
      </c>
      <c r="F176" s="3081" t="s">
        <v>653</v>
      </c>
      <c r="G176" s="3081" t="s">
        <v>654</v>
      </c>
      <c r="H176" s="3081" t="s">
        <v>655</v>
      </c>
      <c r="I176" s="3081" t="s">
        <v>656</v>
      </c>
      <c r="J176" s="3081" t="s">
        <v>1087</v>
      </c>
      <c r="K176" s="3051"/>
      <c r="L176" s="3030"/>
      <c r="M176" s="3030"/>
    </row>
    <row r="177" spans="1:13" hidden="1">
      <c r="A177" s="3049"/>
      <c r="B177" s="3029"/>
      <c r="C177" s="976"/>
      <c r="D177" s="3048" t="s">
        <v>1650</v>
      </c>
      <c r="E177" s="3132"/>
      <c r="F177" s="3133"/>
      <c r="G177" s="3133"/>
      <c r="H177" s="3133"/>
      <c r="I177" s="3133"/>
      <c r="J177" s="3134"/>
      <c r="K177" s="3049"/>
      <c r="L177" s="3030"/>
      <c r="M177" s="3030"/>
    </row>
    <row r="178" spans="1:13" ht="10.5" hidden="1" customHeight="1">
      <c r="A178" s="3081">
        <v>1</v>
      </c>
      <c r="B178" s="3099"/>
      <c r="C178" s="3037">
        <v>-3</v>
      </c>
      <c r="D178" s="3039" t="s">
        <v>1579</v>
      </c>
      <c r="E178" s="3117"/>
      <c r="F178" s="3039"/>
      <c r="G178" s="3039"/>
      <c r="H178" s="3039"/>
      <c r="I178" s="3039"/>
      <c r="J178" s="3118"/>
      <c r="K178" s="3081">
        <v>1</v>
      </c>
      <c r="L178" s="3030"/>
      <c r="M178" s="3030"/>
    </row>
    <row r="179" spans="1:13" ht="10.5" hidden="1" customHeight="1">
      <c r="A179" s="3081">
        <v>2</v>
      </c>
      <c r="B179" s="3099"/>
      <c r="C179" s="3037">
        <f t="shared" ref="C179:C184" si="9">C178-1</f>
        <v>-4</v>
      </c>
      <c r="D179" s="3039" t="s">
        <v>1580</v>
      </c>
      <c r="E179" s="3117"/>
      <c r="F179" s="3039"/>
      <c r="G179" s="3039"/>
      <c r="H179" s="3039"/>
      <c r="I179" s="3039"/>
      <c r="J179" s="3118"/>
      <c r="K179" s="3081">
        <v>2</v>
      </c>
      <c r="L179" s="3030"/>
      <c r="M179" s="3030"/>
    </row>
    <row r="180" spans="1:13" ht="10.5" hidden="1" customHeight="1">
      <c r="A180" s="3081">
        <v>3</v>
      </c>
      <c r="B180" s="3099"/>
      <c r="C180" s="3037">
        <f t="shared" si="9"/>
        <v>-5</v>
      </c>
      <c r="D180" s="3039" t="s">
        <v>1581</v>
      </c>
      <c r="E180" s="3117"/>
      <c r="F180" s="3039"/>
      <c r="G180" s="3039"/>
      <c r="H180" s="3039"/>
      <c r="I180" s="3039"/>
      <c r="J180" s="3118"/>
      <c r="K180" s="3081">
        <v>3</v>
      </c>
      <c r="L180" s="3030"/>
      <c r="M180" s="3030"/>
    </row>
    <row r="181" spans="1:13" ht="10.5" hidden="1" customHeight="1">
      <c r="A181" s="3081">
        <v>4</v>
      </c>
      <c r="B181" s="3099"/>
      <c r="C181" s="3037">
        <f t="shared" si="9"/>
        <v>-6</v>
      </c>
      <c r="D181" s="3039" t="s">
        <v>1582</v>
      </c>
      <c r="E181" s="3117"/>
      <c r="F181" s="3039"/>
      <c r="G181" s="3039"/>
      <c r="H181" s="3039"/>
      <c r="I181" s="3039"/>
      <c r="J181" s="3118"/>
      <c r="K181" s="3081">
        <v>4</v>
      </c>
      <c r="L181" s="3030"/>
      <c r="M181" s="3030"/>
    </row>
    <row r="182" spans="1:13" ht="10.5" hidden="1" customHeight="1">
      <c r="A182" s="3081">
        <v>5</v>
      </c>
      <c r="B182" s="3099"/>
      <c r="C182" s="3037">
        <f t="shared" si="9"/>
        <v>-7</v>
      </c>
      <c r="D182" s="3039" t="s">
        <v>1583</v>
      </c>
      <c r="E182" s="3117"/>
      <c r="F182" s="3039"/>
      <c r="G182" s="3039"/>
      <c r="H182" s="3039"/>
      <c r="I182" s="3039"/>
      <c r="J182" s="3118"/>
      <c r="K182" s="3081">
        <v>5</v>
      </c>
      <c r="L182" s="3030"/>
      <c r="M182" s="3030"/>
    </row>
    <row r="183" spans="1:13" ht="10.5" hidden="1" customHeight="1">
      <c r="A183" s="3081">
        <v>6</v>
      </c>
      <c r="B183" s="3099"/>
      <c r="C183" s="3037">
        <f t="shared" si="9"/>
        <v>-8</v>
      </c>
      <c r="D183" s="3039" t="s">
        <v>1584</v>
      </c>
      <c r="E183" s="3117"/>
      <c r="F183" s="3039"/>
      <c r="G183" s="3039"/>
      <c r="H183" s="3039"/>
      <c r="I183" s="3039"/>
      <c r="J183" s="3118"/>
      <c r="K183" s="3081">
        <v>6</v>
      </c>
      <c r="L183" s="3030"/>
      <c r="M183" s="3030"/>
    </row>
    <row r="184" spans="1:13" ht="10.5" hidden="1" customHeight="1">
      <c r="A184" s="3081">
        <v>7</v>
      </c>
      <c r="B184" s="3099"/>
      <c r="C184" s="3037">
        <f t="shared" si="9"/>
        <v>-9</v>
      </c>
      <c r="D184" s="3039" t="s">
        <v>1585</v>
      </c>
      <c r="E184" s="3117"/>
      <c r="F184" s="3039"/>
      <c r="G184" s="3039"/>
      <c r="H184" s="3039"/>
      <c r="I184" s="3039"/>
      <c r="J184" s="3118"/>
      <c r="K184" s="3081">
        <v>7</v>
      </c>
      <c r="L184" s="3030"/>
      <c r="M184" s="3030"/>
    </row>
    <row r="185" spans="1:13" ht="10.5" hidden="1" customHeight="1">
      <c r="A185" s="3081">
        <v>8</v>
      </c>
      <c r="B185" s="3099"/>
      <c r="C185" s="3037">
        <v>-11</v>
      </c>
      <c r="D185" s="3039" t="s">
        <v>1586</v>
      </c>
      <c r="E185" s="3117"/>
      <c r="F185" s="3039"/>
      <c r="G185" s="3039"/>
      <c r="H185" s="3039"/>
      <c r="I185" s="3039"/>
      <c r="J185" s="3118"/>
      <c r="K185" s="3081">
        <v>8</v>
      </c>
      <c r="L185" s="3030"/>
      <c r="M185" s="3030"/>
    </row>
    <row r="186" spans="1:13" ht="10.5" hidden="1" customHeight="1">
      <c r="A186" s="3081">
        <v>9</v>
      </c>
      <c r="B186" s="3099"/>
      <c r="C186" s="3037">
        <v>-13</v>
      </c>
      <c r="D186" s="3039" t="s">
        <v>1587</v>
      </c>
      <c r="E186" s="3117"/>
      <c r="F186" s="3039"/>
      <c r="G186" s="3039"/>
      <c r="H186" s="3039"/>
      <c r="I186" s="3039"/>
      <c r="J186" s="3118"/>
      <c r="K186" s="3081">
        <v>9</v>
      </c>
      <c r="L186" s="3030"/>
      <c r="M186" s="3030"/>
    </row>
    <row r="187" spans="1:13" ht="10.5" hidden="1" customHeight="1">
      <c r="A187" s="3081">
        <v>10</v>
      </c>
      <c r="B187" s="3099"/>
      <c r="C187" s="3037">
        <v>-16</v>
      </c>
      <c r="D187" s="3039" t="s">
        <v>1588</v>
      </c>
      <c r="E187" s="3117"/>
      <c r="F187" s="3039"/>
      <c r="G187" s="3039"/>
      <c r="H187" s="3039"/>
      <c r="I187" s="3039"/>
      <c r="J187" s="3118"/>
      <c r="K187" s="3081">
        <v>10</v>
      </c>
      <c r="L187" s="3030"/>
      <c r="M187" s="3030"/>
    </row>
    <row r="188" spans="1:13" ht="10.5" hidden="1" customHeight="1">
      <c r="A188" s="3081">
        <v>11</v>
      </c>
      <c r="B188" s="3099"/>
      <c r="C188" s="3037">
        <f>C187-1</f>
        <v>-17</v>
      </c>
      <c r="D188" s="3039" t="s">
        <v>1589</v>
      </c>
      <c r="E188" s="3117"/>
      <c r="F188" s="3039"/>
      <c r="G188" s="3039"/>
      <c r="H188" s="3039"/>
      <c r="I188" s="3039"/>
      <c r="J188" s="3118"/>
      <c r="K188" s="3081">
        <v>11</v>
      </c>
      <c r="L188" s="3030"/>
      <c r="M188" s="3030"/>
    </row>
    <row r="189" spans="1:13" ht="10.5" hidden="1" customHeight="1">
      <c r="A189" s="3081">
        <v>12</v>
      </c>
      <c r="B189" s="3099"/>
      <c r="C189" s="3037">
        <f>C188-1</f>
        <v>-18</v>
      </c>
      <c r="D189" s="3039" t="s">
        <v>1590</v>
      </c>
      <c r="E189" s="3117"/>
      <c r="F189" s="3039"/>
      <c r="G189" s="3039"/>
      <c r="H189" s="3039"/>
      <c r="I189" s="3039"/>
      <c r="J189" s="3118"/>
      <c r="K189" s="3081">
        <v>12</v>
      </c>
      <c r="L189" s="3030"/>
      <c r="M189" s="3030"/>
    </row>
    <row r="190" spans="1:13" ht="10.5" hidden="1" customHeight="1">
      <c r="A190" s="3081">
        <v>13</v>
      </c>
      <c r="B190" s="3099"/>
      <c r="C190" s="3037">
        <f>C189-1</f>
        <v>-19</v>
      </c>
      <c r="D190" s="3039" t="s">
        <v>1591</v>
      </c>
      <c r="E190" s="3117"/>
      <c r="F190" s="3039"/>
      <c r="G190" s="3039"/>
      <c r="H190" s="3039"/>
      <c r="I190" s="3039"/>
      <c r="J190" s="3118"/>
      <c r="K190" s="3081">
        <v>13</v>
      </c>
      <c r="L190" s="3030"/>
      <c r="M190" s="3030"/>
    </row>
    <row r="191" spans="1:13" ht="10.5" hidden="1" customHeight="1">
      <c r="A191" s="3081">
        <v>14</v>
      </c>
      <c r="B191" s="3099"/>
      <c r="C191" s="3037">
        <f>C190-1</f>
        <v>-20</v>
      </c>
      <c r="D191" s="3039" t="s">
        <v>1592</v>
      </c>
      <c r="E191" s="3117"/>
      <c r="F191" s="3039"/>
      <c r="G191" s="3039"/>
      <c r="H191" s="3039"/>
      <c r="I191" s="3039"/>
      <c r="J191" s="3118"/>
      <c r="K191" s="3081">
        <v>14</v>
      </c>
      <c r="L191" s="3030"/>
      <c r="M191" s="3030"/>
    </row>
    <row r="192" spans="1:13" ht="10.5" hidden="1" customHeight="1">
      <c r="A192" s="3081">
        <v>15</v>
      </c>
      <c r="B192" s="3099"/>
      <c r="C192" s="3037">
        <v>-22</v>
      </c>
      <c r="D192" s="3039" t="s">
        <v>1593</v>
      </c>
      <c r="E192" s="3117"/>
      <c r="F192" s="3039"/>
      <c r="G192" s="3039"/>
      <c r="H192" s="3039"/>
      <c r="I192" s="3039"/>
      <c r="J192" s="3118"/>
      <c r="K192" s="3081">
        <v>15</v>
      </c>
      <c r="L192" s="3030"/>
      <c r="M192" s="3030"/>
    </row>
    <row r="193" spans="1:13" ht="10.5" hidden="1" customHeight="1">
      <c r="A193" s="3081">
        <v>16</v>
      </c>
      <c r="B193" s="3099"/>
      <c r="C193" s="3037">
        <f>C192-1</f>
        <v>-23</v>
      </c>
      <c r="D193" s="3039" t="s">
        <v>1594</v>
      </c>
      <c r="E193" s="3117"/>
      <c r="F193" s="3039"/>
      <c r="G193" s="3039"/>
      <c r="H193" s="3039"/>
      <c r="I193" s="3039"/>
      <c r="J193" s="3118"/>
      <c r="K193" s="3081">
        <v>16</v>
      </c>
      <c r="L193" s="3030"/>
      <c r="M193" s="3030"/>
    </row>
    <row r="194" spans="1:13" ht="10.5" hidden="1" customHeight="1">
      <c r="A194" s="3081">
        <v>17</v>
      </c>
      <c r="B194" s="3099"/>
      <c r="C194" s="3037">
        <f>C193-1</f>
        <v>-24</v>
      </c>
      <c r="D194" s="3039" t="s">
        <v>1595</v>
      </c>
      <c r="E194" s="3117"/>
      <c r="F194" s="3039"/>
      <c r="G194" s="3039"/>
      <c r="H194" s="3039"/>
      <c r="I194" s="3039"/>
      <c r="J194" s="3118"/>
      <c r="K194" s="3081">
        <v>17</v>
      </c>
      <c r="L194" s="3030"/>
      <c r="M194" s="3030"/>
    </row>
    <row r="195" spans="1:13" ht="10.5" hidden="1" customHeight="1">
      <c r="A195" s="3081">
        <v>18</v>
      </c>
      <c r="B195" s="3099"/>
      <c r="C195" s="3037">
        <f>C194-1</f>
        <v>-25</v>
      </c>
      <c r="D195" s="3039" t="s">
        <v>1596</v>
      </c>
      <c r="E195" s="3117"/>
      <c r="F195" s="3039"/>
      <c r="G195" s="3039"/>
      <c r="H195" s="3039"/>
      <c r="I195" s="3039"/>
      <c r="J195" s="3118"/>
      <c r="K195" s="3081">
        <v>18</v>
      </c>
      <c r="L195" s="3030"/>
      <c r="M195" s="3030"/>
    </row>
    <row r="196" spans="1:13" ht="10.5" hidden="1" customHeight="1">
      <c r="A196" s="3081">
        <v>19</v>
      </c>
      <c r="B196" s="3099"/>
      <c r="C196" s="3037">
        <f>C195-1</f>
        <v>-26</v>
      </c>
      <c r="D196" s="3039" t="s">
        <v>1597</v>
      </c>
      <c r="E196" s="3117"/>
      <c r="F196" s="3039"/>
      <c r="G196" s="3039"/>
      <c r="H196" s="3039"/>
      <c r="I196" s="3039"/>
      <c r="J196" s="3118"/>
      <c r="K196" s="3081">
        <v>19</v>
      </c>
      <c r="L196" s="3030"/>
      <c r="M196" s="3030"/>
    </row>
    <row r="197" spans="1:13" ht="10.5" hidden="1" customHeight="1">
      <c r="A197" s="3081">
        <v>20</v>
      </c>
      <c r="B197" s="3099"/>
      <c r="C197" s="3037">
        <f>C196-1</f>
        <v>-27</v>
      </c>
      <c r="D197" s="3039" t="s">
        <v>1598</v>
      </c>
      <c r="E197" s="3117"/>
      <c r="F197" s="3039"/>
      <c r="G197" s="3039"/>
      <c r="H197" s="3039"/>
      <c r="I197" s="3039"/>
      <c r="J197" s="3118"/>
      <c r="K197" s="3081">
        <v>20</v>
      </c>
      <c r="L197" s="3030"/>
      <c r="M197" s="3030"/>
    </row>
    <row r="198" spans="1:13" ht="10.5" hidden="1" customHeight="1">
      <c r="A198" s="3081">
        <v>21</v>
      </c>
      <c r="B198" s="3099"/>
      <c r="C198" s="3037">
        <v>-29</v>
      </c>
      <c r="D198" s="3039" t="s">
        <v>1599</v>
      </c>
      <c r="E198" s="3117"/>
      <c r="F198" s="3039"/>
      <c r="G198" s="3039"/>
      <c r="H198" s="3039"/>
      <c r="I198" s="3039"/>
      <c r="J198" s="3118"/>
      <c r="K198" s="3081">
        <v>21</v>
      </c>
      <c r="L198" s="3030"/>
      <c r="M198" s="3030"/>
    </row>
    <row r="199" spans="1:13" ht="10.5" hidden="1" customHeight="1">
      <c r="A199" s="3081">
        <v>22</v>
      </c>
      <c r="B199" s="3099"/>
      <c r="C199" s="3037">
        <v>-31</v>
      </c>
      <c r="D199" s="3039" t="s">
        <v>1600</v>
      </c>
      <c r="E199" s="3117"/>
      <c r="F199" s="3039"/>
      <c r="G199" s="3039"/>
      <c r="H199" s="3039"/>
      <c r="I199" s="3039"/>
      <c r="J199" s="3118"/>
      <c r="K199" s="3081">
        <v>22</v>
      </c>
      <c r="L199" s="3030"/>
      <c r="M199" s="3030"/>
    </row>
    <row r="200" spans="1:13" ht="10.5" hidden="1" customHeight="1">
      <c r="A200" s="3081">
        <v>23</v>
      </c>
      <c r="B200" s="3099"/>
      <c r="C200" s="3037">
        <v>-35</v>
      </c>
      <c r="D200" s="3039" t="s">
        <v>1601</v>
      </c>
      <c r="E200" s="3117"/>
      <c r="F200" s="3039"/>
      <c r="G200" s="3039"/>
      <c r="H200" s="3039"/>
      <c r="I200" s="3039"/>
      <c r="J200" s="3118"/>
      <c r="K200" s="3081">
        <v>23</v>
      </c>
      <c r="L200" s="3030"/>
      <c r="M200" s="3030"/>
    </row>
    <row r="201" spans="1:13" ht="10.5" hidden="1" customHeight="1">
      <c r="A201" s="3081">
        <v>24</v>
      </c>
      <c r="B201" s="3099"/>
      <c r="C201" s="3037">
        <v>-37</v>
      </c>
      <c r="D201" s="3039" t="s">
        <v>1602</v>
      </c>
      <c r="E201" s="3117"/>
      <c r="F201" s="3039"/>
      <c r="G201" s="3039"/>
      <c r="H201" s="3039"/>
      <c r="I201" s="3039"/>
      <c r="J201" s="3118"/>
      <c r="K201" s="3081">
        <v>24</v>
      </c>
      <c r="L201" s="3030"/>
      <c r="M201" s="3030"/>
    </row>
    <row r="202" spans="1:13" ht="10.5" hidden="1" customHeight="1">
      <c r="A202" s="3081">
        <v>25</v>
      </c>
      <c r="B202" s="3099"/>
      <c r="C202" s="3037">
        <v>-39</v>
      </c>
      <c r="D202" s="3039" t="s">
        <v>1686</v>
      </c>
      <c r="E202" s="3117"/>
      <c r="F202" s="3039"/>
      <c r="G202" s="3039"/>
      <c r="H202" s="3039"/>
      <c r="I202" s="3039"/>
      <c r="J202" s="3118"/>
      <c r="K202" s="3081">
        <v>25</v>
      </c>
      <c r="L202" s="3030"/>
      <c r="M202" s="3030"/>
    </row>
    <row r="203" spans="1:13" ht="10.5" hidden="1" customHeight="1">
      <c r="A203" s="3081">
        <v>26</v>
      </c>
      <c r="B203" s="3099"/>
      <c r="C203" s="3037">
        <v>-44</v>
      </c>
      <c r="D203" s="3039" t="s">
        <v>1702</v>
      </c>
      <c r="E203" s="3117"/>
      <c r="F203" s="3039"/>
      <c r="G203" s="3039"/>
      <c r="H203" s="3039"/>
      <c r="I203" s="3039"/>
      <c r="J203" s="3118"/>
      <c r="K203" s="3081">
        <v>26</v>
      </c>
      <c r="L203" s="3030"/>
      <c r="M203" s="3030"/>
    </row>
    <row r="204" spans="1:13" ht="10.5" hidden="1" customHeight="1">
      <c r="A204" s="3081">
        <v>27</v>
      </c>
      <c r="B204" s="3099"/>
      <c r="C204" s="3037">
        <v>-45</v>
      </c>
      <c r="D204" s="3039" t="s">
        <v>1605</v>
      </c>
      <c r="E204" s="3117"/>
      <c r="F204" s="3039"/>
      <c r="G204" s="3039"/>
      <c r="H204" s="3039"/>
      <c r="I204" s="3039"/>
      <c r="J204" s="3118"/>
      <c r="K204" s="3081">
        <v>27</v>
      </c>
      <c r="L204" s="3030"/>
      <c r="M204" s="3030"/>
    </row>
    <row r="205" spans="1:13" ht="10.5" hidden="1" customHeight="1">
      <c r="A205" s="3081">
        <v>28</v>
      </c>
      <c r="B205" s="3099"/>
      <c r="C205" s="3037"/>
      <c r="D205" s="3039" t="s">
        <v>1655</v>
      </c>
      <c r="E205" s="3117"/>
      <c r="F205" s="3039"/>
      <c r="G205" s="3039"/>
      <c r="H205" s="3039"/>
      <c r="I205" s="3039"/>
      <c r="J205" s="3118"/>
      <c r="K205" s="3081">
        <v>28</v>
      </c>
      <c r="L205" s="3030"/>
      <c r="M205" s="3030"/>
    </row>
    <row r="206" spans="1:13" ht="10.5" hidden="1" customHeight="1">
      <c r="A206" s="3119">
        <v>29</v>
      </c>
      <c r="B206" s="3119"/>
      <c r="C206" s="3064"/>
      <c r="D206" s="3069" t="s">
        <v>1657</v>
      </c>
      <c r="E206" s="3120"/>
      <c r="F206" s="3121"/>
      <c r="G206" s="3121"/>
      <c r="H206" s="3121"/>
      <c r="I206" s="3121"/>
      <c r="J206" s="3122"/>
      <c r="K206" s="3119">
        <v>29</v>
      </c>
      <c r="L206" s="3030"/>
      <c r="M206" s="3030"/>
    </row>
    <row r="207" spans="1:13" ht="10.5" hidden="1" customHeight="1">
      <c r="A207" s="3049"/>
      <c r="B207" s="3123"/>
      <c r="C207" s="3027"/>
      <c r="D207" s="3048" t="s">
        <v>1658</v>
      </c>
      <c r="E207" s="3124"/>
      <c r="F207" s="3029"/>
      <c r="G207" s="3029"/>
      <c r="H207" s="3029"/>
      <c r="I207" s="3029"/>
      <c r="J207" s="3125"/>
      <c r="K207" s="3049"/>
    </row>
    <row r="208" spans="1:13" ht="10.5" hidden="1" customHeight="1">
      <c r="A208" s="3081">
        <v>30</v>
      </c>
      <c r="B208" s="3039"/>
      <c r="C208" s="3037">
        <v>-52</v>
      </c>
      <c r="D208" s="3039" t="s">
        <v>1608</v>
      </c>
      <c r="E208" s="3117"/>
      <c r="F208" s="3039"/>
      <c r="G208" s="3039"/>
      <c r="H208" s="3039"/>
      <c r="I208" s="3039"/>
      <c r="J208" s="3118"/>
      <c r="K208" s="3081">
        <v>30</v>
      </c>
    </row>
    <row r="209" spans="1:13" ht="10.5" hidden="1" customHeight="1">
      <c r="A209" s="3081">
        <v>31</v>
      </c>
      <c r="B209" s="3039"/>
      <c r="C209" s="3037">
        <f t="shared" ref="C209:C215" si="10">C208-1</f>
        <v>-53</v>
      </c>
      <c r="D209" s="3039" t="s">
        <v>1609</v>
      </c>
      <c r="E209" s="3117"/>
      <c r="F209" s="3039"/>
      <c r="G209" s="3039"/>
      <c r="H209" s="3039"/>
      <c r="I209" s="3039"/>
      <c r="J209" s="3118"/>
      <c r="K209" s="3081">
        <v>31</v>
      </c>
    </row>
    <row r="210" spans="1:13" ht="10.5" hidden="1" customHeight="1">
      <c r="A210" s="3081">
        <v>32</v>
      </c>
      <c r="B210" s="3099"/>
      <c r="C210" s="3126">
        <f t="shared" si="10"/>
        <v>-54</v>
      </c>
      <c r="D210" s="3039" t="s">
        <v>1610</v>
      </c>
      <c r="E210" s="3117"/>
      <c r="F210" s="3039"/>
      <c r="G210" s="3039"/>
      <c r="H210" s="3039"/>
      <c r="I210" s="3039"/>
      <c r="J210" s="3118"/>
      <c r="K210" s="3081">
        <v>32</v>
      </c>
    </row>
    <row r="211" spans="1:13" ht="10.5" hidden="1" customHeight="1">
      <c r="A211" s="3081">
        <v>33</v>
      </c>
      <c r="B211" s="3039"/>
      <c r="C211" s="3037">
        <f t="shared" si="10"/>
        <v>-55</v>
      </c>
      <c r="D211" s="3039" t="s">
        <v>1611</v>
      </c>
      <c r="E211" s="3117"/>
      <c r="F211" s="3039"/>
      <c r="G211" s="3039"/>
      <c r="H211" s="3039"/>
      <c r="I211" s="3039"/>
      <c r="J211" s="3118"/>
      <c r="K211" s="3081">
        <v>33</v>
      </c>
    </row>
    <row r="212" spans="1:13" ht="10.5" hidden="1" customHeight="1">
      <c r="A212" s="3081">
        <v>34</v>
      </c>
      <c r="B212" s="3039"/>
      <c r="C212" s="3037">
        <f t="shared" si="10"/>
        <v>-56</v>
      </c>
      <c r="D212" s="3039" t="s">
        <v>175</v>
      </c>
      <c r="E212" s="3117"/>
      <c r="F212" s="3039"/>
      <c r="G212" s="3039"/>
      <c r="H212" s="3039"/>
      <c r="I212" s="3039"/>
      <c r="J212" s="3118"/>
      <c r="K212" s="3081">
        <v>34</v>
      </c>
    </row>
    <row r="213" spans="1:13" ht="10.5" hidden="1" customHeight="1">
      <c r="A213" s="3081">
        <v>35</v>
      </c>
      <c r="B213" s="3039"/>
      <c r="C213" s="3037">
        <f t="shared" si="10"/>
        <v>-57</v>
      </c>
      <c r="D213" s="3039" t="s">
        <v>1612</v>
      </c>
      <c r="E213" s="3117"/>
      <c r="F213" s="3039"/>
      <c r="G213" s="3039"/>
      <c r="H213" s="3039"/>
      <c r="I213" s="3039"/>
      <c r="J213" s="3118"/>
      <c r="K213" s="3081">
        <v>35</v>
      </c>
    </row>
    <row r="214" spans="1:13" ht="10.5" hidden="1" customHeight="1">
      <c r="A214" s="3081">
        <v>36</v>
      </c>
      <c r="B214" s="3039"/>
      <c r="C214" s="3037">
        <f t="shared" si="10"/>
        <v>-58</v>
      </c>
      <c r="D214" s="3039" t="s">
        <v>1613</v>
      </c>
      <c r="E214" s="3117"/>
      <c r="F214" s="3039"/>
      <c r="G214" s="3039"/>
      <c r="H214" s="3039"/>
      <c r="I214" s="3039"/>
      <c r="J214" s="3118"/>
      <c r="K214" s="3081">
        <v>36</v>
      </c>
    </row>
    <row r="215" spans="1:13" ht="10.5" hidden="1" customHeight="1">
      <c r="A215" s="3081">
        <v>37</v>
      </c>
      <c r="B215" s="3039"/>
      <c r="C215" s="3037">
        <f t="shared" si="10"/>
        <v>-59</v>
      </c>
      <c r="D215" s="3039" t="s">
        <v>1688</v>
      </c>
      <c r="E215" s="3117"/>
      <c r="F215" s="3039"/>
      <c r="G215" s="3039"/>
      <c r="H215" s="3039"/>
      <c r="I215" s="3039"/>
      <c r="J215" s="3118"/>
      <c r="K215" s="3081">
        <v>37</v>
      </c>
    </row>
    <row r="216" spans="1:13" ht="10.5" hidden="1" customHeight="1">
      <c r="A216" s="3119">
        <v>38</v>
      </c>
      <c r="B216" s="3119"/>
      <c r="C216" s="3064"/>
      <c r="D216" s="3069" t="s">
        <v>1660</v>
      </c>
      <c r="E216" s="3120"/>
      <c r="F216" s="3121"/>
      <c r="G216" s="3121"/>
      <c r="H216" s="3121"/>
      <c r="I216" s="3121"/>
      <c r="J216" s="3122"/>
      <c r="K216" s="3119">
        <v>38</v>
      </c>
    </row>
    <row r="217" spans="1:13" ht="10.5" hidden="1" customHeight="1">
      <c r="A217" s="3081">
        <v>39</v>
      </c>
      <c r="B217" s="3039"/>
      <c r="C217" s="3037"/>
      <c r="D217" s="3053" t="s">
        <v>1619</v>
      </c>
      <c r="E217" s="3127"/>
      <c r="F217" s="3128"/>
      <c r="G217" s="3128"/>
      <c r="H217" s="3128"/>
      <c r="I217" s="3128"/>
      <c r="J217" s="3129"/>
      <c r="K217" s="3081">
        <v>39</v>
      </c>
    </row>
    <row r="218" spans="1:13" hidden="1">
      <c r="A218" s="3135"/>
      <c r="B218" s="3028" t="s">
        <v>1703</v>
      </c>
      <c r="C218" s="976"/>
      <c r="D218" s="976"/>
      <c r="E218" s="976"/>
      <c r="F218" s="976"/>
      <c r="G218" s="976"/>
      <c r="H218" s="976"/>
      <c r="I218" s="976"/>
      <c r="J218" s="976"/>
      <c r="K218" s="3123"/>
    </row>
    <row r="219" spans="1:13" hidden="1">
      <c r="A219" s="976"/>
      <c r="B219" s="976"/>
      <c r="C219" s="976"/>
      <c r="D219" s="976"/>
      <c r="E219" s="976"/>
      <c r="F219" s="976"/>
      <c r="G219" s="976"/>
      <c r="H219" s="976"/>
      <c r="I219" s="976"/>
      <c r="J219" s="976"/>
      <c r="K219" s="3105" t="s">
        <v>166</v>
      </c>
    </row>
    <row r="220" spans="1:13" hidden="1">
      <c r="A220" s="3136" t="s">
        <v>1560</v>
      </c>
      <c r="B220" s="976"/>
      <c r="C220" s="976"/>
      <c r="D220" s="976"/>
      <c r="E220" s="976"/>
      <c r="F220" s="976"/>
      <c r="G220" s="976"/>
      <c r="H220" s="976"/>
      <c r="I220" s="976"/>
      <c r="J220" s="976"/>
      <c r="K220" s="3137">
        <v>41</v>
      </c>
    </row>
    <row r="221" spans="1:13" hidden="1">
      <c r="A221" s="3014" t="s">
        <v>1714</v>
      </c>
      <c r="B221" s="3015"/>
      <c r="C221" s="3015"/>
      <c r="D221" s="3016"/>
      <c r="E221" s="3016"/>
      <c r="F221" s="3016"/>
      <c r="G221" s="3016"/>
      <c r="H221" s="3016"/>
      <c r="I221" s="3016"/>
      <c r="J221" s="3016"/>
      <c r="K221" s="3017"/>
    </row>
    <row r="222" spans="1:13" hidden="1">
      <c r="A222" s="3018" t="s">
        <v>710</v>
      </c>
      <c r="B222" s="3019"/>
      <c r="C222" s="3019"/>
      <c r="D222" s="3019"/>
      <c r="E222" s="3019"/>
      <c r="F222" s="3019"/>
      <c r="G222" s="3019"/>
      <c r="H222" s="3019"/>
      <c r="I222" s="3019"/>
      <c r="J222" s="3019"/>
      <c r="K222" s="3020"/>
    </row>
    <row r="223" spans="1:13" ht="5.0999999999999996" hidden="1" customHeight="1">
      <c r="A223" s="3130"/>
      <c r="B223" s="3023"/>
      <c r="C223" s="3023"/>
      <c r="D223" s="3023"/>
      <c r="E223" s="3023"/>
      <c r="F223" s="3023"/>
      <c r="G223" s="3023"/>
      <c r="H223" s="3023"/>
      <c r="I223" s="3023"/>
      <c r="J223" s="3023"/>
      <c r="K223" s="3024"/>
      <c r="L223" s="3030"/>
      <c r="M223" s="3030"/>
    </row>
    <row r="224" spans="1:13" hidden="1">
      <c r="A224" s="3025" t="s">
        <v>386</v>
      </c>
      <c r="B224" s="3028" t="s">
        <v>1715</v>
      </c>
      <c r="C224" s="3028"/>
      <c r="D224" s="3028"/>
      <c r="E224" s="3028"/>
      <c r="F224" s="3028"/>
      <c r="G224" s="3028"/>
      <c r="H224" s="3028"/>
      <c r="I224" s="3028"/>
      <c r="J224" s="3028"/>
      <c r="K224" s="3029"/>
      <c r="L224" s="3030"/>
      <c r="M224" s="3030"/>
    </row>
    <row r="225" spans="1:13" hidden="1">
      <c r="A225" s="3109" t="s">
        <v>1716</v>
      </c>
      <c r="B225" s="3028"/>
      <c r="C225" s="3028"/>
      <c r="D225" s="3028"/>
      <c r="E225" s="3028"/>
      <c r="F225" s="3028"/>
      <c r="G225" s="3028"/>
      <c r="H225" s="3028"/>
      <c r="I225" s="3028"/>
      <c r="J225" s="3028"/>
      <c r="K225" s="3029"/>
      <c r="L225" s="3030"/>
      <c r="M225" s="3030"/>
    </row>
    <row r="226" spans="1:13" ht="5.0999999999999996" hidden="1" customHeight="1">
      <c r="A226" s="3109"/>
      <c r="B226" s="3028"/>
      <c r="C226" s="3028"/>
      <c r="D226" s="3028"/>
      <c r="E226" s="3028"/>
      <c r="F226" s="3028"/>
      <c r="G226" s="3028"/>
      <c r="H226" s="3028"/>
      <c r="I226" s="3028"/>
      <c r="J226" s="3028"/>
      <c r="K226" s="3029"/>
      <c r="L226" s="3030"/>
      <c r="M226" s="3030"/>
    </row>
    <row r="227" spans="1:13" hidden="1">
      <c r="A227" s="3025" t="s">
        <v>387</v>
      </c>
      <c r="B227" s="3028" t="s">
        <v>1717</v>
      </c>
      <c r="C227" s="3028"/>
      <c r="D227" s="3028"/>
      <c r="E227" s="3028"/>
      <c r="F227" s="3028"/>
      <c r="G227" s="3028"/>
      <c r="H227" s="3028"/>
      <c r="I227" s="3028"/>
      <c r="J227" s="3028"/>
      <c r="K227" s="3029"/>
      <c r="L227" s="3030"/>
      <c r="M227" s="3030"/>
    </row>
    <row r="228" spans="1:13" hidden="1">
      <c r="A228" s="3109" t="s">
        <v>1718</v>
      </c>
      <c r="B228" s="3028"/>
      <c r="C228" s="3028"/>
      <c r="D228" s="3028"/>
      <c r="E228" s="3028"/>
      <c r="F228" s="3028"/>
      <c r="G228" s="3028"/>
      <c r="H228" s="3028"/>
      <c r="I228" s="3028"/>
      <c r="J228" s="3028"/>
      <c r="K228" s="3029"/>
      <c r="L228" s="3030"/>
      <c r="M228" s="3030"/>
    </row>
    <row r="229" spans="1:13" hidden="1">
      <c r="A229" s="3109" t="s">
        <v>1719</v>
      </c>
      <c r="B229" s="3028"/>
      <c r="C229" s="3028"/>
      <c r="D229" s="3028"/>
      <c r="E229" s="3028"/>
      <c r="F229" s="3028"/>
      <c r="G229" s="3028"/>
      <c r="H229" s="3028"/>
      <c r="I229" s="3028"/>
      <c r="J229" s="3028"/>
      <c r="K229" s="3029"/>
      <c r="L229" s="3030"/>
      <c r="M229" s="3030"/>
    </row>
    <row r="230" spans="1:13" ht="5.0999999999999996" hidden="1" customHeight="1">
      <c r="A230" s="3109"/>
      <c r="B230" s="3028"/>
      <c r="C230" s="3028"/>
      <c r="D230" s="3028"/>
      <c r="E230" s="3028"/>
      <c r="F230" s="3028"/>
      <c r="G230" s="3028"/>
      <c r="H230" s="3028"/>
      <c r="I230" s="3028"/>
      <c r="J230" s="3028"/>
      <c r="K230" s="3029"/>
      <c r="L230" s="3030"/>
      <c r="M230" s="3030"/>
    </row>
    <row r="231" spans="1:13" hidden="1">
      <c r="A231" s="3025" t="s">
        <v>388</v>
      </c>
      <c r="B231" s="3028" t="s">
        <v>1708</v>
      </c>
      <c r="C231" s="3028"/>
      <c r="D231" s="3028"/>
      <c r="E231" s="3028"/>
      <c r="F231" s="3028"/>
      <c r="G231" s="3028"/>
      <c r="H231" s="3028"/>
      <c r="I231" s="3028"/>
      <c r="J231" s="3028"/>
      <c r="K231" s="3029"/>
      <c r="L231" s="3030"/>
      <c r="M231" s="3030"/>
    </row>
    <row r="232" spans="1:13" hidden="1">
      <c r="A232" s="3131" t="s">
        <v>1709</v>
      </c>
      <c r="B232" s="3028"/>
      <c r="C232" s="3028"/>
      <c r="D232" s="3028"/>
      <c r="E232" s="3028"/>
      <c r="F232" s="3028"/>
      <c r="G232" s="3028"/>
      <c r="H232" s="3028"/>
      <c r="I232" s="3028"/>
      <c r="J232" s="3028"/>
      <c r="K232" s="3029"/>
      <c r="L232" s="3030"/>
      <c r="M232" s="3030"/>
    </row>
    <row r="233" spans="1:13" ht="5.0999999999999996" hidden="1" customHeight="1">
      <c r="A233" s="3109"/>
      <c r="B233" s="3028"/>
      <c r="C233" s="3028"/>
      <c r="D233" s="3028"/>
      <c r="E233" s="3028"/>
      <c r="F233" s="3028"/>
      <c r="G233" s="3028"/>
      <c r="H233" s="3028"/>
      <c r="I233" s="3028"/>
      <c r="J233" s="3028"/>
      <c r="K233" s="3029"/>
      <c r="L233" s="3030"/>
      <c r="M233" s="3030"/>
    </row>
    <row r="234" spans="1:13" hidden="1">
      <c r="A234" s="3025" t="s">
        <v>389</v>
      </c>
      <c r="B234" s="3028" t="s">
        <v>1720</v>
      </c>
      <c r="C234" s="3028"/>
      <c r="D234" s="3028"/>
      <c r="E234" s="3028"/>
      <c r="F234" s="3028"/>
      <c r="G234" s="3028"/>
      <c r="H234" s="3028"/>
      <c r="I234" s="3028"/>
      <c r="J234" s="3028"/>
      <c r="K234" s="3029"/>
      <c r="L234" s="3030"/>
      <c r="M234" s="3030"/>
    </row>
    <row r="235" spans="1:13" hidden="1">
      <c r="A235" s="3109" t="s">
        <v>1713</v>
      </c>
      <c r="B235" s="3028"/>
      <c r="C235" s="3028"/>
      <c r="D235" s="3028"/>
      <c r="E235" s="3028"/>
      <c r="F235" s="3028"/>
      <c r="G235" s="3028"/>
      <c r="H235" s="3028"/>
      <c r="I235" s="3028"/>
      <c r="J235" s="3028"/>
      <c r="K235" s="3029"/>
      <c r="L235" s="3030"/>
      <c r="M235" s="3030"/>
    </row>
    <row r="236" spans="1:13" ht="5.0999999999999996" hidden="1" customHeight="1">
      <c r="A236" s="3110"/>
      <c r="B236" s="3038"/>
      <c r="C236" s="3038"/>
      <c r="D236" s="3038"/>
      <c r="E236" s="3038"/>
      <c r="F236" s="3038"/>
      <c r="G236" s="3038"/>
      <c r="H236" s="3038"/>
      <c r="I236" s="3038"/>
      <c r="J236" s="3038"/>
      <c r="K236" s="3039"/>
      <c r="L236" s="3030"/>
      <c r="M236" s="3030"/>
    </row>
    <row r="237" spans="1:13" ht="10.5" hidden="1" customHeight="1">
      <c r="A237" s="3040"/>
      <c r="B237" s="3041"/>
      <c r="C237" s="3022"/>
      <c r="D237" s="3024"/>
      <c r="E237" s="3111"/>
      <c r="F237" s="3112" t="s">
        <v>1674</v>
      </c>
      <c r="G237" s="3113"/>
      <c r="H237" s="3112" t="s">
        <v>1675</v>
      </c>
      <c r="I237" s="3113"/>
      <c r="J237" s="3024"/>
      <c r="K237" s="3040"/>
      <c r="L237" s="3030"/>
      <c r="M237" s="3030"/>
    </row>
    <row r="238" spans="1:13" ht="10.5" hidden="1" customHeight="1">
      <c r="A238" s="3045"/>
      <c r="B238" s="3046"/>
      <c r="C238" s="3027"/>
      <c r="D238" s="3029"/>
      <c r="E238" s="3045" t="s">
        <v>1357</v>
      </c>
      <c r="F238" s="3018" t="s">
        <v>1676</v>
      </c>
      <c r="G238" s="3020"/>
      <c r="H238" s="3018" t="s">
        <v>1676</v>
      </c>
      <c r="I238" s="3020"/>
      <c r="J238" s="3048" t="s">
        <v>1357</v>
      </c>
      <c r="K238" s="3045"/>
      <c r="L238" s="3030"/>
      <c r="M238" s="3030"/>
    </row>
    <row r="239" spans="1:13" ht="10.5" hidden="1" customHeight="1">
      <c r="A239" s="3045" t="s">
        <v>639</v>
      </c>
      <c r="B239" s="3046" t="s">
        <v>784</v>
      </c>
      <c r="C239" s="3027"/>
      <c r="D239" s="3029"/>
      <c r="E239" s="3045" t="s">
        <v>1677</v>
      </c>
      <c r="F239" s="3045" t="s">
        <v>1678</v>
      </c>
      <c r="G239" s="3045"/>
      <c r="H239" s="3045"/>
      <c r="I239" s="3045"/>
      <c r="J239" s="3048" t="s">
        <v>1502</v>
      </c>
      <c r="K239" s="3045" t="s">
        <v>639</v>
      </c>
      <c r="L239" s="3030"/>
      <c r="M239" s="3030"/>
    </row>
    <row r="240" spans="1:13" ht="10.5" hidden="1" customHeight="1">
      <c r="A240" s="3045" t="s">
        <v>642</v>
      </c>
      <c r="B240" s="3046" t="s">
        <v>788</v>
      </c>
      <c r="C240" s="3027"/>
      <c r="D240" s="3048" t="s">
        <v>785</v>
      </c>
      <c r="E240" s="3045" t="s">
        <v>1497</v>
      </c>
      <c r="F240" s="3045" t="s">
        <v>1679</v>
      </c>
      <c r="G240" s="3045" t="s">
        <v>1680</v>
      </c>
      <c r="H240" s="3045" t="s">
        <v>1681</v>
      </c>
      <c r="I240" s="3045" t="s">
        <v>1680</v>
      </c>
      <c r="J240" s="3048" t="s">
        <v>1682</v>
      </c>
      <c r="K240" s="3045" t="s">
        <v>642</v>
      </c>
      <c r="L240" s="3030"/>
      <c r="M240" s="3030"/>
    </row>
    <row r="241" spans="1:13" ht="10.5" hidden="1" customHeight="1">
      <c r="A241" s="3049"/>
      <c r="B241" s="3049"/>
      <c r="C241" s="3028"/>
      <c r="D241" s="3029"/>
      <c r="E241" s="3045" t="s">
        <v>789</v>
      </c>
      <c r="F241" s="3045" t="s">
        <v>919</v>
      </c>
      <c r="G241" s="3045" t="s">
        <v>1683</v>
      </c>
      <c r="H241" s="3045"/>
      <c r="I241" s="3045" t="s">
        <v>1684</v>
      </c>
      <c r="J241" s="3048" t="s">
        <v>1685</v>
      </c>
      <c r="K241" s="3049"/>
      <c r="L241" s="3030"/>
      <c r="M241" s="3030"/>
    </row>
    <row r="242" spans="1:13" ht="10.5" hidden="1" customHeight="1">
      <c r="A242" s="3051"/>
      <c r="B242" s="3051"/>
      <c r="C242" s="3038"/>
      <c r="D242" s="3053" t="s">
        <v>651</v>
      </c>
      <c r="E242" s="3081" t="s">
        <v>652</v>
      </c>
      <c r="F242" s="3081" t="s">
        <v>653</v>
      </c>
      <c r="G242" s="3081" t="s">
        <v>654</v>
      </c>
      <c r="H242" s="3081" t="s">
        <v>655</v>
      </c>
      <c r="I242" s="3081" t="s">
        <v>656</v>
      </c>
      <c r="J242" s="3081" t="s">
        <v>1087</v>
      </c>
      <c r="K242" s="3051"/>
      <c r="L242" s="3030"/>
      <c r="M242" s="3030"/>
    </row>
    <row r="243" spans="1:13" hidden="1">
      <c r="A243" s="3049"/>
      <c r="B243" s="3029"/>
      <c r="C243" s="976"/>
      <c r="D243" s="3048" t="s">
        <v>1650</v>
      </c>
      <c r="E243" s="3132"/>
      <c r="F243" s="3133"/>
      <c r="G243" s="3133"/>
      <c r="H243" s="3133"/>
      <c r="I243" s="3133"/>
      <c r="J243" s="3134"/>
      <c r="K243" s="3049"/>
      <c r="L243" s="3030"/>
      <c r="M243" s="3030"/>
    </row>
    <row r="244" spans="1:13" ht="10.5" hidden="1" customHeight="1">
      <c r="A244" s="3081">
        <v>1</v>
      </c>
      <c r="B244" s="3099"/>
      <c r="C244" s="3037">
        <v>-3</v>
      </c>
      <c r="D244" s="3039" t="s">
        <v>1579</v>
      </c>
      <c r="E244" s="3117"/>
      <c r="F244" s="3039"/>
      <c r="G244" s="3039"/>
      <c r="H244" s="3039"/>
      <c r="I244" s="3039"/>
      <c r="J244" s="3118"/>
      <c r="K244" s="3081">
        <v>1</v>
      </c>
      <c r="L244" s="3030"/>
      <c r="M244" s="3030"/>
    </row>
    <row r="245" spans="1:13" ht="10.5" hidden="1" customHeight="1">
      <c r="A245" s="3081">
        <v>2</v>
      </c>
      <c r="B245" s="3099"/>
      <c r="C245" s="3037">
        <f t="shared" ref="C245:C250" si="11">C244-1</f>
        <v>-4</v>
      </c>
      <c r="D245" s="3039" t="s">
        <v>1580</v>
      </c>
      <c r="E245" s="3117"/>
      <c r="F245" s="3039"/>
      <c r="G245" s="3039"/>
      <c r="H245" s="3039"/>
      <c r="I245" s="3039"/>
      <c r="J245" s="3118"/>
      <c r="K245" s="3081">
        <v>2</v>
      </c>
      <c r="L245" s="3030"/>
      <c r="M245" s="3030"/>
    </row>
    <row r="246" spans="1:13" ht="10.5" hidden="1" customHeight="1">
      <c r="A246" s="3081">
        <v>3</v>
      </c>
      <c r="B246" s="3099"/>
      <c r="C246" s="3037">
        <f t="shared" si="11"/>
        <v>-5</v>
      </c>
      <c r="D246" s="3039" t="s">
        <v>1581</v>
      </c>
      <c r="E246" s="3117"/>
      <c r="F246" s="3039"/>
      <c r="G246" s="3039"/>
      <c r="H246" s="3039"/>
      <c r="I246" s="3039"/>
      <c r="J246" s="3118"/>
      <c r="K246" s="3081">
        <v>3</v>
      </c>
      <c r="L246" s="3030"/>
      <c r="M246" s="3030"/>
    </row>
    <row r="247" spans="1:13" ht="10.5" hidden="1" customHeight="1">
      <c r="A247" s="3081">
        <v>4</v>
      </c>
      <c r="B247" s="3099"/>
      <c r="C247" s="3037">
        <f t="shared" si="11"/>
        <v>-6</v>
      </c>
      <c r="D247" s="3039" t="s">
        <v>1582</v>
      </c>
      <c r="E247" s="3117"/>
      <c r="F247" s="3039"/>
      <c r="G247" s="3039"/>
      <c r="H247" s="3039"/>
      <c r="I247" s="3039"/>
      <c r="J247" s="3118"/>
      <c r="K247" s="3081">
        <v>4</v>
      </c>
      <c r="L247" s="3030"/>
      <c r="M247" s="3030"/>
    </row>
    <row r="248" spans="1:13" ht="10.5" hidden="1" customHeight="1">
      <c r="A248" s="3081">
        <v>5</v>
      </c>
      <c r="B248" s="3099"/>
      <c r="C248" s="3037">
        <f t="shared" si="11"/>
        <v>-7</v>
      </c>
      <c r="D248" s="3039" t="s">
        <v>1583</v>
      </c>
      <c r="E248" s="3117"/>
      <c r="F248" s="3039"/>
      <c r="G248" s="3039"/>
      <c r="H248" s="3039"/>
      <c r="I248" s="3039"/>
      <c r="J248" s="3118"/>
      <c r="K248" s="3081">
        <v>5</v>
      </c>
      <c r="L248" s="3030"/>
      <c r="M248" s="3030"/>
    </row>
    <row r="249" spans="1:13" ht="10.5" hidden="1" customHeight="1">
      <c r="A249" s="3081">
        <v>6</v>
      </c>
      <c r="B249" s="3099"/>
      <c r="C249" s="3037">
        <f t="shared" si="11"/>
        <v>-8</v>
      </c>
      <c r="D249" s="3039" t="s">
        <v>1584</v>
      </c>
      <c r="E249" s="3117"/>
      <c r="F249" s="3039"/>
      <c r="G249" s="3039"/>
      <c r="H249" s="3039"/>
      <c r="I249" s="3039"/>
      <c r="J249" s="3118"/>
      <c r="K249" s="3081">
        <v>6</v>
      </c>
      <c r="L249" s="3030"/>
      <c r="M249" s="3030"/>
    </row>
    <row r="250" spans="1:13" ht="10.5" hidden="1" customHeight="1">
      <c r="A250" s="3081">
        <v>7</v>
      </c>
      <c r="B250" s="3099"/>
      <c r="C250" s="3037">
        <f t="shared" si="11"/>
        <v>-9</v>
      </c>
      <c r="D250" s="3039" t="s">
        <v>1585</v>
      </c>
      <c r="E250" s="3117"/>
      <c r="F250" s="3039"/>
      <c r="G250" s="3039"/>
      <c r="H250" s="3039"/>
      <c r="I250" s="3039"/>
      <c r="J250" s="3118"/>
      <c r="K250" s="3081">
        <v>7</v>
      </c>
      <c r="L250" s="3030"/>
      <c r="M250" s="3030"/>
    </row>
    <row r="251" spans="1:13" ht="10.5" hidden="1" customHeight="1">
      <c r="A251" s="3081">
        <v>8</v>
      </c>
      <c r="B251" s="3099"/>
      <c r="C251" s="3037">
        <v>-11</v>
      </c>
      <c r="D251" s="3039" t="s">
        <v>1586</v>
      </c>
      <c r="E251" s="3117"/>
      <c r="F251" s="3039"/>
      <c r="G251" s="3039"/>
      <c r="H251" s="3039"/>
      <c r="I251" s="3039"/>
      <c r="J251" s="3118"/>
      <c r="K251" s="3081">
        <v>8</v>
      </c>
      <c r="L251" s="3030"/>
      <c r="M251" s="3030"/>
    </row>
    <row r="252" spans="1:13" ht="10.5" hidden="1" customHeight="1">
      <c r="A252" s="3081">
        <v>9</v>
      </c>
      <c r="B252" s="3099"/>
      <c r="C252" s="3037">
        <v>-13</v>
      </c>
      <c r="D252" s="3039" t="s">
        <v>1587</v>
      </c>
      <c r="E252" s="3117"/>
      <c r="F252" s="3039"/>
      <c r="G252" s="3039"/>
      <c r="H252" s="3039"/>
      <c r="I252" s="3039"/>
      <c r="J252" s="3118"/>
      <c r="K252" s="3081">
        <v>9</v>
      </c>
      <c r="L252" s="3030"/>
      <c r="M252" s="3030"/>
    </row>
    <row r="253" spans="1:13" ht="10.5" hidden="1" customHeight="1">
      <c r="A253" s="3081">
        <v>10</v>
      </c>
      <c r="B253" s="3099"/>
      <c r="C253" s="3037">
        <v>-16</v>
      </c>
      <c r="D253" s="3039" t="s">
        <v>1588</v>
      </c>
      <c r="E253" s="3117"/>
      <c r="F253" s="3039"/>
      <c r="G253" s="3039"/>
      <c r="H253" s="3039"/>
      <c r="I253" s="3039"/>
      <c r="J253" s="3118"/>
      <c r="K253" s="3081">
        <v>10</v>
      </c>
      <c r="L253" s="3030"/>
      <c r="M253" s="3030"/>
    </row>
    <row r="254" spans="1:13" ht="10.5" hidden="1" customHeight="1">
      <c r="A254" s="3081">
        <v>11</v>
      </c>
      <c r="B254" s="3099"/>
      <c r="C254" s="3037">
        <f>C253-1</f>
        <v>-17</v>
      </c>
      <c r="D254" s="3039" t="s">
        <v>1589</v>
      </c>
      <c r="E254" s="3117"/>
      <c r="F254" s="3039"/>
      <c r="G254" s="3039"/>
      <c r="H254" s="3039"/>
      <c r="I254" s="3039"/>
      <c r="J254" s="3118"/>
      <c r="K254" s="3081">
        <v>11</v>
      </c>
      <c r="L254" s="3030"/>
      <c r="M254" s="3030"/>
    </row>
    <row r="255" spans="1:13" ht="10.5" hidden="1" customHeight="1">
      <c r="A255" s="3081">
        <v>12</v>
      </c>
      <c r="B255" s="3099"/>
      <c r="C255" s="3037">
        <f>C254-1</f>
        <v>-18</v>
      </c>
      <c r="D255" s="3039" t="s">
        <v>1590</v>
      </c>
      <c r="E255" s="3117"/>
      <c r="F255" s="3039"/>
      <c r="G255" s="3039"/>
      <c r="H255" s="3039"/>
      <c r="I255" s="3039"/>
      <c r="J255" s="3118"/>
      <c r="K255" s="3081">
        <v>12</v>
      </c>
      <c r="L255" s="3030"/>
      <c r="M255" s="3030"/>
    </row>
    <row r="256" spans="1:13" ht="10.5" hidden="1" customHeight="1">
      <c r="A256" s="3081">
        <v>13</v>
      </c>
      <c r="B256" s="3099"/>
      <c r="C256" s="3037">
        <f>C255-1</f>
        <v>-19</v>
      </c>
      <c r="D256" s="3039" t="s">
        <v>1591</v>
      </c>
      <c r="E256" s="3117"/>
      <c r="F256" s="3039"/>
      <c r="G256" s="3039"/>
      <c r="H256" s="3039"/>
      <c r="I256" s="3039"/>
      <c r="J256" s="3118"/>
      <c r="K256" s="3081">
        <v>13</v>
      </c>
      <c r="L256" s="3030"/>
      <c r="M256" s="3030"/>
    </row>
    <row r="257" spans="1:13" ht="10.5" hidden="1" customHeight="1">
      <c r="A257" s="3081">
        <v>14</v>
      </c>
      <c r="B257" s="3099"/>
      <c r="C257" s="3037">
        <f>C256-1</f>
        <v>-20</v>
      </c>
      <c r="D257" s="3039" t="s">
        <v>1592</v>
      </c>
      <c r="E257" s="3117"/>
      <c r="F257" s="3039"/>
      <c r="G257" s="3039"/>
      <c r="H257" s="3039"/>
      <c r="I257" s="3039"/>
      <c r="J257" s="3118"/>
      <c r="K257" s="3081">
        <v>14</v>
      </c>
      <c r="L257" s="3030"/>
      <c r="M257" s="3030"/>
    </row>
    <row r="258" spans="1:13" ht="10.5" hidden="1" customHeight="1">
      <c r="A258" s="3081">
        <v>15</v>
      </c>
      <c r="B258" s="3099"/>
      <c r="C258" s="3037">
        <v>-22</v>
      </c>
      <c r="D258" s="3039" t="s">
        <v>1593</v>
      </c>
      <c r="E258" s="3117"/>
      <c r="F258" s="3039"/>
      <c r="G258" s="3039"/>
      <c r="H258" s="3039"/>
      <c r="I258" s="3039"/>
      <c r="J258" s="3118"/>
      <c r="K258" s="3081">
        <v>15</v>
      </c>
      <c r="L258" s="3030"/>
      <c r="M258" s="3030"/>
    </row>
    <row r="259" spans="1:13" ht="10.5" hidden="1" customHeight="1">
      <c r="A259" s="3081">
        <v>16</v>
      </c>
      <c r="B259" s="3099"/>
      <c r="C259" s="3037">
        <f>C258-1</f>
        <v>-23</v>
      </c>
      <c r="D259" s="3039" t="s">
        <v>1594</v>
      </c>
      <c r="E259" s="3117"/>
      <c r="F259" s="3039"/>
      <c r="G259" s="3039"/>
      <c r="H259" s="3039"/>
      <c r="I259" s="3039"/>
      <c r="J259" s="3118"/>
      <c r="K259" s="3081">
        <v>16</v>
      </c>
      <c r="L259" s="3030"/>
      <c r="M259" s="3030"/>
    </row>
    <row r="260" spans="1:13" ht="10.5" hidden="1" customHeight="1">
      <c r="A260" s="3081">
        <v>17</v>
      </c>
      <c r="B260" s="3099"/>
      <c r="C260" s="3037">
        <f>C259-1</f>
        <v>-24</v>
      </c>
      <c r="D260" s="3039" t="s">
        <v>1595</v>
      </c>
      <c r="E260" s="3117"/>
      <c r="F260" s="3039"/>
      <c r="G260" s="3039"/>
      <c r="H260" s="3039"/>
      <c r="I260" s="3039"/>
      <c r="J260" s="3118"/>
      <c r="K260" s="3081">
        <v>17</v>
      </c>
      <c r="L260" s="3030"/>
      <c r="M260" s="3030"/>
    </row>
    <row r="261" spans="1:13" ht="10.5" hidden="1" customHeight="1">
      <c r="A261" s="3081">
        <v>18</v>
      </c>
      <c r="B261" s="3099"/>
      <c r="C261" s="3037">
        <f>C260-1</f>
        <v>-25</v>
      </c>
      <c r="D261" s="3039" t="s">
        <v>1596</v>
      </c>
      <c r="E261" s="3117"/>
      <c r="F261" s="3039"/>
      <c r="G261" s="3039"/>
      <c r="H261" s="3039"/>
      <c r="I261" s="3039"/>
      <c r="J261" s="3118"/>
      <c r="K261" s="3081">
        <v>18</v>
      </c>
      <c r="L261" s="3030"/>
      <c r="M261" s="3030"/>
    </row>
    <row r="262" spans="1:13" ht="10.5" hidden="1" customHeight="1">
      <c r="A262" s="3081">
        <v>19</v>
      </c>
      <c r="B262" s="3099"/>
      <c r="C262" s="3037">
        <f>C261-1</f>
        <v>-26</v>
      </c>
      <c r="D262" s="3039" t="s">
        <v>1597</v>
      </c>
      <c r="E262" s="3117"/>
      <c r="F262" s="3039"/>
      <c r="G262" s="3039"/>
      <c r="H262" s="3039"/>
      <c r="I262" s="3039"/>
      <c r="J262" s="3118"/>
      <c r="K262" s="3081">
        <v>19</v>
      </c>
      <c r="L262" s="3030"/>
      <c r="M262" s="3030"/>
    </row>
    <row r="263" spans="1:13" ht="10.5" hidden="1" customHeight="1">
      <c r="A263" s="3081">
        <v>20</v>
      </c>
      <c r="B263" s="3099"/>
      <c r="C263" s="3037">
        <f>C262-1</f>
        <v>-27</v>
      </c>
      <c r="D263" s="3039" t="s">
        <v>1598</v>
      </c>
      <c r="E263" s="3117"/>
      <c r="F263" s="3039"/>
      <c r="G263" s="3039"/>
      <c r="H263" s="3039"/>
      <c r="I263" s="3039"/>
      <c r="J263" s="3118"/>
      <c r="K263" s="3081">
        <v>20</v>
      </c>
      <c r="L263" s="3030"/>
      <c r="M263" s="3030"/>
    </row>
    <row r="264" spans="1:13" ht="10.5" hidden="1" customHeight="1">
      <c r="A264" s="3081">
        <v>21</v>
      </c>
      <c r="B264" s="3099"/>
      <c r="C264" s="3037">
        <v>-29</v>
      </c>
      <c r="D264" s="3039" t="s">
        <v>1599</v>
      </c>
      <c r="E264" s="3117"/>
      <c r="F264" s="3039"/>
      <c r="G264" s="3039"/>
      <c r="H264" s="3039"/>
      <c r="I264" s="3039"/>
      <c r="J264" s="3118"/>
      <c r="K264" s="3081">
        <v>21</v>
      </c>
      <c r="L264" s="3030"/>
      <c r="M264" s="3030"/>
    </row>
    <row r="265" spans="1:13" ht="10.5" hidden="1" customHeight="1">
      <c r="A265" s="3081">
        <v>22</v>
      </c>
      <c r="B265" s="3099"/>
      <c r="C265" s="3037">
        <v>-31</v>
      </c>
      <c r="D265" s="3039" t="s">
        <v>1600</v>
      </c>
      <c r="E265" s="3117"/>
      <c r="F265" s="3039"/>
      <c r="G265" s="3039"/>
      <c r="H265" s="3039"/>
      <c r="I265" s="3039"/>
      <c r="J265" s="3118"/>
      <c r="K265" s="3081">
        <v>22</v>
      </c>
      <c r="L265" s="3030"/>
      <c r="M265" s="3030"/>
    </row>
    <row r="266" spans="1:13" ht="10.5" hidden="1" customHeight="1">
      <c r="A266" s="3081">
        <v>23</v>
      </c>
      <c r="B266" s="3099"/>
      <c r="C266" s="3037">
        <v>-35</v>
      </c>
      <c r="D266" s="3039" t="s">
        <v>1601</v>
      </c>
      <c r="E266" s="3117"/>
      <c r="F266" s="3039"/>
      <c r="G266" s="3039"/>
      <c r="H266" s="3039"/>
      <c r="I266" s="3039"/>
      <c r="J266" s="3118"/>
      <c r="K266" s="3081">
        <v>23</v>
      </c>
      <c r="L266" s="3030"/>
      <c r="M266" s="3030"/>
    </row>
    <row r="267" spans="1:13" ht="10.5" hidden="1" customHeight="1">
      <c r="A267" s="3081">
        <v>24</v>
      </c>
      <c r="B267" s="3099"/>
      <c r="C267" s="3037">
        <v>-37</v>
      </c>
      <c r="D267" s="3039" t="s">
        <v>1602</v>
      </c>
      <c r="E267" s="3117"/>
      <c r="F267" s="3039"/>
      <c r="G267" s="3039"/>
      <c r="H267" s="3039"/>
      <c r="I267" s="3039"/>
      <c r="J267" s="3118"/>
      <c r="K267" s="3081">
        <v>24</v>
      </c>
      <c r="L267" s="3030"/>
      <c r="M267" s="3030"/>
    </row>
    <row r="268" spans="1:13" ht="10.5" hidden="1" customHeight="1">
      <c r="A268" s="3081">
        <v>25</v>
      </c>
      <c r="B268" s="3099"/>
      <c r="C268" s="3037">
        <v>-39</v>
      </c>
      <c r="D268" s="3039" t="s">
        <v>1686</v>
      </c>
      <c r="E268" s="3117"/>
      <c r="F268" s="3039"/>
      <c r="G268" s="3039"/>
      <c r="H268" s="3039"/>
      <c r="I268" s="3039"/>
      <c r="J268" s="3118"/>
      <c r="K268" s="3081">
        <v>25</v>
      </c>
      <c r="L268" s="3030"/>
      <c r="M268" s="3030"/>
    </row>
    <row r="269" spans="1:13" ht="10.5" hidden="1" customHeight="1">
      <c r="A269" s="3081">
        <v>26</v>
      </c>
      <c r="B269" s="3099"/>
      <c r="C269" s="3037">
        <v>-44</v>
      </c>
      <c r="D269" s="3039" t="s">
        <v>1702</v>
      </c>
      <c r="E269" s="3117"/>
      <c r="F269" s="3039"/>
      <c r="G269" s="3039"/>
      <c r="H269" s="3039"/>
      <c r="I269" s="3039"/>
      <c r="J269" s="3118"/>
      <c r="K269" s="3081">
        <v>26</v>
      </c>
      <c r="L269" s="3030"/>
      <c r="M269" s="3030"/>
    </row>
    <row r="270" spans="1:13" ht="10.5" hidden="1" customHeight="1">
      <c r="A270" s="3081">
        <v>27</v>
      </c>
      <c r="B270" s="3099"/>
      <c r="C270" s="3037">
        <v>-45</v>
      </c>
      <c r="D270" s="3039" t="s">
        <v>1605</v>
      </c>
      <c r="E270" s="3117"/>
      <c r="F270" s="3039"/>
      <c r="G270" s="3039"/>
      <c r="H270" s="3039"/>
      <c r="I270" s="3039"/>
      <c r="J270" s="3118"/>
      <c r="K270" s="3081">
        <v>27</v>
      </c>
      <c r="L270" s="3030"/>
      <c r="M270" s="3030"/>
    </row>
    <row r="271" spans="1:13" ht="10.5" hidden="1" customHeight="1">
      <c r="A271" s="3081">
        <v>28</v>
      </c>
      <c r="B271" s="3099"/>
      <c r="C271" s="3037"/>
      <c r="D271" s="3039" t="s">
        <v>1655</v>
      </c>
      <c r="E271" s="3117"/>
      <c r="F271" s="3039"/>
      <c r="G271" s="3039"/>
      <c r="H271" s="3039"/>
      <c r="I271" s="3039"/>
      <c r="J271" s="3118"/>
      <c r="K271" s="3081">
        <v>28</v>
      </c>
      <c r="L271" s="3030"/>
      <c r="M271" s="3030"/>
    </row>
    <row r="272" spans="1:13" ht="10.5" hidden="1" customHeight="1">
      <c r="A272" s="3119">
        <v>29</v>
      </c>
      <c r="B272" s="3119"/>
      <c r="C272" s="3064"/>
      <c r="D272" s="3069" t="s">
        <v>1657</v>
      </c>
      <c r="E272" s="3120"/>
      <c r="F272" s="3121"/>
      <c r="G272" s="3121"/>
      <c r="H272" s="3121"/>
      <c r="I272" s="3121"/>
      <c r="J272" s="3122"/>
      <c r="K272" s="3119">
        <v>29</v>
      </c>
      <c r="L272" s="3030"/>
      <c r="M272" s="3030"/>
    </row>
    <row r="273" spans="1:13" ht="10.5" hidden="1" customHeight="1">
      <c r="A273" s="3049"/>
      <c r="B273" s="3123"/>
      <c r="C273" s="3027"/>
      <c r="D273" s="3048" t="s">
        <v>1658</v>
      </c>
      <c r="E273" s="3124"/>
      <c r="F273" s="3029"/>
      <c r="G273" s="3029"/>
      <c r="H273" s="3029"/>
      <c r="I273" s="3029"/>
      <c r="J273" s="3125"/>
      <c r="K273" s="3049"/>
    </row>
    <row r="274" spans="1:13" ht="10.5" hidden="1" customHeight="1">
      <c r="A274" s="3081">
        <v>30</v>
      </c>
      <c r="B274" s="3039"/>
      <c r="C274" s="3037">
        <v>-52</v>
      </c>
      <c r="D274" s="3039" t="s">
        <v>1608</v>
      </c>
      <c r="E274" s="3117"/>
      <c r="F274" s="3039"/>
      <c r="G274" s="3039"/>
      <c r="H274" s="3039"/>
      <c r="I274" s="3039"/>
      <c r="J274" s="3118"/>
      <c r="K274" s="3081">
        <v>30</v>
      </c>
    </row>
    <row r="275" spans="1:13" ht="10.5" hidden="1" customHeight="1">
      <c r="A275" s="3081">
        <v>31</v>
      </c>
      <c r="B275" s="3039"/>
      <c r="C275" s="3037">
        <f t="shared" ref="C275:C281" si="12">C274-1</f>
        <v>-53</v>
      </c>
      <c r="D275" s="3039" t="s">
        <v>1609</v>
      </c>
      <c r="E275" s="3117"/>
      <c r="F275" s="3039"/>
      <c r="G275" s="3039"/>
      <c r="H275" s="3039"/>
      <c r="I275" s="3039"/>
      <c r="J275" s="3118"/>
      <c r="K275" s="3081">
        <v>31</v>
      </c>
    </row>
    <row r="276" spans="1:13" ht="10.5" hidden="1" customHeight="1">
      <c r="A276" s="3081">
        <v>32</v>
      </c>
      <c r="B276" s="3099"/>
      <c r="C276" s="3126">
        <f t="shared" si="12"/>
        <v>-54</v>
      </c>
      <c r="D276" s="3039" t="s">
        <v>1610</v>
      </c>
      <c r="E276" s="3117"/>
      <c r="F276" s="3039"/>
      <c r="G276" s="3039"/>
      <c r="H276" s="3039"/>
      <c r="I276" s="3039"/>
      <c r="J276" s="3118"/>
      <c r="K276" s="3081">
        <v>32</v>
      </c>
    </row>
    <row r="277" spans="1:13" ht="10.5" hidden="1" customHeight="1">
      <c r="A277" s="3081">
        <v>33</v>
      </c>
      <c r="B277" s="3039"/>
      <c r="C277" s="3037">
        <f t="shared" si="12"/>
        <v>-55</v>
      </c>
      <c r="D277" s="3039" t="s">
        <v>1611</v>
      </c>
      <c r="E277" s="3117"/>
      <c r="F277" s="3039"/>
      <c r="G277" s="3039"/>
      <c r="H277" s="3039"/>
      <c r="I277" s="3039"/>
      <c r="J277" s="3118"/>
      <c r="K277" s="3081">
        <v>33</v>
      </c>
    </row>
    <row r="278" spans="1:13" ht="10.5" hidden="1" customHeight="1">
      <c r="A278" s="3081">
        <v>34</v>
      </c>
      <c r="B278" s="3039"/>
      <c r="C278" s="3037">
        <f t="shared" si="12"/>
        <v>-56</v>
      </c>
      <c r="D278" s="3039" t="s">
        <v>175</v>
      </c>
      <c r="E278" s="3117"/>
      <c r="F278" s="3039"/>
      <c r="G278" s="3039"/>
      <c r="H278" s="3039"/>
      <c r="I278" s="3039"/>
      <c r="J278" s="3118"/>
      <c r="K278" s="3081">
        <v>34</v>
      </c>
    </row>
    <row r="279" spans="1:13" ht="10.5" hidden="1" customHeight="1">
      <c r="A279" s="3081">
        <v>35</v>
      </c>
      <c r="B279" s="3039"/>
      <c r="C279" s="3037">
        <f t="shared" si="12"/>
        <v>-57</v>
      </c>
      <c r="D279" s="3039" t="s">
        <v>1612</v>
      </c>
      <c r="E279" s="3117"/>
      <c r="F279" s="3039"/>
      <c r="G279" s="3039"/>
      <c r="H279" s="3039"/>
      <c r="I279" s="3039"/>
      <c r="J279" s="3118"/>
      <c r="K279" s="3081">
        <v>35</v>
      </c>
    </row>
    <row r="280" spans="1:13" ht="10.5" hidden="1" customHeight="1">
      <c r="A280" s="3081">
        <v>36</v>
      </c>
      <c r="B280" s="3039"/>
      <c r="C280" s="3037">
        <f t="shared" si="12"/>
        <v>-58</v>
      </c>
      <c r="D280" s="3039" t="s">
        <v>1613</v>
      </c>
      <c r="E280" s="3117"/>
      <c r="F280" s="3039"/>
      <c r="G280" s="3039"/>
      <c r="H280" s="3039"/>
      <c r="I280" s="3039"/>
      <c r="J280" s="3118"/>
      <c r="K280" s="3081">
        <v>36</v>
      </c>
    </row>
    <row r="281" spans="1:13" ht="10.5" hidden="1" customHeight="1">
      <c r="A281" s="3081">
        <v>37</v>
      </c>
      <c r="B281" s="3039"/>
      <c r="C281" s="3037">
        <f t="shared" si="12"/>
        <v>-59</v>
      </c>
      <c r="D281" s="3039" t="s">
        <v>1688</v>
      </c>
      <c r="E281" s="3117"/>
      <c r="F281" s="3039"/>
      <c r="G281" s="3039"/>
      <c r="H281" s="3039"/>
      <c r="I281" s="3039"/>
      <c r="J281" s="3118"/>
      <c r="K281" s="3081">
        <v>37</v>
      </c>
    </row>
    <row r="282" spans="1:13" ht="10.5" hidden="1" customHeight="1">
      <c r="A282" s="3119">
        <v>38</v>
      </c>
      <c r="B282" s="3119"/>
      <c r="C282" s="3064"/>
      <c r="D282" s="3069" t="s">
        <v>1660</v>
      </c>
      <c r="E282" s="3120"/>
      <c r="F282" s="3121"/>
      <c r="G282" s="3121"/>
      <c r="H282" s="3121"/>
      <c r="I282" s="3121"/>
      <c r="J282" s="3122"/>
      <c r="K282" s="3119">
        <v>38</v>
      </c>
    </row>
    <row r="283" spans="1:13" ht="10.5" hidden="1" customHeight="1">
      <c r="A283" s="3081">
        <v>39</v>
      </c>
      <c r="B283" s="3039"/>
      <c r="C283" s="3037"/>
      <c r="D283" s="3053" t="s">
        <v>1619</v>
      </c>
      <c r="E283" s="3127"/>
      <c r="F283" s="3128"/>
      <c r="G283" s="3128"/>
      <c r="H283" s="3128"/>
      <c r="I283" s="3128"/>
      <c r="J283" s="3129"/>
      <c r="K283" s="3081">
        <v>39</v>
      </c>
    </row>
    <row r="284" spans="1:13" ht="10.5" hidden="1" customHeight="1">
      <c r="A284" s="3106"/>
      <c r="B284" s="3107"/>
      <c r="C284" s="3107"/>
      <c r="D284" s="3107"/>
      <c r="E284" s="3107"/>
      <c r="F284" s="3107"/>
      <c r="G284" s="3107"/>
      <c r="H284" s="3107"/>
      <c r="I284" s="3107"/>
      <c r="J284" s="3107"/>
      <c r="K284" s="3108"/>
    </row>
    <row r="285" spans="1:13" ht="10.5" hidden="1" customHeight="1">
      <c r="A285" s="3135"/>
      <c r="B285" s="3028" t="s">
        <v>1703</v>
      </c>
      <c r="C285" s="976"/>
      <c r="D285" s="976"/>
      <c r="E285" s="976"/>
      <c r="F285" s="976"/>
      <c r="G285" s="976"/>
      <c r="H285" s="976"/>
      <c r="I285" s="976"/>
      <c r="J285" s="976"/>
      <c r="K285" s="3123"/>
    </row>
    <row r="286" spans="1:13" ht="10.5" hidden="1" customHeight="1">
      <c r="A286" s="3136" t="s">
        <v>166</v>
      </c>
    </row>
    <row r="287" spans="1:13"/>
    <row r="288" spans="1:13">
      <c r="A288" s="965"/>
      <c r="B288" s="965"/>
      <c r="C288" s="965"/>
      <c r="D288" s="965"/>
      <c r="E288" s="965"/>
      <c r="F288" s="965"/>
      <c r="G288" s="965"/>
      <c r="H288" s="965"/>
      <c r="I288" s="965"/>
      <c r="J288" s="965"/>
      <c r="K288" s="965"/>
      <c r="M288" s="965"/>
    </row>
    <row r="289" spans="1:13">
      <c r="A289" s="965"/>
      <c r="B289" s="965"/>
      <c r="C289" s="965"/>
      <c r="D289" s="965"/>
      <c r="E289" s="965"/>
      <c r="F289" s="965"/>
      <c r="G289" s="965"/>
      <c r="H289" s="965"/>
      <c r="I289" s="965"/>
      <c r="J289" s="965"/>
      <c r="K289" s="965"/>
      <c r="M289" s="965"/>
    </row>
    <row r="290" spans="1:13">
      <c r="A290" s="965"/>
      <c r="B290" s="965"/>
      <c r="C290" s="965"/>
      <c r="D290" s="965"/>
      <c r="E290" s="965"/>
      <c r="F290" s="965"/>
      <c r="G290" s="965"/>
      <c r="H290" s="965"/>
      <c r="I290" s="965"/>
      <c r="J290" s="965"/>
      <c r="K290" s="965"/>
      <c r="M290" s="965"/>
    </row>
    <row r="291" spans="1:13"/>
  </sheetData>
  <mergeCells count="5">
    <mergeCell ref="A20:K20"/>
    <mergeCell ref="F24:G24"/>
    <mergeCell ref="H24:I24"/>
    <mergeCell ref="F25:G25"/>
    <mergeCell ref="H25:I25"/>
  </mergeCells>
  <printOptions horizontalCentered="1" verticalCentered="1"/>
  <pageMargins left="0.7" right="0.7" top="0.45" bottom="0.45" header="0.3" footer="0.3"/>
  <pageSetup scale="99" orientation="portrait" horizontalDpi="144" verticalDpi="144" r:id="rId1"/>
  <rowBreaks count="1" manualBreakCount="1">
    <brk id="287"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N70"/>
  <sheetViews>
    <sheetView view="pageBreakPreview" zoomScale="60" zoomScaleNormal="100" workbookViewId="0"/>
  </sheetViews>
  <sheetFormatPr defaultColWidth="0" defaultRowHeight="11.25"/>
  <cols>
    <col min="1" max="1" width="4.1640625" style="161" customWidth="1"/>
    <col min="2" max="2" width="6.1640625" style="161" customWidth="1"/>
    <col min="3" max="3" width="4.83203125" style="161" customWidth="1"/>
    <col min="4" max="4" width="25.1640625" style="161" customWidth="1"/>
    <col min="5" max="5" width="15" style="161" customWidth="1"/>
    <col min="6" max="8" width="9.83203125" style="161" customWidth="1"/>
    <col min="9" max="9" width="10" style="161" customWidth="1"/>
    <col min="10" max="10" width="15" style="161" customWidth="1"/>
    <col min="11" max="11" width="4.5" style="161" customWidth="1"/>
    <col min="12" max="14" width="9.33203125" style="161" customWidth="1"/>
    <col min="15" max="256" width="0" style="161" hidden="1"/>
    <col min="257" max="257" width="4.1640625" style="161" customWidth="1"/>
    <col min="258" max="258" width="6.1640625" style="161" customWidth="1"/>
    <col min="259" max="259" width="4.83203125" style="161" customWidth="1"/>
    <col min="260" max="260" width="25.1640625" style="161" customWidth="1"/>
    <col min="261" max="261" width="15" style="161" customWidth="1"/>
    <col min="262" max="264" width="9.83203125" style="161" customWidth="1"/>
    <col min="265" max="265" width="10" style="161" customWidth="1"/>
    <col min="266" max="266" width="15" style="161" customWidth="1"/>
    <col min="267" max="267" width="4.5" style="161" customWidth="1"/>
    <col min="268" max="270" width="9.33203125" style="161" customWidth="1"/>
    <col min="271" max="512" width="0" style="161" hidden="1"/>
    <col min="513" max="513" width="4.1640625" style="161" customWidth="1"/>
    <col min="514" max="514" width="6.1640625" style="161" customWidth="1"/>
    <col min="515" max="515" width="4.83203125" style="161" customWidth="1"/>
    <col min="516" max="516" width="25.1640625" style="161" customWidth="1"/>
    <col min="517" max="517" width="15" style="161" customWidth="1"/>
    <col min="518" max="520" width="9.83203125" style="161" customWidth="1"/>
    <col min="521" max="521" width="10" style="161" customWidth="1"/>
    <col min="522" max="522" width="15" style="161" customWidth="1"/>
    <col min="523" max="523" width="4.5" style="161" customWidth="1"/>
    <col min="524" max="526" width="9.33203125" style="161" customWidth="1"/>
    <col min="527" max="768" width="0" style="161" hidden="1"/>
    <col min="769" max="769" width="4.1640625" style="161" customWidth="1"/>
    <col min="770" max="770" width="6.1640625" style="161" customWidth="1"/>
    <col min="771" max="771" width="4.83203125" style="161" customWidth="1"/>
    <col min="772" max="772" width="25.1640625" style="161" customWidth="1"/>
    <col min="773" max="773" width="15" style="161" customWidth="1"/>
    <col min="774" max="776" width="9.83203125" style="161" customWidth="1"/>
    <col min="777" max="777" width="10" style="161" customWidth="1"/>
    <col min="778" max="778" width="15" style="161" customWidth="1"/>
    <col min="779" max="779" width="4.5" style="161" customWidth="1"/>
    <col min="780" max="782" width="9.33203125" style="161" customWidth="1"/>
    <col min="783" max="1024" width="0" style="161" hidden="1"/>
    <col min="1025" max="1025" width="4.1640625" style="161" customWidth="1"/>
    <col min="1026" max="1026" width="6.1640625" style="161" customWidth="1"/>
    <col min="1027" max="1027" width="4.83203125" style="161" customWidth="1"/>
    <col min="1028" max="1028" width="25.1640625" style="161" customWidth="1"/>
    <col min="1029" max="1029" width="15" style="161" customWidth="1"/>
    <col min="1030" max="1032" width="9.83203125" style="161" customWidth="1"/>
    <col min="1033" max="1033" width="10" style="161" customWidth="1"/>
    <col min="1034" max="1034" width="15" style="161" customWidth="1"/>
    <col min="1035" max="1035" width="4.5" style="161" customWidth="1"/>
    <col min="1036" max="1038" width="9.33203125" style="161" customWidth="1"/>
    <col min="1039" max="1280" width="0" style="161" hidden="1"/>
    <col min="1281" max="1281" width="4.1640625" style="161" customWidth="1"/>
    <col min="1282" max="1282" width="6.1640625" style="161" customWidth="1"/>
    <col min="1283" max="1283" width="4.83203125" style="161" customWidth="1"/>
    <col min="1284" max="1284" width="25.1640625" style="161" customWidth="1"/>
    <col min="1285" max="1285" width="15" style="161" customWidth="1"/>
    <col min="1286" max="1288" width="9.83203125" style="161" customWidth="1"/>
    <col min="1289" max="1289" width="10" style="161" customWidth="1"/>
    <col min="1290" max="1290" width="15" style="161" customWidth="1"/>
    <col min="1291" max="1291" width="4.5" style="161" customWidth="1"/>
    <col min="1292" max="1294" width="9.33203125" style="161" customWidth="1"/>
    <col min="1295" max="1536" width="0" style="161" hidden="1"/>
    <col min="1537" max="1537" width="4.1640625" style="161" customWidth="1"/>
    <col min="1538" max="1538" width="6.1640625" style="161" customWidth="1"/>
    <col min="1539" max="1539" width="4.83203125" style="161" customWidth="1"/>
    <col min="1540" max="1540" width="25.1640625" style="161" customWidth="1"/>
    <col min="1541" max="1541" width="15" style="161" customWidth="1"/>
    <col min="1542" max="1544" width="9.83203125" style="161" customWidth="1"/>
    <col min="1545" max="1545" width="10" style="161" customWidth="1"/>
    <col min="1546" max="1546" width="15" style="161" customWidth="1"/>
    <col min="1547" max="1547" width="4.5" style="161" customWidth="1"/>
    <col min="1548" max="1550" width="9.33203125" style="161" customWidth="1"/>
    <col min="1551" max="1792" width="0" style="161" hidden="1"/>
    <col min="1793" max="1793" width="4.1640625" style="161" customWidth="1"/>
    <col min="1794" max="1794" width="6.1640625" style="161" customWidth="1"/>
    <col min="1795" max="1795" width="4.83203125" style="161" customWidth="1"/>
    <col min="1796" max="1796" width="25.1640625" style="161" customWidth="1"/>
    <col min="1797" max="1797" width="15" style="161" customWidth="1"/>
    <col min="1798" max="1800" width="9.83203125" style="161" customWidth="1"/>
    <col min="1801" max="1801" width="10" style="161" customWidth="1"/>
    <col min="1802" max="1802" width="15" style="161" customWidth="1"/>
    <col min="1803" max="1803" width="4.5" style="161" customWidth="1"/>
    <col min="1804" max="1806" width="9.33203125" style="161" customWidth="1"/>
    <col min="1807" max="2048" width="0" style="161" hidden="1"/>
    <col min="2049" max="2049" width="4.1640625" style="161" customWidth="1"/>
    <col min="2050" max="2050" width="6.1640625" style="161" customWidth="1"/>
    <col min="2051" max="2051" width="4.83203125" style="161" customWidth="1"/>
    <col min="2052" max="2052" width="25.1640625" style="161" customWidth="1"/>
    <col min="2053" max="2053" width="15" style="161" customWidth="1"/>
    <col min="2054" max="2056" width="9.83203125" style="161" customWidth="1"/>
    <col min="2057" max="2057" width="10" style="161" customWidth="1"/>
    <col min="2058" max="2058" width="15" style="161" customWidth="1"/>
    <col min="2059" max="2059" width="4.5" style="161" customWidth="1"/>
    <col min="2060" max="2062" width="9.33203125" style="161" customWidth="1"/>
    <col min="2063" max="2304" width="0" style="161" hidden="1"/>
    <col min="2305" max="2305" width="4.1640625" style="161" customWidth="1"/>
    <col min="2306" max="2306" width="6.1640625" style="161" customWidth="1"/>
    <col min="2307" max="2307" width="4.83203125" style="161" customWidth="1"/>
    <col min="2308" max="2308" width="25.1640625" style="161" customWidth="1"/>
    <col min="2309" max="2309" width="15" style="161" customWidth="1"/>
    <col min="2310" max="2312" width="9.83203125" style="161" customWidth="1"/>
    <col min="2313" max="2313" width="10" style="161" customWidth="1"/>
    <col min="2314" max="2314" width="15" style="161" customWidth="1"/>
    <col min="2315" max="2315" width="4.5" style="161" customWidth="1"/>
    <col min="2316" max="2318" width="9.33203125" style="161" customWidth="1"/>
    <col min="2319" max="2560" width="0" style="161" hidden="1"/>
    <col min="2561" max="2561" width="4.1640625" style="161" customWidth="1"/>
    <col min="2562" max="2562" width="6.1640625" style="161" customWidth="1"/>
    <col min="2563" max="2563" width="4.83203125" style="161" customWidth="1"/>
    <col min="2564" max="2564" width="25.1640625" style="161" customWidth="1"/>
    <col min="2565" max="2565" width="15" style="161" customWidth="1"/>
    <col min="2566" max="2568" width="9.83203125" style="161" customWidth="1"/>
    <col min="2569" max="2569" width="10" style="161" customWidth="1"/>
    <col min="2570" max="2570" width="15" style="161" customWidth="1"/>
    <col min="2571" max="2571" width="4.5" style="161" customWidth="1"/>
    <col min="2572" max="2574" width="9.33203125" style="161" customWidth="1"/>
    <col min="2575" max="2816" width="0" style="161" hidden="1"/>
    <col min="2817" max="2817" width="4.1640625" style="161" customWidth="1"/>
    <col min="2818" max="2818" width="6.1640625" style="161" customWidth="1"/>
    <col min="2819" max="2819" width="4.83203125" style="161" customWidth="1"/>
    <col min="2820" max="2820" width="25.1640625" style="161" customWidth="1"/>
    <col min="2821" max="2821" width="15" style="161" customWidth="1"/>
    <col min="2822" max="2824" width="9.83203125" style="161" customWidth="1"/>
    <col min="2825" max="2825" width="10" style="161" customWidth="1"/>
    <col min="2826" max="2826" width="15" style="161" customWidth="1"/>
    <col min="2827" max="2827" width="4.5" style="161" customWidth="1"/>
    <col min="2828" max="2830" width="9.33203125" style="161" customWidth="1"/>
    <col min="2831" max="3072" width="0" style="161" hidden="1"/>
    <col min="3073" max="3073" width="4.1640625" style="161" customWidth="1"/>
    <col min="3074" max="3074" width="6.1640625" style="161" customWidth="1"/>
    <col min="3075" max="3075" width="4.83203125" style="161" customWidth="1"/>
    <col min="3076" max="3076" width="25.1640625" style="161" customWidth="1"/>
    <col min="3077" max="3077" width="15" style="161" customWidth="1"/>
    <col min="3078" max="3080" width="9.83203125" style="161" customWidth="1"/>
    <col min="3081" max="3081" width="10" style="161" customWidth="1"/>
    <col min="3082" max="3082" width="15" style="161" customWidth="1"/>
    <col min="3083" max="3083" width="4.5" style="161" customWidth="1"/>
    <col min="3084" max="3086" width="9.33203125" style="161" customWidth="1"/>
    <col min="3087" max="3328" width="0" style="161" hidden="1"/>
    <col min="3329" max="3329" width="4.1640625" style="161" customWidth="1"/>
    <col min="3330" max="3330" width="6.1640625" style="161" customWidth="1"/>
    <col min="3331" max="3331" width="4.83203125" style="161" customWidth="1"/>
    <col min="3332" max="3332" width="25.1640625" style="161" customWidth="1"/>
    <col min="3333" max="3333" width="15" style="161" customWidth="1"/>
    <col min="3334" max="3336" width="9.83203125" style="161" customWidth="1"/>
    <col min="3337" max="3337" width="10" style="161" customWidth="1"/>
    <col min="3338" max="3338" width="15" style="161" customWidth="1"/>
    <col min="3339" max="3339" width="4.5" style="161" customWidth="1"/>
    <col min="3340" max="3342" width="9.33203125" style="161" customWidth="1"/>
    <col min="3343" max="3584" width="0" style="161" hidden="1"/>
    <col min="3585" max="3585" width="4.1640625" style="161" customWidth="1"/>
    <col min="3586" max="3586" width="6.1640625" style="161" customWidth="1"/>
    <col min="3587" max="3587" width="4.83203125" style="161" customWidth="1"/>
    <col min="3588" max="3588" width="25.1640625" style="161" customWidth="1"/>
    <col min="3589" max="3589" width="15" style="161" customWidth="1"/>
    <col min="3590" max="3592" width="9.83203125" style="161" customWidth="1"/>
    <col min="3593" max="3593" width="10" style="161" customWidth="1"/>
    <col min="3594" max="3594" width="15" style="161" customWidth="1"/>
    <col min="3595" max="3595" width="4.5" style="161" customWidth="1"/>
    <col min="3596" max="3598" width="9.33203125" style="161" customWidth="1"/>
    <col min="3599" max="3840" width="0" style="161" hidden="1"/>
    <col min="3841" max="3841" width="4.1640625" style="161" customWidth="1"/>
    <col min="3842" max="3842" width="6.1640625" style="161" customWidth="1"/>
    <col min="3843" max="3843" width="4.83203125" style="161" customWidth="1"/>
    <col min="3844" max="3844" width="25.1640625" style="161" customWidth="1"/>
    <col min="3845" max="3845" width="15" style="161" customWidth="1"/>
    <col min="3846" max="3848" width="9.83203125" style="161" customWidth="1"/>
    <col min="3849" max="3849" width="10" style="161" customWidth="1"/>
    <col min="3850" max="3850" width="15" style="161" customWidth="1"/>
    <col min="3851" max="3851" width="4.5" style="161" customWidth="1"/>
    <col min="3852" max="3854" width="9.33203125" style="161" customWidth="1"/>
    <col min="3855" max="4096" width="0" style="161" hidden="1"/>
    <col min="4097" max="4097" width="4.1640625" style="161" customWidth="1"/>
    <col min="4098" max="4098" width="6.1640625" style="161" customWidth="1"/>
    <col min="4099" max="4099" width="4.83203125" style="161" customWidth="1"/>
    <col min="4100" max="4100" width="25.1640625" style="161" customWidth="1"/>
    <col min="4101" max="4101" width="15" style="161" customWidth="1"/>
    <col min="4102" max="4104" width="9.83203125" style="161" customWidth="1"/>
    <col min="4105" max="4105" width="10" style="161" customWidth="1"/>
    <col min="4106" max="4106" width="15" style="161" customWidth="1"/>
    <col min="4107" max="4107" width="4.5" style="161" customWidth="1"/>
    <col min="4108" max="4110" width="9.33203125" style="161" customWidth="1"/>
    <col min="4111" max="4352" width="0" style="161" hidden="1"/>
    <col min="4353" max="4353" width="4.1640625" style="161" customWidth="1"/>
    <col min="4354" max="4354" width="6.1640625" style="161" customWidth="1"/>
    <col min="4355" max="4355" width="4.83203125" style="161" customWidth="1"/>
    <col min="4356" max="4356" width="25.1640625" style="161" customWidth="1"/>
    <col min="4357" max="4357" width="15" style="161" customWidth="1"/>
    <col min="4358" max="4360" width="9.83203125" style="161" customWidth="1"/>
    <col min="4361" max="4361" width="10" style="161" customWidth="1"/>
    <col min="4362" max="4362" width="15" style="161" customWidth="1"/>
    <col min="4363" max="4363" width="4.5" style="161" customWidth="1"/>
    <col min="4364" max="4366" width="9.33203125" style="161" customWidth="1"/>
    <col min="4367" max="4608" width="0" style="161" hidden="1"/>
    <col min="4609" max="4609" width="4.1640625" style="161" customWidth="1"/>
    <col min="4610" max="4610" width="6.1640625" style="161" customWidth="1"/>
    <col min="4611" max="4611" width="4.83203125" style="161" customWidth="1"/>
    <col min="4612" max="4612" width="25.1640625" style="161" customWidth="1"/>
    <col min="4613" max="4613" width="15" style="161" customWidth="1"/>
    <col min="4614" max="4616" width="9.83203125" style="161" customWidth="1"/>
    <col min="4617" max="4617" width="10" style="161" customWidth="1"/>
    <col min="4618" max="4618" width="15" style="161" customWidth="1"/>
    <col min="4619" max="4619" width="4.5" style="161" customWidth="1"/>
    <col min="4620" max="4622" width="9.33203125" style="161" customWidth="1"/>
    <col min="4623" max="4864" width="0" style="161" hidden="1"/>
    <col min="4865" max="4865" width="4.1640625" style="161" customWidth="1"/>
    <col min="4866" max="4866" width="6.1640625" style="161" customWidth="1"/>
    <col min="4867" max="4867" width="4.83203125" style="161" customWidth="1"/>
    <col min="4868" max="4868" width="25.1640625" style="161" customWidth="1"/>
    <col min="4869" max="4869" width="15" style="161" customWidth="1"/>
    <col min="4870" max="4872" width="9.83203125" style="161" customWidth="1"/>
    <col min="4873" max="4873" width="10" style="161" customWidth="1"/>
    <col min="4874" max="4874" width="15" style="161" customWidth="1"/>
    <col min="4875" max="4875" width="4.5" style="161" customWidth="1"/>
    <col min="4876" max="4878" width="9.33203125" style="161" customWidth="1"/>
    <col min="4879" max="5120" width="0" style="161" hidden="1"/>
    <col min="5121" max="5121" width="4.1640625" style="161" customWidth="1"/>
    <col min="5122" max="5122" width="6.1640625" style="161" customWidth="1"/>
    <col min="5123" max="5123" width="4.83203125" style="161" customWidth="1"/>
    <col min="5124" max="5124" width="25.1640625" style="161" customWidth="1"/>
    <col min="5125" max="5125" width="15" style="161" customWidth="1"/>
    <col min="5126" max="5128" width="9.83203125" style="161" customWidth="1"/>
    <col min="5129" max="5129" width="10" style="161" customWidth="1"/>
    <col min="5130" max="5130" width="15" style="161" customWidth="1"/>
    <col min="5131" max="5131" width="4.5" style="161" customWidth="1"/>
    <col min="5132" max="5134" width="9.33203125" style="161" customWidth="1"/>
    <col min="5135" max="5376" width="0" style="161" hidden="1"/>
    <col min="5377" max="5377" width="4.1640625" style="161" customWidth="1"/>
    <col min="5378" max="5378" width="6.1640625" style="161" customWidth="1"/>
    <col min="5379" max="5379" width="4.83203125" style="161" customWidth="1"/>
    <col min="5380" max="5380" width="25.1640625" style="161" customWidth="1"/>
    <col min="5381" max="5381" width="15" style="161" customWidth="1"/>
    <col min="5382" max="5384" width="9.83203125" style="161" customWidth="1"/>
    <col min="5385" max="5385" width="10" style="161" customWidth="1"/>
    <col min="5386" max="5386" width="15" style="161" customWidth="1"/>
    <col min="5387" max="5387" width="4.5" style="161" customWidth="1"/>
    <col min="5388" max="5390" width="9.33203125" style="161" customWidth="1"/>
    <col min="5391" max="5632" width="0" style="161" hidden="1"/>
    <col min="5633" max="5633" width="4.1640625" style="161" customWidth="1"/>
    <col min="5634" max="5634" width="6.1640625" style="161" customWidth="1"/>
    <col min="5635" max="5635" width="4.83203125" style="161" customWidth="1"/>
    <col min="5636" max="5636" width="25.1640625" style="161" customWidth="1"/>
    <col min="5637" max="5637" width="15" style="161" customWidth="1"/>
    <col min="5638" max="5640" width="9.83203125" style="161" customWidth="1"/>
    <col min="5641" max="5641" width="10" style="161" customWidth="1"/>
    <col min="5642" max="5642" width="15" style="161" customWidth="1"/>
    <col min="5643" max="5643" width="4.5" style="161" customWidth="1"/>
    <col min="5644" max="5646" width="9.33203125" style="161" customWidth="1"/>
    <col min="5647" max="5888" width="0" style="161" hidden="1"/>
    <col min="5889" max="5889" width="4.1640625" style="161" customWidth="1"/>
    <col min="5890" max="5890" width="6.1640625" style="161" customWidth="1"/>
    <col min="5891" max="5891" width="4.83203125" style="161" customWidth="1"/>
    <col min="5892" max="5892" width="25.1640625" style="161" customWidth="1"/>
    <col min="5893" max="5893" width="15" style="161" customWidth="1"/>
    <col min="5894" max="5896" width="9.83203125" style="161" customWidth="1"/>
    <col min="5897" max="5897" width="10" style="161" customWidth="1"/>
    <col min="5898" max="5898" width="15" style="161" customWidth="1"/>
    <col min="5899" max="5899" width="4.5" style="161" customWidth="1"/>
    <col min="5900" max="5902" width="9.33203125" style="161" customWidth="1"/>
    <col min="5903" max="6144" width="0" style="161" hidden="1"/>
    <col min="6145" max="6145" width="4.1640625" style="161" customWidth="1"/>
    <col min="6146" max="6146" width="6.1640625" style="161" customWidth="1"/>
    <col min="6147" max="6147" width="4.83203125" style="161" customWidth="1"/>
    <col min="6148" max="6148" width="25.1640625" style="161" customWidth="1"/>
    <col min="6149" max="6149" width="15" style="161" customWidth="1"/>
    <col min="6150" max="6152" width="9.83203125" style="161" customWidth="1"/>
    <col min="6153" max="6153" width="10" style="161" customWidth="1"/>
    <col min="6154" max="6154" width="15" style="161" customWidth="1"/>
    <col min="6155" max="6155" width="4.5" style="161" customWidth="1"/>
    <col min="6156" max="6158" width="9.33203125" style="161" customWidth="1"/>
    <col min="6159" max="6400" width="0" style="161" hidden="1"/>
    <col min="6401" max="6401" width="4.1640625" style="161" customWidth="1"/>
    <col min="6402" max="6402" width="6.1640625" style="161" customWidth="1"/>
    <col min="6403" max="6403" width="4.83203125" style="161" customWidth="1"/>
    <col min="6404" max="6404" width="25.1640625" style="161" customWidth="1"/>
    <col min="6405" max="6405" width="15" style="161" customWidth="1"/>
    <col min="6406" max="6408" width="9.83203125" style="161" customWidth="1"/>
    <col min="6409" max="6409" width="10" style="161" customWidth="1"/>
    <col min="6410" max="6410" width="15" style="161" customWidth="1"/>
    <col min="6411" max="6411" width="4.5" style="161" customWidth="1"/>
    <col min="6412" max="6414" width="9.33203125" style="161" customWidth="1"/>
    <col min="6415" max="6656" width="0" style="161" hidden="1"/>
    <col min="6657" max="6657" width="4.1640625" style="161" customWidth="1"/>
    <col min="6658" max="6658" width="6.1640625" style="161" customWidth="1"/>
    <col min="6659" max="6659" width="4.83203125" style="161" customWidth="1"/>
    <col min="6660" max="6660" width="25.1640625" style="161" customWidth="1"/>
    <col min="6661" max="6661" width="15" style="161" customWidth="1"/>
    <col min="6662" max="6664" width="9.83203125" style="161" customWidth="1"/>
    <col min="6665" max="6665" width="10" style="161" customWidth="1"/>
    <col min="6666" max="6666" width="15" style="161" customWidth="1"/>
    <col min="6667" max="6667" width="4.5" style="161" customWidth="1"/>
    <col min="6668" max="6670" width="9.33203125" style="161" customWidth="1"/>
    <col min="6671" max="6912" width="0" style="161" hidden="1"/>
    <col min="6913" max="6913" width="4.1640625" style="161" customWidth="1"/>
    <col min="6914" max="6914" width="6.1640625" style="161" customWidth="1"/>
    <col min="6915" max="6915" width="4.83203125" style="161" customWidth="1"/>
    <col min="6916" max="6916" width="25.1640625" style="161" customWidth="1"/>
    <col min="6917" max="6917" width="15" style="161" customWidth="1"/>
    <col min="6918" max="6920" width="9.83203125" style="161" customWidth="1"/>
    <col min="6921" max="6921" width="10" style="161" customWidth="1"/>
    <col min="6922" max="6922" width="15" style="161" customWidth="1"/>
    <col min="6923" max="6923" width="4.5" style="161" customWidth="1"/>
    <col min="6924" max="6926" width="9.33203125" style="161" customWidth="1"/>
    <col min="6927" max="7168" width="0" style="161" hidden="1"/>
    <col min="7169" max="7169" width="4.1640625" style="161" customWidth="1"/>
    <col min="7170" max="7170" width="6.1640625" style="161" customWidth="1"/>
    <col min="7171" max="7171" width="4.83203125" style="161" customWidth="1"/>
    <col min="7172" max="7172" width="25.1640625" style="161" customWidth="1"/>
    <col min="7173" max="7173" width="15" style="161" customWidth="1"/>
    <col min="7174" max="7176" width="9.83203125" style="161" customWidth="1"/>
    <col min="7177" max="7177" width="10" style="161" customWidth="1"/>
    <col min="7178" max="7178" width="15" style="161" customWidth="1"/>
    <col min="7179" max="7179" width="4.5" style="161" customWidth="1"/>
    <col min="7180" max="7182" width="9.33203125" style="161" customWidth="1"/>
    <col min="7183" max="7424" width="0" style="161" hidden="1"/>
    <col min="7425" max="7425" width="4.1640625" style="161" customWidth="1"/>
    <col min="7426" max="7426" width="6.1640625" style="161" customWidth="1"/>
    <col min="7427" max="7427" width="4.83203125" style="161" customWidth="1"/>
    <col min="7428" max="7428" width="25.1640625" style="161" customWidth="1"/>
    <col min="7429" max="7429" width="15" style="161" customWidth="1"/>
    <col min="7430" max="7432" width="9.83203125" style="161" customWidth="1"/>
    <col min="7433" max="7433" width="10" style="161" customWidth="1"/>
    <col min="7434" max="7434" width="15" style="161" customWidth="1"/>
    <col min="7435" max="7435" width="4.5" style="161" customWidth="1"/>
    <col min="7436" max="7438" width="9.33203125" style="161" customWidth="1"/>
    <col min="7439" max="7680" width="0" style="161" hidden="1"/>
    <col min="7681" max="7681" width="4.1640625" style="161" customWidth="1"/>
    <col min="7682" max="7682" width="6.1640625" style="161" customWidth="1"/>
    <col min="7683" max="7683" width="4.83203125" style="161" customWidth="1"/>
    <col min="7684" max="7684" width="25.1640625" style="161" customWidth="1"/>
    <col min="7685" max="7685" width="15" style="161" customWidth="1"/>
    <col min="7686" max="7688" width="9.83203125" style="161" customWidth="1"/>
    <col min="7689" max="7689" width="10" style="161" customWidth="1"/>
    <col min="7690" max="7690" width="15" style="161" customWidth="1"/>
    <col min="7691" max="7691" width="4.5" style="161" customWidth="1"/>
    <col min="7692" max="7694" width="9.33203125" style="161" customWidth="1"/>
    <col min="7695" max="7936" width="0" style="161" hidden="1"/>
    <col min="7937" max="7937" width="4.1640625" style="161" customWidth="1"/>
    <col min="7938" max="7938" width="6.1640625" style="161" customWidth="1"/>
    <col min="7939" max="7939" width="4.83203125" style="161" customWidth="1"/>
    <col min="7940" max="7940" width="25.1640625" style="161" customWidth="1"/>
    <col min="7941" max="7941" width="15" style="161" customWidth="1"/>
    <col min="7942" max="7944" width="9.83203125" style="161" customWidth="1"/>
    <col min="7945" max="7945" width="10" style="161" customWidth="1"/>
    <col min="7946" max="7946" width="15" style="161" customWidth="1"/>
    <col min="7947" max="7947" width="4.5" style="161" customWidth="1"/>
    <col min="7948" max="7950" width="9.33203125" style="161" customWidth="1"/>
    <col min="7951" max="8192" width="0" style="161" hidden="1"/>
    <col min="8193" max="8193" width="4.1640625" style="161" customWidth="1"/>
    <col min="8194" max="8194" width="6.1640625" style="161" customWidth="1"/>
    <col min="8195" max="8195" width="4.83203125" style="161" customWidth="1"/>
    <col min="8196" max="8196" width="25.1640625" style="161" customWidth="1"/>
    <col min="8197" max="8197" width="15" style="161" customWidth="1"/>
    <col min="8198" max="8200" width="9.83203125" style="161" customWidth="1"/>
    <col min="8201" max="8201" width="10" style="161" customWidth="1"/>
    <col min="8202" max="8202" width="15" style="161" customWidth="1"/>
    <col min="8203" max="8203" width="4.5" style="161" customWidth="1"/>
    <col min="8204" max="8206" width="9.33203125" style="161" customWidth="1"/>
    <col min="8207" max="8448" width="0" style="161" hidden="1"/>
    <col min="8449" max="8449" width="4.1640625" style="161" customWidth="1"/>
    <col min="8450" max="8450" width="6.1640625" style="161" customWidth="1"/>
    <col min="8451" max="8451" width="4.83203125" style="161" customWidth="1"/>
    <col min="8452" max="8452" width="25.1640625" style="161" customWidth="1"/>
    <col min="8453" max="8453" width="15" style="161" customWidth="1"/>
    <col min="8454" max="8456" width="9.83203125" style="161" customWidth="1"/>
    <col min="8457" max="8457" width="10" style="161" customWidth="1"/>
    <col min="8458" max="8458" width="15" style="161" customWidth="1"/>
    <col min="8459" max="8459" width="4.5" style="161" customWidth="1"/>
    <col min="8460" max="8462" width="9.33203125" style="161" customWidth="1"/>
    <col min="8463" max="8704" width="0" style="161" hidden="1"/>
    <col min="8705" max="8705" width="4.1640625" style="161" customWidth="1"/>
    <col min="8706" max="8706" width="6.1640625" style="161" customWidth="1"/>
    <col min="8707" max="8707" width="4.83203125" style="161" customWidth="1"/>
    <col min="8708" max="8708" width="25.1640625" style="161" customWidth="1"/>
    <col min="8709" max="8709" width="15" style="161" customWidth="1"/>
    <col min="8710" max="8712" width="9.83203125" style="161" customWidth="1"/>
    <col min="8713" max="8713" width="10" style="161" customWidth="1"/>
    <col min="8714" max="8714" width="15" style="161" customWidth="1"/>
    <col min="8715" max="8715" width="4.5" style="161" customWidth="1"/>
    <col min="8716" max="8718" width="9.33203125" style="161" customWidth="1"/>
    <col min="8719" max="8960" width="0" style="161" hidden="1"/>
    <col min="8961" max="8961" width="4.1640625" style="161" customWidth="1"/>
    <col min="8962" max="8962" width="6.1640625" style="161" customWidth="1"/>
    <col min="8963" max="8963" width="4.83203125" style="161" customWidth="1"/>
    <col min="8964" max="8964" width="25.1640625" style="161" customWidth="1"/>
    <col min="8965" max="8965" width="15" style="161" customWidth="1"/>
    <col min="8966" max="8968" width="9.83203125" style="161" customWidth="1"/>
    <col min="8969" max="8969" width="10" style="161" customWidth="1"/>
    <col min="8970" max="8970" width="15" style="161" customWidth="1"/>
    <col min="8971" max="8971" width="4.5" style="161" customWidth="1"/>
    <col min="8972" max="8974" width="9.33203125" style="161" customWidth="1"/>
    <col min="8975" max="9216" width="0" style="161" hidden="1"/>
    <col min="9217" max="9217" width="4.1640625" style="161" customWidth="1"/>
    <col min="9218" max="9218" width="6.1640625" style="161" customWidth="1"/>
    <col min="9219" max="9219" width="4.83203125" style="161" customWidth="1"/>
    <col min="9220" max="9220" width="25.1640625" style="161" customWidth="1"/>
    <col min="9221" max="9221" width="15" style="161" customWidth="1"/>
    <col min="9222" max="9224" width="9.83203125" style="161" customWidth="1"/>
    <col min="9225" max="9225" width="10" style="161" customWidth="1"/>
    <col min="9226" max="9226" width="15" style="161" customWidth="1"/>
    <col min="9227" max="9227" width="4.5" style="161" customWidth="1"/>
    <col min="9228" max="9230" width="9.33203125" style="161" customWidth="1"/>
    <col min="9231" max="9472" width="0" style="161" hidden="1"/>
    <col min="9473" max="9473" width="4.1640625" style="161" customWidth="1"/>
    <col min="9474" max="9474" width="6.1640625" style="161" customWidth="1"/>
    <col min="9475" max="9475" width="4.83203125" style="161" customWidth="1"/>
    <col min="9476" max="9476" width="25.1640625" style="161" customWidth="1"/>
    <col min="9477" max="9477" width="15" style="161" customWidth="1"/>
    <col min="9478" max="9480" width="9.83203125" style="161" customWidth="1"/>
    <col min="9481" max="9481" width="10" style="161" customWidth="1"/>
    <col min="9482" max="9482" width="15" style="161" customWidth="1"/>
    <col min="9483" max="9483" width="4.5" style="161" customWidth="1"/>
    <col min="9484" max="9486" width="9.33203125" style="161" customWidth="1"/>
    <col min="9487" max="9728" width="0" style="161" hidden="1"/>
    <col min="9729" max="9729" width="4.1640625" style="161" customWidth="1"/>
    <col min="9730" max="9730" width="6.1640625" style="161" customWidth="1"/>
    <col min="9731" max="9731" width="4.83203125" style="161" customWidth="1"/>
    <col min="9732" max="9732" width="25.1640625" style="161" customWidth="1"/>
    <col min="9733" max="9733" width="15" style="161" customWidth="1"/>
    <col min="9734" max="9736" width="9.83203125" style="161" customWidth="1"/>
    <col min="9737" max="9737" width="10" style="161" customWidth="1"/>
    <col min="9738" max="9738" width="15" style="161" customWidth="1"/>
    <col min="9739" max="9739" width="4.5" style="161" customWidth="1"/>
    <col min="9740" max="9742" width="9.33203125" style="161" customWidth="1"/>
    <col min="9743" max="9984" width="0" style="161" hidden="1"/>
    <col min="9985" max="9985" width="4.1640625" style="161" customWidth="1"/>
    <col min="9986" max="9986" width="6.1640625" style="161" customWidth="1"/>
    <col min="9987" max="9987" width="4.83203125" style="161" customWidth="1"/>
    <col min="9988" max="9988" width="25.1640625" style="161" customWidth="1"/>
    <col min="9989" max="9989" width="15" style="161" customWidth="1"/>
    <col min="9990" max="9992" width="9.83203125" style="161" customWidth="1"/>
    <col min="9993" max="9993" width="10" style="161" customWidth="1"/>
    <col min="9994" max="9994" width="15" style="161" customWidth="1"/>
    <col min="9995" max="9995" width="4.5" style="161" customWidth="1"/>
    <col min="9996" max="9998" width="9.33203125" style="161" customWidth="1"/>
    <col min="9999" max="10240" width="0" style="161" hidden="1"/>
    <col min="10241" max="10241" width="4.1640625" style="161" customWidth="1"/>
    <col min="10242" max="10242" width="6.1640625" style="161" customWidth="1"/>
    <col min="10243" max="10243" width="4.83203125" style="161" customWidth="1"/>
    <col min="10244" max="10244" width="25.1640625" style="161" customWidth="1"/>
    <col min="10245" max="10245" width="15" style="161" customWidth="1"/>
    <col min="10246" max="10248" width="9.83203125" style="161" customWidth="1"/>
    <col min="10249" max="10249" width="10" style="161" customWidth="1"/>
    <col min="10250" max="10250" width="15" style="161" customWidth="1"/>
    <col min="10251" max="10251" width="4.5" style="161" customWidth="1"/>
    <col min="10252" max="10254" width="9.33203125" style="161" customWidth="1"/>
    <col min="10255" max="10496" width="0" style="161" hidden="1"/>
    <col min="10497" max="10497" width="4.1640625" style="161" customWidth="1"/>
    <col min="10498" max="10498" width="6.1640625" style="161" customWidth="1"/>
    <col min="10499" max="10499" width="4.83203125" style="161" customWidth="1"/>
    <col min="10500" max="10500" width="25.1640625" style="161" customWidth="1"/>
    <col min="10501" max="10501" width="15" style="161" customWidth="1"/>
    <col min="10502" max="10504" width="9.83203125" style="161" customWidth="1"/>
    <col min="10505" max="10505" width="10" style="161" customWidth="1"/>
    <col min="10506" max="10506" width="15" style="161" customWidth="1"/>
    <col min="10507" max="10507" width="4.5" style="161" customWidth="1"/>
    <col min="10508" max="10510" width="9.33203125" style="161" customWidth="1"/>
    <col min="10511" max="10752" width="0" style="161" hidden="1"/>
    <col min="10753" max="10753" width="4.1640625" style="161" customWidth="1"/>
    <col min="10754" max="10754" width="6.1640625" style="161" customWidth="1"/>
    <col min="10755" max="10755" width="4.83203125" style="161" customWidth="1"/>
    <col min="10756" max="10756" width="25.1640625" style="161" customWidth="1"/>
    <col min="10757" max="10757" width="15" style="161" customWidth="1"/>
    <col min="10758" max="10760" width="9.83203125" style="161" customWidth="1"/>
    <col min="10761" max="10761" width="10" style="161" customWidth="1"/>
    <col min="10762" max="10762" width="15" style="161" customWidth="1"/>
    <col min="10763" max="10763" width="4.5" style="161" customWidth="1"/>
    <col min="10764" max="10766" width="9.33203125" style="161" customWidth="1"/>
    <col min="10767" max="11008" width="0" style="161" hidden="1"/>
    <col min="11009" max="11009" width="4.1640625" style="161" customWidth="1"/>
    <col min="11010" max="11010" width="6.1640625" style="161" customWidth="1"/>
    <col min="11011" max="11011" width="4.83203125" style="161" customWidth="1"/>
    <col min="11012" max="11012" width="25.1640625" style="161" customWidth="1"/>
    <col min="11013" max="11013" width="15" style="161" customWidth="1"/>
    <col min="11014" max="11016" width="9.83203125" style="161" customWidth="1"/>
    <col min="11017" max="11017" width="10" style="161" customWidth="1"/>
    <col min="11018" max="11018" width="15" style="161" customWidth="1"/>
    <col min="11019" max="11019" width="4.5" style="161" customWidth="1"/>
    <col min="11020" max="11022" width="9.33203125" style="161" customWidth="1"/>
    <col min="11023" max="11264" width="0" style="161" hidden="1"/>
    <col min="11265" max="11265" width="4.1640625" style="161" customWidth="1"/>
    <col min="11266" max="11266" width="6.1640625" style="161" customWidth="1"/>
    <col min="11267" max="11267" width="4.83203125" style="161" customWidth="1"/>
    <col min="11268" max="11268" width="25.1640625" style="161" customWidth="1"/>
    <col min="11269" max="11269" width="15" style="161" customWidth="1"/>
    <col min="11270" max="11272" width="9.83203125" style="161" customWidth="1"/>
    <col min="11273" max="11273" width="10" style="161" customWidth="1"/>
    <col min="11274" max="11274" width="15" style="161" customWidth="1"/>
    <col min="11275" max="11275" width="4.5" style="161" customWidth="1"/>
    <col min="11276" max="11278" width="9.33203125" style="161" customWidth="1"/>
    <col min="11279" max="11520" width="0" style="161" hidden="1"/>
    <col min="11521" max="11521" width="4.1640625" style="161" customWidth="1"/>
    <col min="11522" max="11522" width="6.1640625" style="161" customWidth="1"/>
    <col min="11523" max="11523" width="4.83203125" style="161" customWidth="1"/>
    <col min="11524" max="11524" width="25.1640625" style="161" customWidth="1"/>
    <col min="11525" max="11525" width="15" style="161" customWidth="1"/>
    <col min="11526" max="11528" width="9.83203125" style="161" customWidth="1"/>
    <col min="11529" max="11529" width="10" style="161" customWidth="1"/>
    <col min="11530" max="11530" width="15" style="161" customWidth="1"/>
    <col min="11531" max="11531" width="4.5" style="161" customWidth="1"/>
    <col min="11532" max="11534" width="9.33203125" style="161" customWidth="1"/>
    <col min="11535" max="11776" width="0" style="161" hidden="1"/>
    <col min="11777" max="11777" width="4.1640625" style="161" customWidth="1"/>
    <col min="11778" max="11778" width="6.1640625" style="161" customWidth="1"/>
    <col min="11779" max="11779" width="4.83203125" style="161" customWidth="1"/>
    <col min="11780" max="11780" width="25.1640625" style="161" customWidth="1"/>
    <col min="11781" max="11781" width="15" style="161" customWidth="1"/>
    <col min="11782" max="11784" width="9.83203125" style="161" customWidth="1"/>
    <col min="11785" max="11785" width="10" style="161" customWidth="1"/>
    <col min="11786" max="11786" width="15" style="161" customWidth="1"/>
    <col min="11787" max="11787" width="4.5" style="161" customWidth="1"/>
    <col min="11788" max="11790" width="9.33203125" style="161" customWidth="1"/>
    <col min="11791" max="12032" width="0" style="161" hidden="1"/>
    <col min="12033" max="12033" width="4.1640625" style="161" customWidth="1"/>
    <col min="12034" max="12034" width="6.1640625" style="161" customWidth="1"/>
    <col min="12035" max="12035" width="4.83203125" style="161" customWidth="1"/>
    <col min="12036" max="12036" width="25.1640625" style="161" customWidth="1"/>
    <col min="12037" max="12037" width="15" style="161" customWidth="1"/>
    <col min="12038" max="12040" width="9.83203125" style="161" customWidth="1"/>
    <col min="12041" max="12041" width="10" style="161" customWidth="1"/>
    <col min="12042" max="12042" width="15" style="161" customWidth="1"/>
    <col min="12043" max="12043" width="4.5" style="161" customWidth="1"/>
    <col min="12044" max="12046" width="9.33203125" style="161" customWidth="1"/>
    <col min="12047" max="12288" width="0" style="161" hidden="1"/>
    <col min="12289" max="12289" width="4.1640625" style="161" customWidth="1"/>
    <col min="12290" max="12290" width="6.1640625" style="161" customWidth="1"/>
    <col min="12291" max="12291" width="4.83203125" style="161" customWidth="1"/>
    <col min="12292" max="12292" width="25.1640625" style="161" customWidth="1"/>
    <col min="12293" max="12293" width="15" style="161" customWidth="1"/>
    <col min="12294" max="12296" width="9.83203125" style="161" customWidth="1"/>
    <col min="12297" max="12297" width="10" style="161" customWidth="1"/>
    <col min="12298" max="12298" width="15" style="161" customWidth="1"/>
    <col min="12299" max="12299" width="4.5" style="161" customWidth="1"/>
    <col min="12300" max="12302" width="9.33203125" style="161" customWidth="1"/>
    <col min="12303" max="12544" width="0" style="161" hidden="1"/>
    <col min="12545" max="12545" width="4.1640625" style="161" customWidth="1"/>
    <col min="12546" max="12546" width="6.1640625" style="161" customWidth="1"/>
    <col min="12547" max="12547" width="4.83203125" style="161" customWidth="1"/>
    <col min="12548" max="12548" width="25.1640625" style="161" customWidth="1"/>
    <col min="12549" max="12549" width="15" style="161" customWidth="1"/>
    <col min="12550" max="12552" width="9.83203125" style="161" customWidth="1"/>
    <col min="12553" max="12553" width="10" style="161" customWidth="1"/>
    <col min="12554" max="12554" width="15" style="161" customWidth="1"/>
    <col min="12555" max="12555" width="4.5" style="161" customWidth="1"/>
    <col min="12556" max="12558" width="9.33203125" style="161" customWidth="1"/>
    <col min="12559" max="12800" width="0" style="161" hidden="1"/>
    <col min="12801" max="12801" width="4.1640625" style="161" customWidth="1"/>
    <col min="12802" max="12802" width="6.1640625" style="161" customWidth="1"/>
    <col min="12803" max="12803" width="4.83203125" style="161" customWidth="1"/>
    <col min="12804" max="12804" width="25.1640625" style="161" customWidth="1"/>
    <col min="12805" max="12805" width="15" style="161" customWidth="1"/>
    <col min="12806" max="12808" width="9.83203125" style="161" customWidth="1"/>
    <col min="12809" max="12809" width="10" style="161" customWidth="1"/>
    <col min="12810" max="12810" width="15" style="161" customWidth="1"/>
    <col min="12811" max="12811" width="4.5" style="161" customWidth="1"/>
    <col min="12812" max="12814" width="9.33203125" style="161" customWidth="1"/>
    <col min="12815" max="13056" width="0" style="161" hidden="1"/>
    <col min="13057" max="13057" width="4.1640625" style="161" customWidth="1"/>
    <col min="13058" max="13058" width="6.1640625" style="161" customWidth="1"/>
    <col min="13059" max="13059" width="4.83203125" style="161" customWidth="1"/>
    <col min="13060" max="13060" width="25.1640625" style="161" customWidth="1"/>
    <col min="13061" max="13061" width="15" style="161" customWidth="1"/>
    <col min="13062" max="13064" width="9.83203125" style="161" customWidth="1"/>
    <col min="13065" max="13065" width="10" style="161" customWidth="1"/>
    <col min="13066" max="13066" width="15" style="161" customWidth="1"/>
    <col min="13067" max="13067" width="4.5" style="161" customWidth="1"/>
    <col min="13068" max="13070" width="9.33203125" style="161" customWidth="1"/>
    <col min="13071" max="13312" width="0" style="161" hidden="1"/>
    <col min="13313" max="13313" width="4.1640625" style="161" customWidth="1"/>
    <col min="13314" max="13314" width="6.1640625" style="161" customWidth="1"/>
    <col min="13315" max="13315" width="4.83203125" style="161" customWidth="1"/>
    <col min="13316" max="13316" width="25.1640625" style="161" customWidth="1"/>
    <col min="13317" max="13317" width="15" style="161" customWidth="1"/>
    <col min="13318" max="13320" width="9.83203125" style="161" customWidth="1"/>
    <col min="13321" max="13321" width="10" style="161" customWidth="1"/>
    <col min="13322" max="13322" width="15" style="161" customWidth="1"/>
    <col min="13323" max="13323" width="4.5" style="161" customWidth="1"/>
    <col min="13324" max="13326" width="9.33203125" style="161" customWidth="1"/>
    <col min="13327" max="13568" width="0" style="161" hidden="1"/>
    <col min="13569" max="13569" width="4.1640625" style="161" customWidth="1"/>
    <col min="13570" max="13570" width="6.1640625" style="161" customWidth="1"/>
    <col min="13571" max="13571" width="4.83203125" style="161" customWidth="1"/>
    <col min="13572" max="13572" width="25.1640625" style="161" customWidth="1"/>
    <col min="13573" max="13573" width="15" style="161" customWidth="1"/>
    <col min="13574" max="13576" width="9.83203125" style="161" customWidth="1"/>
    <col min="13577" max="13577" width="10" style="161" customWidth="1"/>
    <col min="13578" max="13578" width="15" style="161" customWidth="1"/>
    <col min="13579" max="13579" width="4.5" style="161" customWidth="1"/>
    <col min="13580" max="13582" width="9.33203125" style="161" customWidth="1"/>
    <col min="13583" max="13824" width="0" style="161" hidden="1"/>
    <col min="13825" max="13825" width="4.1640625" style="161" customWidth="1"/>
    <col min="13826" max="13826" width="6.1640625" style="161" customWidth="1"/>
    <col min="13827" max="13827" width="4.83203125" style="161" customWidth="1"/>
    <col min="13828" max="13828" width="25.1640625" style="161" customWidth="1"/>
    <col min="13829" max="13829" width="15" style="161" customWidth="1"/>
    <col min="13830" max="13832" width="9.83203125" style="161" customWidth="1"/>
    <col min="13833" max="13833" width="10" style="161" customWidth="1"/>
    <col min="13834" max="13834" width="15" style="161" customWidth="1"/>
    <col min="13835" max="13835" width="4.5" style="161" customWidth="1"/>
    <col min="13836" max="13838" width="9.33203125" style="161" customWidth="1"/>
    <col min="13839" max="14080" width="0" style="161" hidden="1"/>
    <col min="14081" max="14081" width="4.1640625" style="161" customWidth="1"/>
    <col min="14082" max="14082" width="6.1640625" style="161" customWidth="1"/>
    <col min="14083" max="14083" width="4.83203125" style="161" customWidth="1"/>
    <col min="14084" max="14084" width="25.1640625" style="161" customWidth="1"/>
    <col min="14085" max="14085" width="15" style="161" customWidth="1"/>
    <col min="14086" max="14088" width="9.83203125" style="161" customWidth="1"/>
    <col min="14089" max="14089" width="10" style="161" customWidth="1"/>
    <col min="14090" max="14090" width="15" style="161" customWidth="1"/>
    <col min="14091" max="14091" width="4.5" style="161" customWidth="1"/>
    <col min="14092" max="14094" width="9.33203125" style="161" customWidth="1"/>
    <col min="14095" max="14336" width="0" style="161" hidden="1"/>
    <col min="14337" max="14337" width="4.1640625" style="161" customWidth="1"/>
    <col min="14338" max="14338" width="6.1640625" style="161" customWidth="1"/>
    <col min="14339" max="14339" width="4.83203125" style="161" customWidth="1"/>
    <col min="14340" max="14340" width="25.1640625" style="161" customWidth="1"/>
    <col min="14341" max="14341" width="15" style="161" customWidth="1"/>
    <col min="14342" max="14344" width="9.83203125" style="161" customWidth="1"/>
    <col min="14345" max="14345" width="10" style="161" customWidth="1"/>
    <col min="14346" max="14346" width="15" style="161" customWidth="1"/>
    <col min="14347" max="14347" width="4.5" style="161" customWidth="1"/>
    <col min="14348" max="14350" width="9.33203125" style="161" customWidth="1"/>
    <col min="14351" max="14592" width="0" style="161" hidden="1"/>
    <col min="14593" max="14593" width="4.1640625" style="161" customWidth="1"/>
    <col min="14594" max="14594" width="6.1640625" style="161" customWidth="1"/>
    <col min="14595" max="14595" width="4.83203125" style="161" customWidth="1"/>
    <col min="14596" max="14596" width="25.1640625" style="161" customWidth="1"/>
    <col min="14597" max="14597" width="15" style="161" customWidth="1"/>
    <col min="14598" max="14600" width="9.83203125" style="161" customWidth="1"/>
    <col min="14601" max="14601" width="10" style="161" customWidth="1"/>
    <col min="14602" max="14602" width="15" style="161" customWidth="1"/>
    <col min="14603" max="14603" width="4.5" style="161" customWidth="1"/>
    <col min="14604" max="14606" width="9.33203125" style="161" customWidth="1"/>
    <col min="14607" max="14848" width="0" style="161" hidden="1"/>
    <col min="14849" max="14849" width="4.1640625" style="161" customWidth="1"/>
    <col min="14850" max="14850" width="6.1640625" style="161" customWidth="1"/>
    <col min="14851" max="14851" width="4.83203125" style="161" customWidth="1"/>
    <col min="14852" max="14852" width="25.1640625" style="161" customWidth="1"/>
    <col min="14853" max="14853" width="15" style="161" customWidth="1"/>
    <col min="14854" max="14856" width="9.83203125" style="161" customWidth="1"/>
    <col min="14857" max="14857" width="10" style="161" customWidth="1"/>
    <col min="14858" max="14858" width="15" style="161" customWidth="1"/>
    <col min="14859" max="14859" width="4.5" style="161" customWidth="1"/>
    <col min="14860" max="14862" width="9.33203125" style="161" customWidth="1"/>
    <col min="14863" max="15104" width="0" style="161" hidden="1"/>
    <col min="15105" max="15105" width="4.1640625" style="161" customWidth="1"/>
    <col min="15106" max="15106" width="6.1640625" style="161" customWidth="1"/>
    <col min="15107" max="15107" width="4.83203125" style="161" customWidth="1"/>
    <col min="15108" max="15108" width="25.1640625" style="161" customWidth="1"/>
    <col min="15109" max="15109" width="15" style="161" customWidth="1"/>
    <col min="15110" max="15112" width="9.83203125" style="161" customWidth="1"/>
    <col min="15113" max="15113" width="10" style="161" customWidth="1"/>
    <col min="15114" max="15114" width="15" style="161" customWidth="1"/>
    <col min="15115" max="15115" width="4.5" style="161" customWidth="1"/>
    <col min="15116" max="15118" width="9.33203125" style="161" customWidth="1"/>
    <col min="15119" max="15360" width="0" style="161" hidden="1"/>
    <col min="15361" max="15361" width="4.1640625" style="161" customWidth="1"/>
    <col min="15362" max="15362" width="6.1640625" style="161" customWidth="1"/>
    <col min="15363" max="15363" width="4.83203125" style="161" customWidth="1"/>
    <col min="15364" max="15364" width="25.1640625" style="161" customWidth="1"/>
    <col min="15365" max="15365" width="15" style="161" customWidth="1"/>
    <col min="15366" max="15368" width="9.83203125" style="161" customWidth="1"/>
    <col min="15369" max="15369" width="10" style="161" customWidth="1"/>
    <col min="15370" max="15370" width="15" style="161" customWidth="1"/>
    <col min="15371" max="15371" width="4.5" style="161" customWidth="1"/>
    <col min="15372" max="15374" width="9.33203125" style="161" customWidth="1"/>
    <col min="15375" max="15616" width="0" style="161" hidden="1"/>
    <col min="15617" max="15617" width="4.1640625" style="161" customWidth="1"/>
    <col min="15618" max="15618" width="6.1640625" style="161" customWidth="1"/>
    <col min="15619" max="15619" width="4.83203125" style="161" customWidth="1"/>
    <col min="15620" max="15620" width="25.1640625" style="161" customWidth="1"/>
    <col min="15621" max="15621" width="15" style="161" customWidth="1"/>
    <col min="15622" max="15624" width="9.83203125" style="161" customWidth="1"/>
    <col min="15625" max="15625" width="10" style="161" customWidth="1"/>
    <col min="15626" max="15626" width="15" style="161" customWidth="1"/>
    <col min="15627" max="15627" width="4.5" style="161" customWidth="1"/>
    <col min="15628" max="15630" width="9.33203125" style="161" customWidth="1"/>
    <col min="15631" max="15872" width="0" style="161" hidden="1"/>
    <col min="15873" max="15873" width="4.1640625" style="161" customWidth="1"/>
    <col min="15874" max="15874" width="6.1640625" style="161" customWidth="1"/>
    <col min="15875" max="15875" width="4.83203125" style="161" customWidth="1"/>
    <col min="15876" max="15876" width="25.1640625" style="161" customWidth="1"/>
    <col min="15877" max="15877" width="15" style="161" customWidth="1"/>
    <col min="15878" max="15880" width="9.83203125" style="161" customWidth="1"/>
    <col min="15881" max="15881" width="10" style="161" customWidth="1"/>
    <col min="15882" max="15882" width="15" style="161" customWidth="1"/>
    <col min="15883" max="15883" width="4.5" style="161" customWidth="1"/>
    <col min="15884" max="15886" width="9.33203125" style="161" customWidth="1"/>
    <col min="15887" max="16128" width="0" style="161" hidden="1"/>
    <col min="16129" max="16129" width="4.1640625" style="161" customWidth="1"/>
    <col min="16130" max="16130" width="6.1640625" style="161" customWidth="1"/>
    <col min="16131" max="16131" width="4.83203125" style="161" customWidth="1"/>
    <col min="16132" max="16132" width="25.1640625" style="161" customWidth="1"/>
    <col min="16133" max="16133" width="15" style="161" customWidth="1"/>
    <col min="16134" max="16136" width="9.83203125" style="161" customWidth="1"/>
    <col min="16137" max="16137" width="10" style="161" customWidth="1"/>
    <col min="16138" max="16138" width="15" style="161" customWidth="1"/>
    <col min="16139" max="16139" width="4.5" style="161" customWidth="1"/>
    <col min="16140" max="16142" width="9.33203125" style="161" customWidth="1"/>
    <col min="16143" max="16384" width="0" style="161" hidden="1"/>
  </cols>
  <sheetData>
    <row r="1" spans="1:14">
      <c r="A1" s="469">
        <v>36</v>
      </c>
      <c r="B1" s="469"/>
      <c r="C1" s="469"/>
      <c r="D1" s="503"/>
      <c r="E1" s="503"/>
      <c r="F1" s="503"/>
      <c r="G1" s="503"/>
      <c r="H1" s="467"/>
      <c r="I1" s="503"/>
      <c r="J1" s="504"/>
      <c r="K1" s="977" t="s">
        <v>559</v>
      </c>
    </row>
    <row r="2" spans="1:14" ht="12" customHeight="1">
      <c r="A2" s="470" t="s">
        <v>1691</v>
      </c>
      <c r="B2" s="854"/>
      <c r="C2" s="854"/>
      <c r="D2" s="854"/>
      <c r="E2" s="854"/>
      <c r="F2" s="854"/>
      <c r="G2" s="854"/>
      <c r="H2" s="854"/>
      <c r="I2" s="854"/>
      <c r="J2" s="854"/>
      <c r="K2" s="978"/>
    </row>
    <row r="3" spans="1:14">
      <c r="A3" s="979" t="s">
        <v>710</v>
      </c>
      <c r="B3" s="980"/>
      <c r="C3" s="980"/>
      <c r="D3" s="980"/>
      <c r="E3" s="980"/>
      <c r="F3" s="980"/>
      <c r="G3" s="980"/>
      <c r="H3" s="980"/>
      <c r="I3" s="980"/>
      <c r="J3" s="980"/>
      <c r="K3" s="981"/>
    </row>
    <row r="4" spans="1:14" ht="5.0999999999999996" customHeight="1">
      <c r="A4" s="982"/>
      <c r="B4" s="498"/>
      <c r="C4" s="498"/>
      <c r="D4" s="498"/>
      <c r="E4" s="498"/>
      <c r="F4" s="498"/>
      <c r="G4" s="498"/>
      <c r="H4" s="498"/>
      <c r="I4" s="498"/>
      <c r="J4" s="498"/>
      <c r="K4" s="983"/>
    </row>
    <row r="5" spans="1:14">
      <c r="A5" s="506" t="s">
        <v>386</v>
      </c>
      <c r="B5" s="746" t="s">
        <v>1692</v>
      </c>
      <c r="C5" s="746"/>
      <c r="D5" s="746"/>
      <c r="E5" s="746"/>
      <c r="F5" s="746"/>
      <c r="G5" s="746"/>
      <c r="H5" s="746"/>
      <c r="I5" s="746"/>
      <c r="J5" s="746"/>
      <c r="K5" s="747"/>
      <c r="L5" s="746"/>
      <c r="M5" s="746"/>
      <c r="N5" s="746"/>
    </row>
    <row r="6" spans="1:14">
      <c r="A6" s="510" t="s">
        <v>1693</v>
      </c>
      <c r="B6" s="746"/>
      <c r="C6" s="746"/>
      <c r="D6" s="746"/>
      <c r="E6" s="746"/>
      <c r="F6" s="746"/>
      <c r="G6" s="746"/>
      <c r="H6" s="746"/>
      <c r="I6" s="746"/>
      <c r="J6" s="746"/>
      <c r="K6" s="747"/>
      <c r="L6" s="746"/>
      <c r="M6" s="746"/>
      <c r="N6" s="746"/>
    </row>
    <row r="7" spans="1:14" ht="5.0999999999999996" customHeight="1">
      <c r="A7" s="510"/>
      <c r="B7" s="746"/>
      <c r="C7" s="746"/>
      <c r="D7" s="746"/>
      <c r="E7" s="746"/>
      <c r="F7" s="746"/>
      <c r="G7" s="746"/>
      <c r="H7" s="746"/>
      <c r="I7" s="746"/>
      <c r="J7" s="746"/>
      <c r="K7" s="747"/>
      <c r="L7" s="746"/>
      <c r="M7" s="746"/>
      <c r="N7" s="746"/>
    </row>
    <row r="8" spans="1:14">
      <c r="A8" s="506" t="s">
        <v>387</v>
      </c>
      <c r="B8" s="746" t="s">
        <v>1694</v>
      </c>
      <c r="C8" s="746"/>
      <c r="D8" s="746"/>
      <c r="E8" s="746"/>
      <c r="F8" s="746"/>
      <c r="G8" s="746"/>
      <c r="H8" s="746"/>
      <c r="I8" s="746"/>
      <c r="J8" s="746"/>
      <c r="K8" s="747"/>
      <c r="L8" s="746"/>
      <c r="M8" s="746"/>
      <c r="N8" s="746"/>
    </row>
    <row r="9" spans="1:14">
      <c r="A9" s="510" t="s">
        <v>1695</v>
      </c>
      <c r="B9" s="746"/>
      <c r="C9" s="746"/>
      <c r="D9" s="746"/>
      <c r="E9" s="746"/>
      <c r="F9" s="746"/>
      <c r="G9" s="746"/>
      <c r="H9" s="746"/>
      <c r="I9" s="746"/>
      <c r="J9" s="746"/>
      <c r="K9" s="747"/>
      <c r="L9" s="746"/>
      <c r="M9" s="746"/>
      <c r="N9" s="746"/>
    </row>
    <row r="10" spans="1:14" ht="5.0999999999999996" customHeight="1">
      <c r="A10" s="510"/>
      <c r="B10" s="746"/>
      <c r="C10" s="746"/>
      <c r="D10" s="746"/>
      <c r="E10" s="746"/>
      <c r="F10" s="746"/>
      <c r="G10" s="746"/>
      <c r="H10" s="746"/>
      <c r="I10" s="746"/>
      <c r="J10" s="746"/>
      <c r="K10" s="747"/>
      <c r="L10" s="746"/>
      <c r="M10" s="746"/>
      <c r="N10" s="746"/>
    </row>
    <row r="11" spans="1:14">
      <c r="A11" s="506" t="s">
        <v>388</v>
      </c>
      <c r="B11" s="746" t="s">
        <v>1696</v>
      </c>
      <c r="C11" s="746"/>
      <c r="D11" s="746"/>
      <c r="E11" s="746"/>
      <c r="F11" s="746"/>
      <c r="G11" s="746"/>
      <c r="H11" s="746"/>
      <c r="I11" s="746"/>
      <c r="J11" s="746"/>
      <c r="K11" s="747"/>
      <c r="L11" s="746"/>
      <c r="M11" s="746"/>
      <c r="N11" s="746"/>
    </row>
    <row r="12" spans="1:14" ht="5.0999999999999996" customHeight="1">
      <c r="A12" s="510"/>
      <c r="B12" s="746"/>
      <c r="C12" s="746"/>
      <c r="D12" s="746"/>
      <c r="E12" s="746"/>
      <c r="F12" s="746"/>
      <c r="G12" s="746"/>
      <c r="H12" s="746"/>
      <c r="I12" s="746"/>
      <c r="J12" s="746"/>
      <c r="K12" s="747"/>
      <c r="L12" s="746"/>
      <c r="M12" s="746"/>
      <c r="N12" s="746"/>
    </row>
    <row r="13" spans="1:14">
      <c r="A13" s="506" t="s">
        <v>389</v>
      </c>
      <c r="B13" s="746" t="s">
        <v>1697</v>
      </c>
      <c r="C13" s="746"/>
      <c r="D13" s="746"/>
      <c r="E13" s="746"/>
      <c r="F13" s="746"/>
      <c r="G13" s="746"/>
      <c r="H13" s="746"/>
      <c r="I13" s="746"/>
      <c r="J13" s="746"/>
      <c r="K13" s="747"/>
      <c r="L13" s="746"/>
      <c r="M13" s="746"/>
      <c r="N13" s="746"/>
    </row>
    <row r="14" spans="1:14" ht="5.0999999999999996" customHeight="1">
      <c r="A14" s="510"/>
      <c r="B14" s="746"/>
      <c r="C14" s="746"/>
      <c r="D14" s="746"/>
      <c r="E14" s="746"/>
      <c r="F14" s="746"/>
      <c r="G14" s="746"/>
      <c r="H14" s="746"/>
      <c r="I14" s="746"/>
      <c r="J14" s="746"/>
      <c r="K14" s="747"/>
      <c r="L14" s="746"/>
      <c r="M14" s="746"/>
      <c r="N14" s="746"/>
    </row>
    <row r="15" spans="1:14">
      <c r="A15" s="506" t="s">
        <v>390</v>
      </c>
      <c r="B15" s="746" t="s">
        <v>1698</v>
      </c>
      <c r="C15" s="746"/>
      <c r="D15" s="746"/>
      <c r="E15" s="746"/>
      <c r="F15" s="746"/>
      <c r="G15" s="746"/>
      <c r="H15" s="746"/>
      <c r="I15" s="746"/>
      <c r="J15" s="746"/>
      <c r="K15" s="747"/>
      <c r="L15" s="746"/>
      <c r="M15" s="746"/>
      <c r="N15" s="746"/>
    </row>
    <row r="16" spans="1:14">
      <c r="A16" s="984" t="s">
        <v>1721</v>
      </c>
      <c r="B16" s="746"/>
      <c r="C16" s="746"/>
      <c r="D16" s="746"/>
      <c r="E16" s="746"/>
      <c r="F16" s="746"/>
      <c r="G16" s="746"/>
      <c r="H16" s="746"/>
      <c r="I16" s="746"/>
      <c r="J16" s="746"/>
      <c r="K16" s="747"/>
      <c r="L16" s="746"/>
      <c r="M16" s="746"/>
      <c r="N16" s="746"/>
    </row>
    <row r="17" spans="1:14">
      <c r="A17" s="509" t="s">
        <v>1722</v>
      </c>
      <c r="B17" s="746"/>
      <c r="C17" s="746"/>
      <c r="D17" s="746"/>
      <c r="E17" s="746"/>
      <c r="F17" s="746"/>
      <c r="G17" s="746"/>
      <c r="H17" s="746"/>
      <c r="I17" s="746"/>
      <c r="J17" s="746"/>
      <c r="K17" s="747"/>
      <c r="L17" s="746"/>
      <c r="M17" s="746"/>
      <c r="N17" s="746"/>
    </row>
    <row r="18" spans="1:14" ht="5.0999999999999996" customHeight="1">
      <c r="A18" s="508"/>
      <c r="B18" s="491"/>
      <c r="C18" s="491"/>
      <c r="D18" s="491"/>
      <c r="E18" s="491"/>
      <c r="F18" s="491"/>
      <c r="G18" s="491"/>
      <c r="H18" s="491"/>
      <c r="I18" s="491"/>
      <c r="J18" s="491"/>
      <c r="K18" s="748"/>
      <c r="L18" s="746"/>
      <c r="M18" s="746"/>
      <c r="N18" s="746"/>
    </row>
    <row r="19" spans="1:14" ht="9.9499999999999993" customHeight="1">
      <c r="A19" s="477"/>
      <c r="B19" s="985"/>
      <c r="C19" s="986"/>
      <c r="D19" s="987"/>
      <c r="E19" s="988"/>
      <c r="F19" s="512" t="s">
        <v>1700</v>
      </c>
      <c r="G19" s="989"/>
      <c r="H19" s="512" t="s">
        <v>1701</v>
      </c>
      <c r="I19" s="989"/>
      <c r="J19" s="987"/>
      <c r="K19" s="477"/>
      <c r="L19" s="746"/>
      <c r="M19" s="746"/>
      <c r="N19" s="746"/>
    </row>
    <row r="20" spans="1:14" ht="9.9499999999999993" customHeight="1">
      <c r="A20" s="480"/>
      <c r="B20" s="990"/>
      <c r="C20" s="991"/>
      <c r="D20" s="747"/>
      <c r="E20" s="480" t="s">
        <v>1357</v>
      </c>
      <c r="F20" s="979" t="s">
        <v>1676</v>
      </c>
      <c r="G20" s="981"/>
      <c r="H20" s="979" t="s">
        <v>1676</v>
      </c>
      <c r="I20" s="981"/>
      <c r="J20" s="481" t="s">
        <v>1357</v>
      </c>
      <c r="K20" s="480"/>
      <c r="L20" s="746"/>
      <c r="M20" s="746"/>
      <c r="N20" s="746"/>
    </row>
    <row r="21" spans="1:14" ht="9.9499999999999993" customHeight="1">
      <c r="A21" s="480" t="s">
        <v>639</v>
      </c>
      <c r="B21" s="990" t="s">
        <v>784</v>
      </c>
      <c r="C21" s="991"/>
      <c r="D21" s="747"/>
      <c r="E21" s="480" t="s">
        <v>1677</v>
      </c>
      <c r="F21" s="480" t="s">
        <v>1678</v>
      </c>
      <c r="G21" s="480"/>
      <c r="H21" s="480"/>
      <c r="I21" s="480"/>
      <c r="J21" s="481" t="s">
        <v>1502</v>
      </c>
      <c r="K21" s="480" t="s">
        <v>639</v>
      </c>
      <c r="L21" s="746"/>
      <c r="M21" s="746"/>
      <c r="N21" s="746"/>
    </row>
    <row r="22" spans="1:14" ht="9.9499999999999993" customHeight="1">
      <c r="A22" s="480" t="s">
        <v>642</v>
      </c>
      <c r="B22" s="990" t="s">
        <v>788</v>
      </c>
      <c r="C22" s="991"/>
      <c r="D22" s="481" t="s">
        <v>785</v>
      </c>
      <c r="E22" s="480" t="s">
        <v>1497</v>
      </c>
      <c r="F22" s="480" t="s">
        <v>1679</v>
      </c>
      <c r="G22" s="480" t="s">
        <v>1680</v>
      </c>
      <c r="H22" s="480" t="s">
        <v>1681</v>
      </c>
      <c r="I22" s="480" t="s">
        <v>1680</v>
      </c>
      <c r="J22" s="481" t="s">
        <v>1682</v>
      </c>
      <c r="K22" s="480" t="s">
        <v>642</v>
      </c>
      <c r="L22" s="746"/>
      <c r="M22" s="746"/>
      <c r="N22" s="746"/>
    </row>
    <row r="23" spans="1:14" ht="9.9499999999999993" customHeight="1">
      <c r="A23" s="749"/>
      <c r="B23" s="749"/>
      <c r="C23" s="746"/>
      <c r="D23" s="747"/>
      <c r="E23" s="480" t="s">
        <v>789</v>
      </c>
      <c r="F23" s="480" t="s">
        <v>919</v>
      </c>
      <c r="G23" s="480" t="s">
        <v>1683</v>
      </c>
      <c r="H23" s="480"/>
      <c r="I23" s="480" t="s">
        <v>1684</v>
      </c>
      <c r="J23" s="481" t="s">
        <v>1685</v>
      </c>
      <c r="K23" s="749"/>
      <c r="L23" s="746"/>
      <c r="M23" s="746"/>
      <c r="N23" s="746"/>
    </row>
    <row r="24" spans="1:14" ht="9.9499999999999993" customHeight="1" thickBot="1">
      <c r="A24" s="992"/>
      <c r="B24" s="992"/>
      <c r="C24" s="491"/>
      <c r="D24" s="485" t="s">
        <v>651</v>
      </c>
      <c r="E24" s="484" t="s">
        <v>652</v>
      </c>
      <c r="F24" s="484" t="s">
        <v>653</v>
      </c>
      <c r="G24" s="484" t="s">
        <v>654</v>
      </c>
      <c r="H24" s="484" t="s">
        <v>655</v>
      </c>
      <c r="I24" s="484" t="s">
        <v>656</v>
      </c>
      <c r="J24" s="484" t="s">
        <v>1087</v>
      </c>
      <c r="K24" s="992"/>
      <c r="L24" s="746"/>
      <c r="M24" s="746"/>
      <c r="N24" s="746"/>
    </row>
    <row r="25" spans="1:14" ht="10.5" customHeight="1">
      <c r="A25" s="749"/>
      <c r="B25" s="747"/>
      <c r="C25" s="501"/>
      <c r="D25" s="481" t="s">
        <v>1650</v>
      </c>
      <c r="E25" s="993"/>
      <c r="F25" s="994"/>
      <c r="G25" s="994"/>
      <c r="H25" s="994"/>
      <c r="I25" s="994"/>
      <c r="J25" s="995"/>
      <c r="K25" s="749"/>
      <c r="L25" s="746"/>
      <c r="M25" s="746"/>
      <c r="N25" s="746"/>
    </row>
    <row r="26" spans="1:14" ht="10.5" customHeight="1">
      <c r="A26" s="484">
        <v>1</v>
      </c>
      <c r="B26" s="856"/>
      <c r="C26" s="490">
        <v>-3</v>
      </c>
      <c r="D26" s="748" t="s">
        <v>1579</v>
      </c>
      <c r="E26" s="996"/>
      <c r="F26" s="748"/>
      <c r="G26" s="748"/>
      <c r="H26" s="748"/>
      <c r="I26" s="748"/>
      <c r="J26" s="997"/>
      <c r="K26" s="484">
        <v>1</v>
      </c>
      <c r="L26" s="746"/>
      <c r="M26" s="746"/>
      <c r="N26" s="746"/>
    </row>
    <row r="27" spans="1:14" ht="10.5" customHeight="1">
      <c r="A27" s="484">
        <v>2</v>
      </c>
      <c r="B27" s="856"/>
      <c r="C27" s="490">
        <f t="shared" ref="C27:C32" si="0">C26-1</f>
        <v>-4</v>
      </c>
      <c r="D27" s="748" t="s">
        <v>1580</v>
      </c>
      <c r="E27" s="996"/>
      <c r="F27" s="748"/>
      <c r="G27" s="748"/>
      <c r="H27" s="748"/>
      <c r="I27" s="748"/>
      <c r="J27" s="997"/>
      <c r="K27" s="484">
        <v>2</v>
      </c>
      <c r="L27" s="746"/>
      <c r="M27" s="746"/>
      <c r="N27" s="746"/>
    </row>
    <row r="28" spans="1:14" ht="10.5" customHeight="1">
      <c r="A28" s="484">
        <v>3</v>
      </c>
      <c r="B28" s="856"/>
      <c r="C28" s="490">
        <f t="shared" si="0"/>
        <v>-5</v>
      </c>
      <c r="D28" s="748" t="s">
        <v>1581</v>
      </c>
      <c r="E28" s="996"/>
      <c r="F28" s="748"/>
      <c r="G28" s="748"/>
      <c r="H28" s="748"/>
      <c r="I28" s="748"/>
      <c r="J28" s="997"/>
      <c r="K28" s="484">
        <v>3</v>
      </c>
      <c r="L28" s="746"/>
      <c r="M28" s="746"/>
      <c r="N28" s="746"/>
    </row>
    <row r="29" spans="1:14" ht="10.5" customHeight="1">
      <c r="A29" s="484">
        <v>4</v>
      </c>
      <c r="B29" s="856"/>
      <c r="C29" s="490">
        <f t="shared" si="0"/>
        <v>-6</v>
      </c>
      <c r="D29" s="748" t="s">
        <v>1582</v>
      </c>
      <c r="E29" s="996"/>
      <c r="F29" s="748"/>
      <c r="G29" s="748"/>
      <c r="H29" s="748"/>
      <c r="I29" s="748"/>
      <c r="J29" s="997"/>
      <c r="K29" s="484">
        <v>4</v>
      </c>
      <c r="L29" s="746"/>
      <c r="M29" s="746"/>
      <c r="N29" s="746"/>
    </row>
    <row r="30" spans="1:14" ht="10.5" customHeight="1">
      <c r="A30" s="484">
        <v>5</v>
      </c>
      <c r="B30" s="856"/>
      <c r="C30" s="490">
        <f t="shared" si="0"/>
        <v>-7</v>
      </c>
      <c r="D30" s="748" t="s">
        <v>1583</v>
      </c>
      <c r="E30" s="996"/>
      <c r="F30" s="748"/>
      <c r="G30" s="748"/>
      <c r="H30" s="748"/>
      <c r="I30" s="748"/>
      <c r="J30" s="997"/>
      <c r="K30" s="484">
        <v>5</v>
      </c>
      <c r="L30" s="746"/>
      <c r="M30" s="746"/>
      <c r="N30" s="746"/>
    </row>
    <row r="31" spans="1:14" ht="10.5" customHeight="1">
      <c r="A31" s="484">
        <v>6</v>
      </c>
      <c r="B31" s="856"/>
      <c r="C31" s="490">
        <f t="shared" si="0"/>
        <v>-8</v>
      </c>
      <c r="D31" s="748" t="s">
        <v>1584</v>
      </c>
      <c r="E31" s="996"/>
      <c r="F31" s="748"/>
      <c r="G31" s="748"/>
      <c r="H31" s="748"/>
      <c r="I31" s="748"/>
      <c r="J31" s="997"/>
      <c r="K31" s="484">
        <v>6</v>
      </c>
      <c r="L31" s="746"/>
      <c r="M31" s="746"/>
      <c r="N31" s="746"/>
    </row>
    <row r="32" spans="1:14" ht="10.5" customHeight="1">
      <c r="A32" s="484">
        <v>7</v>
      </c>
      <c r="B32" s="856"/>
      <c r="C32" s="490">
        <f t="shared" si="0"/>
        <v>-9</v>
      </c>
      <c r="D32" s="748" t="s">
        <v>1585</v>
      </c>
      <c r="E32" s="996"/>
      <c r="F32" s="748"/>
      <c r="G32" s="748"/>
      <c r="H32" s="748"/>
      <c r="I32" s="748"/>
      <c r="J32" s="997"/>
      <c r="K32" s="484">
        <v>7</v>
      </c>
      <c r="L32" s="746"/>
      <c r="M32" s="746"/>
      <c r="N32" s="746"/>
    </row>
    <row r="33" spans="1:14" ht="10.5" customHeight="1">
      <c r="A33" s="484">
        <v>8</v>
      </c>
      <c r="B33" s="856"/>
      <c r="C33" s="490">
        <v>-11</v>
      </c>
      <c r="D33" s="748" t="s">
        <v>1586</v>
      </c>
      <c r="E33" s="996"/>
      <c r="F33" s="748"/>
      <c r="G33" s="748"/>
      <c r="H33" s="748"/>
      <c r="I33" s="748"/>
      <c r="J33" s="997"/>
      <c r="K33" s="484">
        <v>8</v>
      </c>
      <c r="L33" s="746"/>
      <c r="M33" s="746"/>
      <c r="N33" s="746"/>
    </row>
    <row r="34" spans="1:14" ht="10.5" customHeight="1">
      <c r="A34" s="484">
        <v>9</v>
      </c>
      <c r="B34" s="856"/>
      <c r="C34" s="490">
        <v>-13</v>
      </c>
      <c r="D34" s="748" t="s">
        <v>1587</v>
      </c>
      <c r="E34" s="996"/>
      <c r="F34" s="748"/>
      <c r="G34" s="748"/>
      <c r="H34" s="748"/>
      <c r="I34" s="748"/>
      <c r="J34" s="997"/>
      <c r="K34" s="484">
        <v>9</v>
      </c>
      <c r="L34" s="746"/>
      <c r="M34" s="746"/>
      <c r="N34" s="746"/>
    </row>
    <row r="35" spans="1:14" ht="10.5" customHeight="1">
      <c r="A35" s="484">
        <v>10</v>
      </c>
      <c r="B35" s="856"/>
      <c r="C35" s="490">
        <v>-16</v>
      </c>
      <c r="D35" s="748" t="s">
        <v>1588</v>
      </c>
      <c r="E35" s="996"/>
      <c r="F35" s="748"/>
      <c r="G35" s="748"/>
      <c r="H35" s="748"/>
      <c r="I35" s="748"/>
      <c r="J35" s="997"/>
      <c r="K35" s="484">
        <v>10</v>
      </c>
      <c r="L35" s="746"/>
      <c r="M35" s="746"/>
      <c r="N35" s="746"/>
    </row>
    <row r="36" spans="1:14" ht="10.5" customHeight="1">
      <c r="A36" s="484">
        <v>11</v>
      </c>
      <c r="B36" s="856"/>
      <c r="C36" s="490">
        <f>C35-1</f>
        <v>-17</v>
      </c>
      <c r="D36" s="748" t="s">
        <v>1589</v>
      </c>
      <c r="E36" s="996"/>
      <c r="F36" s="748"/>
      <c r="G36" s="748"/>
      <c r="H36" s="748"/>
      <c r="I36" s="748"/>
      <c r="J36" s="997"/>
      <c r="K36" s="484">
        <v>11</v>
      </c>
      <c r="L36" s="746"/>
      <c r="M36" s="746"/>
      <c r="N36" s="746"/>
    </row>
    <row r="37" spans="1:14" ht="10.5" customHeight="1">
      <c r="A37" s="484">
        <v>12</v>
      </c>
      <c r="B37" s="856"/>
      <c r="C37" s="490">
        <f>C36-1</f>
        <v>-18</v>
      </c>
      <c r="D37" s="748" t="s">
        <v>1590</v>
      </c>
      <c r="E37" s="996"/>
      <c r="F37" s="748"/>
      <c r="G37" s="748"/>
      <c r="H37" s="748"/>
      <c r="I37" s="748"/>
      <c r="J37" s="997"/>
      <c r="K37" s="484">
        <v>12</v>
      </c>
      <c r="L37" s="746"/>
      <c r="M37" s="746"/>
      <c r="N37" s="746"/>
    </row>
    <row r="38" spans="1:14" ht="10.5" customHeight="1">
      <c r="A38" s="484">
        <v>13</v>
      </c>
      <c r="B38" s="856"/>
      <c r="C38" s="490">
        <f>C37-1</f>
        <v>-19</v>
      </c>
      <c r="D38" s="748" t="s">
        <v>1591</v>
      </c>
      <c r="E38" s="996"/>
      <c r="F38" s="748" t="s">
        <v>1723</v>
      </c>
      <c r="G38" s="748"/>
      <c r="H38" s="748"/>
      <c r="I38" s="748"/>
      <c r="J38" s="997"/>
      <c r="K38" s="484">
        <v>13</v>
      </c>
      <c r="L38" s="746"/>
      <c r="M38" s="746"/>
      <c r="N38" s="746"/>
    </row>
    <row r="39" spans="1:14" ht="10.5" customHeight="1">
      <c r="A39" s="484">
        <v>14</v>
      </c>
      <c r="B39" s="856"/>
      <c r="C39" s="490">
        <f>C38-1</f>
        <v>-20</v>
      </c>
      <c r="D39" s="748" t="s">
        <v>1592</v>
      </c>
      <c r="E39" s="996"/>
      <c r="F39" s="748"/>
      <c r="G39" s="748"/>
      <c r="H39" s="748"/>
      <c r="I39" s="748"/>
      <c r="J39" s="997"/>
      <c r="K39" s="484">
        <v>14</v>
      </c>
      <c r="L39" s="746"/>
      <c r="M39" s="746"/>
      <c r="N39" s="746"/>
    </row>
    <row r="40" spans="1:14" ht="10.5" customHeight="1">
      <c r="A40" s="484">
        <v>15</v>
      </c>
      <c r="B40" s="856"/>
      <c r="C40" s="490">
        <v>-22</v>
      </c>
      <c r="D40" s="748" t="s">
        <v>1593</v>
      </c>
      <c r="E40" s="996"/>
      <c r="F40" s="748"/>
      <c r="G40" s="748"/>
      <c r="H40" s="748"/>
      <c r="I40" s="748"/>
      <c r="J40" s="997"/>
      <c r="K40" s="484">
        <v>15</v>
      </c>
      <c r="L40" s="746"/>
      <c r="M40" s="746"/>
      <c r="N40" s="746"/>
    </row>
    <row r="41" spans="1:14" ht="10.5" customHeight="1">
      <c r="A41" s="484">
        <v>16</v>
      </c>
      <c r="B41" s="856"/>
      <c r="C41" s="490">
        <f>C40-1</f>
        <v>-23</v>
      </c>
      <c r="D41" s="748" t="s">
        <v>1594</v>
      </c>
      <c r="E41" s="996"/>
      <c r="F41" s="748"/>
      <c r="G41" s="748"/>
      <c r="H41" s="748"/>
      <c r="I41" s="748"/>
      <c r="J41" s="997"/>
      <c r="K41" s="484">
        <v>16</v>
      </c>
      <c r="L41" s="746"/>
      <c r="M41" s="746"/>
      <c r="N41" s="746"/>
    </row>
    <row r="42" spans="1:14" ht="10.5" customHeight="1">
      <c r="A42" s="484">
        <v>17</v>
      </c>
      <c r="B42" s="856"/>
      <c r="C42" s="490">
        <f>C41-1</f>
        <v>-24</v>
      </c>
      <c r="D42" s="748" t="s">
        <v>1595</v>
      </c>
      <c r="E42" s="996"/>
      <c r="F42" s="748"/>
      <c r="G42" s="748"/>
      <c r="H42" s="748"/>
      <c r="I42" s="748"/>
      <c r="J42" s="997"/>
      <c r="K42" s="484">
        <v>17</v>
      </c>
      <c r="L42" s="746"/>
      <c r="M42" s="746"/>
      <c r="N42" s="746"/>
    </row>
    <row r="43" spans="1:14" ht="10.5" customHeight="1">
      <c r="A43" s="484">
        <v>18</v>
      </c>
      <c r="B43" s="856"/>
      <c r="C43" s="490">
        <f>C42-1</f>
        <v>-25</v>
      </c>
      <c r="D43" s="748" t="s">
        <v>1596</v>
      </c>
      <c r="E43" s="996"/>
      <c r="F43" s="748"/>
      <c r="G43" s="748"/>
      <c r="H43" s="748"/>
      <c r="I43" s="748"/>
      <c r="J43" s="997"/>
      <c r="K43" s="484">
        <v>18</v>
      </c>
      <c r="L43" s="746"/>
      <c r="M43" s="746"/>
      <c r="N43" s="746"/>
    </row>
    <row r="44" spans="1:14" ht="10.5" customHeight="1">
      <c r="A44" s="484">
        <v>19</v>
      </c>
      <c r="B44" s="856"/>
      <c r="C44" s="490">
        <f>C43-1</f>
        <v>-26</v>
      </c>
      <c r="D44" s="748" t="s">
        <v>1597</v>
      </c>
      <c r="E44" s="996"/>
      <c r="F44" s="748"/>
      <c r="G44" s="748"/>
      <c r="H44" s="748"/>
      <c r="I44" s="748"/>
      <c r="J44" s="997"/>
      <c r="K44" s="484">
        <v>19</v>
      </c>
      <c r="L44" s="746"/>
      <c r="M44" s="746"/>
      <c r="N44" s="746"/>
    </row>
    <row r="45" spans="1:14" ht="10.5" customHeight="1">
      <c r="A45" s="484">
        <v>20</v>
      </c>
      <c r="B45" s="856"/>
      <c r="C45" s="490">
        <f>C44-1</f>
        <v>-27</v>
      </c>
      <c r="D45" s="748" t="s">
        <v>1598</v>
      </c>
      <c r="E45" s="996"/>
      <c r="F45" s="748"/>
      <c r="G45" s="748"/>
      <c r="H45" s="748"/>
      <c r="I45" s="748"/>
      <c r="J45" s="997"/>
      <c r="K45" s="484">
        <v>20</v>
      </c>
      <c r="L45" s="746"/>
      <c r="M45" s="746"/>
      <c r="N45" s="746"/>
    </row>
    <row r="46" spans="1:14" ht="10.5" customHeight="1">
      <c r="A46" s="484">
        <v>21</v>
      </c>
      <c r="B46" s="856"/>
      <c r="C46" s="490">
        <v>-29</v>
      </c>
      <c r="D46" s="748" t="s">
        <v>1599</v>
      </c>
      <c r="E46" s="996"/>
      <c r="F46" s="748"/>
      <c r="G46" s="748"/>
      <c r="H46" s="748"/>
      <c r="I46" s="748"/>
      <c r="J46" s="997"/>
      <c r="K46" s="484">
        <v>21</v>
      </c>
      <c r="L46" s="746"/>
      <c r="M46" s="746"/>
      <c r="N46" s="746"/>
    </row>
    <row r="47" spans="1:14" ht="10.5" customHeight="1">
      <c r="A47" s="484">
        <v>22</v>
      </c>
      <c r="B47" s="856"/>
      <c r="C47" s="490">
        <v>-31</v>
      </c>
      <c r="D47" s="748" t="s">
        <v>1600</v>
      </c>
      <c r="E47" s="996"/>
      <c r="F47" s="748"/>
      <c r="G47" s="748"/>
      <c r="H47" s="748"/>
      <c r="I47" s="748"/>
      <c r="J47" s="997"/>
      <c r="K47" s="484">
        <v>22</v>
      </c>
      <c r="L47" s="746"/>
      <c r="M47" s="746"/>
      <c r="N47" s="746"/>
    </row>
    <row r="48" spans="1:14" ht="10.5" customHeight="1">
      <c r="A48" s="484">
        <v>23</v>
      </c>
      <c r="B48" s="856"/>
      <c r="C48" s="490">
        <v>-35</v>
      </c>
      <c r="D48" s="748" t="s">
        <v>1601</v>
      </c>
      <c r="E48" s="996"/>
      <c r="F48" s="748"/>
      <c r="G48" s="748"/>
      <c r="H48" s="748"/>
      <c r="I48" s="748"/>
      <c r="J48" s="997"/>
      <c r="K48" s="484">
        <v>23</v>
      </c>
      <c r="L48" s="746"/>
      <c r="M48" s="746"/>
      <c r="N48" s="746"/>
    </row>
    <row r="49" spans="1:14" ht="10.5" customHeight="1">
      <c r="A49" s="484">
        <v>24</v>
      </c>
      <c r="B49" s="856"/>
      <c r="C49" s="490">
        <v>-37</v>
      </c>
      <c r="D49" s="748" t="s">
        <v>1602</v>
      </c>
      <c r="E49" s="996"/>
      <c r="F49" s="748"/>
      <c r="G49" s="748"/>
      <c r="H49" s="748"/>
      <c r="I49" s="748"/>
      <c r="J49" s="997"/>
      <c r="K49" s="484">
        <v>24</v>
      </c>
      <c r="L49" s="746"/>
      <c r="M49" s="746"/>
      <c r="N49" s="746"/>
    </row>
    <row r="50" spans="1:14" ht="10.5" customHeight="1">
      <c r="A50" s="484">
        <v>25</v>
      </c>
      <c r="B50" s="856"/>
      <c r="C50" s="490">
        <v>-39</v>
      </c>
      <c r="D50" s="748" t="s">
        <v>1686</v>
      </c>
      <c r="E50" s="996"/>
      <c r="F50" s="748"/>
      <c r="G50" s="748"/>
      <c r="H50" s="748"/>
      <c r="I50" s="748"/>
      <c r="J50" s="997"/>
      <c r="K50" s="484">
        <v>25</v>
      </c>
      <c r="L50" s="746"/>
      <c r="M50" s="746"/>
      <c r="N50" s="746"/>
    </row>
    <row r="51" spans="1:14" ht="10.5" customHeight="1">
      <c r="A51" s="484">
        <v>26</v>
      </c>
      <c r="B51" s="856"/>
      <c r="C51" s="490">
        <v>-44</v>
      </c>
      <c r="D51" s="748" t="s">
        <v>1702</v>
      </c>
      <c r="E51" s="996"/>
      <c r="F51" s="748"/>
      <c r="G51" s="748"/>
      <c r="H51" s="748"/>
      <c r="I51" s="748"/>
      <c r="J51" s="997"/>
      <c r="K51" s="484">
        <v>26</v>
      </c>
      <c r="L51" s="746"/>
      <c r="M51" s="746"/>
      <c r="N51" s="746"/>
    </row>
    <row r="52" spans="1:14" ht="9.75" customHeight="1">
      <c r="A52" s="484">
        <v>27</v>
      </c>
      <c r="B52" s="856"/>
      <c r="C52" s="490">
        <v>-45</v>
      </c>
      <c r="D52" s="748" t="s">
        <v>1605</v>
      </c>
      <c r="E52" s="996"/>
      <c r="F52" s="748"/>
      <c r="G52" s="748"/>
      <c r="H52" s="748"/>
      <c r="I52" s="748"/>
      <c r="J52" s="997"/>
      <c r="K52" s="484">
        <v>27</v>
      </c>
      <c r="L52" s="746"/>
      <c r="M52" s="746"/>
      <c r="N52" s="746"/>
    </row>
    <row r="53" spans="1:14" ht="10.5" customHeight="1">
      <c r="A53" s="484">
        <v>28</v>
      </c>
      <c r="B53" s="856"/>
      <c r="C53" s="490"/>
      <c r="D53" s="748" t="s">
        <v>1655</v>
      </c>
      <c r="E53" s="996"/>
      <c r="F53" s="748"/>
      <c r="G53" s="748"/>
      <c r="H53" s="748"/>
      <c r="I53" s="748"/>
      <c r="J53" s="997"/>
      <c r="K53" s="484">
        <v>28</v>
      </c>
      <c r="L53" s="746"/>
      <c r="M53" s="746"/>
      <c r="N53" s="746"/>
    </row>
    <row r="54" spans="1:14" ht="10.5" customHeight="1">
      <c r="A54" s="484">
        <v>29</v>
      </c>
      <c r="B54" s="856"/>
      <c r="C54" s="490"/>
      <c r="D54" s="748" t="s">
        <v>1687</v>
      </c>
      <c r="E54" s="996"/>
      <c r="F54" s="748"/>
      <c r="G54" s="748"/>
      <c r="H54" s="748"/>
      <c r="I54" s="748"/>
      <c r="J54" s="997"/>
      <c r="K54" s="484">
        <v>29</v>
      </c>
      <c r="L54" s="746"/>
      <c r="M54" s="746"/>
      <c r="N54" s="746"/>
    </row>
    <row r="55" spans="1:14" ht="10.5" customHeight="1" thickBot="1">
      <c r="A55" s="998">
        <v>30</v>
      </c>
      <c r="B55" s="998"/>
      <c r="C55" s="999"/>
      <c r="D55" s="1000" t="s">
        <v>1657</v>
      </c>
      <c r="E55" s="1001"/>
      <c r="F55" s="1002"/>
      <c r="G55" s="1002"/>
      <c r="H55" s="1002"/>
      <c r="I55" s="1002"/>
      <c r="J55" s="1003"/>
      <c r="K55" s="998">
        <v>30</v>
      </c>
      <c r="L55" s="746"/>
      <c r="M55" s="746"/>
      <c r="N55" s="746"/>
    </row>
    <row r="56" spans="1:14" ht="10.5" customHeight="1" thickTop="1">
      <c r="A56" s="749"/>
      <c r="B56" s="851"/>
      <c r="C56" s="991"/>
      <c r="D56" s="481" t="s">
        <v>1658</v>
      </c>
      <c r="E56" s="1004"/>
      <c r="F56" s="747"/>
      <c r="G56" s="747"/>
      <c r="H56" s="747"/>
      <c r="I56" s="747"/>
      <c r="J56" s="1005"/>
      <c r="K56" s="749"/>
      <c r="L56" s="746"/>
      <c r="M56" s="746"/>
      <c r="N56" s="746"/>
    </row>
    <row r="57" spans="1:14" ht="10.5" customHeight="1">
      <c r="A57" s="484">
        <v>31</v>
      </c>
      <c r="B57" s="748"/>
      <c r="C57" s="490">
        <v>-52</v>
      </c>
      <c r="D57" s="748" t="s">
        <v>1608</v>
      </c>
      <c r="E57" s="996"/>
      <c r="F57" s="748"/>
      <c r="G57" s="748"/>
      <c r="H57" s="748"/>
      <c r="I57" s="748"/>
      <c r="J57" s="997"/>
      <c r="K57" s="484">
        <v>31</v>
      </c>
      <c r="L57" s="746"/>
      <c r="M57" s="746"/>
      <c r="N57" s="746"/>
    </row>
    <row r="58" spans="1:14" ht="10.5" customHeight="1">
      <c r="A58" s="484">
        <v>32</v>
      </c>
      <c r="B58" s="748"/>
      <c r="C58" s="490">
        <f t="shared" ref="C58:C64" si="1">C57-1</f>
        <v>-53</v>
      </c>
      <c r="D58" s="748" t="s">
        <v>1609</v>
      </c>
      <c r="E58" s="996"/>
      <c r="F58" s="748"/>
      <c r="G58" s="748"/>
      <c r="H58" s="748"/>
      <c r="I58" s="748"/>
      <c r="J58" s="997"/>
      <c r="K58" s="484">
        <v>32</v>
      </c>
      <c r="L58" s="746"/>
      <c r="M58" s="746"/>
      <c r="N58" s="746"/>
    </row>
    <row r="59" spans="1:14" ht="10.5" customHeight="1">
      <c r="A59" s="484">
        <v>33</v>
      </c>
      <c r="B59" s="856"/>
      <c r="C59" s="490">
        <f t="shared" si="1"/>
        <v>-54</v>
      </c>
      <c r="D59" s="748" t="s">
        <v>1610</v>
      </c>
      <c r="E59" s="996"/>
      <c r="F59" s="748"/>
      <c r="G59" s="748"/>
      <c r="H59" s="748"/>
      <c r="I59" s="748"/>
      <c r="J59" s="997"/>
      <c r="K59" s="484">
        <v>33</v>
      </c>
      <c r="L59" s="746"/>
      <c r="M59" s="746"/>
      <c r="N59" s="746"/>
    </row>
    <row r="60" spans="1:14" ht="10.5" customHeight="1">
      <c r="A60" s="484">
        <v>34</v>
      </c>
      <c r="B60" s="748"/>
      <c r="C60" s="490">
        <f t="shared" si="1"/>
        <v>-55</v>
      </c>
      <c r="D60" s="748" t="s">
        <v>1611</v>
      </c>
      <c r="E60" s="996"/>
      <c r="F60" s="748"/>
      <c r="G60" s="748"/>
      <c r="H60" s="748"/>
      <c r="I60" s="748"/>
      <c r="J60" s="997"/>
      <c r="K60" s="484">
        <v>34</v>
      </c>
      <c r="L60" s="746"/>
      <c r="M60" s="746"/>
      <c r="N60" s="746"/>
    </row>
    <row r="61" spans="1:14" ht="10.5" customHeight="1">
      <c r="A61" s="484">
        <v>35</v>
      </c>
      <c r="B61" s="748"/>
      <c r="C61" s="490">
        <f t="shared" si="1"/>
        <v>-56</v>
      </c>
      <c r="D61" s="748" t="s">
        <v>175</v>
      </c>
      <c r="E61" s="996"/>
      <c r="F61" s="748"/>
      <c r="G61" s="748"/>
      <c r="H61" s="748"/>
      <c r="I61" s="748"/>
      <c r="J61" s="997"/>
      <c r="K61" s="484">
        <v>35</v>
      </c>
      <c r="L61" s="746"/>
      <c r="M61" s="746"/>
      <c r="N61" s="746"/>
    </row>
    <row r="62" spans="1:14" ht="10.5" customHeight="1">
      <c r="A62" s="484">
        <v>36</v>
      </c>
      <c r="B62" s="748"/>
      <c r="C62" s="490">
        <f t="shared" si="1"/>
        <v>-57</v>
      </c>
      <c r="D62" s="748" t="s">
        <v>1612</v>
      </c>
      <c r="E62" s="996"/>
      <c r="F62" s="748"/>
      <c r="G62" s="748"/>
      <c r="H62" s="748"/>
      <c r="I62" s="748"/>
      <c r="J62" s="997"/>
      <c r="K62" s="484">
        <v>36</v>
      </c>
      <c r="L62" s="746"/>
      <c r="M62" s="746"/>
      <c r="N62" s="746"/>
    </row>
    <row r="63" spans="1:14" ht="10.5" customHeight="1">
      <c r="A63" s="484">
        <v>37</v>
      </c>
      <c r="B63" s="748"/>
      <c r="C63" s="490">
        <f t="shared" si="1"/>
        <v>-58</v>
      </c>
      <c r="D63" s="748" t="s">
        <v>1613</v>
      </c>
      <c r="E63" s="996"/>
      <c r="F63" s="748"/>
      <c r="G63" s="748"/>
      <c r="H63" s="748"/>
      <c r="I63" s="748"/>
      <c r="J63" s="997"/>
      <c r="K63" s="484">
        <v>37</v>
      </c>
      <c r="L63" s="746"/>
      <c r="M63" s="746"/>
      <c r="N63" s="746"/>
    </row>
    <row r="64" spans="1:14" ht="10.5" customHeight="1">
      <c r="A64" s="484">
        <v>38</v>
      </c>
      <c r="B64" s="748"/>
      <c r="C64" s="490">
        <f t="shared" si="1"/>
        <v>-59</v>
      </c>
      <c r="D64" s="748" t="s">
        <v>1688</v>
      </c>
      <c r="E64" s="996"/>
      <c r="F64" s="748"/>
      <c r="G64" s="748"/>
      <c r="H64" s="748"/>
      <c r="I64" s="748"/>
      <c r="J64" s="997"/>
      <c r="K64" s="484">
        <v>38</v>
      </c>
      <c r="L64" s="746"/>
      <c r="M64" s="746"/>
      <c r="N64" s="746"/>
    </row>
    <row r="65" spans="1:14" ht="10.5" customHeight="1">
      <c r="A65" s="484">
        <v>39</v>
      </c>
      <c r="B65" s="748"/>
      <c r="C65" s="490"/>
      <c r="D65" s="748" t="s">
        <v>1687</v>
      </c>
      <c r="E65" s="996"/>
      <c r="F65" s="748"/>
      <c r="G65" s="748"/>
      <c r="H65" s="748"/>
      <c r="I65" s="748"/>
      <c r="J65" s="997"/>
      <c r="K65" s="484">
        <v>39</v>
      </c>
      <c r="L65" s="746"/>
      <c r="M65" s="746"/>
      <c r="N65" s="746"/>
    </row>
    <row r="66" spans="1:14" ht="10.5" customHeight="1" thickBot="1">
      <c r="A66" s="998">
        <v>40</v>
      </c>
      <c r="B66" s="998"/>
      <c r="C66" s="999"/>
      <c r="D66" s="1000" t="s">
        <v>1660</v>
      </c>
      <c r="E66" s="1001"/>
      <c r="F66" s="1002"/>
      <c r="G66" s="1002"/>
      <c r="H66" s="1002"/>
      <c r="I66" s="1002"/>
      <c r="J66" s="1003"/>
      <c r="K66" s="998">
        <v>40</v>
      </c>
      <c r="L66" s="746"/>
      <c r="M66" s="746"/>
      <c r="N66" s="746"/>
    </row>
    <row r="67" spans="1:14" ht="11.25" customHeight="1" thickTop="1" thickBot="1">
      <c r="A67" s="484">
        <v>41</v>
      </c>
      <c r="B67" s="1006"/>
      <c r="C67" s="490"/>
      <c r="D67" s="485"/>
      <c r="E67" s="1007" t="s">
        <v>766</v>
      </c>
      <c r="F67" s="1008"/>
      <c r="G67" s="1008"/>
      <c r="H67" s="1008"/>
      <c r="I67" s="1008"/>
      <c r="J67" s="1009" t="s">
        <v>766</v>
      </c>
      <c r="K67" s="484">
        <v>41</v>
      </c>
      <c r="L67" s="746"/>
      <c r="M67" s="746"/>
      <c r="N67" s="746"/>
    </row>
    <row r="68" spans="1:14" ht="10.5" customHeight="1">
      <c r="A68" s="506"/>
      <c r="B68" s="482" t="s">
        <v>1703</v>
      </c>
      <c r="C68" s="494"/>
      <c r="D68" s="489"/>
      <c r="E68" s="482"/>
      <c r="F68" s="482"/>
      <c r="G68" s="482"/>
      <c r="H68" s="482"/>
      <c r="I68" s="482"/>
      <c r="J68" s="482"/>
      <c r="K68" s="481"/>
      <c r="L68" s="746"/>
      <c r="M68" s="746"/>
      <c r="N68" s="746"/>
    </row>
    <row r="69" spans="1:14" ht="159" customHeight="1">
      <c r="A69" s="511"/>
      <c r="B69" s="849"/>
      <c r="C69" s="1010"/>
      <c r="D69" s="1010"/>
      <c r="E69" s="1010"/>
      <c r="F69" s="1010"/>
      <c r="G69" s="1010"/>
      <c r="H69" s="1010"/>
      <c r="I69" s="1010"/>
      <c r="J69" s="1010"/>
      <c r="K69" s="1011"/>
      <c r="L69" s="746"/>
      <c r="M69" s="746"/>
      <c r="N69" s="746"/>
    </row>
    <row r="70" spans="1:14" ht="12" customHeight="1">
      <c r="A70" s="501"/>
      <c r="B70" s="501"/>
      <c r="C70" s="501"/>
      <c r="D70" s="501"/>
      <c r="E70" s="501"/>
      <c r="F70" s="501"/>
      <c r="G70" s="501"/>
      <c r="H70" s="501"/>
      <c r="I70" s="501"/>
      <c r="J70" s="501"/>
      <c r="K70" s="504" t="s">
        <v>166</v>
      </c>
    </row>
  </sheetData>
  <printOptions horizontalCentered="1" verticalCentered="1"/>
  <pageMargins left="0.5" right="0.5" top="0.5" bottom="0.5" header="0.5" footer="0.5"/>
  <pageSetup scale="92"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F82"/>
  <sheetViews>
    <sheetView view="pageBreakPreview" zoomScale="70" zoomScaleNormal="55" zoomScaleSheetLayoutView="70" workbookViewId="0"/>
  </sheetViews>
  <sheetFormatPr defaultColWidth="11.33203125" defaultRowHeight="18" customHeight="1"/>
  <cols>
    <col min="1" max="1" width="6.6640625" style="1016" customWidth="1"/>
    <col min="2" max="2" width="78.83203125" style="1016" customWidth="1"/>
    <col min="3" max="3" width="34.33203125" style="1016" customWidth="1"/>
    <col min="4" max="4" width="31.83203125" style="1016" customWidth="1"/>
    <col min="5" max="5" width="35.5" style="1016" customWidth="1"/>
    <col min="6" max="6" width="8.1640625" style="1016" customWidth="1"/>
    <col min="7" max="8" width="11.33203125" style="1016"/>
    <col min="9" max="9" width="7.83203125" style="1016" customWidth="1"/>
    <col min="10" max="10" width="3.1640625" style="1016" customWidth="1"/>
    <col min="11" max="12" width="23" style="1016" customWidth="1"/>
    <col min="13" max="13" width="21.83203125" style="1016" customWidth="1"/>
    <col min="14" max="14" width="16" style="1016" customWidth="1"/>
    <col min="15" max="15" width="3.1640625" style="1016" customWidth="1"/>
    <col min="16" max="16" width="7.83203125" style="1016" customWidth="1"/>
    <col min="17" max="256" width="11.33203125" style="1016"/>
    <col min="257" max="257" width="6.6640625" style="1016" customWidth="1"/>
    <col min="258" max="258" width="78.83203125" style="1016" customWidth="1"/>
    <col min="259" max="259" width="34.33203125" style="1016" customWidth="1"/>
    <col min="260" max="260" width="31.83203125" style="1016" customWidth="1"/>
    <col min="261" max="261" width="35.5" style="1016" customWidth="1"/>
    <col min="262" max="262" width="8.1640625" style="1016" customWidth="1"/>
    <col min="263" max="264" width="11.33203125" style="1016"/>
    <col min="265" max="265" width="7.83203125" style="1016" customWidth="1"/>
    <col min="266" max="266" width="3.1640625" style="1016" customWidth="1"/>
    <col min="267" max="268" width="23" style="1016" customWidth="1"/>
    <col min="269" max="269" width="21.83203125" style="1016" customWidth="1"/>
    <col min="270" max="270" width="16" style="1016" customWidth="1"/>
    <col min="271" max="271" width="3.1640625" style="1016" customWidth="1"/>
    <col min="272" max="272" width="7.83203125" style="1016" customWidth="1"/>
    <col min="273" max="512" width="11.33203125" style="1016"/>
    <col min="513" max="513" width="6.6640625" style="1016" customWidth="1"/>
    <col min="514" max="514" width="78.83203125" style="1016" customWidth="1"/>
    <col min="515" max="515" width="34.33203125" style="1016" customWidth="1"/>
    <col min="516" max="516" width="31.83203125" style="1016" customWidth="1"/>
    <col min="517" max="517" width="35.5" style="1016" customWidth="1"/>
    <col min="518" max="518" width="8.1640625" style="1016" customWidth="1"/>
    <col min="519" max="520" width="11.33203125" style="1016"/>
    <col min="521" max="521" width="7.83203125" style="1016" customWidth="1"/>
    <col min="522" max="522" width="3.1640625" style="1016" customWidth="1"/>
    <col min="523" max="524" width="23" style="1016" customWidth="1"/>
    <col min="525" max="525" width="21.83203125" style="1016" customWidth="1"/>
    <col min="526" max="526" width="16" style="1016" customWidth="1"/>
    <col min="527" max="527" width="3.1640625" style="1016" customWidth="1"/>
    <col min="528" max="528" width="7.83203125" style="1016" customWidth="1"/>
    <col min="529" max="768" width="11.33203125" style="1016"/>
    <col min="769" max="769" width="6.6640625" style="1016" customWidth="1"/>
    <col min="770" max="770" width="78.83203125" style="1016" customWidth="1"/>
    <col min="771" max="771" width="34.33203125" style="1016" customWidth="1"/>
    <col min="772" max="772" width="31.83203125" style="1016" customWidth="1"/>
    <col min="773" max="773" width="35.5" style="1016" customWidth="1"/>
    <col min="774" max="774" width="8.1640625" style="1016" customWidth="1"/>
    <col min="775" max="776" width="11.33203125" style="1016"/>
    <col min="777" max="777" width="7.83203125" style="1016" customWidth="1"/>
    <col min="778" max="778" width="3.1640625" style="1016" customWidth="1"/>
    <col min="779" max="780" width="23" style="1016" customWidth="1"/>
    <col min="781" max="781" width="21.83203125" style="1016" customWidth="1"/>
    <col min="782" max="782" width="16" style="1016" customWidth="1"/>
    <col min="783" max="783" width="3.1640625" style="1016" customWidth="1"/>
    <col min="784" max="784" width="7.83203125" style="1016" customWidth="1"/>
    <col min="785" max="1024" width="11.33203125" style="1016"/>
    <col min="1025" max="1025" width="6.6640625" style="1016" customWidth="1"/>
    <col min="1026" max="1026" width="78.83203125" style="1016" customWidth="1"/>
    <col min="1027" max="1027" width="34.33203125" style="1016" customWidth="1"/>
    <col min="1028" max="1028" width="31.83203125" style="1016" customWidth="1"/>
    <col min="1029" max="1029" width="35.5" style="1016" customWidth="1"/>
    <col min="1030" max="1030" width="8.1640625" style="1016" customWidth="1"/>
    <col min="1031" max="1032" width="11.33203125" style="1016"/>
    <col min="1033" max="1033" width="7.83203125" style="1016" customWidth="1"/>
    <col min="1034" max="1034" width="3.1640625" style="1016" customWidth="1"/>
    <col min="1035" max="1036" width="23" style="1016" customWidth="1"/>
    <col min="1037" max="1037" width="21.83203125" style="1016" customWidth="1"/>
    <col min="1038" max="1038" width="16" style="1016" customWidth="1"/>
    <col min="1039" max="1039" width="3.1640625" style="1016" customWidth="1"/>
    <col min="1040" max="1040" width="7.83203125" style="1016" customWidth="1"/>
    <col min="1041" max="1280" width="11.33203125" style="1016"/>
    <col min="1281" max="1281" width="6.6640625" style="1016" customWidth="1"/>
    <col min="1282" max="1282" width="78.83203125" style="1016" customWidth="1"/>
    <col min="1283" max="1283" width="34.33203125" style="1016" customWidth="1"/>
    <col min="1284" max="1284" width="31.83203125" style="1016" customWidth="1"/>
    <col min="1285" max="1285" width="35.5" style="1016" customWidth="1"/>
    <col min="1286" max="1286" width="8.1640625" style="1016" customWidth="1"/>
    <col min="1287" max="1288" width="11.33203125" style="1016"/>
    <col min="1289" max="1289" width="7.83203125" style="1016" customWidth="1"/>
    <col min="1290" max="1290" width="3.1640625" style="1016" customWidth="1"/>
    <col min="1291" max="1292" width="23" style="1016" customWidth="1"/>
    <col min="1293" max="1293" width="21.83203125" style="1016" customWidth="1"/>
    <col min="1294" max="1294" width="16" style="1016" customWidth="1"/>
    <col min="1295" max="1295" width="3.1640625" style="1016" customWidth="1"/>
    <col min="1296" max="1296" width="7.83203125" style="1016" customWidth="1"/>
    <col min="1297" max="1536" width="11.33203125" style="1016"/>
    <col min="1537" max="1537" width="6.6640625" style="1016" customWidth="1"/>
    <col min="1538" max="1538" width="78.83203125" style="1016" customWidth="1"/>
    <col min="1539" max="1539" width="34.33203125" style="1016" customWidth="1"/>
    <col min="1540" max="1540" width="31.83203125" style="1016" customWidth="1"/>
    <col min="1541" max="1541" width="35.5" style="1016" customWidth="1"/>
    <col min="1542" max="1542" width="8.1640625" style="1016" customWidth="1"/>
    <col min="1543" max="1544" width="11.33203125" style="1016"/>
    <col min="1545" max="1545" width="7.83203125" style="1016" customWidth="1"/>
    <col min="1546" max="1546" width="3.1640625" style="1016" customWidth="1"/>
    <col min="1547" max="1548" width="23" style="1016" customWidth="1"/>
    <col min="1549" max="1549" width="21.83203125" style="1016" customWidth="1"/>
    <col min="1550" max="1550" width="16" style="1016" customWidth="1"/>
    <col min="1551" max="1551" width="3.1640625" style="1016" customWidth="1"/>
    <col min="1552" max="1552" width="7.83203125" style="1016" customWidth="1"/>
    <col min="1553" max="1792" width="11.33203125" style="1016"/>
    <col min="1793" max="1793" width="6.6640625" style="1016" customWidth="1"/>
    <col min="1794" max="1794" width="78.83203125" style="1016" customWidth="1"/>
    <col min="1795" max="1795" width="34.33203125" style="1016" customWidth="1"/>
    <col min="1796" max="1796" width="31.83203125" style="1016" customWidth="1"/>
    <col min="1797" max="1797" width="35.5" style="1016" customWidth="1"/>
    <col min="1798" max="1798" width="8.1640625" style="1016" customWidth="1"/>
    <col min="1799" max="1800" width="11.33203125" style="1016"/>
    <col min="1801" max="1801" width="7.83203125" style="1016" customWidth="1"/>
    <col min="1802" max="1802" width="3.1640625" style="1016" customWidth="1"/>
    <col min="1803" max="1804" width="23" style="1016" customWidth="1"/>
    <col min="1805" max="1805" width="21.83203125" style="1016" customWidth="1"/>
    <col min="1806" max="1806" width="16" style="1016" customWidth="1"/>
    <col min="1807" max="1807" width="3.1640625" style="1016" customWidth="1"/>
    <col min="1808" max="1808" width="7.83203125" style="1016" customWidth="1"/>
    <col min="1809" max="2048" width="11.33203125" style="1016"/>
    <col min="2049" max="2049" width="6.6640625" style="1016" customWidth="1"/>
    <col min="2050" max="2050" width="78.83203125" style="1016" customWidth="1"/>
    <col min="2051" max="2051" width="34.33203125" style="1016" customWidth="1"/>
    <col min="2052" max="2052" width="31.83203125" style="1016" customWidth="1"/>
    <col min="2053" max="2053" width="35.5" style="1016" customWidth="1"/>
    <col min="2054" max="2054" width="8.1640625" style="1016" customWidth="1"/>
    <col min="2055" max="2056" width="11.33203125" style="1016"/>
    <col min="2057" max="2057" width="7.83203125" style="1016" customWidth="1"/>
    <col min="2058" max="2058" width="3.1640625" style="1016" customWidth="1"/>
    <col min="2059" max="2060" width="23" style="1016" customWidth="1"/>
    <col min="2061" max="2061" width="21.83203125" style="1016" customWidth="1"/>
    <col min="2062" max="2062" width="16" style="1016" customWidth="1"/>
    <col min="2063" max="2063" width="3.1640625" style="1016" customWidth="1"/>
    <col min="2064" max="2064" width="7.83203125" style="1016" customWidth="1"/>
    <col min="2065" max="2304" width="11.33203125" style="1016"/>
    <col min="2305" max="2305" width="6.6640625" style="1016" customWidth="1"/>
    <col min="2306" max="2306" width="78.83203125" style="1016" customWidth="1"/>
    <col min="2307" max="2307" width="34.33203125" style="1016" customWidth="1"/>
    <col min="2308" max="2308" width="31.83203125" style="1016" customWidth="1"/>
    <col min="2309" max="2309" width="35.5" style="1016" customWidth="1"/>
    <col min="2310" max="2310" width="8.1640625" style="1016" customWidth="1"/>
    <col min="2311" max="2312" width="11.33203125" style="1016"/>
    <col min="2313" max="2313" width="7.83203125" style="1016" customWidth="1"/>
    <col min="2314" max="2314" width="3.1640625" style="1016" customWidth="1"/>
    <col min="2315" max="2316" width="23" style="1016" customWidth="1"/>
    <col min="2317" max="2317" width="21.83203125" style="1016" customWidth="1"/>
    <col min="2318" max="2318" width="16" style="1016" customWidth="1"/>
    <col min="2319" max="2319" width="3.1640625" style="1016" customWidth="1"/>
    <col min="2320" max="2320" width="7.83203125" style="1016" customWidth="1"/>
    <col min="2321" max="2560" width="11.33203125" style="1016"/>
    <col min="2561" max="2561" width="6.6640625" style="1016" customWidth="1"/>
    <col min="2562" max="2562" width="78.83203125" style="1016" customWidth="1"/>
    <col min="2563" max="2563" width="34.33203125" style="1016" customWidth="1"/>
    <col min="2564" max="2564" width="31.83203125" style="1016" customWidth="1"/>
    <col min="2565" max="2565" width="35.5" style="1016" customWidth="1"/>
    <col min="2566" max="2566" width="8.1640625" style="1016" customWidth="1"/>
    <col min="2567" max="2568" width="11.33203125" style="1016"/>
    <col min="2569" max="2569" width="7.83203125" style="1016" customWidth="1"/>
    <col min="2570" max="2570" width="3.1640625" style="1016" customWidth="1"/>
    <col min="2571" max="2572" width="23" style="1016" customWidth="1"/>
    <col min="2573" max="2573" width="21.83203125" style="1016" customWidth="1"/>
    <col min="2574" max="2574" width="16" style="1016" customWidth="1"/>
    <col min="2575" max="2575" width="3.1640625" style="1016" customWidth="1"/>
    <col min="2576" max="2576" width="7.83203125" style="1016" customWidth="1"/>
    <col min="2577" max="2816" width="11.33203125" style="1016"/>
    <col min="2817" max="2817" width="6.6640625" style="1016" customWidth="1"/>
    <col min="2818" max="2818" width="78.83203125" style="1016" customWidth="1"/>
    <col min="2819" max="2819" width="34.33203125" style="1016" customWidth="1"/>
    <col min="2820" max="2820" width="31.83203125" style="1016" customWidth="1"/>
    <col min="2821" max="2821" width="35.5" style="1016" customWidth="1"/>
    <col min="2822" max="2822" width="8.1640625" style="1016" customWidth="1"/>
    <col min="2823" max="2824" width="11.33203125" style="1016"/>
    <col min="2825" max="2825" width="7.83203125" style="1016" customWidth="1"/>
    <col min="2826" max="2826" width="3.1640625" style="1016" customWidth="1"/>
    <col min="2827" max="2828" width="23" style="1016" customWidth="1"/>
    <col min="2829" max="2829" width="21.83203125" style="1016" customWidth="1"/>
    <col min="2830" max="2830" width="16" style="1016" customWidth="1"/>
    <col min="2831" max="2831" width="3.1640625" style="1016" customWidth="1"/>
    <col min="2832" max="2832" width="7.83203125" style="1016" customWidth="1"/>
    <col min="2833" max="3072" width="11.33203125" style="1016"/>
    <col min="3073" max="3073" width="6.6640625" style="1016" customWidth="1"/>
    <col min="3074" max="3074" width="78.83203125" style="1016" customWidth="1"/>
    <col min="3075" max="3075" width="34.33203125" style="1016" customWidth="1"/>
    <col min="3076" max="3076" width="31.83203125" style="1016" customWidth="1"/>
    <col min="3077" max="3077" width="35.5" style="1016" customWidth="1"/>
    <col min="3078" max="3078" width="8.1640625" style="1016" customWidth="1"/>
    <col min="3079" max="3080" width="11.33203125" style="1016"/>
    <col min="3081" max="3081" width="7.83203125" style="1016" customWidth="1"/>
    <col min="3082" max="3082" width="3.1640625" style="1016" customWidth="1"/>
    <col min="3083" max="3084" width="23" style="1016" customWidth="1"/>
    <col min="3085" max="3085" width="21.83203125" style="1016" customWidth="1"/>
    <col min="3086" max="3086" width="16" style="1016" customWidth="1"/>
    <col min="3087" max="3087" width="3.1640625" style="1016" customWidth="1"/>
    <col min="3088" max="3088" width="7.83203125" style="1016" customWidth="1"/>
    <col min="3089" max="3328" width="11.33203125" style="1016"/>
    <col min="3329" max="3329" width="6.6640625" style="1016" customWidth="1"/>
    <col min="3330" max="3330" width="78.83203125" style="1016" customWidth="1"/>
    <col min="3331" max="3331" width="34.33203125" style="1016" customWidth="1"/>
    <col min="3332" max="3332" width="31.83203125" style="1016" customWidth="1"/>
    <col min="3333" max="3333" width="35.5" style="1016" customWidth="1"/>
    <col min="3334" max="3334" width="8.1640625" style="1016" customWidth="1"/>
    <col min="3335" max="3336" width="11.33203125" style="1016"/>
    <col min="3337" max="3337" width="7.83203125" style="1016" customWidth="1"/>
    <col min="3338" max="3338" width="3.1640625" style="1016" customWidth="1"/>
    <col min="3339" max="3340" width="23" style="1016" customWidth="1"/>
    <col min="3341" max="3341" width="21.83203125" style="1016" customWidth="1"/>
    <col min="3342" max="3342" width="16" style="1016" customWidth="1"/>
    <col min="3343" max="3343" width="3.1640625" style="1016" customWidth="1"/>
    <col min="3344" max="3344" width="7.83203125" style="1016" customWidth="1"/>
    <col min="3345" max="3584" width="11.33203125" style="1016"/>
    <col min="3585" max="3585" width="6.6640625" style="1016" customWidth="1"/>
    <col min="3586" max="3586" width="78.83203125" style="1016" customWidth="1"/>
    <col min="3587" max="3587" width="34.33203125" style="1016" customWidth="1"/>
    <col min="3588" max="3588" width="31.83203125" style="1016" customWidth="1"/>
    <col min="3589" max="3589" width="35.5" style="1016" customWidth="1"/>
    <col min="3590" max="3590" width="8.1640625" style="1016" customWidth="1"/>
    <col min="3591" max="3592" width="11.33203125" style="1016"/>
    <col min="3593" max="3593" width="7.83203125" style="1016" customWidth="1"/>
    <col min="3594" max="3594" width="3.1640625" style="1016" customWidth="1"/>
    <col min="3595" max="3596" width="23" style="1016" customWidth="1"/>
    <col min="3597" max="3597" width="21.83203125" style="1016" customWidth="1"/>
    <col min="3598" max="3598" width="16" style="1016" customWidth="1"/>
    <col min="3599" max="3599" width="3.1640625" style="1016" customWidth="1"/>
    <col min="3600" max="3600" width="7.83203125" style="1016" customWidth="1"/>
    <col min="3601" max="3840" width="11.33203125" style="1016"/>
    <col min="3841" max="3841" width="6.6640625" style="1016" customWidth="1"/>
    <col min="3842" max="3842" width="78.83203125" style="1016" customWidth="1"/>
    <col min="3843" max="3843" width="34.33203125" style="1016" customWidth="1"/>
    <col min="3844" max="3844" width="31.83203125" style="1016" customWidth="1"/>
    <col min="3845" max="3845" width="35.5" style="1016" customWidth="1"/>
    <col min="3846" max="3846" width="8.1640625" style="1016" customWidth="1"/>
    <col min="3847" max="3848" width="11.33203125" style="1016"/>
    <col min="3849" max="3849" width="7.83203125" style="1016" customWidth="1"/>
    <col min="3850" max="3850" width="3.1640625" style="1016" customWidth="1"/>
    <col min="3851" max="3852" width="23" style="1016" customWidth="1"/>
    <col min="3853" max="3853" width="21.83203125" style="1016" customWidth="1"/>
    <col min="3854" max="3854" width="16" style="1016" customWidth="1"/>
    <col min="3855" max="3855" width="3.1640625" style="1016" customWidth="1"/>
    <col min="3856" max="3856" width="7.83203125" style="1016" customWidth="1"/>
    <col min="3857" max="4096" width="11.33203125" style="1016"/>
    <col min="4097" max="4097" width="6.6640625" style="1016" customWidth="1"/>
    <col min="4098" max="4098" width="78.83203125" style="1016" customWidth="1"/>
    <col min="4099" max="4099" width="34.33203125" style="1016" customWidth="1"/>
    <col min="4100" max="4100" width="31.83203125" style="1016" customWidth="1"/>
    <col min="4101" max="4101" width="35.5" style="1016" customWidth="1"/>
    <col min="4102" max="4102" width="8.1640625" style="1016" customWidth="1"/>
    <col min="4103" max="4104" width="11.33203125" style="1016"/>
    <col min="4105" max="4105" width="7.83203125" style="1016" customWidth="1"/>
    <col min="4106" max="4106" width="3.1640625" style="1016" customWidth="1"/>
    <col min="4107" max="4108" width="23" style="1016" customWidth="1"/>
    <col min="4109" max="4109" width="21.83203125" style="1016" customWidth="1"/>
    <col min="4110" max="4110" width="16" style="1016" customWidth="1"/>
    <col min="4111" max="4111" width="3.1640625" style="1016" customWidth="1"/>
    <col min="4112" max="4112" width="7.83203125" style="1016" customWidth="1"/>
    <col min="4113" max="4352" width="11.33203125" style="1016"/>
    <col min="4353" max="4353" width="6.6640625" style="1016" customWidth="1"/>
    <col min="4354" max="4354" width="78.83203125" style="1016" customWidth="1"/>
    <col min="4355" max="4355" width="34.33203125" style="1016" customWidth="1"/>
    <col min="4356" max="4356" width="31.83203125" style="1016" customWidth="1"/>
    <col min="4357" max="4357" width="35.5" style="1016" customWidth="1"/>
    <col min="4358" max="4358" width="8.1640625" style="1016" customWidth="1"/>
    <col min="4359" max="4360" width="11.33203125" style="1016"/>
    <col min="4361" max="4361" width="7.83203125" style="1016" customWidth="1"/>
    <col min="4362" max="4362" width="3.1640625" style="1016" customWidth="1"/>
    <col min="4363" max="4364" width="23" style="1016" customWidth="1"/>
    <col min="4365" max="4365" width="21.83203125" style="1016" customWidth="1"/>
    <col min="4366" max="4366" width="16" style="1016" customWidth="1"/>
    <col min="4367" max="4367" width="3.1640625" style="1016" customWidth="1"/>
    <col min="4368" max="4368" width="7.83203125" style="1016" customWidth="1"/>
    <col min="4369" max="4608" width="11.33203125" style="1016"/>
    <col min="4609" max="4609" width="6.6640625" style="1016" customWidth="1"/>
    <col min="4610" max="4610" width="78.83203125" style="1016" customWidth="1"/>
    <col min="4611" max="4611" width="34.33203125" style="1016" customWidth="1"/>
    <col min="4612" max="4612" width="31.83203125" style="1016" customWidth="1"/>
    <col min="4613" max="4613" width="35.5" style="1016" customWidth="1"/>
    <col min="4614" max="4614" width="8.1640625" style="1016" customWidth="1"/>
    <col min="4615" max="4616" width="11.33203125" style="1016"/>
    <col min="4617" max="4617" width="7.83203125" style="1016" customWidth="1"/>
    <col min="4618" max="4618" width="3.1640625" style="1016" customWidth="1"/>
    <col min="4619" max="4620" width="23" style="1016" customWidth="1"/>
    <col min="4621" max="4621" width="21.83203125" style="1016" customWidth="1"/>
    <col min="4622" max="4622" width="16" style="1016" customWidth="1"/>
    <col min="4623" max="4623" width="3.1640625" style="1016" customWidth="1"/>
    <col min="4624" max="4624" width="7.83203125" style="1016" customWidth="1"/>
    <col min="4625" max="4864" width="11.33203125" style="1016"/>
    <col min="4865" max="4865" width="6.6640625" style="1016" customWidth="1"/>
    <col min="4866" max="4866" width="78.83203125" style="1016" customWidth="1"/>
    <col min="4867" max="4867" width="34.33203125" style="1016" customWidth="1"/>
    <col min="4868" max="4868" width="31.83203125" style="1016" customWidth="1"/>
    <col min="4869" max="4869" width="35.5" style="1016" customWidth="1"/>
    <col min="4870" max="4870" width="8.1640625" style="1016" customWidth="1"/>
    <col min="4871" max="4872" width="11.33203125" style="1016"/>
    <col min="4873" max="4873" width="7.83203125" style="1016" customWidth="1"/>
    <col min="4874" max="4874" width="3.1640625" style="1016" customWidth="1"/>
    <col min="4875" max="4876" width="23" style="1016" customWidth="1"/>
    <col min="4877" max="4877" width="21.83203125" style="1016" customWidth="1"/>
    <col min="4878" max="4878" width="16" style="1016" customWidth="1"/>
    <col min="4879" max="4879" width="3.1640625" style="1016" customWidth="1"/>
    <col min="4880" max="4880" width="7.83203125" style="1016" customWidth="1"/>
    <col min="4881" max="5120" width="11.33203125" style="1016"/>
    <col min="5121" max="5121" width="6.6640625" style="1016" customWidth="1"/>
    <col min="5122" max="5122" width="78.83203125" style="1016" customWidth="1"/>
    <col min="5123" max="5123" width="34.33203125" style="1016" customWidth="1"/>
    <col min="5124" max="5124" width="31.83203125" style="1016" customWidth="1"/>
    <col min="5125" max="5125" width="35.5" style="1016" customWidth="1"/>
    <col min="5126" max="5126" width="8.1640625" style="1016" customWidth="1"/>
    <col min="5127" max="5128" width="11.33203125" style="1016"/>
    <col min="5129" max="5129" width="7.83203125" style="1016" customWidth="1"/>
    <col min="5130" max="5130" width="3.1640625" style="1016" customWidth="1"/>
    <col min="5131" max="5132" width="23" style="1016" customWidth="1"/>
    <col min="5133" max="5133" width="21.83203125" style="1016" customWidth="1"/>
    <col min="5134" max="5134" width="16" style="1016" customWidth="1"/>
    <col min="5135" max="5135" width="3.1640625" style="1016" customWidth="1"/>
    <col min="5136" max="5136" width="7.83203125" style="1016" customWidth="1"/>
    <col min="5137" max="5376" width="11.33203125" style="1016"/>
    <col min="5377" max="5377" width="6.6640625" style="1016" customWidth="1"/>
    <col min="5378" max="5378" width="78.83203125" style="1016" customWidth="1"/>
    <col min="5379" max="5379" width="34.33203125" style="1016" customWidth="1"/>
    <col min="5380" max="5380" width="31.83203125" style="1016" customWidth="1"/>
    <col min="5381" max="5381" width="35.5" style="1016" customWidth="1"/>
    <col min="5382" max="5382" width="8.1640625" style="1016" customWidth="1"/>
    <col min="5383" max="5384" width="11.33203125" style="1016"/>
    <col min="5385" max="5385" width="7.83203125" style="1016" customWidth="1"/>
    <col min="5386" max="5386" width="3.1640625" style="1016" customWidth="1"/>
    <col min="5387" max="5388" width="23" style="1016" customWidth="1"/>
    <col min="5389" max="5389" width="21.83203125" style="1016" customWidth="1"/>
    <col min="5390" max="5390" width="16" style="1016" customWidth="1"/>
    <col min="5391" max="5391" width="3.1640625" style="1016" customWidth="1"/>
    <col min="5392" max="5392" width="7.83203125" style="1016" customWidth="1"/>
    <col min="5393" max="5632" width="11.33203125" style="1016"/>
    <col min="5633" max="5633" width="6.6640625" style="1016" customWidth="1"/>
    <col min="5634" max="5634" width="78.83203125" style="1016" customWidth="1"/>
    <col min="5635" max="5635" width="34.33203125" style="1016" customWidth="1"/>
    <col min="5636" max="5636" width="31.83203125" style="1016" customWidth="1"/>
    <col min="5637" max="5637" width="35.5" style="1016" customWidth="1"/>
    <col min="5638" max="5638" width="8.1640625" style="1016" customWidth="1"/>
    <col min="5639" max="5640" width="11.33203125" style="1016"/>
    <col min="5641" max="5641" width="7.83203125" style="1016" customWidth="1"/>
    <col min="5642" max="5642" width="3.1640625" style="1016" customWidth="1"/>
    <col min="5643" max="5644" width="23" style="1016" customWidth="1"/>
    <col min="5645" max="5645" width="21.83203125" style="1016" customWidth="1"/>
    <col min="5646" max="5646" width="16" style="1016" customWidth="1"/>
    <col min="5647" max="5647" width="3.1640625" style="1016" customWidth="1"/>
    <col min="5648" max="5648" width="7.83203125" style="1016" customWidth="1"/>
    <col min="5649" max="5888" width="11.33203125" style="1016"/>
    <col min="5889" max="5889" width="6.6640625" style="1016" customWidth="1"/>
    <col min="5890" max="5890" width="78.83203125" style="1016" customWidth="1"/>
    <col min="5891" max="5891" width="34.33203125" style="1016" customWidth="1"/>
    <col min="5892" max="5892" width="31.83203125" style="1016" customWidth="1"/>
    <col min="5893" max="5893" width="35.5" style="1016" customWidth="1"/>
    <col min="5894" max="5894" width="8.1640625" style="1016" customWidth="1"/>
    <col min="5895" max="5896" width="11.33203125" style="1016"/>
    <col min="5897" max="5897" width="7.83203125" style="1016" customWidth="1"/>
    <col min="5898" max="5898" width="3.1640625" style="1016" customWidth="1"/>
    <col min="5899" max="5900" width="23" style="1016" customWidth="1"/>
    <col min="5901" max="5901" width="21.83203125" style="1016" customWidth="1"/>
    <col min="5902" max="5902" width="16" style="1016" customWidth="1"/>
    <col min="5903" max="5903" width="3.1640625" style="1016" customWidth="1"/>
    <col min="5904" max="5904" width="7.83203125" style="1016" customWidth="1"/>
    <col min="5905" max="6144" width="11.33203125" style="1016"/>
    <col min="6145" max="6145" width="6.6640625" style="1016" customWidth="1"/>
    <col min="6146" max="6146" width="78.83203125" style="1016" customWidth="1"/>
    <col min="6147" max="6147" width="34.33203125" style="1016" customWidth="1"/>
    <col min="6148" max="6148" width="31.83203125" style="1016" customWidth="1"/>
    <col min="6149" max="6149" width="35.5" style="1016" customWidth="1"/>
    <col min="6150" max="6150" width="8.1640625" style="1016" customWidth="1"/>
    <col min="6151" max="6152" width="11.33203125" style="1016"/>
    <col min="6153" max="6153" width="7.83203125" style="1016" customWidth="1"/>
    <col min="6154" max="6154" width="3.1640625" style="1016" customWidth="1"/>
    <col min="6155" max="6156" width="23" style="1016" customWidth="1"/>
    <col min="6157" max="6157" width="21.83203125" style="1016" customWidth="1"/>
    <col min="6158" max="6158" width="16" style="1016" customWidth="1"/>
    <col min="6159" max="6159" width="3.1640625" style="1016" customWidth="1"/>
    <col min="6160" max="6160" width="7.83203125" style="1016" customWidth="1"/>
    <col min="6161" max="6400" width="11.33203125" style="1016"/>
    <col min="6401" max="6401" width="6.6640625" style="1016" customWidth="1"/>
    <col min="6402" max="6402" width="78.83203125" style="1016" customWidth="1"/>
    <col min="6403" max="6403" width="34.33203125" style="1016" customWidth="1"/>
    <col min="6404" max="6404" width="31.83203125" style="1016" customWidth="1"/>
    <col min="6405" max="6405" width="35.5" style="1016" customWidth="1"/>
    <col min="6406" max="6406" width="8.1640625" style="1016" customWidth="1"/>
    <col min="6407" max="6408" width="11.33203125" style="1016"/>
    <col min="6409" max="6409" width="7.83203125" style="1016" customWidth="1"/>
    <col min="6410" max="6410" width="3.1640625" style="1016" customWidth="1"/>
    <col min="6411" max="6412" width="23" style="1016" customWidth="1"/>
    <col min="6413" max="6413" width="21.83203125" style="1016" customWidth="1"/>
    <col min="6414" max="6414" width="16" style="1016" customWidth="1"/>
    <col min="6415" max="6415" width="3.1640625" style="1016" customWidth="1"/>
    <col min="6416" max="6416" width="7.83203125" style="1016" customWidth="1"/>
    <col min="6417" max="6656" width="11.33203125" style="1016"/>
    <col min="6657" max="6657" width="6.6640625" style="1016" customWidth="1"/>
    <col min="6658" max="6658" width="78.83203125" style="1016" customWidth="1"/>
    <col min="6659" max="6659" width="34.33203125" style="1016" customWidth="1"/>
    <col min="6660" max="6660" width="31.83203125" style="1016" customWidth="1"/>
    <col min="6661" max="6661" width="35.5" style="1016" customWidth="1"/>
    <col min="6662" max="6662" width="8.1640625" style="1016" customWidth="1"/>
    <col min="6663" max="6664" width="11.33203125" style="1016"/>
    <col min="6665" max="6665" width="7.83203125" style="1016" customWidth="1"/>
    <col min="6666" max="6666" width="3.1640625" style="1016" customWidth="1"/>
    <col min="6667" max="6668" width="23" style="1016" customWidth="1"/>
    <col min="6669" max="6669" width="21.83203125" style="1016" customWidth="1"/>
    <col min="6670" max="6670" width="16" style="1016" customWidth="1"/>
    <col min="6671" max="6671" width="3.1640625" style="1016" customWidth="1"/>
    <col min="6672" max="6672" width="7.83203125" style="1016" customWidth="1"/>
    <col min="6673" max="6912" width="11.33203125" style="1016"/>
    <col min="6913" max="6913" width="6.6640625" style="1016" customWidth="1"/>
    <col min="6914" max="6914" width="78.83203125" style="1016" customWidth="1"/>
    <col min="6915" max="6915" width="34.33203125" style="1016" customWidth="1"/>
    <col min="6916" max="6916" width="31.83203125" style="1016" customWidth="1"/>
    <col min="6917" max="6917" width="35.5" style="1016" customWidth="1"/>
    <col min="6918" max="6918" width="8.1640625" style="1016" customWidth="1"/>
    <col min="6919" max="6920" width="11.33203125" style="1016"/>
    <col min="6921" max="6921" width="7.83203125" style="1016" customWidth="1"/>
    <col min="6922" max="6922" width="3.1640625" style="1016" customWidth="1"/>
    <col min="6923" max="6924" width="23" style="1016" customWidth="1"/>
    <col min="6925" max="6925" width="21.83203125" style="1016" customWidth="1"/>
    <col min="6926" max="6926" width="16" style="1016" customWidth="1"/>
    <col min="6927" max="6927" width="3.1640625" style="1016" customWidth="1"/>
    <col min="6928" max="6928" width="7.83203125" style="1016" customWidth="1"/>
    <col min="6929" max="7168" width="11.33203125" style="1016"/>
    <col min="7169" max="7169" width="6.6640625" style="1016" customWidth="1"/>
    <col min="7170" max="7170" width="78.83203125" style="1016" customWidth="1"/>
    <col min="7171" max="7171" width="34.33203125" style="1016" customWidth="1"/>
    <col min="7172" max="7172" width="31.83203125" style="1016" customWidth="1"/>
    <col min="7173" max="7173" width="35.5" style="1016" customWidth="1"/>
    <col min="7174" max="7174" width="8.1640625" style="1016" customWidth="1"/>
    <col min="7175" max="7176" width="11.33203125" style="1016"/>
    <col min="7177" max="7177" width="7.83203125" style="1016" customWidth="1"/>
    <col min="7178" max="7178" width="3.1640625" style="1016" customWidth="1"/>
    <col min="7179" max="7180" width="23" style="1016" customWidth="1"/>
    <col min="7181" max="7181" width="21.83203125" style="1016" customWidth="1"/>
    <col min="7182" max="7182" width="16" style="1016" customWidth="1"/>
    <col min="7183" max="7183" width="3.1640625" style="1016" customWidth="1"/>
    <col min="7184" max="7184" width="7.83203125" style="1016" customWidth="1"/>
    <col min="7185" max="7424" width="11.33203125" style="1016"/>
    <col min="7425" max="7425" width="6.6640625" style="1016" customWidth="1"/>
    <col min="7426" max="7426" width="78.83203125" style="1016" customWidth="1"/>
    <col min="7427" max="7427" width="34.33203125" style="1016" customWidth="1"/>
    <col min="7428" max="7428" width="31.83203125" style="1016" customWidth="1"/>
    <col min="7429" max="7429" width="35.5" style="1016" customWidth="1"/>
    <col min="7430" max="7430" width="8.1640625" style="1016" customWidth="1"/>
    <col min="7431" max="7432" width="11.33203125" style="1016"/>
    <col min="7433" max="7433" width="7.83203125" style="1016" customWidth="1"/>
    <col min="7434" max="7434" width="3.1640625" style="1016" customWidth="1"/>
    <col min="7435" max="7436" width="23" style="1016" customWidth="1"/>
    <col min="7437" max="7437" width="21.83203125" style="1016" customWidth="1"/>
    <col min="7438" max="7438" width="16" style="1016" customWidth="1"/>
    <col min="7439" max="7439" width="3.1640625" style="1016" customWidth="1"/>
    <col min="7440" max="7440" width="7.83203125" style="1016" customWidth="1"/>
    <col min="7441" max="7680" width="11.33203125" style="1016"/>
    <col min="7681" max="7681" width="6.6640625" style="1016" customWidth="1"/>
    <col min="7682" max="7682" width="78.83203125" style="1016" customWidth="1"/>
    <col min="7683" max="7683" width="34.33203125" style="1016" customWidth="1"/>
    <col min="7684" max="7684" width="31.83203125" style="1016" customWidth="1"/>
    <col min="7685" max="7685" width="35.5" style="1016" customWidth="1"/>
    <col min="7686" max="7686" width="8.1640625" style="1016" customWidth="1"/>
    <col min="7687" max="7688" width="11.33203125" style="1016"/>
    <col min="7689" max="7689" width="7.83203125" style="1016" customWidth="1"/>
    <col min="7690" max="7690" width="3.1640625" style="1016" customWidth="1"/>
    <col min="7691" max="7692" width="23" style="1016" customWidth="1"/>
    <col min="7693" max="7693" width="21.83203125" style="1016" customWidth="1"/>
    <col min="7694" max="7694" width="16" style="1016" customWidth="1"/>
    <col min="7695" max="7695" width="3.1640625" style="1016" customWidth="1"/>
    <col min="7696" max="7696" width="7.83203125" style="1016" customWidth="1"/>
    <col min="7697" max="7936" width="11.33203125" style="1016"/>
    <col min="7937" max="7937" width="6.6640625" style="1016" customWidth="1"/>
    <col min="7938" max="7938" width="78.83203125" style="1016" customWidth="1"/>
    <col min="7939" max="7939" width="34.33203125" style="1016" customWidth="1"/>
    <col min="7940" max="7940" width="31.83203125" style="1016" customWidth="1"/>
    <col min="7941" max="7941" width="35.5" style="1016" customWidth="1"/>
    <col min="7942" max="7942" width="8.1640625" style="1016" customWidth="1"/>
    <col min="7943" max="7944" width="11.33203125" style="1016"/>
    <col min="7945" max="7945" width="7.83203125" style="1016" customWidth="1"/>
    <col min="7946" max="7946" width="3.1640625" style="1016" customWidth="1"/>
    <col min="7947" max="7948" width="23" style="1016" customWidth="1"/>
    <col min="7949" max="7949" width="21.83203125" style="1016" customWidth="1"/>
    <col min="7950" max="7950" width="16" style="1016" customWidth="1"/>
    <col min="7951" max="7951" width="3.1640625" style="1016" customWidth="1"/>
    <col min="7952" max="7952" width="7.83203125" style="1016" customWidth="1"/>
    <col min="7953" max="8192" width="11.33203125" style="1016"/>
    <col min="8193" max="8193" width="6.6640625" style="1016" customWidth="1"/>
    <col min="8194" max="8194" width="78.83203125" style="1016" customWidth="1"/>
    <col min="8195" max="8195" width="34.33203125" style="1016" customWidth="1"/>
    <col min="8196" max="8196" width="31.83203125" style="1016" customWidth="1"/>
    <col min="8197" max="8197" width="35.5" style="1016" customWidth="1"/>
    <col min="8198" max="8198" width="8.1640625" style="1016" customWidth="1"/>
    <col min="8199" max="8200" width="11.33203125" style="1016"/>
    <col min="8201" max="8201" width="7.83203125" style="1016" customWidth="1"/>
    <col min="8202" max="8202" width="3.1640625" style="1016" customWidth="1"/>
    <col min="8203" max="8204" width="23" style="1016" customWidth="1"/>
    <col min="8205" max="8205" width="21.83203125" style="1016" customWidth="1"/>
    <col min="8206" max="8206" width="16" style="1016" customWidth="1"/>
    <col min="8207" max="8207" width="3.1640625" style="1016" customWidth="1"/>
    <col min="8208" max="8208" width="7.83203125" style="1016" customWidth="1"/>
    <col min="8209" max="8448" width="11.33203125" style="1016"/>
    <col min="8449" max="8449" width="6.6640625" style="1016" customWidth="1"/>
    <col min="8450" max="8450" width="78.83203125" style="1016" customWidth="1"/>
    <col min="8451" max="8451" width="34.33203125" style="1016" customWidth="1"/>
    <col min="8452" max="8452" width="31.83203125" style="1016" customWidth="1"/>
    <col min="8453" max="8453" width="35.5" style="1016" customWidth="1"/>
    <col min="8454" max="8454" width="8.1640625" style="1016" customWidth="1"/>
    <col min="8455" max="8456" width="11.33203125" style="1016"/>
    <col min="8457" max="8457" width="7.83203125" style="1016" customWidth="1"/>
    <col min="8458" max="8458" width="3.1640625" style="1016" customWidth="1"/>
    <col min="8459" max="8460" width="23" style="1016" customWidth="1"/>
    <col min="8461" max="8461" width="21.83203125" style="1016" customWidth="1"/>
    <col min="8462" max="8462" width="16" style="1016" customWidth="1"/>
    <col min="8463" max="8463" width="3.1640625" style="1016" customWidth="1"/>
    <col min="8464" max="8464" width="7.83203125" style="1016" customWidth="1"/>
    <col min="8465" max="8704" width="11.33203125" style="1016"/>
    <col min="8705" max="8705" width="6.6640625" style="1016" customWidth="1"/>
    <col min="8706" max="8706" width="78.83203125" style="1016" customWidth="1"/>
    <col min="8707" max="8707" width="34.33203125" style="1016" customWidth="1"/>
    <col min="8708" max="8708" width="31.83203125" style="1016" customWidth="1"/>
    <col min="8709" max="8709" width="35.5" style="1016" customWidth="1"/>
    <col min="8710" max="8710" width="8.1640625" style="1016" customWidth="1"/>
    <col min="8711" max="8712" width="11.33203125" style="1016"/>
    <col min="8713" max="8713" width="7.83203125" style="1016" customWidth="1"/>
    <col min="8714" max="8714" width="3.1640625" style="1016" customWidth="1"/>
    <col min="8715" max="8716" width="23" style="1016" customWidth="1"/>
    <col min="8717" max="8717" width="21.83203125" style="1016" customWidth="1"/>
    <col min="8718" max="8718" width="16" style="1016" customWidth="1"/>
    <col min="8719" max="8719" width="3.1640625" style="1016" customWidth="1"/>
    <col min="8720" max="8720" width="7.83203125" style="1016" customWidth="1"/>
    <col min="8721" max="8960" width="11.33203125" style="1016"/>
    <col min="8961" max="8961" width="6.6640625" style="1016" customWidth="1"/>
    <col min="8962" max="8962" width="78.83203125" style="1016" customWidth="1"/>
    <col min="8963" max="8963" width="34.33203125" style="1016" customWidth="1"/>
    <col min="8964" max="8964" width="31.83203125" style="1016" customWidth="1"/>
    <col min="8965" max="8965" width="35.5" style="1016" customWidth="1"/>
    <col min="8966" max="8966" width="8.1640625" style="1016" customWidth="1"/>
    <col min="8967" max="8968" width="11.33203125" style="1016"/>
    <col min="8969" max="8969" width="7.83203125" style="1016" customWidth="1"/>
    <col min="8970" max="8970" width="3.1640625" style="1016" customWidth="1"/>
    <col min="8971" max="8972" width="23" style="1016" customWidth="1"/>
    <col min="8973" max="8973" width="21.83203125" style="1016" customWidth="1"/>
    <col min="8974" max="8974" width="16" style="1016" customWidth="1"/>
    <col min="8975" max="8975" width="3.1640625" style="1016" customWidth="1"/>
    <col min="8976" max="8976" width="7.83203125" style="1016" customWidth="1"/>
    <col min="8977" max="9216" width="11.33203125" style="1016"/>
    <col min="9217" max="9217" width="6.6640625" style="1016" customWidth="1"/>
    <col min="9218" max="9218" width="78.83203125" style="1016" customWidth="1"/>
    <col min="9219" max="9219" width="34.33203125" style="1016" customWidth="1"/>
    <col min="9220" max="9220" width="31.83203125" style="1016" customWidth="1"/>
    <col min="9221" max="9221" width="35.5" style="1016" customWidth="1"/>
    <col min="9222" max="9222" width="8.1640625" style="1016" customWidth="1"/>
    <col min="9223" max="9224" width="11.33203125" style="1016"/>
    <col min="9225" max="9225" width="7.83203125" style="1016" customWidth="1"/>
    <col min="9226" max="9226" width="3.1640625" style="1016" customWidth="1"/>
    <col min="9227" max="9228" width="23" style="1016" customWidth="1"/>
    <col min="9229" max="9229" width="21.83203125" style="1016" customWidth="1"/>
    <col min="9230" max="9230" width="16" style="1016" customWidth="1"/>
    <col min="9231" max="9231" width="3.1640625" style="1016" customWidth="1"/>
    <col min="9232" max="9232" width="7.83203125" style="1016" customWidth="1"/>
    <col min="9233" max="9472" width="11.33203125" style="1016"/>
    <col min="9473" max="9473" width="6.6640625" style="1016" customWidth="1"/>
    <col min="9474" max="9474" width="78.83203125" style="1016" customWidth="1"/>
    <col min="9475" max="9475" width="34.33203125" style="1016" customWidth="1"/>
    <col min="9476" max="9476" width="31.83203125" style="1016" customWidth="1"/>
    <col min="9477" max="9477" width="35.5" style="1016" customWidth="1"/>
    <col min="9478" max="9478" width="8.1640625" style="1016" customWidth="1"/>
    <col min="9479" max="9480" width="11.33203125" style="1016"/>
    <col min="9481" max="9481" width="7.83203125" style="1016" customWidth="1"/>
    <col min="9482" max="9482" width="3.1640625" style="1016" customWidth="1"/>
    <col min="9483" max="9484" width="23" style="1016" customWidth="1"/>
    <col min="9485" max="9485" width="21.83203125" style="1016" customWidth="1"/>
    <col min="9486" max="9486" width="16" style="1016" customWidth="1"/>
    <col min="9487" max="9487" width="3.1640625" style="1016" customWidth="1"/>
    <col min="9488" max="9488" width="7.83203125" style="1016" customWidth="1"/>
    <col min="9489" max="9728" width="11.33203125" style="1016"/>
    <col min="9729" max="9729" width="6.6640625" style="1016" customWidth="1"/>
    <col min="9730" max="9730" width="78.83203125" style="1016" customWidth="1"/>
    <col min="9731" max="9731" width="34.33203125" style="1016" customWidth="1"/>
    <col min="9732" max="9732" width="31.83203125" style="1016" customWidth="1"/>
    <col min="9733" max="9733" width="35.5" style="1016" customWidth="1"/>
    <col min="9734" max="9734" width="8.1640625" style="1016" customWidth="1"/>
    <col min="9735" max="9736" width="11.33203125" style="1016"/>
    <col min="9737" max="9737" width="7.83203125" style="1016" customWidth="1"/>
    <col min="9738" max="9738" width="3.1640625" style="1016" customWidth="1"/>
    <col min="9739" max="9740" width="23" style="1016" customWidth="1"/>
    <col min="9741" max="9741" width="21.83203125" style="1016" customWidth="1"/>
    <col min="9742" max="9742" width="16" style="1016" customWidth="1"/>
    <col min="9743" max="9743" width="3.1640625" style="1016" customWidth="1"/>
    <col min="9744" max="9744" width="7.83203125" style="1016" customWidth="1"/>
    <col min="9745" max="9984" width="11.33203125" style="1016"/>
    <col min="9985" max="9985" width="6.6640625" style="1016" customWidth="1"/>
    <col min="9986" max="9986" width="78.83203125" style="1016" customWidth="1"/>
    <col min="9987" max="9987" width="34.33203125" style="1016" customWidth="1"/>
    <col min="9988" max="9988" width="31.83203125" style="1016" customWidth="1"/>
    <col min="9989" max="9989" width="35.5" style="1016" customWidth="1"/>
    <col min="9990" max="9990" width="8.1640625" style="1016" customWidth="1"/>
    <col min="9991" max="9992" width="11.33203125" style="1016"/>
    <col min="9993" max="9993" width="7.83203125" style="1016" customWidth="1"/>
    <col min="9994" max="9994" width="3.1640625" style="1016" customWidth="1"/>
    <col min="9995" max="9996" width="23" style="1016" customWidth="1"/>
    <col min="9997" max="9997" width="21.83203125" style="1016" customWidth="1"/>
    <col min="9998" max="9998" width="16" style="1016" customWidth="1"/>
    <col min="9999" max="9999" width="3.1640625" style="1016" customWidth="1"/>
    <col min="10000" max="10000" width="7.83203125" style="1016" customWidth="1"/>
    <col min="10001" max="10240" width="11.33203125" style="1016"/>
    <col min="10241" max="10241" width="6.6640625" style="1016" customWidth="1"/>
    <col min="10242" max="10242" width="78.83203125" style="1016" customWidth="1"/>
    <col min="10243" max="10243" width="34.33203125" style="1016" customWidth="1"/>
    <col min="10244" max="10244" width="31.83203125" style="1016" customWidth="1"/>
    <col min="10245" max="10245" width="35.5" style="1016" customWidth="1"/>
    <col min="10246" max="10246" width="8.1640625" style="1016" customWidth="1"/>
    <col min="10247" max="10248" width="11.33203125" style="1016"/>
    <col min="10249" max="10249" width="7.83203125" style="1016" customWidth="1"/>
    <col min="10250" max="10250" width="3.1640625" style="1016" customWidth="1"/>
    <col min="10251" max="10252" width="23" style="1016" customWidth="1"/>
    <col min="10253" max="10253" width="21.83203125" style="1016" customWidth="1"/>
    <col min="10254" max="10254" width="16" style="1016" customWidth="1"/>
    <col min="10255" max="10255" width="3.1640625" style="1016" customWidth="1"/>
    <col min="10256" max="10256" width="7.83203125" style="1016" customWidth="1"/>
    <col min="10257" max="10496" width="11.33203125" style="1016"/>
    <col min="10497" max="10497" width="6.6640625" style="1016" customWidth="1"/>
    <col min="10498" max="10498" width="78.83203125" style="1016" customWidth="1"/>
    <col min="10499" max="10499" width="34.33203125" style="1016" customWidth="1"/>
    <col min="10500" max="10500" width="31.83203125" style="1016" customWidth="1"/>
    <col min="10501" max="10501" width="35.5" style="1016" customWidth="1"/>
    <col min="10502" max="10502" width="8.1640625" style="1016" customWidth="1"/>
    <col min="10503" max="10504" width="11.33203125" style="1016"/>
    <col min="10505" max="10505" width="7.83203125" style="1016" customWidth="1"/>
    <col min="10506" max="10506" width="3.1640625" style="1016" customWidth="1"/>
    <col min="10507" max="10508" width="23" style="1016" customWidth="1"/>
    <col min="10509" max="10509" width="21.83203125" style="1016" customWidth="1"/>
    <col min="10510" max="10510" width="16" style="1016" customWidth="1"/>
    <col min="10511" max="10511" width="3.1640625" style="1016" customWidth="1"/>
    <col min="10512" max="10512" width="7.83203125" style="1016" customWidth="1"/>
    <col min="10513" max="10752" width="11.33203125" style="1016"/>
    <col min="10753" max="10753" width="6.6640625" style="1016" customWidth="1"/>
    <col min="10754" max="10754" width="78.83203125" style="1016" customWidth="1"/>
    <col min="10755" max="10755" width="34.33203125" style="1016" customWidth="1"/>
    <col min="10756" max="10756" width="31.83203125" style="1016" customWidth="1"/>
    <col min="10757" max="10757" width="35.5" style="1016" customWidth="1"/>
    <col min="10758" max="10758" width="8.1640625" style="1016" customWidth="1"/>
    <col min="10759" max="10760" width="11.33203125" style="1016"/>
    <col min="10761" max="10761" width="7.83203125" style="1016" customWidth="1"/>
    <col min="10762" max="10762" width="3.1640625" style="1016" customWidth="1"/>
    <col min="10763" max="10764" width="23" style="1016" customWidth="1"/>
    <col min="10765" max="10765" width="21.83203125" style="1016" customWidth="1"/>
    <col min="10766" max="10766" width="16" style="1016" customWidth="1"/>
    <col min="10767" max="10767" width="3.1640625" style="1016" customWidth="1"/>
    <col min="10768" max="10768" width="7.83203125" style="1016" customWidth="1"/>
    <col min="10769" max="11008" width="11.33203125" style="1016"/>
    <col min="11009" max="11009" width="6.6640625" style="1016" customWidth="1"/>
    <col min="11010" max="11010" width="78.83203125" style="1016" customWidth="1"/>
    <col min="11011" max="11011" width="34.33203125" style="1016" customWidth="1"/>
    <col min="11012" max="11012" width="31.83203125" style="1016" customWidth="1"/>
    <col min="11013" max="11013" width="35.5" style="1016" customWidth="1"/>
    <col min="11014" max="11014" width="8.1640625" style="1016" customWidth="1"/>
    <col min="11015" max="11016" width="11.33203125" style="1016"/>
    <col min="11017" max="11017" width="7.83203125" style="1016" customWidth="1"/>
    <col min="11018" max="11018" width="3.1640625" style="1016" customWidth="1"/>
    <col min="11019" max="11020" width="23" style="1016" customWidth="1"/>
    <col min="11021" max="11021" width="21.83203125" style="1016" customWidth="1"/>
    <col min="11022" max="11022" width="16" style="1016" customWidth="1"/>
    <col min="11023" max="11023" width="3.1640625" style="1016" customWidth="1"/>
    <col min="11024" max="11024" width="7.83203125" style="1016" customWidth="1"/>
    <col min="11025" max="11264" width="11.33203125" style="1016"/>
    <col min="11265" max="11265" width="6.6640625" style="1016" customWidth="1"/>
    <col min="11266" max="11266" width="78.83203125" style="1016" customWidth="1"/>
    <col min="11267" max="11267" width="34.33203125" style="1016" customWidth="1"/>
    <col min="11268" max="11268" width="31.83203125" style="1016" customWidth="1"/>
    <col min="11269" max="11269" width="35.5" style="1016" customWidth="1"/>
    <col min="11270" max="11270" width="8.1640625" style="1016" customWidth="1"/>
    <col min="11271" max="11272" width="11.33203125" style="1016"/>
    <col min="11273" max="11273" width="7.83203125" style="1016" customWidth="1"/>
    <col min="11274" max="11274" width="3.1640625" style="1016" customWidth="1"/>
    <col min="11275" max="11276" width="23" style="1016" customWidth="1"/>
    <col min="11277" max="11277" width="21.83203125" style="1016" customWidth="1"/>
    <col min="11278" max="11278" width="16" style="1016" customWidth="1"/>
    <col min="11279" max="11279" width="3.1640625" style="1016" customWidth="1"/>
    <col min="11280" max="11280" width="7.83203125" style="1016" customWidth="1"/>
    <col min="11281" max="11520" width="11.33203125" style="1016"/>
    <col min="11521" max="11521" width="6.6640625" style="1016" customWidth="1"/>
    <col min="11522" max="11522" width="78.83203125" style="1016" customWidth="1"/>
    <col min="11523" max="11523" width="34.33203125" style="1016" customWidth="1"/>
    <col min="11524" max="11524" width="31.83203125" style="1016" customWidth="1"/>
    <col min="11525" max="11525" width="35.5" style="1016" customWidth="1"/>
    <col min="11526" max="11526" width="8.1640625" style="1016" customWidth="1"/>
    <col min="11527" max="11528" width="11.33203125" style="1016"/>
    <col min="11529" max="11529" width="7.83203125" style="1016" customWidth="1"/>
    <col min="11530" max="11530" width="3.1640625" style="1016" customWidth="1"/>
    <col min="11531" max="11532" width="23" style="1016" customWidth="1"/>
    <col min="11533" max="11533" width="21.83203125" style="1016" customWidth="1"/>
    <col min="11534" max="11534" width="16" style="1016" customWidth="1"/>
    <col min="11535" max="11535" width="3.1640625" style="1016" customWidth="1"/>
    <col min="11536" max="11536" width="7.83203125" style="1016" customWidth="1"/>
    <col min="11537" max="11776" width="11.33203125" style="1016"/>
    <col min="11777" max="11777" width="6.6640625" style="1016" customWidth="1"/>
    <col min="11778" max="11778" width="78.83203125" style="1016" customWidth="1"/>
    <col min="11779" max="11779" width="34.33203125" style="1016" customWidth="1"/>
    <col min="11780" max="11780" width="31.83203125" style="1016" customWidth="1"/>
    <col min="11781" max="11781" width="35.5" style="1016" customWidth="1"/>
    <col min="11782" max="11782" width="8.1640625" style="1016" customWidth="1"/>
    <col min="11783" max="11784" width="11.33203125" style="1016"/>
    <col min="11785" max="11785" width="7.83203125" style="1016" customWidth="1"/>
    <col min="11786" max="11786" width="3.1640625" style="1016" customWidth="1"/>
    <col min="11787" max="11788" width="23" style="1016" customWidth="1"/>
    <col min="11789" max="11789" width="21.83203125" style="1016" customWidth="1"/>
    <col min="11790" max="11790" width="16" style="1016" customWidth="1"/>
    <col min="11791" max="11791" width="3.1640625" style="1016" customWidth="1"/>
    <col min="11792" max="11792" width="7.83203125" style="1016" customWidth="1"/>
    <col min="11793" max="12032" width="11.33203125" style="1016"/>
    <col min="12033" max="12033" width="6.6640625" style="1016" customWidth="1"/>
    <col min="12034" max="12034" width="78.83203125" style="1016" customWidth="1"/>
    <col min="12035" max="12035" width="34.33203125" style="1016" customWidth="1"/>
    <col min="12036" max="12036" width="31.83203125" style="1016" customWidth="1"/>
    <col min="12037" max="12037" width="35.5" style="1016" customWidth="1"/>
    <col min="12038" max="12038" width="8.1640625" style="1016" customWidth="1"/>
    <col min="12039" max="12040" width="11.33203125" style="1016"/>
    <col min="12041" max="12041" width="7.83203125" style="1016" customWidth="1"/>
    <col min="12042" max="12042" width="3.1640625" style="1016" customWidth="1"/>
    <col min="12043" max="12044" width="23" style="1016" customWidth="1"/>
    <col min="12045" max="12045" width="21.83203125" style="1016" customWidth="1"/>
    <col min="12046" max="12046" width="16" style="1016" customWidth="1"/>
    <col min="12047" max="12047" width="3.1640625" style="1016" customWidth="1"/>
    <col min="12048" max="12048" width="7.83203125" style="1016" customWidth="1"/>
    <col min="12049" max="12288" width="11.33203125" style="1016"/>
    <col min="12289" max="12289" width="6.6640625" style="1016" customWidth="1"/>
    <col min="12290" max="12290" width="78.83203125" style="1016" customWidth="1"/>
    <col min="12291" max="12291" width="34.33203125" style="1016" customWidth="1"/>
    <col min="12292" max="12292" width="31.83203125" style="1016" customWidth="1"/>
    <col min="12293" max="12293" width="35.5" style="1016" customWidth="1"/>
    <col min="12294" max="12294" width="8.1640625" style="1016" customWidth="1"/>
    <col min="12295" max="12296" width="11.33203125" style="1016"/>
    <col min="12297" max="12297" width="7.83203125" style="1016" customWidth="1"/>
    <col min="12298" max="12298" width="3.1640625" style="1016" customWidth="1"/>
    <col min="12299" max="12300" width="23" style="1016" customWidth="1"/>
    <col min="12301" max="12301" width="21.83203125" style="1016" customWidth="1"/>
    <col min="12302" max="12302" width="16" style="1016" customWidth="1"/>
    <col min="12303" max="12303" width="3.1640625" style="1016" customWidth="1"/>
    <col min="12304" max="12304" width="7.83203125" style="1016" customWidth="1"/>
    <col min="12305" max="12544" width="11.33203125" style="1016"/>
    <col min="12545" max="12545" width="6.6640625" style="1016" customWidth="1"/>
    <col min="12546" max="12546" width="78.83203125" style="1016" customWidth="1"/>
    <col min="12547" max="12547" width="34.33203125" style="1016" customWidth="1"/>
    <col min="12548" max="12548" width="31.83203125" style="1016" customWidth="1"/>
    <col min="12549" max="12549" width="35.5" style="1016" customWidth="1"/>
    <col min="12550" max="12550" width="8.1640625" style="1016" customWidth="1"/>
    <col min="12551" max="12552" width="11.33203125" style="1016"/>
    <col min="12553" max="12553" width="7.83203125" style="1016" customWidth="1"/>
    <col min="12554" max="12554" width="3.1640625" style="1016" customWidth="1"/>
    <col min="12555" max="12556" width="23" style="1016" customWidth="1"/>
    <col min="12557" max="12557" width="21.83203125" style="1016" customWidth="1"/>
    <col min="12558" max="12558" width="16" style="1016" customWidth="1"/>
    <col min="12559" max="12559" width="3.1640625" style="1016" customWidth="1"/>
    <col min="12560" max="12560" width="7.83203125" style="1016" customWidth="1"/>
    <col min="12561" max="12800" width="11.33203125" style="1016"/>
    <col min="12801" max="12801" width="6.6640625" style="1016" customWidth="1"/>
    <col min="12802" max="12802" width="78.83203125" style="1016" customWidth="1"/>
    <col min="12803" max="12803" width="34.33203125" style="1016" customWidth="1"/>
    <col min="12804" max="12804" width="31.83203125" style="1016" customWidth="1"/>
    <col min="12805" max="12805" width="35.5" style="1016" customWidth="1"/>
    <col min="12806" max="12806" width="8.1640625" style="1016" customWidth="1"/>
    <col min="12807" max="12808" width="11.33203125" style="1016"/>
    <col min="12809" max="12809" width="7.83203125" style="1016" customWidth="1"/>
    <col min="12810" max="12810" width="3.1640625" style="1016" customWidth="1"/>
    <col min="12811" max="12812" width="23" style="1016" customWidth="1"/>
    <col min="12813" max="12813" width="21.83203125" style="1016" customWidth="1"/>
    <col min="12814" max="12814" width="16" style="1016" customWidth="1"/>
    <col min="12815" max="12815" width="3.1640625" style="1016" customWidth="1"/>
    <col min="12816" max="12816" width="7.83203125" style="1016" customWidth="1"/>
    <col min="12817" max="13056" width="11.33203125" style="1016"/>
    <col min="13057" max="13057" width="6.6640625" style="1016" customWidth="1"/>
    <col min="13058" max="13058" width="78.83203125" style="1016" customWidth="1"/>
    <col min="13059" max="13059" width="34.33203125" style="1016" customWidth="1"/>
    <col min="13060" max="13060" width="31.83203125" style="1016" customWidth="1"/>
    <col min="13061" max="13061" width="35.5" style="1016" customWidth="1"/>
    <col min="13062" max="13062" width="8.1640625" style="1016" customWidth="1"/>
    <col min="13063" max="13064" width="11.33203125" style="1016"/>
    <col min="13065" max="13065" width="7.83203125" style="1016" customWidth="1"/>
    <col min="13066" max="13066" width="3.1640625" style="1016" customWidth="1"/>
    <col min="13067" max="13068" width="23" style="1016" customWidth="1"/>
    <col min="13069" max="13069" width="21.83203125" style="1016" customWidth="1"/>
    <col min="13070" max="13070" width="16" style="1016" customWidth="1"/>
    <col min="13071" max="13071" width="3.1640625" style="1016" customWidth="1"/>
    <col min="13072" max="13072" width="7.83203125" style="1016" customWidth="1"/>
    <col min="13073" max="13312" width="11.33203125" style="1016"/>
    <col min="13313" max="13313" width="6.6640625" style="1016" customWidth="1"/>
    <col min="13314" max="13314" width="78.83203125" style="1016" customWidth="1"/>
    <col min="13315" max="13315" width="34.33203125" style="1016" customWidth="1"/>
    <col min="13316" max="13316" width="31.83203125" style="1016" customWidth="1"/>
    <col min="13317" max="13317" width="35.5" style="1016" customWidth="1"/>
    <col min="13318" max="13318" width="8.1640625" style="1016" customWidth="1"/>
    <col min="13319" max="13320" width="11.33203125" style="1016"/>
    <col min="13321" max="13321" width="7.83203125" style="1016" customWidth="1"/>
    <col min="13322" max="13322" width="3.1640625" style="1016" customWidth="1"/>
    <col min="13323" max="13324" width="23" style="1016" customWidth="1"/>
    <col min="13325" max="13325" width="21.83203125" style="1016" customWidth="1"/>
    <col min="13326" max="13326" width="16" style="1016" customWidth="1"/>
    <col min="13327" max="13327" width="3.1640625" style="1016" customWidth="1"/>
    <col min="13328" max="13328" width="7.83203125" style="1016" customWidth="1"/>
    <col min="13329" max="13568" width="11.33203125" style="1016"/>
    <col min="13569" max="13569" width="6.6640625" style="1016" customWidth="1"/>
    <col min="13570" max="13570" width="78.83203125" style="1016" customWidth="1"/>
    <col min="13571" max="13571" width="34.33203125" style="1016" customWidth="1"/>
    <col min="13572" max="13572" width="31.83203125" style="1016" customWidth="1"/>
    <col min="13573" max="13573" width="35.5" style="1016" customWidth="1"/>
    <col min="13574" max="13574" width="8.1640625" style="1016" customWidth="1"/>
    <col min="13575" max="13576" width="11.33203125" style="1016"/>
    <col min="13577" max="13577" width="7.83203125" style="1016" customWidth="1"/>
    <col min="13578" max="13578" width="3.1640625" style="1016" customWidth="1"/>
    <col min="13579" max="13580" width="23" style="1016" customWidth="1"/>
    <col min="13581" max="13581" width="21.83203125" style="1016" customWidth="1"/>
    <col min="13582" max="13582" width="16" style="1016" customWidth="1"/>
    <col min="13583" max="13583" width="3.1640625" style="1016" customWidth="1"/>
    <col min="13584" max="13584" width="7.83203125" style="1016" customWidth="1"/>
    <col min="13585" max="13824" width="11.33203125" style="1016"/>
    <col min="13825" max="13825" width="6.6640625" style="1016" customWidth="1"/>
    <col min="13826" max="13826" width="78.83203125" style="1016" customWidth="1"/>
    <col min="13827" max="13827" width="34.33203125" style="1016" customWidth="1"/>
    <col min="13828" max="13828" width="31.83203125" style="1016" customWidth="1"/>
    <col min="13829" max="13829" width="35.5" style="1016" customWidth="1"/>
    <col min="13830" max="13830" width="8.1640625" style="1016" customWidth="1"/>
    <col min="13831" max="13832" width="11.33203125" style="1016"/>
    <col min="13833" max="13833" width="7.83203125" style="1016" customWidth="1"/>
    <col min="13834" max="13834" width="3.1640625" style="1016" customWidth="1"/>
    <col min="13835" max="13836" width="23" style="1016" customWidth="1"/>
    <col min="13837" max="13837" width="21.83203125" style="1016" customWidth="1"/>
    <col min="13838" max="13838" width="16" style="1016" customWidth="1"/>
    <col min="13839" max="13839" width="3.1640625" style="1016" customWidth="1"/>
    <col min="13840" max="13840" width="7.83203125" style="1016" customWidth="1"/>
    <col min="13841" max="14080" width="11.33203125" style="1016"/>
    <col min="14081" max="14081" width="6.6640625" style="1016" customWidth="1"/>
    <col min="14082" max="14082" width="78.83203125" style="1016" customWidth="1"/>
    <col min="14083" max="14083" width="34.33203125" style="1016" customWidth="1"/>
    <col min="14084" max="14084" width="31.83203125" style="1016" customWidth="1"/>
    <col min="14085" max="14085" width="35.5" style="1016" customWidth="1"/>
    <col min="14086" max="14086" width="8.1640625" style="1016" customWidth="1"/>
    <col min="14087" max="14088" width="11.33203125" style="1016"/>
    <col min="14089" max="14089" width="7.83203125" style="1016" customWidth="1"/>
    <col min="14090" max="14090" width="3.1640625" style="1016" customWidth="1"/>
    <col min="14091" max="14092" width="23" style="1016" customWidth="1"/>
    <col min="14093" max="14093" width="21.83203125" style="1016" customWidth="1"/>
    <col min="14094" max="14094" width="16" style="1016" customWidth="1"/>
    <col min="14095" max="14095" width="3.1640625" style="1016" customWidth="1"/>
    <col min="14096" max="14096" width="7.83203125" style="1016" customWidth="1"/>
    <col min="14097" max="14336" width="11.33203125" style="1016"/>
    <col min="14337" max="14337" width="6.6640625" style="1016" customWidth="1"/>
    <col min="14338" max="14338" width="78.83203125" style="1016" customWidth="1"/>
    <col min="14339" max="14339" width="34.33203125" style="1016" customWidth="1"/>
    <col min="14340" max="14340" width="31.83203125" style="1016" customWidth="1"/>
    <col min="14341" max="14341" width="35.5" style="1016" customWidth="1"/>
    <col min="14342" max="14342" width="8.1640625" style="1016" customWidth="1"/>
    <col min="14343" max="14344" width="11.33203125" style="1016"/>
    <col min="14345" max="14345" width="7.83203125" style="1016" customWidth="1"/>
    <col min="14346" max="14346" width="3.1640625" style="1016" customWidth="1"/>
    <col min="14347" max="14348" width="23" style="1016" customWidth="1"/>
    <col min="14349" max="14349" width="21.83203125" style="1016" customWidth="1"/>
    <col min="14350" max="14350" width="16" style="1016" customWidth="1"/>
    <col min="14351" max="14351" width="3.1640625" style="1016" customWidth="1"/>
    <col min="14352" max="14352" width="7.83203125" style="1016" customWidth="1"/>
    <col min="14353" max="14592" width="11.33203125" style="1016"/>
    <col min="14593" max="14593" width="6.6640625" style="1016" customWidth="1"/>
    <col min="14594" max="14594" width="78.83203125" style="1016" customWidth="1"/>
    <col min="14595" max="14595" width="34.33203125" style="1016" customWidth="1"/>
    <col min="14596" max="14596" width="31.83203125" style="1016" customWidth="1"/>
    <col min="14597" max="14597" width="35.5" style="1016" customWidth="1"/>
    <col min="14598" max="14598" width="8.1640625" style="1016" customWidth="1"/>
    <col min="14599" max="14600" width="11.33203125" style="1016"/>
    <col min="14601" max="14601" width="7.83203125" style="1016" customWidth="1"/>
    <col min="14602" max="14602" width="3.1640625" style="1016" customWidth="1"/>
    <col min="14603" max="14604" width="23" style="1016" customWidth="1"/>
    <col min="14605" max="14605" width="21.83203125" style="1016" customWidth="1"/>
    <col min="14606" max="14606" width="16" style="1016" customWidth="1"/>
    <col min="14607" max="14607" width="3.1640625" style="1016" customWidth="1"/>
    <col min="14608" max="14608" width="7.83203125" style="1016" customWidth="1"/>
    <col min="14609" max="14848" width="11.33203125" style="1016"/>
    <col min="14849" max="14849" width="6.6640625" style="1016" customWidth="1"/>
    <col min="14850" max="14850" width="78.83203125" style="1016" customWidth="1"/>
    <col min="14851" max="14851" width="34.33203125" style="1016" customWidth="1"/>
    <col min="14852" max="14852" width="31.83203125" style="1016" customWidth="1"/>
    <col min="14853" max="14853" width="35.5" style="1016" customWidth="1"/>
    <col min="14854" max="14854" width="8.1640625" style="1016" customWidth="1"/>
    <col min="14855" max="14856" width="11.33203125" style="1016"/>
    <col min="14857" max="14857" width="7.83203125" style="1016" customWidth="1"/>
    <col min="14858" max="14858" width="3.1640625" style="1016" customWidth="1"/>
    <col min="14859" max="14860" width="23" style="1016" customWidth="1"/>
    <col min="14861" max="14861" width="21.83203125" style="1016" customWidth="1"/>
    <col min="14862" max="14862" width="16" style="1016" customWidth="1"/>
    <col min="14863" max="14863" width="3.1640625" style="1016" customWidth="1"/>
    <col min="14864" max="14864" width="7.83203125" style="1016" customWidth="1"/>
    <col min="14865" max="15104" width="11.33203125" style="1016"/>
    <col min="15105" max="15105" width="6.6640625" style="1016" customWidth="1"/>
    <col min="15106" max="15106" width="78.83203125" style="1016" customWidth="1"/>
    <col min="15107" max="15107" width="34.33203125" style="1016" customWidth="1"/>
    <col min="15108" max="15108" width="31.83203125" style="1016" customWidth="1"/>
    <col min="15109" max="15109" width="35.5" style="1016" customWidth="1"/>
    <col min="15110" max="15110" width="8.1640625" style="1016" customWidth="1"/>
    <col min="15111" max="15112" width="11.33203125" style="1016"/>
    <col min="15113" max="15113" width="7.83203125" style="1016" customWidth="1"/>
    <col min="15114" max="15114" width="3.1640625" style="1016" customWidth="1"/>
    <col min="15115" max="15116" width="23" style="1016" customWidth="1"/>
    <col min="15117" max="15117" width="21.83203125" style="1016" customWidth="1"/>
    <col min="15118" max="15118" width="16" style="1016" customWidth="1"/>
    <col min="15119" max="15119" width="3.1640625" style="1016" customWidth="1"/>
    <col min="15120" max="15120" width="7.83203125" style="1016" customWidth="1"/>
    <col min="15121" max="15360" width="11.33203125" style="1016"/>
    <col min="15361" max="15361" width="6.6640625" style="1016" customWidth="1"/>
    <col min="15362" max="15362" width="78.83203125" style="1016" customWidth="1"/>
    <col min="15363" max="15363" width="34.33203125" style="1016" customWidth="1"/>
    <col min="15364" max="15364" width="31.83203125" style="1016" customWidth="1"/>
    <col min="15365" max="15365" width="35.5" style="1016" customWidth="1"/>
    <col min="15366" max="15366" width="8.1640625" style="1016" customWidth="1"/>
    <col min="15367" max="15368" width="11.33203125" style="1016"/>
    <col min="15369" max="15369" width="7.83203125" style="1016" customWidth="1"/>
    <col min="15370" max="15370" width="3.1640625" style="1016" customWidth="1"/>
    <col min="15371" max="15372" width="23" style="1016" customWidth="1"/>
    <col min="15373" max="15373" width="21.83203125" style="1016" customWidth="1"/>
    <col min="15374" max="15374" width="16" style="1016" customWidth="1"/>
    <col min="15375" max="15375" width="3.1640625" style="1016" customWidth="1"/>
    <col min="15376" max="15376" width="7.83203125" style="1016" customWidth="1"/>
    <col min="15377" max="15616" width="11.33203125" style="1016"/>
    <col min="15617" max="15617" width="6.6640625" style="1016" customWidth="1"/>
    <col min="15618" max="15618" width="78.83203125" style="1016" customWidth="1"/>
    <col min="15619" max="15619" width="34.33203125" style="1016" customWidth="1"/>
    <col min="15620" max="15620" width="31.83203125" style="1016" customWidth="1"/>
    <col min="15621" max="15621" width="35.5" style="1016" customWidth="1"/>
    <col min="15622" max="15622" width="8.1640625" style="1016" customWidth="1"/>
    <col min="15623" max="15624" width="11.33203125" style="1016"/>
    <col min="15625" max="15625" width="7.83203125" style="1016" customWidth="1"/>
    <col min="15626" max="15626" width="3.1640625" style="1016" customWidth="1"/>
    <col min="15627" max="15628" width="23" style="1016" customWidth="1"/>
    <col min="15629" max="15629" width="21.83203125" style="1016" customWidth="1"/>
    <col min="15630" max="15630" width="16" style="1016" customWidth="1"/>
    <col min="15631" max="15631" width="3.1640625" style="1016" customWidth="1"/>
    <col min="15632" max="15632" width="7.83203125" style="1016" customWidth="1"/>
    <col min="15633" max="15872" width="11.33203125" style="1016"/>
    <col min="15873" max="15873" width="6.6640625" style="1016" customWidth="1"/>
    <col min="15874" max="15874" width="78.83203125" style="1016" customWidth="1"/>
    <col min="15875" max="15875" width="34.33203125" style="1016" customWidth="1"/>
    <col min="15876" max="15876" width="31.83203125" style="1016" customWidth="1"/>
    <col min="15877" max="15877" width="35.5" style="1016" customWidth="1"/>
    <col min="15878" max="15878" width="8.1640625" style="1016" customWidth="1"/>
    <col min="15879" max="15880" width="11.33203125" style="1016"/>
    <col min="15881" max="15881" width="7.83203125" style="1016" customWidth="1"/>
    <col min="15882" max="15882" width="3.1640625" style="1016" customWidth="1"/>
    <col min="15883" max="15884" width="23" style="1016" customWidth="1"/>
    <col min="15885" max="15885" width="21.83203125" style="1016" customWidth="1"/>
    <col min="15886" max="15886" width="16" style="1016" customWidth="1"/>
    <col min="15887" max="15887" width="3.1640625" style="1016" customWidth="1"/>
    <col min="15888" max="15888" width="7.83203125" style="1016" customWidth="1"/>
    <col min="15889" max="16128" width="11.33203125" style="1016"/>
    <col min="16129" max="16129" width="6.6640625" style="1016" customWidth="1"/>
    <col min="16130" max="16130" width="78.83203125" style="1016" customWidth="1"/>
    <col min="16131" max="16131" width="34.33203125" style="1016" customWidth="1"/>
    <col min="16132" max="16132" width="31.83203125" style="1016" customWidth="1"/>
    <col min="16133" max="16133" width="35.5" style="1016" customWidth="1"/>
    <col min="16134" max="16134" width="8.1640625" style="1016" customWidth="1"/>
    <col min="16135" max="16136" width="11.33203125" style="1016"/>
    <col min="16137" max="16137" width="7.83203125" style="1016" customWidth="1"/>
    <col min="16138" max="16138" width="3.1640625" style="1016" customWidth="1"/>
    <col min="16139" max="16140" width="23" style="1016" customWidth="1"/>
    <col min="16141" max="16141" width="21.83203125" style="1016" customWidth="1"/>
    <col min="16142" max="16142" width="16" style="1016" customWidth="1"/>
    <col min="16143" max="16143" width="3.1640625" style="1016" customWidth="1"/>
    <col min="16144" max="16144" width="7.83203125" style="1016" customWidth="1"/>
    <col min="16145" max="16384" width="11.33203125" style="1016"/>
  </cols>
  <sheetData>
    <row r="1" spans="1:6" ht="18" customHeight="1">
      <c r="A1" s="1012" t="s">
        <v>559</v>
      </c>
      <c r="B1" s="1013"/>
      <c r="C1" s="1014"/>
      <c r="D1" s="1014"/>
      <c r="E1" s="1014"/>
      <c r="F1" s="1015" t="s">
        <v>68</v>
      </c>
    </row>
    <row r="2" spans="1:6" ht="18" customHeight="1">
      <c r="A2" s="1017"/>
      <c r="B2" s="1018"/>
      <c r="C2" s="1018"/>
      <c r="D2" s="1018"/>
      <c r="E2" s="1018"/>
      <c r="F2" s="1019"/>
    </row>
    <row r="3" spans="1:6" ht="18" customHeight="1">
      <c r="A3" s="1020"/>
      <c r="B3" s="4120" t="s">
        <v>1724</v>
      </c>
      <c r="C3" s="4120"/>
      <c r="D3" s="4120"/>
      <c r="E3" s="4120"/>
      <c r="F3" s="1021"/>
    </row>
    <row r="4" spans="1:6" ht="18" customHeight="1">
      <c r="A4" s="1020"/>
      <c r="B4" s="4121" t="s">
        <v>1725</v>
      </c>
      <c r="C4" s="4121"/>
      <c r="D4" s="4121"/>
      <c r="E4" s="4121"/>
      <c r="F4" s="1021"/>
    </row>
    <row r="5" spans="1:6" ht="18" customHeight="1">
      <c r="A5" s="1020"/>
      <c r="B5" s="1013"/>
      <c r="C5" s="1022"/>
      <c r="D5" s="1022"/>
      <c r="E5" s="1022"/>
      <c r="F5" s="1021"/>
    </row>
    <row r="6" spans="1:6" ht="18" customHeight="1">
      <c r="A6" s="1020"/>
      <c r="B6" s="1022"/>
      <c r="C6" s="1022"/>
      <c r="D6" s="1022"/>
      <c r="E6" s="1022"/>
      <c r="F6" s="1021"/>
    </row>
    <row r="7" spans="1:6" ht="18" customHeight="1">
      <c r="A7" s="1020" t="s">
        <v>1726</v>
      </c>
      <c r="B7" s="1022"/>
      <c r="C7" s="1022"/>
      <c r="D7" s="1022"/>
      <c r="E7" s="1022"/>
      <c r="F7" s="1021"/>
    </row>
    <row r="8" spans="1:6" ht="18" customHeight="1">
      <c r="A8" s="1020" t="s">
        <v>1727</v>
      </c>
      <c r="B8" s="1022"/>
      <c r="C8" s="1022"/>
      <c r="D8" s="1022"/>
      <c r="E8" s="1022"/>
      <c r="F8" s="1021"/>
    </row>
    <row r="9" spans="1:6" ht="18" customHeight="1">
      <c r="A9" s="1020" t="s">
        <v>1728</v>
      </c>
      <c r="B9" s="1022"/>
      <c r="C9" s="1022"/>
      <c r="D9" s="1022"/>
      <c r="E9" s="1022"/>
      <c r="F9" s="1021"/>
    </row>
    <row r="10" spans="1:6" ht="18" customHeight="1">
      <c r="A10" s="1020" t="s">
        <v>1729</v>
      </c>
      <c r="B10" s="1022"/>
      <c r="C10" s="1022"/>
      <c r="D10" s="1022"/>
      <c r="E10" s="1022"/>
      <c r="F10" s="1021"/>
    </row>
    <row r="11" spans="1:6" ht="18" customHeight="1">
      <c r="A11" s="1020" t="s">
        <v>1730</v>
      </c>
      <c r="B11" s="1022"/>
      <c r="C11" s="1022"/>
      <c r="D11" s="1022"/>
      <c r="E11" s="1022"/>
      <c r="F11" s="1021"/>
    </row>
    <row r="12" spans="1:6" ht="18" customHeight="1">
      <c r="A12" s="1020" t="s">
        <v>1731</v>
      </c>
      <c r="B12" s="1022"/>
      <c r="C12" s="1022"/>
      <c r="D12" s="1022"/>
      <c r="E12" s="1022"/>
      <c r="F12" s="1021"/>
    </row>
    <row r="13" spans="1:6" ht="18" customHeight="1">
      <c r="A13" s="1020" t="s">
        <v>1732</v>
      </c>
      <c r="B13" s="1022"/>
      <c r="C13" s="1022"/>
      <c r="D13" s="1022"/>
      <c r="E13" s="1022"/>
      <c r="F13" s="1021"/>
    </row>
    <row r="14" spans="1:6" ht="18" customHeight="1">
      <c r="A14" s="1020" t="s">
        <v>1733</v>
      </c>
      <c r="B14" s="1022"/>
      <c r="C14" s="1022"/>
      <c r="D14" s="1022"/>
      <c r="E14" s="1022"/>
      <c r="F14" s="1021"/>
    </row>
    <row r="15" spans="1:6" ht="18" customHeight="1">
      <c r="A15" s="1020"/>
      <c r="B15" s="1022"/>
      <c r="C15" s="1022"/>
      <c r="D15" s="1022"/>
      <c r="E15" s="1022"/>
      <c r="F15" s="1021"/>
    </row>
    <row r="16" spans="1:6" ht="18" customHeight="1">
      <c r="A16" s="1020" t="s">
        <v>1734</v>
      </c>
      <c r="B16" s="1022"/>
      <c r="C16" s="1022"/>
      <c r="D16" s="1022"/>
      <c r="E16" s="1022"/>
      <c r="F16" s="1021"/>
    </row>
    <row r="17" spans="1:6" ht="18" customHeight="1">
      <c r="A17" s="1020" t="s">
        <v>1735</v>
      </c>
      <c r="B17" s="1022"/>
      <c r="C17" s="1022"/>
      <c r="D17" s="1022"/>
      <c r="E17" s="1022"/>
      <c r="F17" s="1021"/>
    </row>
    <row r="18" spans="1:6" ht="18" customHeight="1">
      <c r="A18" s="1020"/>
      <c r="B18" s="1022"/>
      <c r="C18" s="1022"/>
      <c r="D18" s="1022"/>
      <c r="E18" s="1022"/>
      <c r="F18" s="1021"/>
    </row>
    <row r="19" spans="1:6" ht="18" customHeight="1">
      <c r="A19" s="1020" t="s">
        <v>1736</v>
      </c>
      <c r="B19" s="1022"/>
      <c r="C19" s="1022"/>
      <c r="D19" s="1022"/>
      <c r="E19" s="1022"/>
      <c r="F19" s="1021"/>
    </row>
    <row r="20" spans="1:6" ht="18" customHeight="1">
      <c r="A20" s="1020" t="s">
        <v>1737</v>
      </c>
      <c r="B20" s="1022"/>
      <c r="C20" s="1022"/>
      <c r="D20" s="1022"/>
      <c r="E20" s="1022"/>
      <c r="F20" s="1021"/>
    </row>
    <row r="21" spans="1:6" ht="18" customHeight="1">
      <c r="A21" s="1020"/>
      <c r="B21" s="1022"/>
      <c r="C21" s="1022"/>
      <c r="D21" s="1022"/>
      <c r="E21" s="1022"/>
      <c r="F21" s="1021"/>
    </row>
    <row r="22" spans="1:6" ht="18" customHeight="1">
      <c r="A22" s="1020" t="s">
        <v>1738</v>
      </c>
      <c r="B22" s="1022"/>
      <c r="C22" s="1022"/>
      <c r="D22" s="1022"/>
      <c r="E22" s="1022"/>
      <c r="F22" s="1021"/>
    </row>
    <row r="23" spans="1:6" ht="18" customHeight="1">
      <c r="A23" s="1020" t="s">
        <v>1739</v>
      </c>
      <c r="B23" s="1022"/>
      <c r="C23" s="1022"/>
      <c r="D23" s="1022"/>
      <c r="E23" s="1022"/>
      <c r="F23" s="1021"/>
    </row>
    <row r="24" spans="1:6" ht="18" customHeight="1">
      <c r="A24" s="1020"/>
      <c r="B24" s="1022"/>
      <c r="C24" s="1022"/>
      <c r="D24" s="1022"/>
      <c r="E24" s="1022"/>
      <c r="F24" s="1021"/>
    </row>
    <row r="25" spans="1:6" ht="18" customHeight="1" thickBot="1">
      <c r="A25" s="1023"/>
      <c r="B25" s="1024"/>
      <c r="C25" s="1024"/>
      <c r="D25" s="1024"/>
      <c r="E25" s="1024" t="s">
        <v>598</v>
      </c>
      <c r="F25" s="1021"/>
    </row>
    <row r="26" spans="1:6" ht="18" customHeight="1" thickTop="1">
      <c r="A26" s="1025"/>
      <c r="B26" s="1026"/>
      <c r="C26" s="1027" t="s">
        <v>1740</v>
      </c>
      <c r="D26" s="1028"/>
      <c r="E26" s="1029" t="s">
        <v>1741</v>
      </c>
      <c r="F26" s="1025"/>
    </row>
    <row r="27" spans="1:6" ht="18" customHeight="1">
      <c r="A27" s="1030" t="s">
        <v>639</v>
      </c>
      <c r="B27" s="1031"/>
      <c r="C27" s="1032"/>
      <c r="D27" s="1033"/>
      <c r="E27" s="1034" t="s">
        <v>1648</v>
      </c>
      <c r="F27" s="1030" t="s">
        <v>639</v>
      </c>
    </row>
    <row r="28" spans="1:6" ht="18" customHeight="1">
      <c r="A28" s="1030" t="s">
        <v>642</v>
      </c>
      <c r="B28" s="1034" t="s">
        <v>785</v>
      </c>
      <c r="C28" s="1035" t="s">
        <v>1742</v>
      </c>
      <c r="D28" s="1036" t="s">
        <v>1743</v>
      </c>
      <c r="E28" s="1034" t="s">
        <v>1744</v>
      </c>
      <c r="F28" s="1030" t="s">
        <v>642</v>
      </c>
    </row>
    <row r="29" spans="1:6" ht="18" customHeight="1">
      <c r="A29" s="1037"/>
      <c r="B29" s="1034" t="s">
        <v>651</v>
      </c>
      <c r="C29" s="1038" t="s">
        <v>652</v>
      </c>
      <c r="D29" s="1039" t="s">
        <v>653</v>
      </c>
      <c r="E29" s="1034" t="s">
        <v>654</v>
      </c>
      <c r="F29" s="1037"/>
    </row>
    <row r="30" spans="1:6" ht="18" customHeight="1">
      <c r="A30" s="1040"/>
      <c r="B30" s="1041"/>
      <c r="C30" s="1032"/>
      <c r="D30" s="1033"/>
      <c r="E30" s="1041"/>
      <c r="F30" s="1040"/>
    </row>
    <row r="31" spans="1:6" ht="18" customHeight="1">
      <c r="A31" s="1037"/>
      <c r="B31" s="1034" t="s">
        <v>1650</v>
      </c>
      <c r="C31" s="1032"/>
      <c r="D31" s="1033"/>
      <c r="E31" s="1031"/>
      <c r="F31" s="1037"/>
    </row>
    <row r="32" spans="1:6" ht="18" customHeight="1">
      <c r="A32" s="1030">
        <v>1</v>
      </c>
      <c r="B32" s="1031" t="s">
        <v>1745</v>
      </c>
      <c r="C32" s="1032"/>
      <c r="D32" s="1033"/>
      <c r="E32" s="1031"/>
      <c r="F32" s="1030">
        <v>1</v>
      </c>
    </row>
    <row r="33" spans="1:6" ht="18" customHeight="1">
      <c r="A33" s="1042">
        <v>2</v>
      </c>
      <c r="B33" s="1043" t="s">
        <v>1746</v>
      </c>
      <c r="C33" s="1044"/>
      <c r="D33" s="1045"/>
      <c r="E33" s="1046"/>
      <c r="F33" s="1042">
        <v>2</v>
      </c>
    </row>
    <row r="34" spans="1:6" ht="18" customHeight="1">
      <c r="A34" s="1042">
        <v>3</v>
      </c>
      <c r="B34" s="1047" t="s">
        <v>1747</v>
      </c>
      <c r="C34" s="1048"/>
      <c r="D34" s="1049"/>
      <c r="E34" s="1046"/>
      <c r="F34" s="1042">
        <v>3</v>
      </c>
    </row>
    <row r="35" spans="1:6" ht="18" customHeight="1">
      <c r="A35" s="1042">
        <v>4</v>
      </c>
      <c r="B35" s="1047" t="s">
        <v>1748</v>
      </c>
      <c r="C35" s="1048"/>
      <c r="D35" s="1049"/>
      <c r="E35" s="1046"/>
      <c r="F35" s="1042">
        <v>4</v>
      </c>
    </row>
    <row r="36" spans="1:6" ht="18" customHeight="1">
      <c r="A36" s="1042">
        <v>5</v>
      </c>
      <c r="B36" s="1047" t="s">
        <v>1749</v>
      </c>
      <c r="C36" s="1048"/>
      <c r="D36" s="1049"/>
      <c r="E36" s="1046"/>
      <c r="F36" s="1042">
        <v>5</v>
      </c>
    </row>
    <row r="37" spans="1:6" ht="18" customHeight="1">
      <c r="A37" s="1042">
        <v>6</v>
      </c>
      <c r="B37" s="1047" t="s">
        <v>1750</v>
      </c>
      <c r="C37" s="1048"/>
      <c r="D37" s="1049"/>
      <c r="E37" s="1046"/>
      <c r="F37" s="1042">
        <v>6</v>
      </c>
    </row>
    <row r="38" spans="1:6" ht="18" customHeight="1">
      <c r="A38" s="1042">
        <v>7</v>
      </c>
      <c r="B38" s="1047" t="s">
        <v>1751</v>
      </c>
      <c r="C38" s="1048"/>
      <c r="D38" s="1049"/>
      <c r="E38" s="1046"/>
      <c r="F38" s="1042">
        <v>7</v>
      </c>
    </row>
    <row r="39" spans="1:6" ht="18" customHeight="1">
      <c r="A39" s="1042">
        <v>8</v>
      </c>
      <c r="B39" s="1047" t="s">
        <v>1752</v>
      </c>
      <c r="C39" s="1048"/>
      <c r="D39" s="1049"/>
      <c r="E39" s="1046"/>
      <c r="F39" s="1042">
        <v>8</v>
      </c>
    </row>
    <row r="40" spans="1:6" ht="18" customHeight="1">
      <c r="A40" s="1042">
        <v>9</v>
      </c>
      <c r="B40" s="1047" t="s">
        <v>1753</v>
      </c>
      <c r="C40" s="1048"/>
      <c r="D40" s="1049"/>
      <c r="E40" s="1046"/>
      <c r="F40" s="1042">
        <v>9</v>
      </c>
    </row>
    <row r="41" spans="1:6" ht="18" customHeight="1">
      <c r="A41" s="1042">
        <v>10</v>
      </c>
      <c r="B41" s="1047" t="s">
        <v>1754</v>
      </c>
      <c r="C41" s="1048"/>
      <c r="D41" s="1049"/>
      <c r="E41" s="1046"/>
      <c r="F41" s="1042">
        <v>10</v>
      </c>
    </row>
    <row r="42" spans="1:6" ht="18" customHeight="1">
      <c r="A42" s="1042">
        <v>11</v>
      </c>
      <c r="B42" s="1047" t="s">
        <v>1755</v>
      </c>
      <c r="C42" s="1048"/>
      <c r="D42" s="1049"/>
      <c r="E42" s="1046"/>
      <c r="F42" s="1042">
        <v>11</v>
      </c>
    </row>
    <row r="43" spans="1:6" ht="18" customHeight="1">
      <c r="A43" s="1042">
        <v>12</v>
      </c>
      <c r="B43" s="1047" t="s">
        <v>1756</v>
      </c>
      <c r="C43" s="1050" t="s">
        <v>1723</v>
      </c>
      <c r="D43" s="1051"/>
      <c r="E43" s="1046"/>
      <c r="F43" s="1042">
        <v>12</v>
      </c>
    </row>
    <row r="44" spans="1:6" ht="18" customHeight="1">
      <c r="A44" s="1042">
        <v>13</v>
      </c>
      <c r="B44" s="1047" t="s">
        <v>1757</v>
      </c>
      <c r="C44" s="1048"/>
      <c r="D44" s="1049"/>
      <c r="E44" s="1046"/>
      <c r="F44" s="1042">
        <v>13</v>
      </c>
    </row>
    <row r="45" spans="1:6" ht="18" customHeight="1">
      <c r="A45" s="1042">
        <v>14</v>
      </c>
      <c r="B45" s="1047" t="s">
        <v>1758</v>
      </c>
      <c r="C45" s="1048"/>
      <c r="D45" s="1049"/>
      <c r="E45" s="1046"/>
      <c r="F45" s="1042">
        <v>14</v>
      </c>
    </row>
    <row r="46" spans="1:6" ht="18" customHeight="1">
      <c r="A46" s="1042">
        <v>15</v>
      </c>
      <c r="B46" s="1047" t="s">
        <v>1759</v>
      </c>
      <c r="C46" s="1048"/>
      <c r="D46" s="1049"/>
      <c r="E46" s="1046"/>
      <c r="F46" s="1042">
        <v>15</v>
      </c>
    </row>
    <row r="47" spans="1:6" ht="18" customHeight="1">
      <c r="A47" s="1042">
        <v>16</v>
      </c>
      <c r="B47" s="1047" t="s">
        <v>1760</v>
      </c>
      <c r="C47" s="1048"/>
      <c r="D47" s="1049"/>
      <c r="E47" s="1046"/>
      <c r="F47" s="1042">
        <v>16</v>
      </c>
    </row>
    <row r="48" spans="1:6" ht="18" customHeight="1">
      <c r="A48" s="1042">
        <v>17</v>
      </c>
      <c r="B48" s="1047" t="s">
        <v>1761</v>
      </c>
      <c r="C48" s="1048"/>
      <c r="D48" s="1049"/>
      <c r="E48" s="1046"/>
      <c r="F48" s="1042">
        <v>17</v>
      </c>
    </row>
    <row r="49" spans="1:6" ht="18" customHeight="1">
      <c r="A49" s="1042">
        <v>18</v>
      </c>
      <c r="B49" s="1047" t="s">
        <v>1762</v>
      </c>
      <c r="C49" s="1048"/>
      <c r="D49" s="1049"/>
      <c r="E49" s="1046"/>
      <c r="F49" s="1042">
        <v>18</v>
      </c>
    </row>
    <row r="50" spans="1:6" ht="18" customHeight="1">
      <c r="A50" s="1042">
        <v>19</v>
      </c>
      <c r="B50" s="1047" t="s">
        <v>1763</v>
      </c>
      <c r="C50" s="1048"/>
      <c r="D50" s="1049"/>
      <c r="E50" s="1046"/>
      <c r="F50" s="1042">
        <v>19</v>
      </c>
    </row>
    <row r="51" spans="1:6" ht="18" customHeight="1">
      <c r="A51" s="1042">
        <v>20</v>
      </c>
      <c r="B51" s="1047" t="s">
        <v>1764</v>
      </c>
      <c r="C51" s="1048"/>
      <c r="D51" s="1049"/>
      <c r="E51" s="1046"/>
      <c r="F51" s="1042">
        <v>20</v>
      </c>
    </row>
    <row r="52" spans="1:6" ht="18" customHeight="1">
      <c r="A52" s="1042">
        <v>21</v>
      </c>
      <c r="B52" s="1047" t="s">
        <v>1765</v>
      </c>
      <c r="C52" s="1048"/>
      <c r="D52" s="1049"/>
      <c r="E52" s="1046"/>
      <c r="F52" s="1042">
        <v>21</v>
      </c>
    </row>
    <row r="53" spans="1:6" ht="18" customHeight="1">
      <c r="A53" s="1042">
        <v>22</v>
      </c>
      <c r="B53" s="1047" t="s">
        <v>1766</v>
      </c>
      <c r="C53" s="1048"/>
      <c r="D53" s="1049"/>
      <c r="E53" s="1046"/>
      <c r="F53" s="1042">
        <v>22</v>
      </c>
    </row>
    <row r="54" spans="1:6" ht="18" customHeight="1">
      <c r="A54" s="1042">
        <v>23</v>
      </c>
      <c r="B54" s="1047" t="s">
        <v>1767</v>
      </c>
      <c r="C54" s="1048"/>
      <c r="D54" s="1049"/>
      <c r="E54" s="1046"/>
      <c r="F54" s="1042">
        <v>23</v>
      </c>
    </row>
    <row r="55" spans="1:6" ht="18" customHeight="1">
      <c r="A55" s="1042">
        <v>24</v>
      </c>
      <c r="B55" s="1047" t="s">
        <v>1768</v>
      </c>
      <c r="C55" s="1048"/>
      <c r="D55" s="1049"/>
      <c r="E55" s="1046"/>
      <c r="F55" s="1042">
        <v>24</v>
      </c>
    </row>
    <row r="56" spans="1:6" ht="18" customHeight="1">
      <c r="A56" s="1042">
        <v>25</v>
      </c>
      <c r="B56" s="1047" t="s">
        <v>1769</v>
      </c>
      <c r="C56" s="1048"/>
      <c r="D56" s="1049"/>
      <c r="E56" s="1046"/>
      <c r="F56" s="1042">
        <v>25</v>
      </c>
    </row>
    <row r="57" spans="1:6" ht="18" customHeight="1">
      <c r="A57" s="1042">
        <v>26</v>
      </c>
      <c r="B57" s="1047" t="s">
        <v>1770</v>
      </c>
      <c r="C57" s="1048"/>
      <c r="D57" s="1049"/>
      <c r="E57" s="1046"/>
      <c r="F57" s="1042">
        <v>26</v>
      </c>
    </row>
    <row r="58" spans="1:6" ht="18" customHeight="1">
      <c r="A58" s="1042">
        <v>27</v>
      </c>
      <c r="B58" s="1047" t="s">
        <v>1771</v>
      </c>
      <c r="C58" s="1048"/>
      <c r="D58" s="1049"/>
      <c r="E58" s="1046"/>
      <c r="F58" s="1042">
        <v>27</v>
      </c>
    </row>
    <row r="59" spans="1:6" ht="18" customHeight="1">
      <c r="A59" s="1042">
        <v>28</v>
      </c>
      <c r="B59" s="1047" t="s">
        <v>1655</v>
      </c>
      <c r="C59" s="1048"/>
      <c r="D59" s="1049"/>
      <c r="E59" s="1046"/>
      <c r="F59" s="1042">
        <v>28</v>
      </c>
    </row>
    <row r="60" spans="1:6" ht="18" customHeight="1">
      <c r="A60" s="1042">
        <v>29</v>
      </c>
      <c r="B60" s="1047" t="s">
        <v>1772</v>
      </c>
      <c r="C60" s="1048"/>
      <c r="D60" s="1049"/>
      <c r="E60" s="1046"/>
      <c r="F60" s="1042">
        <v>29</v>
      </c>
    </row>
    <row r="61" spans="1:6" ht="18" customHeight="1" thickBot="1">
      <c r="A61" s="1042">
        <v>30</v>
      </c>
      <c r="B61" s="1047" t="s">
        <v>1773</v>
      </c>
      <c r="C61" s="1048"/>
      <c r="D61" s="1049"/>
      <c r="E61" s="1046"/>
      <c r="F61" s="1042">
        <v>30</v>
      </c>
    </row>
    <row r="62" spans="1:6" ht="18" customHeight="1" thickTop="1">
      <c r="A62" s="1052"/>
      <c r="B62" s="1029" t="s">
        <v>1658</v>
      </c>
      <c r="C62" s="1053"/>
      <c r="D62" s="1054"/>
      <c r="E62" s="1026"/>
      <c r="F62" s="1052"/>
    </row>
    <row r="63" spans="1:6" ht="18" customHeight="1">
      <c r="A63" s="1030">
        <v>31</v>
      </c>
      <c r="B63" s="1047" t="s">
        <v>1774</v>
      </c>
      <c r="C63" s="1048"/>
      <c r="D63" s="1049"/>
      <c r="E63" s="1031"/>
      <c r="F63" s="1030">
        <v>31</v>
      </c>
    </row>
    <row r="64" spans="1:6" ht="18" customHeight="1">
      <c r="A64" s="1042">
        <v>32</v>
      </c>
      <c r="B64" s="1047" t="s">
        <v>1775</v>
      </c>
      <c r="C64" s="1048"/>
      <c r="D64" s="1049"/>
      <c r="E64" s="1046"/>
      <c r="F64" s="1042">
        <v>32</v>
      </c>
    </row>
    <row r="65" spans="1:6" ht="18" customHeight="1">
      <c r="A65" s="1042">
        <v>33</v>
      </c>
      <c r="B65" s="1047" t="s">
        <v>1776</v>
      </c>
      <c r="C65" s="1048"/>
      <c r="D65" s="1049"/>
      <c r="E65" s="1046"/>
      <c r="F65" s="1042">
        <v>33</v>
      </c>
    </row>
    <row r="66" spans="1:6" ht="18" customHeight="1">
      <c r="A66" s="1042">
        <v>34</v>
      </c>
      <c r="B66" s="1047" t="s">
        <v>1777</v>
      </c>
      <c r="C66" s="1048"/>
      <c r="D66" s="1049"/>
      <c r="E66" s="1046"/>
      <c r="F66" s="1042">
        <v>34</v>
      </c>
    </row>
    <row r="67" spans="1:6" ht="18" customHeight="1">
      <c r="A67" s="1042">
        <v>35</v>
      </c>
      <c r="B67" s="1047" t="s">
        <v>1778</v>
      </c>
      <c r="C67" s="1048"/>
      <c r="D67" s="1049"/>
      <c r="E67" s="1046"/>
      <c r="F67" s="1042">
        <v>35</v>
      </c>
    </row>
    <row r="68" spans="1:6" ht="18" customHeight="1">
      <c r="A68" s="1042">
        <v>36</v>
      </c>
      <c r="B68" s="1047" t="s">
        <v>1779</v>
      </c>
      <c r="C68" s="1048"/>
      <c r="D68" s="1049"/>
      <c r="E68" s="1046"/>
      <c r="F68" s="1042">
        <v>36</v>
      </c>
    </row>
    <row r="69" spans="1:6" ht="18" customHeight="1">
      <c r="A69" s="1042">
        <v>37</v>
      </c>
      <c r="B69" s="1047" t="s">
        <v>1780</v>
      </c>
      <c r="C69" s="1048"/>
      <c r="D69" s="1049"/>
      <c r="E69" s="1046"/>
      <c r="F69" s="1042">
        <v>37</v>
      </c>
    </row>
    <row r="70" spans="1:6" ht="18" customHeight="1">
      <c r="A70" s="1042">
        <v>38</v>
      </c>
      <c r="B70" s="1047" t="s">
        <v>1781</v>
      </c>
      <c r="C70" s="1048"/>
      <c r="D70" s="1049"/>
      <c r="E70" s="1046"/>
      <c r="F70" s="1042">
        <v>38</v>
      </c>
    </row>
    <row r="71" spans="1:6" ht="18" customHeight="1">
      <c r="A71" s="1042">
        <v>39</v>
      </c>
      <c r="B71" s="1047" t="s">
        <v>1782</v>
      </c>
      <c r="C71" s="1048"/>
      <c r="D71" s="1049"/>
      <c r="E71" s="1046"/>
      <c r="F71" s="1042">
        <v>39</v>
      </c>
    </row>
    <row r="72" spans="1:6" ht="18" customHeight="1" thickBot="1">
      <c r="A72" s="1042">
        <v>40</v>
      </c>
      <c r="B72" s="1047" t="s">
        <v>1783</v>
      </c>
      <c r="C72" s="1048"/>
      <c r="D72" s="1049"/>
      <c r="E72" s="1046"/>
      <c r="F72" s="1042">
        <v>40</v>
      </c>
    </row>
    <row r="73" spans="1:6" ht="18" customHeight="1" thickTop="1" thickBot="1">
      <c r="A73" s="1055">
        <v>41</v>
      </c>
      <c r="B73" s="1056" t="s">
        <v>1619</v>
      </c>
      <c r="C73" s="1057">
        <v>123975</v>
      </c>
      <c r="D73" s="1058">
        <v>129394</v>
      </c>
      <c r="E73" s="1059"/>
      <c r="F73" s="1055">
        <v>41</v>
      </c>
    </row>
    <row r="74" spans="1:6" ht="18" customHeight="1">
      <c r="A74" s="1060"/>
      <c r="B74" s="1061"/>
      <c r="C74" s="1062"/>
      <c r="D74" s="1062"/>
      <c r="E74" s="1062"/>
      <c r="F74" s="1063"/>
    </row>
    <row r="75" spans="1:6" ht="18" customHeight="1">
      <c r="A75" s="1064" t="s">
        <v>1784</v>
      </c>
      <c r="B75" s="1061"/>
      <c r="C75" s="1062"/>
      <c r="D75" s="1062"/>
      <c r="E75" s="1062"/>
      <c r="F75" s="1065"/>
    </row>
    <row r="76" spans="1:6" ht="18" customHeight="1">
      <c r="A76" s="1064"/>
      <c r="B76" s="1061"/>
      <c r="C76" s="1062"/>
      <c r="D76" s="1062"/>
      <c r="E76" s="1062"/>
      <c r="F76" s="1065"/>
    </row>
    <row r="77" spans="1:6" ht="18" customHeight="1">
      <c r="A77" s="1064"/>
      <c r="B77" s="1061"/>
      <c r="C77" s="1062"/>
      <c r="D77" s="1062"/>
      <c r="E77" s="1062"/>
      <c r="F77" s="1065"/>
    </row>
    <row r="78" spans="1:6" ht="18" customHeight="1">
      <c r="A78" s="1064"/>
      <c r="B78" s="1061"/>
      <c r="C78" s="1062"/>
      <c r="D78" s="1062"/>
      <c r="E78" s="1062"/>
      <c r="F78" s="1065"/>
    </row>
    <row r="79" spans="1:6" ht="18" customHeight="1">
      <c r="A79" s="1064"/>
      <c r="B79" s="1061"/>
      <c r="C79" s="1062"/>
      <c r="D79" s="1062"/>
      <c r="E79" s="1062"/>
      <c r="F79" s="1065"/>
    </row>
    <row r="80" spans="1:6" ht="18" customHeight="1">
      <c r="A80" s="1064"/>
      <c r="B80" s="1061"/>
      <c r="C80" s="1062"/>
      <c r="D80" s="1062"/>
      <c r="E80" s="1062"/>
      <c r="F80" s="1065"/>
    </row>
    <row r="81" spans="1:6" ht="18" customHeight="1">
      <c r="A81" s="1066"/>
      <c r="B81" s="1047"/>
      <c r="C81" s="1047"/>
      <c r="D81" s="1047"/>
      <c r="E81" s="1047"/>
      <c r="F81" s="1067"/>
    </row>
    <row r="82" spans="1:6" ht="18" customHeight="1">
      <c r="A82" s="1022" t="s">
        <v>166</v>
      </c>
      <c r="B82" s="1031"/>
      <c r="C82" s="1031"/>
      <c r="D82" s="1031"/>
      <c r="E82" s="1031"/>
      <c r="F82" s="1031"/>
    </row>
  </sheetData>
  <mergeCells count="2">
    <mergeCell ref="B3:E3"/>
    <mergeCell ref="B4:E4"/>
  </mergeCells>
  <printOptions horizontalCentered="1" verticalCentered="1"/>
  <pageMargins left="0.5" right="0.5" top="0.35" bottom="0.35" header="0.3" footer="0.3"/>
  <pageSetup scale="5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N273"/>
  <sheetViews>
    <sheetView view="pageBreakPreview" zoomScale="90" zoomScaleNormal="100" zoomScaleSheetLayoutView="90" workbookViewId="0"/>
  </sheetViews>
  <sheetFormatPr defaultColWidth="0" defaultRowHeight="11.25" zeroHeight="1"/>
  <cols>
    <col min="1" max="1" width="5.5" style="161" customWidth="1"/>
    <col min="2" max="2" width="6.6640625" style="161" customWidth="1"/>
    <col min="3" max="3" width="4.83203125" style="161" customWidth="1"/>
    <col min="4" max="4" width="24.33203125" style="161" customWidth="1"/>
    <col min="5" max="5" width="13.1640625" style="161" customWidth="1"/>
    <col min="6" max="6" width="10.5" style="161" customWidth="1"/>
    <col min="7" max="9" width="9.33203125" style="161" customWidth="1"/>
    <col min="10" max="10" width="13.1640625" style="161" customWidth="1"/>
    <col min="11" max="11" width="4.83203125" style="161" customWidth="1"/>
    <col min="12" max="14" width="9.33203125" style="161" customWidth="1"/>
    <col min="15" max="256" width="0" style="161" hidden="1"/>
    <col min="257" max="257" width="6.1640625" style="161" customWidth="1"/>
    <col min="258" max="258" width="6.6640625" style="161" customWidth="1"/>
    <col min="259" max="259" width="4.83203125" style="161" customWidth="1"/>
    <col min="260" max="260" width="24.33203125" style="161" customWidth="1"/>
    <col min="261" max="261" width="13.1640625" style="161" customWidth="1"/>
    <col min="262" max="262" width="10.5" style="161" customWidth="1"/>
    <col min="263" max="265" width="9.33203125" style="161" customWidth="1"/>
    <col min="266" max="266" width="13.1640625" style="161" customWidth="1"/>
    <col min="267" max="267" width="4.83203125" style="161" customWidth="1"/>
    <col min="268" max="270" width="9.33203125" style="161" customWidth="1"/>
    <col min="271" max="512" width="0" style="161" hidden="1"/>
    <col min="513" max="513" width="6.1640625" style="161" customWidth="1"/>
    <col min="514" max="514" width="6.6640625" style="161" customWidth="1"/>
    <col min="515" max="515" width="4.83203125" style="161" customWidth="1"/>
    <col min="516" max="516" width="24.33203125" style="161" customWidth="1"/>
    <col min="517" max="517" width="13.1640625" style="161" customWidth="1"/>
    <col min="518" max="518" width="10.5" style="161" customWidth="1"/>
    <col min="519" max="521" width="9.33203125" style="161" customWidth="1"/>
    <col min="522" max="522" width="13.1640625" style="161" customWidth="1"/>
    <col min="523" max="523" width="4.83203125" style="161" customWidth="1"/>
    <col min="524" max="526" width="9.33203125" style="161" customWidth="1"/>
    <col min="527" max="768" width="0" style="161" hidden="1"/>
    <col min="769" max="769" width="6.1640625" style="161" customWidth="1"/>
    <col min="770" max="770" width="6.6640625" style="161" customWidth="1"/>
    <col min="771" max="771" width="4.83203125" style="161" customWidth="1"/>
    <col min="772" max="772" width="24.33203125" style="161" customWidth="1"/>
    <col min="773" max="773" width="13.1640625" style="161" customWidth="1"/>
    <col min="774" max="774" width="10.5" style="161" customWidth="1"/>
    <col min="775" max="777" width="9.33203125" style="161" customWidth="1"/>
    <col min="778" max="778" width="13.1640625" style="161" customWidth="1"/>
    <col min="779" max="779" width="4.83203125" style="161" customWidth="1"/>
    <col min="780" max="782" width="9.33203125" style="161" customWidth="1"/>
    <col min="783" max="1024" width="0" style="161" hidden="1"/>
    <col min="1025" max="1025" width="6.1640625" style="161" customWidth="1"/>
    <col min="1026" max="1026" width="6.6640625" style="161" customWidth="1"/>
    <col min="1027" max="1027" width="4.83203125" style="161" customWidth="1"/>
    <col min="1028" max="1028" width="24.33203125" style="161" customWidth="1"/>
    <col min="1029" max="1029" width="13.1640625" style="161" customWidth="1"/>
    <col min="1030" max="1030" width="10.5" style="161" customWidth="1"/>
    <col min="1031" max="1033" width="9.33203125" style="161" customWidth="1"/>
    <col min="1034" max="1034" width="13.1640625" style="161" customWidth="1"/>
    <col min="1035" max="1035" width="4.83203125" style="161" customWidth="1"/>
    <col min="1036" max="1038" width="9.33203125" style="161" customWidth="1"/>
    <col min="1039" max="1280" width="0" style="161" hidden="1"/>
    <col min="1281" max="1281" width="6.1640625" style="161" customWidth="1"/>
    <col min="1282" max="1282" width="6.6640625" style="161" customWidth="1"/>
    <col min="1283" max="1283" width="4.83203125" style="161" customWidth="1"/>
    <col min="1284" max="1284" width="24.33203125" style="161" customWidth="1"/>
    <col min="1285" max="1285" width="13.1640625" style="161" customWidth="1"/>
    <col min="1286" max="1286" width="10.5" style="161" customWidth="1"/>
    <col min="1287" max="1289" width="9.33203125" style="161" customWidth="1"/>
    <col min="1290" max="1290" width="13.1640625" style="161" customWidth="1"/>
    <col min="1291" max="1291" width="4.83203125" style="161" customWidth="1"/>
    <col min="1292" max="1294" width="9.33203125" style="161" customWidth="1"/>
    <col min="1295" max="1536" width="0" style="161" hidden="1"/>
    <col min="1537" max="1537" width="6.1640625" style="161" customWidth="1"/>
    <col min="1538" max="1538" width="6.6640625" style="161" customWidth="1"/>
    <col min="1539" max="1539" width="4.83203125" style="161" customWidth="1"/>
    <col min="1540" max="1540" width="24.33203125" style="161" customWidth="1"/>
    <col min="1541" max="1541" width="13.1640625" style="161" customWidth="1"/>
    <col min="1542" max="1542" width="10.5" style="161" customWidth="1"/>
    <col min="1543" max="1545" width="9.33203125" style="161" customWidth="1"/>
    <col min="1546" max="1546" width="13.1640625" style="161" customWidth="1"/>
    <col min="1547" max="1547" width="4.83203125" style="161" customWidth="1"/>
    <col min="1548" max="1550" width="9.33203125" style="161" customWidth="1"/>
    <col min="1551" max="1792" width="0" style="161" hidden="1"/>
    <col min="1793" max="1793" width="6.1640625" style="161" customWidth="1"/>
    <col min="1794" max="1794" width="6.6640625" style="161" customWidth="1"/>
    <col min="1795" max="1795" width="4.83203125" style="161" customWidth="1"/>
    <col min="1796" max="1796" width="24.33203125" style="161" customWidth="1"/>
    <col min="1797" max="1797" width="13.1640625" style="161" customWidth="1"/>
    <col min="1798" max="1798" width="10.5" style="161" customWidth="1"/>
    <col min="1799" max="1801" width="9.33203125" style="161" customWidth="1"/>
    <col min="1802" max="1802" width="13.1640625" style="161" customWidth="1"/>
    <col min="1803" max="1803" width="4.83203125" style="161" customWidth="1"/>
    <col min="1804" max="1806" width="9.33203125" style="161" customWidth="1"/>
    <col min="1807" max="2048" width="0" style="161" hidden="1"/>
    <col min="2049" max="2049" width="6.1640625" style="161" customWidth="1"/>
    <col min="2050" max="2050" width="6.6640625" style="161" customWidth="1"/>
    <col min="2051" max="2051" width="4.83203125" style="161" customWidth="1"/>
    <col min="2052" max="2052" width="24.33203125" style="161" customWidth="1"/>
    <col min="2053" max="2053" width="13.1640625" style="161" customWidth="1"/>
    <col min="2054" max="2054" width="10.5" style="161" customWidth="1"/>
    <col min="2055" max="2057" width="9.33203125" style="161" customWidth="1"/>
    <col min="2058" max="2058" width="13.1640625" style="161" customWidth="1"/>
    <col min="2059" max="2059" width="4.83203125" style="161" customWidth="1"/>
    <col min="2060" max="2062" width="9.33203125" style="161" customWidth="1"/>
    <col min="2063" max="2304" width="0" style="161" hidden="1"/>
    <col min="2305" max="2305" width="6.1640625" style="161" customWidth="1"/>
    <col min="2306" max="2306" width="6.6640625" style="161" customWidth="1"/>
    <col min="2307" max="2307" width="4.83203125" style="161" customWidth="1"/>
    <col min="2308" max="2308" width="24.33203125" style="161" customWidth="1"/>
    <col min="2309" max="2309" width="13.1640625" style="161" customWidth="1"/>
    <col min="2310" max="2310" width="10.5" style="161" customWidth="1"/>
    <col min="2311" max="2313" width="9.33203125" style="161" customWidth="1"/>
    <col min="2314" max="2314" width="13.1640625" style="161" customWidth="1"/>
    <col min="2315" max="2315" width="4.83203125" style="161" customWidth="1"/>
    <col min="2316" max="2318" width="9.33203125" style="161" customWidth="1"/>
    <col min="2319" max="2560" width="0" style="161" hidden="1"/>
    <col min="2561" max="2561" width="6.1640625" style="161" customWidth="1"/>
    <col min="2562" max="2562" width="6.6640625" style="161" customWidth="1"/>
    <col min="2563" max="2563" width="4.83203125" style="161" customWidth="1"/>
    <col min="2564" max="2564" width="24.33203125" style="161" customWidth="1"/>
    <col min="2565" max="2565" width="13.1640625" style="161" customWidth="1"/>
    <col min="2566" max="2566" width="10.5" style="161" customWidth="1"/>
    <col min="2567" max="2569" width="9.33203125" style="161" customWidth="1"/>
    <col min="2570" max="2570" width="13.1640625" style="161" customWidth="1"/>
    <col min="2571" max="2571" width="4.83203125" style="161" customWidth="1"/>
    <col min="2572" max="2574" width="9.33203125" style="161" customWidth="1"/>
    <col min="2575" max="2816" width="0" style="161" hidden="1"/>
    <col min="2817" max="2817" width="6.1640625" style="161" customWidth="1"/>
    <col min="2818" max="2818" width="6.6640625" style="161" customWidth="1"/>
    <col min="2819" max="2819" width="4.83203125" style="161" customWidth="1"/>
    <col min="2820" max="2820" width="24.33203125" style="161" customWidth="1"/>
    <col min="2821" max="2821" width="13.1640625" style="161" customWidth="1"/>
    <col min="2822" max="2822" width="10.5" style="161" customWidth="1"/>
    <col min="2823" max="2825" width="9.33203125" style="161" customWidth="1"/>
    <col min="2826" max="2826" width="13.1640625" style="161" customWidth="1"/>
    <col min="2827" max="2827" width="4.83203125" style="161" customWidth="1"/>
    <col min="2828" max="2830" width="9.33203125" style="161" customWidth="1"/>
    <col min="2831" max="3072" width="0" style="161" hidden="1"/>
    <col min="3073" max="3073" width="6.1640625" style="161" customWidth="1"/>
    <col min="3074" max="3074" width="6.6640625" style="161" customWidth="1"/>
    <col min="3075" max="3075" width="4.83203125" style="161" customWidth="1"/>
    <col min="3076" max="3076" width="24.33203125" style="161" customWidth="1"/>
    <col min="3077" max="3077" width="13.1640625" style="161" customWidth="1"/>
    <col min="3078" max="3078" width="10.5" style="161" customWidth="1"/>
    <col min="3079" max="3081" width="9.33203125" style="161" customWidth="1"/>
    <col min="3082" max="3082" width="13.1640625" style="161" customWidth="1"/>
    <col min="3083" max="3083" width="4.83203125" style="161" customWidth="1"/>
    <col min="3084" max="3086" width="9.33203125" style="161" customWidth="1"/>
    <col min="3087" max="3328" width="0" style="161" hidden="1"/>
    <col min="3329" max="3329" width="6.1640625" style="161" customWidth="1"/>
    <col min="3330" max="3330" width="6.6640625" style="161" customWidth="1"/>
    <col min="3331" max="3331" width="4.83203125" style="161" customWidth="1"/>
    <col min="3332" max="3332" width="24.33203125" style="161" customWidth="1"/>
    <col min="3333" max="3333" width="13.1640625" style="161" customWidth="1"/>
    <col min="3334" max="3334" width="10.5" style="161" customWidth="1"/>
    <col min="3335" max="3337" width="9.33203125" style="161" customWidth="1"/>
    <col min="3338" max="3338" width="13.1640625" style="161" customWidth="1"/>
    <col min="3339" max="3339" width="4.83203125" style="161" customWidth="1"/>
    <col min="3340" max="3342" width="9.33203125" style="161" customWidth="1"/>
    <col min="3343" max="3584" width="0" style="161" hidden="1"/>
    <col min="3585" max="3585" width="6.1640625" style="161" customWidth="1"/>
    <col min="3586" max="3586" width="6.6640625" style="161" customWidth="1"/>
    <col min="3587" max="3587" width="4.83203125" style="161" customWidth="1"/>
    <col min="3588" max="3588" width="24.33203125" style="161" customWidth="1"/>
    <col min="3589" max="3589" width="13.1640625" style="161" customWidth="1"/>
    <col min="3590" max="3590" width="10.5" style="161" customWidth="1"/>
    <col min="3591" max="3593" width="9.33203125" style="161" customWidth="1"/>
    <col min="3594" max="3594" width="13.1640625" style="161" customWidth="1"/>
    <col min="3595" max="3595" width="4.83203125" style="161" customWidth="1"/>
    <col min="3596" max="3598" width="9.33203125" style="161" customWidth="1"/>
    <col min="3599" max="3840" width="0" style="161" hidden="1"/>
    <col min="3841" max="3841" width="6.1640625" style="161" customWidth="1"/>
    <col min="3842" max="3842" width="6.6640625" style="161" customWidth="1"/>
    <col min="3843" max="3843" width="4.83203125" style="161" customWidth="1"/>
    <col min="3844" max="3844" width="24.33203125" style="161" customWidth="1"/>
    <col min="3845" max="3845" width="13.1640625" style="161" customWidth="1"/>
    <col min="3846" max="3846" width="10.5" style="161" customWidth="1"/>
    <col min="3847" max="3849" width="9.33203125" style="161" customWidth="1"/>
    <col min="3850" max="3850" width="13.1640625" style="161" customWidth="1"/>
    <col min="3851" max="3851" width="4.83203125" style="161" customWidth="1"/>
    <col min="3852" max="3854" width="9.33203125" style="161" customWidth="1"/>
    <col min="3855" max="4096" width="0" style="161" hidden="1"/>
    <col min="4097" max="4097" width="6.1640625" style="161" customWidth="1"/>
    <col min="4098" max="4098" width="6.6640625" style="161" customWidth="1"/>
    <col min="4099" max="4099" width="4.83203125" style="161" customWidth="1"/>
    <col min="4100" max="4100" width="24.33203125" style="161" customWidth="1"/>
    <col min="4101" max="4101" width="13.1640625" style="161" customWidth="1"/>
    <col min="4102" max="4102" width="10.5" style="161" customWidth="1"/>
    <col min="4103" max="4105" width="9.33203125" style="161" customWidth="1"/>
    <col min="4106" max="4106" width="13.1640625" style="161" customWidth="1"/>
    <col min="4107" max="4107" width="4.83203125" style="161" customWidth="1"/>
    <col min="4108" max="4110" width="9.33203125" style="161" customWidth="1"/>
    <col min="4111" max="4352" width="0" style="161" hidden="1"/>
    <col min="4353" max="4353" width="6.1640625" style="161" customWidth="1"/>
    <col min="4354" max="4354" width="6.6640625" style="161" customWidth="1"/>
    <col min="4355" max="4355" width="4.83203125" style="161" customWidth="1"/>
    <col min="4356" max="4356" width="24.33203125" style="161" customWidth="1"/>
    <col min="4357" max="4357" width="13.1640625" style="161" customWidth="1"/>
    <col min="4358" max="4358" width="10.5" style="161" customWidth="1"/>
    <col min="4359" max="4361" width="9.33203125" style="161" customWidth="1"/>
    <col min="4362" max="4362" width="13.1640625" style="161" customWidth="1"/>
    <col min="4363" max="4363" width="4.83203125" style="161" customWidth="1"/>
    <col min="4364" max="4366" width="9.33203125" style="161" customWidth="1"/>
    <col min="4367" max="4608" width="0" style="161" hidden="1"/>
    <col min="4609" max="4609" width="6.1640625" style="161" customWidth="1"/>
    <col min="4610" max="4610" width="6.6640625" style="161" customWidth="1"/>
    <col min="4611" max="4611" width="4.83203125" style="161" customWidth="1"/>
    <col min="4612" max="4612" width="24.33203125" style="161" customWidth="1"/>
    <col min="4613" max="4613" width="13.1640625" style="161" customWidth="1"/>
    <col min="4614" max="4614" width="10.5" style="161" customWidth="1"/>
    <col min="4615" max="4617" width="9.33203125" style="161" customWidth="1"/>
    <col min="4618" max="4618" width="13.1640625" style="161" customWidth="1"/>
    <col min="4619" max="4619" width="4.83203125" style="161" customWidth="1"/>
    <col min="4620" max="4622" width="9.33203125" style="161" customWidth="1"/>
    <col min="4623" max="4864" width="0" style="161" hidden="1"/>
    <col min="4865" max="4865" width="6.1640625" style="161" customWidth="1"/>
    <col min="4866" max="4866" width="6.6640625" style="161" customWidth="1"/>
    <col min="4867" max="4867" width="4.83203125" style="161" customWidth="1"/>
    <col min="4868" max="4868" width="24.33203125" style="161" customWidth="1"/>
    <col min="4869" max="4869" width="13.1640625" style="161" customWidth="1"/>
    <col min="4870" max="4870" width="10.5" style="161" customWidth="1"/>
    <col min="4871" max="4873" width="9.33203125" style="161" customWidth="1"/>
    <col min="4874" max="4874" width="13.1640625" style="161" customWidth="1"/>
    <col min="4875" max="4875" width="4.83203125" style="161" customWidth="1"/>
    <col min="4876" max="4878" width="9.33203125" style="161" customWidth="1"/>
    <col min="4879" max="5120" width="0" style="161" hidden="1"/>
    <col min="5121" max="5121" width="6.1640625" style="161" customWidth="1"/>
    <col min="5122" max="5122" width="6.6640625" style="161" customWidth="1"/>
    <col min="5123" max="5123" width="4.83203125" style="161" customWidth="1"/>
    <col min="5124" max="5124" width="24.33203125" style="161" customWidth="1"/>
    <col min="5125" max="5125" width="13.1640625" style="161" customWidth="1"/>
    <col min="5126" max="5126" width="10.5" style="161" customWidth="1"/>
    <col min="5127" max="5129" width="9.33203125" style="161" customWidth="1"/>
    <col min="5130" max="5130" width="13.1640625" style="161" customWidth="1"/>
    <col min="5131" max="5131" width="4.83203125" style="161" customWidth="1"/>
    <col min="5132" max="5134" width="9.33203125" style="161" customWidth="1"/>
    <col min="5135" max="5376" width="0" style="161" hidden="1"/>
    <col min="5377" max="5377" width="6.1640625" style="161" customWidth="1"/>
    <col min="5378" max="5378" width="6.6640625" style="161" customWidth="1"/>
    <col min="5379" max="5379" width="4.83203125" style="161" customWidth="1"/>
    <col min="5380" max="5380" width="24.33203125" style="161" customWidth="1"/>
    <col min="5381" max="5381" width="13.1640625" style="161" customWidth="1"/>
    <col min="5382" max="5382" width="10.5" style="161" customWidth="1"/>
    <col min="5383" max="5385" width="9.33203125" style="161" customWidth="1"/>
    <col min="5386" max="5386" width="13.1640625" style="161" customWidth="1"/>
    <col min="5387" max="5387" width="4.83203125" style="161" customWidth="1"/>
    <col min="5388" max="5390" width="9.33203125" style="161" customWidth="1"/>
    <col min="5391" max="5632" width="0" style="161" hidden="1"/>
    <col min="5633" max="5633" width="6.1640625" style="161" customWidth="1"/>
    <col min="5634" max="5634" width="6.6640625" style="161" customWidth="1"/>
    <col min="5635" max="5635" width="4.83203125" style="161" customWidth="1"/>
    <col min="5636" max="5636" width="24.33203125" style="161" customWidth="1"/>
    <col min="5637" max="5637" width="13.1640625" style="161" customWidth="1"/>
    <col min="5638" max="5638" width="10.5" style="161" customWidth="1"/>
    <col min="5639" max="5641" width="9.33203125" style="161" customWidth="1"/>
    <col min="5642" max="5642" width="13.1640625" style="161" customWidth="1"/>
    <col min="5643" max="5643" width="4.83203125" style="161" customWidth="1"/>
    <col min="5644" max="5646" width="9.33203125" style="161" customWidth="1"/>
    <col min="5647" max="5888" width="0" style="161" hidden="1"/>
    <col min="5889" max="5889" width="6.1640625" style="161" customWidth="1"/>
    <col min="5890" max="5890" width="6.6640625" style="161" customWidth="1"/>
    <col min="5891" max="5891" width="4.83203125" style="161" customWidth="1"/>
    <col min="5892" max="5892" width="24.33203125" style="161" customWidth="1"/>
    <col min="5893" max="5893" width="13.1640625" style="161" customWidth="1"/>
    <col min="5894" max="5894" width="10.5" style="161" customWidth="1"/>
    <col min="5895" max="5897" width="9.33203125" style="161" customWidth="1"/>
    <col min="5898" max="5898" width="13.1640625" style="161" customWidth="1"/>
    <col min="5899" max="5899" width="4.83203125" style="161" customWidth="1"/>
    <col min="5900" max="5902" width="9.33203125" style="161" customWidth="1"/>
    <col min="5903" max="6144" width="0" style="161" hidden="1"/>
    <col min="6145" max="6145" width="6.1640625" style="161" customWidth="1"/>
    <col min="6146" max="6146" width="6.6640625" style="161" customWidth="1"/>
    <col min="6147" max="6147" width="4.83203125" style="161" customWidth="1"/>
    <col min="6148" max="6148" width="24.33203125" style="161" customWidth="1"/>
    <col min="6149" max="6149" width="13.1640625" style="161" customWidth="1"/>
    <col min="6150" max="6150" width="10.5" style="161" customWidth="1"/>
    <col min="6151" max="6153" width="9.33203125" style="161" customWidth="1"/>
    <col min="6154" max="6154" width="13.1640625" style="161" customWidth="1"/>
    <col min="6155" max="6155" width="4.83203125" style="161" customWidth="1"/>
    <col min="6156" max="6158" width="9.33203125" style="161" customWidth="1"/>
    <col min="6159" max="6400" width="0" style="161" hidden="1"/>
    <col min="6401" max="6401" width="6.1640625" style="161" customWidth="1"/>
    <col min="6402" max="6402" width="6.6640625" style="161" customWidth="1"/>
    <col min="6403" max="6403" width="4.83203125" style="161" customWidth="1"/>
    <col min="6404" max="6404" width="24.33203125" style="161" customWidth="1"/>
    <col min="6405" max="6405" width="13.1640625" style="161" customWidth="1"/>
    <col min="6406" max="6406" width="10.5" style="161" customWidth="1"/>
    <col min="6407" max="6409" width="9.33203125" style="161" customWidth="1"/>
    <col min="6410" max="6410" width="13.1640625" style="161" customWidth="1"/>
    <col min="6411" max="6411" width="4.83203125" style="161" customWidth="1"/>
    <col min="6412" max="6414" width="9.33203125" style="161" customWidth="1"/>
    <col min="6415" max="6656" width="0" style="161" hidden="1"/>
    <col min="6657" max="6657" width="6.1640625" style="161" customWidth="1"/>
    <col min="6658" max="6658" width="6.6640625" style="161" customWidth="1"/>
    <col min="6659" max="6659" width="4.83203125" style="161" customWidth="1"/>
    <col min="6660" max="6660" width="24.33203125" style="161" customWidth="1"/>
    <col min="6661" max="6661" width="13.1640625" style="161" customWidth="1"/>
    <col min="6662" max="6662" width="10.5" style="161" customWidth="1"/>
    <col min="6663" max="6665" width="9.33203125" style="161" customWidth="1"/>
    <col min="6666" max="6666" width="13.1640625" style="161" customWidth="1"/>
    <col min="6667" max="6667" width="4.83203125" style="161" customWidth="1"/>
    <col min="6668" max="6670" width="9.33203125" style="161" customWidth="1"/>
    <col min="6671" max="6912" width="0" style="161" hidden="1"/>
    <col min="6913" max="6913" width="6.1640625" style="161" customWidth="1"/>
    <col min="6914" max="6914" width="6.6640625" style="161" customWidth="1"/>
    <col min="6915" max="6915" width="4.83203125" style="161" customWidth="1"/>
    <col min="6916" max="6916" width="24.33203125" style="161" customWidth="1"/>
    <col min="6917" max="6917" width="13.1640625" style="161" customWidth="1"/>
    <col min="6918" max="6918" width="10.5" style="161" customWidth="1"/>
    <col min="6919" max="6921" width="9.33203125" style="161" customWidth="1"/>
    <col min="6922" max="6922" width="13.1640625" style="161" customWidth="1"/>
    <col min="6923" max="6923" width="4.83203125" style="161" customWidth="1"/>
    <col min="6924" max="6926" width="9.33203125" style="161" customWidth="1"/>
    <col min="6927" max="7168" width="0" style="161" hidden="1"/>
    <col min="7169" max="7169" width="6.1640625" style="161" customWidth="1"/>
    <col min="7170" max="7170" width="6.6640625" style="161" customWidth="1"/>
    <col min="7171" max="7171" width="4.83203125" style="161" customWidth="1"/>
    <col min="7172" max="7172" width="24.33203125" style="161" customWidth="1"/>
    <col min="7173" max="7173" width="13.1640625" style="161" customWidth="1"/>
    <col min="7174" max="7174" width="10.5" style="161" customWidth="1"/>
    <col min="7175" max="7177" width="9.33203125" style="161" customWidth="1"/>
    <col min="7178" max="7178" width="13.1640625" style="161" customWidth="1"/>
    <col min="7179" max="7179" width="4.83203125" style="161" customWidth="1"/>
    <col min="7180" max="7182" width="9.33203125" style="161" customWidth="1"/>
    <col min="7183" max="7424" width="0" style="161" hidden="1"/>
    <col min="7425" max="7425" width="6.1640625" style="161" customWidth="1"/>
    <col min="7426" max="7426" width="6.6640625" style="161" customWidth="1"/>
    <col min="7427" max="7427" width="4.83203125" style="161" customWidth="1"/>
    <col min="7428" max="7428" width="24.33203125" style="161" customWidth="1"/>
    <col min="7429" max="7429" width="13.1640625" style="161" customWidth="1"/>
    <col min="7430" max="7430" width="10.5" style="161" customWidth="1"/>
    <col min="7431" max="7433" width="9.33203125" style="161" customWidth="1"/>
    <col min="7434" max="7434" width="13.1640625" style="161" customWidth="1"/>
    <col min="7435" max="7435" width="4.83203125" style="161" customWidth="1"/>
    <col min="7436" max="7438" width="9.33203125" style="161" customWidth="1"/>
    <col min="7439" max="7680" width="0" style="161" hidden="1"/>
    <col min="7681" max="7681" width="6.1640625" style="161" customWidth="1"/>
    <col min="7682" max="7682" width="6.6640625" style="161" customWidth="1"/>
    <col min="7683" max="7683" width="4.83203125" style="161" customWidth="1"/>
    <col min="7684" max="7684" width="24.33203125" style="161" customWidth="1"/>
    <col min="7685" max="7685" width="13.1640625" style="161" customWidth="1"/>
    <col min="7686" max="7686" width="10.5" style="161" customWidth="1"/>
    <col min="7687" max="7689" width="9.33203125" style="161" customWidth="1"/>
    <col min="7690" max="7690" width="13.1640625" style="161" customWidth="1"/>
    <col min="7691" max="7691" width="4.83203125" style="161" customWidth="1"/>
    <col min="7692" max="7694" width="9.33203125" style="161" customWidth="1"/>
    <col min="7695" max="7936" width="0" style="161" hidden="1"/>
    <col min="7937" max="7937" width="6.1640625" style="161" customWidth="1"/>
    <col min="7938" max="7938" width="6.6640625" style="161" customWidth="1"/>
    <col min="7939" max="7939" width="4.83203125" style="161" customWidth="1"/>
    <col min="7940" max="7940" width="24.33203125" style="161" customWidth="1"/>
    <col min="7941" max="7941" width="13.1640625" style="161" customWidth="1"/>
    <col min="7942" max="7942" width="10.5" style="161" customWidth="1"/>
    <col min="7943" max="7945" width="9.33203125" style="161" customWidth="1"/>
    <col min="7946" max="7946" width="13.1640625" style="161" customWidth="1"/>
    <col min="7947" max="7947" width="4.83203125" style="161" customWidth="1"/>
    <col min="7948" max="7950" width="9.33203125" style="161" customWidth="1"/>
    <col min="7951" max="8192" width="0" style="161" hidden="1"/>
    <col min="8193" max="8193" width="6.1640625" style="161" customWidth="1"/>
    <col min="8194" max="8194" width="6.6640625" style="161" customWidth="1"/>
    <col min="8195" max="8195" width="4.83203125" style="161" customWidth="1"/>
    <col min="8196" max="8196" width="24.33203125" style="161" customWidth="1"/>
    <col min="8197" max="8197" width="13.1640625" style="161" customWidth="1"/>
    <col min="8198" max="8198" width="10.5" style="161" customWidth="1"/>
    <col min="8199" max="8201" width="9.33203125" style="161" customWidth="1"/>
    <col min="8202" max="8202" width="13.1640625" style="161" customWidth="1"/>
    <col min="8203" max="8203" width="4.83203125" style="161" customWidth="1"/>
    <col min="8204" max="8206" width="9.33203125" style="161" customWidth="1"/>
    <col min="8207" max="8448" width="0" style="161" hidden="1"/>
    <col min="8449" max="8449" width="6.1640625" style="161" customWidth="1"/>
    <col min="8450" max="8450" width="6.6640625" style="161" customWidth="1"/>
    <col min="8451" max="8451" width="4.83203125" style="161" customWidth="1"/>
    <col min="8452" max="8452" width="24.33203125" style="161" customWidth="1"/>
    <col min="8453" max="8453" width="13.1640625" style="161" customWidth="1"/>
    <col min="8454" max="8454" width="10.5" style="161" customWidth="1"/>
    <col min="8455" max="8457" width="9.33203125" style="161" customWidth="1"/>
    <col min="8458" max="8458" width="13.1640625" style="161" customWidth="1"/>
    <col min="8459" max="8459" width="4.83203125" style="161" customWidth="1"/>
    <col min="8460" max="8462" width="9.33203125" style="161" customWidth="1"/>
    <col min="8463" max="8704" width="0" style="161" hidden="1"/>
    <col min="8705" max="8705" width="6.1640625" style="161" customWidth="1"/>
    <col min="8706" max="8706" width="6.6640625" style="161" customWidth="1"/>
    <col min="8707" max="8707" width="4.83203125" style="161" customWidth="1"/>
    <col min="8708" max="8708" width="24.33203125" style="161" customWidth="1"/>
    <col min="8709" max="8709" width="13.1640625" style="161" customWidth="1"/>
    <col min="8710" max="8710" width="10.5" style="161" customWidth="1"/>
    <col min="8711" max="8713" width="9.33203125" style="161" customWidth="1"/>
    <col min="8714" max="8714" width="13.1640625" style="161" customWidth="1"/>
    <col min="8715" max="8715" width="4.83203125" style="161" customWidth="1"/>
    <col min="8716" max="8718" width="9.33203125" style="161" customWidth="1"/>
    <col min="8719" max="8960" width="0" style="161" hidden="1"/>
    <col min="8961" max="8961" width="6.1640625" style="161" customWidth="1"/>
    <col min="8962" max="8962" width="6.6640625" style="161" customWidth="1"/>
    <col min="8963" max="8963" width="4.83203125" style="161" customWidth="1"/>
    <col min="8964" max="8964" width="24.33203125" style="161" customWidth="1"/>
    <col min="8965" max="8965" width="13.1640625" style="161" customWidth="1"/>
    <col min="8966" max="8966" width="10.5" style="161" customWidth="1"/>
    <col min="8967" max="8969" width="9.33203125" style="161" customWidth="1"/>
    <col min="8970" max="8970" width="13.1640625" style="161" customWidth="1"/>
    <col min="8971" max="8971" width="4.83203125" style="161" customWidth="1"/>
    <col min="8972" max="8974" width="9.33203125" style="161" customWidth="1"/>
    <col min="8975" max="9216" width="0" style="161" hidden="1"/>
    <col min="9217" max="9217" width="6.1640625" style="161" customWidth="1"/>
    <col min="9218" max="9218" width="6.6640625" style="161" customWidth="1"/>
    <col min="9219" max="9219" width="4.83203125" style="161" customWidth="1"/>
    <col min="9220" max="9220" width="24.33203125" style="161" customWidth="1"/>
    <col min="9221" max="9221" width="13.1640625" style="161" customWidth="1"/>
    <col min="9222" max="9222" width="10.5" style="161" customWidth="1"/>
    <col min="9223" max="9225" width="9.33203125" style="161" customWidth="1"/>
    <col min="9226" max="9226" width="13.1640625" style="161" customWidth="1"/>
    <col min="9227" max="9227" width="4.83203125" style="161" customWidth="1"/>
    <col min="9228" max="9230" width="9.33203125" style="161" customWidth="1"/>
    <col min="9231" max="9472" width="0" style="161" hidden="1"/>
    <col min="9473" max="9473" width="6.1640625" style="161" customWidth="1"/>
    <col min="9474" max="9474" width="6.6640625" style="161" customWidth="1"/>
    <col min="9475" max="9475" width="4.83203125" style="161" customWidth="1"/>
    <col min="9476" max="9476" width="24.33203125" style="161" customWidth="1"/>
    <col min="9477" max="9477" width="13.1640625" style="161" customWidth="1"/>
    <col min="9478" max="9478" width="10.5" style="161" customWidth="1"/>
    <col min="9479" max="9481" width="9.33203125" style="161" customWidth="1"/>
    <col min="9482" max="9482" width="13.1640625" style="161" customWidth="1"/>
    <col min="9483" max="9483" width="4.83203125" style="161" customWidth="1"/>
    <col min="9484" max="9486" width="9.33203125" style="161" customWidth="1"/>
    <col min="9487" max="9728" width="0" style="161" hidden="1"/>
    <col min="9729" max="9729" width="6.1640625" style="161" customWidth="1"/>
    <col min="9730" max="9730" width="6.6640625" style="161" customWidth="1"/>
    <col min="9731" max="9731" width="4.83203125" style="161" customWidth="1"/>
    <col min="9732" max="9732" width="24.33203125" style="161" customWidth="1"/>
    <col min="9733" max="9733" width="13.1640625" style="161" customWidth="1"/>
    <col min="9734" max="9734" width="10.5" style="161" customWidth="1"/>
    <col min="9735" max="9737" width="9.33203125" style="161" customWidth="1"/>
    <col min="9738" max="9738" width="13.1640625" style="161" customWidth="1"/>
    <col min="9739" max="9739" width="4.83203125" style="161" customWidth="1"/>
    <col min="9740" max="9742" width="9.33203125" style="161" customWidth="1"/>
    <col min="9743" max="9984" width="0" style="161" hidden="1"/>
    <col min="9985" max="9985" width="6.1640625" style="161" customWidth="1"/>
    <col min="9986" max="9986" width="6.6640625" style="161" customWidth="1"/>
    <col min="9987" max="9987" width="4.83203125" style="161" customWidth="1"/>
    <col min="9988" max="9988" width="24.33203125" style="161" customWidth="1"/>
    <col min="9989" max="9989" width="13.1640625" style="161" customWidth="1"/>
    <col min="9990" max="9990" width="10.5" style="161" customWidth="1"/>
    <col min="9991" max="9993" width="9.33203125" style="161" customWidth="1"/>
    <col min="9994" max="9994" width="13.1640625" style="161" customWidth="1"/>
    <col min="9995" max="9995" width="4.83203125" style="161" customWidth="1"/>
    <col min="9996" max="9998" width="9.33203125" style="161" customWidth="1"/>
    <col min="9999" max="10240" width="0" style="161" hidden="1"/>
    <col min="10241" max="10241" width="6.1640625" style="161" customWidth="1"/>
    <col min="10242" max="10242" width="6.6640625" style="161" customWidth="1"/>
    <col min="10243" max="10243" width="4.83203125" style="161" customWidth="1"/>
    <col min="10244" max="10244" width="24.33203125" style="161" customWidth="1"/>
    <col min="10245" max="10245" width="13.1640625" style="161" customWidth="1"/>
    <col min="10246" max="10246" width="10.5" style="161" customWidth="1"/>
    <col min="10247" max="10249" width="9.33203125" style="161" customWidth="1"/>
    <col min="10250" max="10250" width="13.1640625" style="161" customWidth="1"/>
    <col min="10251" max="10251" width="4.83203125" style="161" customWidth="1"/>
    <col min="10252" max="10254" width="9.33203125" style="161" customWidth="1"/>
    <col min="10255" max="10496" width="0" style="161" hidden="1"/>
    <col min="10497" max="10497" width="6.1640625" style="161" customWidth="1"/>
    <col min="10498" max="10498" width="6.6640625" style="161" customWidth="1"/>
    <col min="10499" max="10499" width="4.83203125" style="161" customWidth="1"/>
    <col min="10500" max="10500" width="24.33203125" style="161" customWidth="1"/>
    <col min="10501" max="10501" width="13.1640625" style="161" customWidth="1"/>
    <col min="10502" max="10502" width="10.5" style="161" customWidth="1"/>
    <col min="10503" max="10505" width="9.33203125" style="161" customWidth="1"/>
    <col min="10506" max="10506" width="13.1640625" style="161" customWidth="1"/>
    <col min="10507" max="10507" width="4.83203125" style="161" customWidth="1"/>
    <col min="10508" max="10510" width="9.33203125" style="161" customWidth="1"/>
    <col min="10511" max="10752" width="0" style="161" hidden="1"/>
    <col min="10753" max="10753" width="6.1640625" style="161" customWidth="1"/>
    <col min="10754" max="10754" width="6.6640625" style="161" customWidth="1"/>
    <col min="10755" max="10755" width="4.83203125" style="161" customWidth="1"/>
    <col min="10756" max="10756" width="24.33203125" style="161" customWidth="1"/>
    <col min="10757" max="10757" width="13.1640625" style="161" customWidth="1"/>
    <col min="10758" max="10758" width="10.5" style="161" customWidth="1"/>
    <col min="10759" max="10761" width="9.33203125" style="161" customWidth="1"/>
    <col min="10762" max="10762" width="13.1640625" style="161" customWidth="1"/>
    <col min="10763" max="10763" width="4.83203125" style="161" customWidth="1"/>
    <col min="10764" max="10766" width="9.33203125" style="161" customWidth="1"/>
    <col min="10767" max="11008" width="0" style="161" hidden="1"/>
    <col min="11009" max="11009" width="6.1640625" style="161" customWidth="1"/>
    <col min="11010" max="11010" width="6.6640625" style="161" customWidth="1"/>
    <col min="11011" max="11011" width="4.83203125" style="161" customWidth="1"/>
    <col min="11012" max="11012" width="24.33203125" style="161" customWidth="1"/>
    <col min="11013" max="11013" width="13.1640625" style="161" customWidth="1"/>
    <col min="11014" max="11014" width="10.5" style="161" customWidth="1"/>
    <col min="11015" max="11017" width="9.33203125" style="161" customWidth="1"/>
    <col min="11018" max="11018" width="13.1640625" style="161" customWidth="1"/>
    <col min="11019" max="11019" width="4.83203125" style="161" customWidth="1"/>
    <col min="11020" max="11022" width="9.33203125" style="161" customWidth="1"/>
    <col min="11023" max="11264" width="0" style="161" hidden="1"/>
    <col min="11265" max="11265" width="6.1640625" style="161" customWidth="1"/>
    <col min="11266" max="11266" width="6.6640625" style="161" customWidth="1"/>
    <col min="11267" max="11267" width="4.83203125" style="161" customWidth="1"/>
    <col min="11268" max="11268" width="24.33203125" style="161" customWidth="1"/>
    <col min="11269" max="11269" width="13.1640625" style="161" customWidth="1"/>
    <col min="11270" max="11270" width="10.5" style="161" customWidth="1"/>
    <col min="11271" max="11273" width="9.33203125" style="161" customWidth="1"/>
    <col min="11274" max="11274" width="13.1640625" style="161" customWidth="1"/>
    <col min="11275" max="11275" width="4.83203125" style="161" customWidth="1"/>
    <col min="11276" max="11278" width="9.33203125" style="161" customWidth="1"/>
    <col min="11279" max="11520" width="0" style="161" hidden="1"/>
    <col min="11521" max="11521" width="6.1640625" style="161" customWidth="1"/>
    <col min="11522" max="11522" width="6.6640625" style="161" customWidth="1"/>
    <col min="11523" max="11523" width="4.83203125" style="161" customWidth="1"/>
    <col min="11524" max="11524" width="24.33203125" style="161" customWidth="1"/>
    <col min="11525" max="11525" width="13.1640625" style="161" customWidth="1"/>
    <col min="11526" max="11526" width="10.5" style="161" customWidth="1"/>
    <col min="11527" max="11529" width="9.33203125" style="161" customWidth="1"/>
    <col min="11530" max="11530" width="13.1640625" style="161" customWidth="1"/>
    <col min="11531" max="11531" width="4.83203125" style="161" customWidth="1"/>
    <col min="11532" max="11534" width="9.33203125" style="161" customWidth="1"/>
    <col min="11535" max="11776" width="0" style="161" hidden="1"/>
    <col min="11777" max="11777" width="6.1640625" style="161" customWidth="1"/>
    <col min="11778" max="11778" width="6.6640625" style="161" customWidth="1"/>
    <col min="11779" max="11779" width="4.83203125" style="161" customWidth="1"/>
    <col min="11780" max="11780" width="24.33203125" style="161" customWidth="1"/>
    <col min="11781" max="11781" width="13.1640625" style="161" customWidth="1"/>
    <col min="11782" max="11782" width="10.5" style="161" customWidth="1"/>
    <col min="11783" max="11785" width="9.33203125" style="161" customWidth="1"/>
    <col min="11786" max="11786" width="13.1640625" style="161" customWidth="1"/>
    <col min="11787" max="11787" width="4.83203125" style="161" customWidth="1"/>
    <col min="11788" max="11790" width="9.33203125" style="161" customWidth="1"/>
    <col min="11791" max="12032" width="0" style="161" hidden="1"/>
    <col min="12033" max="12033" width="6.1640625" style="161" customWidth="1"/>
    <col min="12034" max="12034" width="6.6640625" style="161" customWidth="1"/>
    <col min="12035" max="12035" width="4.83203125" style="161" customWidth="1"/>
    <col min="12036" max="12036" width="24.33203125" style="161" customWidth="1"/>
    <col min="12037" max="12037" width="13.1640625" style="161" customWidth="1"/>
    <col min="12038" max="12038" width="10.5" style="161" customWidth="1"/>
    <col min="12039" max="12041" width="9.33203125" style="161" customWidth="1"/>
    <col min="12042" max="12042" width="13.1640625" style="161" customWidth="1"/>
    <col min="12043" max="12043" width="4.83203125" style="161" customWidth="1"/>
    <col min="12044" max="12046" width="9.33203125" style="161" customWidth="1"/>
    <col min="12047" max="12288" width="0" style="161" hidden="1"/>
    <col min="12289" max="12289" width="6.1640625" style="161" customWidth="1"/>
    <col min="12290" max="12290" width="6.6640625" style="161" customWidth="1"/>
    <col min="12291" max="12291" width="4.83203125" style="161" customWidth="1"/>
    <col min="12292" max="12292" width="24.33203125" style="161" customWidth="1"/>
    <col min="12293" max="12293" width="13.1640625" style="161" customWidth="1"/>
    <col min="12294" max="12294" width="10.5" style="161" customWidth="1"/>
    <col min="12295" max="12297" width="9.33203125" style="161" customWidth="1"/>
    <col min="12298" max="12298" width="13.1640625" style="161" customWidth="1"/>
    <col min="12299" max="12299" width="4.83203125" style="161" customWidth="1"/>
    <col min="12300" max="12302" width="9.33203125" style="161" customWidth="1"/>
    <col min="12303" max="12544" width="0" style="161" hidden="1"/>
    <col min="12545" max="12545" width="6.1640625" style="161" customWidth="1"/>
    <col min="12546" max="12546" width="6.6640625" style="161" customWidth="1"/>
    <col min="12547" max="12547" width="4.83203125" style="161" customWidth="1"/>
    <col min="12548" max="12548" width="24.33203125" style="161" customWidth="1"/>
    <col min="12549" max="12549" width="13.1640625" style="161" customWidth="1"/>
    <col min="12550" max="12550" width="10.5" style="161" customWidth="1"/>
    <col min="12551" max="12553" width="9.33203125" style="161" customWidth="1"/>
    <col min="12554" max="12554" width="13.1640625" style="161" customWidth="1"/>
    <col min="12555" max="12555" width="4.83203125" style="161" customWidth="1"/>
    <col min="12556" max="12558" width="9.33203125" style="161" customWidth="1"/>
    <col min="12559" max="12800" width="0" style="161" hidden="1"/>
    <col min="12801" max="12801" width="6.1640625" style="161" customWidth="1"/>
    <col min="12802" max="12802" width="6.6640625" style="161" customWidth="1"/>
    <col min="12803" max="12803" width="4.83203125" style="161" customWidth="1"/>
    <col min="12804" max="12804" width="24.33203125" style="161" customWidth="1"/>
    <col min="12805" max="12805" width="13.1640625" style="161" customWidth="1"/>
    <col min="12806" max="12806" width="10.5" style="161" customWidth="1"/>
    <col min="12807" max="12809" width="9.33203125" style="161" customWidth="1"/>
    <col min="12810" max="12810" width="13.1640625" style="161" customWidth="1"/>
    <col min="12811" max="12811" width="4.83203125" style="161" customWidth="1"/>
    <col min="12812" max="12814" width="9.33203125" style="161" customWidth="1"/>
    <col min="12815" max="13056" width="0" style="161" hidden="1"/>
    <col min="13057" max="13057" width="6.1640625" style="161" customWidth="1"/>
    <col min="13058" max="13058" width="6.6640625" style="161" customWidth="1"/>
    <col min="13059" max="13059" width="4.83203125" style="161" customWidth="1"/>
    <col min="13060" max="13060" width="24.33203125" style="161" customWidth="1"/>
    <col min="13061" max="13061" width="13.1640625" style="161" customWidth="1"/>
    <col min="13062" max="13062" width="10.5" style="161" customWidth="1"/>
    <col min="13063" max="13065" width="9.33203125" style="161" customWidth="1"/>
    <col min="13066" max="13066" width="13.1640625" style="161" customWidth="1"/>
    <col min="13067" max="13067" width="4.83203125" style="161" customWidth="1"/>
    <col min="13068" max="13070" width="9.33203125" style="161" customWidth="1"/>
    <col min="13071" max="13312" width="0" style="161" hidden="1"/>
    <col min="13313" max="13313" width="6.1640625" style="161" customWidth="1"/>
    <col min="13314" max="13314" width="6.6640625" style="161" customWidth="1"/>
    <col min="13315" max="13315" width="4.83203125" style="161" customWidth="1"/>
    <col min="13316" max="13316" width="24.33203125" style="161" customWidth="1"/>
    <col min="13317" max="13317" width="13.1640625" style="161" customWidth="1"/>
    <col min="13318" max="13318" width="10.5" style="161" customWidth="1"/>
    <col min="13319" max="13321" width="9.33203125" style="161" customWidth="1"/>
    <col min="13322" max="13322" width="13.1640625" style="161" customWidth="1"/>
    <col min="13323" max="13323" width="4.83203125" style="161" customWidth="1"/>
    <col min="13324" max="13326" width="9.33203125" style="161" customWidth="1"/>
    <col min="13327" max="13568" width="0" style="161" hidden="1"/>
    <col min="13569" max="13569" width="6.1640625" style="161" customWidth="1"/>
    <col min="13570" max="13570" width="6.6640625" style="161" customWidth="1"/>
    <col min="13571" max="13571" width="4.83203125" style="161" customWidth="1"/>
    <col min="13572" max="13572" width="24.33203125" style="161" customWidth="1"/>
    <col min="13573" max="13573" width="13.1640625" style="161" customWidth="1"/>
    <col min="13574" max="13574" width="10.5" style="161" customWidth="1"/>
    <col min="13575" max="13577" width="9.33203125" style="161" customWidth="1"/>
    <col min="13578" max="13578" width="13.1640625" style="161" customWidth="1"/>
    <col min="13579" max="13579" width="4.83203125" style="161" customWidth="1"/>
    <col min="13580" max="13582" width="9.33203125" style="161" customWidth="1"/>
    <col min="13583" max="13824" width="0" style="161" hidden="1"/>
    <col min="13825" max="13825" width="6.1640625" style="161" customWidth="1"/>
    <col min="13826" max="13826" width="6.6640625" style="161" customWidth="1"/>
    <col min="13827" max="13827" width="4.83203125" style="161" customWidth="1"/>
    <col min="13828" max="13828" width="24.33203125" style="161" customWidth="1"/>
    <col min="13829" max="13829" width="13.1640625" style="161" customWidth="1"/>
    <col min="13830" max="13830" width="10.5" style="161" customWidth="1"/>
    <col min="13831" max="13833" width="9.33203125" style="161" customWidth="1"/>
    <col min="13834" max="13834" width="13.1640625" style="161" customWidth="1"/>
    <col min="13835" max="13835" width="4.83203125" style="161" customWidth="1"/>
    <col min="13836" max="13838" width="9.33203125" style="161" customWidth="1"/>
    <col min="13839" max="14080" width="0" style="161" hidden="1"/>
    <col min="14081" max="14081" width="6.1640625" style="161" customWidth="1"/>
    <col min="14082" max="14082" width="6.6640625" style="161" customWidth="1"/>
    <col min="14083" max="14083" width="4.83203125" style="161" customWidth="1"/>
    <col min="14084" max="14084" width="24.33203125" style="161" customWidth="1"/>
    <col min="14085" max="14085" width="13.1640625" style="161" customWidth="1"/>
    <col min="14086" max="14086" width="10.5" style="161" customWidth="1"/>
    <col min="14087" max="14089" width="9.33203125" style="161" customWidth="1"/>
    <col min="14090" max="14090" width="13.1640625" style="161" customWidth="1"/>
    <col min="14091" max="14091" width="4.83203125" style="161" customWidth="1"/>
    <col min="14092" max="14094" width="9.33203125" style="161" customWidth="1"/>
    <col min="14095" max="14336" width="0" style="161" hidden="1"/>
    <col min="14337" max="14337" width="6.1640625" style="161" customWidth="1"/>
    <col min="14338" max="14338" width="6.6640625" style="161" customWidth="1"/>
    <col min="14339" max="14339" width="4.83203125" style="161" customWidth="1"/>
    <col min="14340" max="14340" width="24.33203125" style="161" customWidth="1"/>
    <col min="14341" max="14341" width="13.1640625" style="161" customWidth="1"/>
    <col min="14342" max="14342" width="10.5" style="161" customWidth="1"/>
    <col min="14343" max="14345" width="9.33203125" style="161" customWidth="1"/>
    <col min="14346" max="14346" width="13.1640625" style="161" customWidth="1"/>
    <col min="14347" max="14347" width="4.83203125" style="161" customWidth="1"/>
    <col min="14348" max="14350" width="9.33203125" style="161" customWidth="1"/>
    <col min="14351" max="14592" width="0" style="161" hidden="1"/>
    <col min="14593" max="14593" width="6.1640625" style="161" customWidth="1"/>
    <col min="14594" max="14594" width="6.6640625" style="161" customWidth="1"/>
    <col min="14595" max="14595" width="4.83203125" style="161" customWidth="1"/>
    <col min="14596" max="14596" width="24.33203125" style="161" customWidth="1"/>
    <col min="14597" max="14597" width="13.1640625" style="161" customWidth="1"/>
    <col min="14598" max="14598" width="10.5" style="161" customWidth="1"/>
    <col min="14599" max="14601" width="9.33203125" style="161" customWidth="1"/>
    <col min="14602" max="14602" width="13.1640625" style="161" customWidth="1"/>
    <col min="14603" max="14603" width="4.83203125" style="161" customWidth="1"/>
    <col min="14604" max="14606" width="9.33203125" style="161" customWidth="1"/>
    <col min="14607" max="14848" width="0" style="161" hidden="1"/>
    <col min="14849" max="14849" width="6.1640625" style="161" customWidth="1"/>
    <col min="14850" max="14850" width="6.6640625" style="161" customWidth="1"/>
    <col min="14851" max="14851" width="4.83203125" style="161" customWidth="1"/>
    <col min="14852" max="14852" width="24.33203125" style="161" customWidth="1"/>
    <col min="14853" max="14853" width="13.1640625" style="161" customWidth="1"/>
    <col min="14854" max="14854" width="10.5" style="161" customWidth="1"/>
    <col min="14855" max="14857" width="9.33203125" style="161" customWidth="1"/>
    <col min="14858" max="14858" width="13.1640625" style="161" customWidth="1"/>
    <col min="14859" max="14859" width="4.83203125" style="161" customWidth="1"/>
    <col min="14860" max="14862" width="9.33203125" style="161" customWidth="1"/>
    <col min="14863" max="15104" width="0" style="161" hidden="1"/>
    <col min="15105" max="15105" width="6.1640625" style="161" customWidth="1"/>
    <col min="15106" max="15106" width="6.6640625" style="161" customWidth="1"/>
    <col min="15107" max="15107" width="4.83203125" style="161" customWidth="1"/>
    <col min="15108" max="15108" width="24.33203125" style="161" customWidth="1"/>
    <col min="15109" max="15109" width="13.1640625" style="161" customWidth="1"/>
    <col min="15110" max="15110" width="10.5" style="161" customWidth="1"/>
    <col min="15111" max="15113" width="9.33203125" style="161" customWidth="1"/>
    <col min="15114" max="15114" width="13.1640625" style="161" customWidth="1"/>
    <col min="15115" max="15115" width="4.83203125" style="161" customWidth="1"/>
    <col min="15116" max="15118" width="9.33203125" style="161" customWidth="1"/>
    <col min="15119" max="15360" width="0" style="161" hidden="1"/>
    <col min="15361" max="15361" width="6.1640625" style="161" customWidth="1"/>
    <col min="15362" max="15362" width="6.6640625" style="161" customWidth="1"/>
    <col min="15363" max="15363" width="4.83203125" style="161" customWidth="1"/>
    <col min="15364" max="15364" width="24.33203125" style="161" customWidth="1"/>
    <col min="15365" max="15365" width="13.1640625" style="161" customWidth="1"/>
    <col min="15366" max="15366" width="10.5" style="161" customWidth="1"/>
    <col min="15367" max="15369" width="9.33203125" style="161" customWidth="1"/>
    <col min="15370" max="15370" width="13.1640625" style="161" customWidth="1"/>
    <col min="15371" max="15371" width="4.83203125" style="161" customWidth="1"/>
    <col min="15372" max="15374" width="9.33203125" style="161" customWidth="1"/>
    <col min="15375" max="15616" width="0" style="161" hidden="1"/>
    <col min="15617" max="15617" width="6.1640625" style="161" customWidth="1"/>
    <col min="15618" max="15618" width="6.6640625" style="161" customWidth="1"/>
    <col min="15619" max="15619" width="4.83203125" style="161" customWidth="1"/>
    <col min="15620" max="15620" width="24.33203125" style="161" customWidth="1"/>
    <col min="15621" max="15621" width="13.1640625" style="161" customWidth="1"/>
    <col min="15622" max="15622" width="10.5" style="161" customWidth="1"/>
    <col min="15623" max="15625" width="9.33203125" style="161" customWidth="1"/>
    <col min="15626" max="15626" width="13.1640625" style="161" customWidth="1"/>
    <col min="15627" max="15627" width="4.83203125" style="161" customWidth="1"/>
    <col min="15628" max="15630" width="9.33203125" style="161" customWidth="1"/>
    <col min="15631" max="15872" width="0" style="161" hidden="1"/>
    <col min="15873" max="15873" width="6.1640625" style="161" customWidth="1"/>
    <col min="15874" max="15874" width="6.6640625" style="161" customWidth="1"/>
    <col min="15875" max="15875" width="4.83203125" style="161" customWidth="1"/>
    <col min="15876" max="15876" width="24.33203125" style="161" customWidth="1"/>
    <col min="15877" max="15877" width="13.1640625" style="161" customWidth="1"/>
    <col min="15878" max="15878" width="10.5" style="161" customWidth="1"/>
    <col min="15879" max="15881" width="9.33203125" style="161" customWidth="1"/>
    <col min="15882" max="15882" width="13.1640625" style="161" customWidth="1"/>
    <col min="15883" max="15883" width="4.83203125" style="161" customWidth="1"/>
    <col min="15884" max="15886" width="9.33203125" style="161" customWidth="1"/>
    <col min="15887" max="16128" width="0" style="161" hidden="1"/>
    <col min="16129" max="16129" width="6.1640625" style="161" customWidth="1"/>
    <col min="16130" max="16130" width="6.6640625" style="161" customWidth="1"/>
    <col min="16131" max="16131" width="4.83203125" style="161" customWidth="1"/>
    <col min="16132" max="16132" width="24.33203125" style="161" customWidth="1"/>
    <col min="16133" max="16133" width="13.1640625" style="161" customWidth="1"/>
    <col min="16134" max="16134" width="10.5" style="161" customWidth="1"/>
    <col min="16135" max="16137" width="9.33203125" style="161" customWidth="1"/>
    <col min="16138" max="16138" width="13.1640625" style="161" customWidth="1"/>
    <col min="16139" max="16139" width="4.83203125" style="161" customWidth="1"/>
    <col min="16140" max="16142" width="9.33203125" style="161" customWidth="1"/>
    <col min="16143" max="16384" width="0" style="161" hidden="1"/>
  </cols>
  <sheetData>
    <row r="1" spans="1:14">
      <c r="A1" s="469">
        <v>38</v>
      </c>
      <c r="B1" s="469"/>
      <c r="C1" s="469"/>
      <c r="D1" s="503"/>
      <c r="E1" s="503"/>
      <c r="F1" s="503"/>
      <c r="G1" s="503"/>
      <c r="H1" s="467"/>
      <c r="I1" s="503"/>
      <c r="J1" s="977"/>
      <c r="K1" s="977" t="s">
        <v>559</v>
      </c>
    </row>
    <row r="2" spans="1:14">
      <c r="A2" s="4122" t="s">
        <v>1785</v>
      </c>
      <c r="B2" s="4123"/>
      <c r="C2" s="4123"/>
      <c r="D2" s="4123"/>
      <c r="E2" s="4123"/>
      <c r="F2" s="4123"/>
      <c r="G2" s="4123"/>
      <c r="H2" s="4123"/>
      <c r="I2" s="4123"/>
      <c r="J2" s="4123"/>
      <c r="K2" s="4124"/>
    </row>
    <row r="3" spans="1:14">
      <c r="A3" s="1068" t="s">
        <v>710</v>
      </c>
      <c r="B3" s="980"/>
      <c r="C3" s="980"/>
      <c r="D3" s="980"/>
      <c r="E3" s="980"/>
      <c r="F3" s="980"/>
      <c r="G3" s="980"/>
      <c r="H3" s="980"/>
      <c r="I3" s="980"/>
      <c r="J3" s="980"/>
      <c r="K3" s="1069"/>
    </row>
    <row r="4" spans="1:14" ht="5.0999999999999996" customHeight="1">
      <c r="A4" s="1070"/>
      <c r="B4" s="1071"/>
      <c r="C4" s="1071"/>
      <c r="D4" s="1071"/>
      <c r="E4" s="1071"/>
      <c r="F4" s="1071"/>
      <c r="G4" s="1071"/>
      <c r="H4" s="1071"/>
      <c r="I4" s="1071"/>
      <c r="J4" s="1071"/>
      <c r="K4" s="1072"/>
      <c r="L4" s="746"/>
      <c r="M4" s="746"/>
      <c r="N4" s="746"/>
    </row>
    <row r="5" spans="1:14">
      <c r="A5" s="521" t="s">
        <v>386</v>
      </c>
      <c r="B5" s="482" t="s">
        <v>1705</v>
      </c>
      <c r="C5" s="482"/>
      <c r="D5" s="482"/>
      <c r="E5" s="482"/>
      <c r="F5" s="482"/>
      <c r="G5" s="482"/>
      <c r="H5" s="482"/>
      <c r="I5" s="482"/>
      <c r="J5" s="482"/>
      <c r="K5" s="750"/>
      <c r="L5" s="746"/>
      <c r="M5" s="746"/>
      <c r="N5" s="746"/>
    </row>
    <row r="6" spans="1:14">
      <c r="A6" s="496" t="s">
        <v>1706</v>
      </c>
      <c r="B6" s="482"/>
      <c r="C6" s="482"/>
      <c r="D6" s="482"/>
      <c r="E6" s="482"/>
      <c r="F6" s="482"/>
      <c r="G6" s="482"/>
      <c r="H6" s="482"/>
      <c r="I6" s="482"/>
      <c r="J6" s="482"/>
      <c r="K6" s="750"/>
      <c r="L6" s="746"/>
      <c r="M6" s="746"/>
      <c r="N6" s="746"/>
    </row>
    <row r="7" spans="1:14">
      <c r="A7" s="496" t="s">
        <v>1707</v>
      </c>
      <c r="B7" s="482"/>
      <c r="C7" s="482"/>
      <c r="D7" s="482"/>
      <c r="E7" s="482"/>
      <c r="F7" s="482"/>
      <c r="G7" s="482"/>
      <c r="H7" s="482"/>
      <c r="I7" s="482"/>
      <c r="J7" s="482"/>
      <c r="K7" s="750"/>
      <c r="L7" s="746"/>
      <c r="M7" s="746"/>
      <c r="N7" s="746"/>
    </row>
    <row r="8" spans="1:14" ht="5.0999999999999996" customHeight="1">
      <c r="A8" s="496"/>
      <c r="B8" s="482"/>
      <c r="C8" s="482"/>
      <c r="D8" s="482"/>
      <c r="E8" s="482"/>
      <c r="F8" s="482"/>
      <c r="G8" s="482"/>
      <c r="H8" s="482"/>
      <c r="I8" s="482"/>
      <c r="J8" s="482"/>
      <c r="K8" s="750"/>
      <c r="L8" s="746"/>
      <c r="M8" s="746"/>
      <c r="N8" s="746"/>
    </row>
    <row r="9" spans="1:14">
      <c r="A9" s="521" t="s">
        <v>387</v>
      </c>
      <c r="B9" s="482" t="s">
        <v>1708</v>
      </c>
      <c r="C9" s="482"/>
      <c r="D9" s="482"/>
      <c r="E9" s="482"/>
      <c r="F9" s="482"/>
      <c r="G9" s="482"/>
      <c r="H9" s="482"/>
      <c r="I9" s="482"/>
      <c r="J9" s="482"/>
      <c r="K9" s="750"/>
      <c r="L9" s="746"/>
      <c r="M9" s="746"/>
      <c r="N9" s="746"/>
    </row>
    <row r="10" spans="1:14">
      <c r="A10" s="1073" t="s">
        <v>1709</v>
      </c>
      <c r="B10" s="482"/>
      <c r="C10" s="482"/>
      <c r="D10" s="482"/>
      <c r="E10" s="482"/>
      <c r="F10" s="482"/>
      <c r="G10" s="482"/>
      <c r="H10" s="482"/>
      <c r="I10" s="482"/>
      <c r="J10" s="482"/>
      <c r="K10" s="750"/>
      <c r="L10" s="746"/>
      <c r="M10" s="746"/>
      <c r="N10" s="746"/>
    </row>
    <row r="11" spans="1:14" ht="5.0999999999999996" customHeight="1">
      <c r="A11" s="496"/>
      <c r="B11" s="482"/>
      <c r="C11" s="482"/>
      <c r="D11" s="482"/>
      <c r="E11" s="482"/>
      <c r="F11" s="482"/>
      <c r="G11" s="482"/>
      <c r="H11" s="482"/>
      <c r="I11" s="482"/>
      <c r="J11" s="482"/>
      <c r="K11" s="750"/>
      <c r="L11" s="746"/>
      <c r="M11" s="746"/>
      <c r="N11" s="746"/>
    </row>
    <row r="12" spans="1:14">
      <c r="A12" s="521" t="s">
        <v>388</v>
      </c>
      <c r="B12" s="482" t="s">
        <v>1710</v>
      </c>
      <c r="C12" s="482"/>
      <c r="D12" s="482"/>
      <c r="E12" s="482"/>
      <c r="F12" s="482"/>
      <c r="G12" s="482"/>
      <c r="H12" s="482"/>
      <c r="I12" s="482"/>
      <c r="J12" s="482"/>
      <c r="K12" s="750"/>
      <c r="L12" s="746"/>
      <c r="M12" s="746"/>
      <c r="N12" s="746"/>
    </row>
    <row r="13" spans="1:14" ht="5.0999999999999996" customHeight="1">
      <c r="A13" s="496"/>
      <c r="B13" s="482"/>
      <c r="C13" s="482"/>
      <c r="D13" s="482"/>
      <c r="E13" s="482"/>
      <c r="F13" s="482"/>
      <c r="G13" s="482"/>
      <c r="H13" s="482"/>
      <c r="I13" s="482"/>
      <c r="J13" s="482"/>
      <c r="K13" s="750"/>
      <c r="L13" s="746"/>
      <c r="M13" s="746"/>
      <c r="N13" s="746"/>
    </row>
    <row r="14" spans="1:14">
      <c r="A14" s="521" t="s">
        <v>389</v>
      </c>
      <c r="B14" s="482" t="s">
        <v>1711</v>
      </c>
      <c r="C14" s="482"/>
      <c r="D14" s="482"/>
      <c r="E14" s="482"/>
      <c r="F14" s="482"/>
      <c r="G14" s="482"/>
      <c r="H14" s="482"/>
      <c r="I14" s="482"/>
      <c r="J14" s="482"/>
      <c r="K14" s="750"/>
      <c r="L14" s="746"/>
      <c r="M14" s="746"/>
      <c r="N14" s="746"/>
    </row>
    <row r="15" spans="1:14" ht="5.0999999999999996" customHeight="1">
      <c r="A15" s="496"/>
      <c r="B15" s="482"/>
      <c r="C15" s="482"/>
      <c r="D15" s="482"/>
      <c r="E15" s="482"/>
      <c r="F15" s="482"/>
      <c r="G15" s="482"/>
      <c r="H15" s="482"/>
      <c r="I15" s="482"/>
      <c r="J15" s="482"/>
      <c r="K15" s="750"/>
      <c r="L15" s="746"/>
      <c r="M15" s="746"/>
      <c r="N15" s="746"/>
    </row>
    <row r="16" spans="1:14">
      <c r="A16" s="521" t="s">
        <v>390</v>
      </c>
      <c r="B16" s="482" t="s">
        <v>1712</v>
      </c>
      <c r="C16" s="482"/>
      <c r="D16" s="482"/>
      <c r="E16" s="482"/>
      <c r="F16" s="482"/>
      <c r="G16" s="482"/>
      <c r="H16" s="482"/>
      <c r="I16" s="482"/>
      <c r="J16" s="482"/>
      <c r="K16" s="750"/>
      <c r="L16" s="746"/>
      <c r="M16" s="746"/>
      <c r="N16" s="746"/>
    </row>
    <row r="17" spans="1:14">
      <c r="A17" s="496" t="s">
        <v>1713</v>
      </c>
      <c r="B17" s="482"/>
      <c r="C17" s="482"/>
      <c r="D17" s="482"/>
      <c r="E17" s="482"/>
      <c r="F17" s="482"/>
      <c r="G17" s="482"/>
      <c r="H17" s="482"/>
      <c r="I17" s="482"/>
      <c r="J17" s="482"/>
      <c r="K17" s="750"/>
      <c r="L17" s="746"/>
      <c r="M17" s="746"/>
      <c r="N17" s="746"/>
    </row>
    <row r="18" spans="1:14" ht="5.0999999999999996" customHeight="1">
      <c r="A18" s="1074"/>
      <c r="B18" s="491"/>
      <c r="C18" s="491"/>
      <c r="D18" s="491"/>
      <c r="E18" s="491"/>
      <c r="F18" s="491"/>
      <c r="G18" s="491"/>
      <c r="H18" s="491"/>
      <c r="I18" s="491"/>
      <c r="J18" s="491"/>
      <c r="K18" s="1075"/>
      <c r="L18" s="746"/>
      <c r="M18" s="746"/>
      <c r="N18" s="746"/>
    </row>
    <row r="19" spans="1:14">
      <c r="A19" s="479"/>
      <c r="B19" s="985"/>
      <c r="C19" s="986"/>
      <c r="D19" s="987"/>
      <c r="E19" s="988"/>
      <c r="F19" s="512" t="s">
        <v>1674</v>
      </c>
      <c r="G19" s="989"/>
      <c r="H19" s="512" t="s">
        <v>1675</v>
      </c>
      <c r="I19" s="989"/>
      <c r="J19" s="987"/>
      <c r="K19" s="1076"/>
      <c r="L19" s="746"/>
      <c r="M19" s="746"/>
      <c r="N19" s="746"/>
    </row>
    <row r="20" spans="1:14">
      <c r="A20" s="483"/>
      <c r="B20" s="990"/>
      <c r="C20" s="494"/>
      <c r="D20" s="747"/>
      <c r="E20" s="480" t="s">
        <v>1357</v>
      </c>
      <c r="F20" s="979" t="s">
        <v>1676</v>
      </c>
      <c r="G20" s="981"/>
      <c r="H20" s="979" t="s">
        <v>1676</v>
      </c>
      <c r="I20" s="981"/>
      <c r="J20" s="481" t="s">
        <v>1357</v>
      </c>
      <c r="K20" s="1077"/>
      <c r="L20" s="746"/>
      <c r="M20" s="746"/>
      <c r="N20" s="746"/>
    </row>
    <row r="21" spans="1:14">
      <c r="A21" s="483" t="s">
        <v>639</v>
      </c>
      <c r="B21" s="990" t="s">
        <v>784</v>
      </c>
      <c r="C21" s="494"/>
      <c r="D21" s="747"/>
      <c r="E21" s="480" t="s">
        <v>1677</v>
      </c>
      <c r="F21" s="480" t="s">
        <v>1678</v>
      </c>
      <c r="G21" s="480"/>
      <c r="H21" s="480"/>
      <c r="I21" s="480"/>
      <c r="J21" s="481" t="s">
        <v>1502</v>
      </c>
      <c r="K21" s="1077" t="s">
        <v>639</v>
      </c>
      <c r="L21" s="746"/>
      <c r="M21" s="746"/>
      <c r="N21" s="746"/>
    </row>
    <row r="22" spans="1:14">
      <c r="A22" s="483" t="s">
        <v>642</v>
      </c>
      <c r="B22" s="990" t="s">
        <v>788</v>
      </c>
      <c r="C22" s="494"/>
      <c r="D22" s="481" t="s">
        <v>785</v>
      </c>
      <c r="E22" s="480" t="s">
        <v>1497</v>
      </c>
      <c r="F22" s="480" t="s">
        <v>1679</v>
      </c>
      <c r="G22" s="480" t="s">
        <v>1680</v>
      </c>
      <c r="H22" s="480" t="s">
        <v>1681</v>
      </c>
      <c r="I22" s="480" t="s">
        <v>1680</v>
      </c>
      <c r="J22" s="481" t="s">
        <v>1682</v>
      </c>
      <c r="K22" s="1077" t="s">
        <v>642</v>
      </c>
      <c r="L22" s="746"/>
      <c r="M22" s="746"/>
      <c r="N22" s="746"/>
    </row>
    <row r="23" spans="1:14">
      <c r="A23" s="1078"/>
      <c r="B23" s="749"/>
      <c r="C23" s="482"/>
      <c r="D23" s="747"/>
      <c r="E23" s="480" t="s">
        <v>789</v>
      </c>
      <c r="F23" s="480" t="s">
        <v>919</v>
      </c>
      <c r="G23" s="480" t="s">
        <v>1683</v>
      </c>
      <c r="H23" s="480"/>
      <c r="I23" s="480" t="s">
        <v>1684</v>
      </c>
      <c r="J23" s="481" t="s">
        <v>1685</v>
      </c>
      <c r="K23" s="1079"/>
      <c r="L23" s="746"/>
      <c r="M23" s="746"/>
      <c r="N23" s="746"/>
    </row>
    <row r="24" spans="1:14" ht="12" thickBot="1">
      <c r="A24" s="1080"/>
      <c r="B24" s="992"/>
      <c r="C24" s="491"/>
      <c r="D24" s="485" t="s">
        <v>651</v>
      </c>
      <c r="E24" s="484" t="s">
        <v>652</v>
      </c>
      <c r="F24" s="484" t="s">
        <v>653</v>
      </c>
      <c r="G24" s="484" t="s">
        <v>654</v>
      </c>
      <c r="H24" s="484" t="s">
        <v>655</v>
      </c>
      <c r="I24" s="484" t="s">
        <v>656</v>
      </c>
      <c r="J24" s="484" t="s">
        <v>1087</v>
      </c>
      <c r="K24" s="1081"/>
      <c r="L24" s="746"/>
      <c r="M24" s="746"/>
      <c r="N24" s="746"/>
    </row>
    <row r="25" spans="1:14" ht="12" customHeight="1">
      <c r="A25" s="1078"/>
      <c r="B25" s="747"/>
      <c r="C25" s="488"/>
      <c r="D25" s="481" t="s">
        <v>1650</v>
      </c>
      <c r="E25" s="1082"/>
      <c r="F25" s="1083"/>
      <c r="G25" s="1083"/>
      <c r="H25" s="1083"/>
      <c r="I25" s="1083"/>
      <c r="J25" s="1084"/>
      <c r="K25" s="1079"/>
      <c r="L25" s="746"/>
      <c r="M25" s="746"/>
      <c r="N25" s="746"/>
    </row>
    <row r="26" spans="1:14" ht="12" customHeight="1">
      <c r="A26" s="487">
        <v>1</v>
      </c>
      <c r="B26" s="856"/>
      <c r="C26" s="490">
        <v>-3</v>
      </c>
      <c r="D26" s="748" t="s">
        <v>1579</v>
      </c>
      <c r="E26" s="996"/>
      <c r="F26" s="748"/>
      <c r="G26" s="748"/>
      <c r="H26" s="748"/>
      <c r="I26" s="748"/>
      <c r="J26" s="997"/>
      <c r="K26" s="1085">
        <v>1</v>
      </c>
      <c r="L26" s="746"/>
      <c r="M26" s="746"/>
      <c r="N26" s="746"/>
    </row>
    <row r="27" spans="1:14" ht="12" customHeight="1">
      <c r="A27" s="487">
        <v>2</v>
      </c>
      <c r="B27" s="856"/>
      <c r="C27" s="490">
        <f t="shared" ref="C27:C32" si="0">C26-1</f>
        <v>-4</v>
      </c>
      <c r="D27" s="748" t="s">
        <v>1580</v>
      </c>
      <c r="E27" s="996"/>
      <c r="F27" s="748"/>
      <c r="G27" s="748"/>
      <c r="H27" s="748"/>
      <c r="I27" s="748"/>
      <c r="J27" s="997"/>
      <c r="K27" s="1085">
        <v>2</v>
      </c>
      <c r="L27" s="746"/>
      <c r="M27" s="746"/>
      <c r="N27" s="746"/>
    </row>
    <row r="28" spans="1:14" ht="12" customHeight="1">
      <c r="A28" s="487">
        <v>3</v>
      </c>
      <c r="B28" s="856"/>
      <c r="C28" s="490">
        <f t="shared" si="0"/>
        <v>-5</v>
      </c>
      <c r="D28" s="748" t="s">
        <v>1581</v>
      </c>
      <c r="E28" s="996" t="s">
        <v>1786</v>
      </c>
      <c r="F28" s="748"/>
      <c r="G28" s="748"/>
      <c r="H28" s="748"/>
      <c r="I28" s="748"/>
      <c r="J28" s="997"/>
      <c r="K28" s="1085">
        <v>3</v>
      </c>
      <c r="L28" s="746"/>
      <c r="M28" s="746"/>
      <c r="N28" s="746"/>
    </row>
    <row r="29" spans="1:14" ht="12" customHeight="1">
      <c r="A29" s="487">
        <v>4</v>
      </c>
      <c r="B29" s="856"/>
      <c r="C29" s="490">
        <f t="shared" si="0"/>
        <v>-6</v>
      </c>
      <c r="D29" s="748" t="s">
        <v>1582</v>
      </c>
      <c r="E29" s="1086" t="s">
        <v>1787</v>
      </c>
      <c r="F29" s="748"/>
      <c r="G29" s="748"/>
      <c r="H29" s="748"/>
      <c r="I29" s="748"/>
      <c r="J29" s="997"/>
      <c r="K29" s="1085">
        <v>4</v>
      </c>
      <c r="L29" s="746"/>
      <c r="M29" s="746"/>
      <c r="N29" s="746"/>
    </row>
    <row r="30" spans="1:14" ht="12" customHeight="1">
      <c r="A30" s="487">
        <v>5</v>
      </c>
      <c r="B30" s="856"/>
      <c r="C30" s="490">
        <f t="shared" si="0"/>
        <v>-7</v>
      </c>
      <c r="D30" s="748" t="s">
        <v>1583</v>
      </c>
      <c r="E30" s="996"/>
      <c r="F30" s="748"/>
      <c r="G30" s="748"/>
      <c r="H30" s="748"/>
      <c r="I30" s="748"/>
      <c r="J30" s="997"/>
      <c r="K30" s="1085">
        <v>5</v>
      </c>
      <c r="L30" s="746"/>
      <c r="M30" s="746"/>
      <c r="N30" s="746"/>
    </row>
    <row r="31" spans="1:14" ht="12" customHeight="1">
      <c r="A31" s="487">
        <v>6</v>
      </c>
      <c r="B31" s="856"/>
      <c r="C31" s="490">
        <f t="shared" si="0"/>
        <v>-8</v>
      </c>
      <c r="D31" s="748" t="s">
        <v>1584</v>
      </c>
      <c r="E31" s="996"/>
      <c r="F31" s="748"/>
      <c r="G31" s="748"/>
      <c r="H31" s="748"/>
      <c r="I31" s="748"/>
      <c r="J31" s="997"/>
      <c r="K31" s="1085">
        <v>6</v>
      </c>
      <c r="L31" s="746"/>
      <c r="M31" s="746"/>
      <c r="N31" s="746"/>
    </row>
    <row r="32" spans="1:14" ht="12" customHeight="1">
      <c r="A32" s="487">
        <v>7</v>
      </c>
      <c r="B32" s="856"/>
      <c r="C32" s="490">
        <f t="shared" si="0"/>
        <v>-9</v>
      </c>
      <c r="D32" s="748" t="s">
        <v>1585</v>
      </c>
      <c r="E32" s="996"/>
      <c r="F32" s="748"/>
      <c r="G32" s="748"/>
      <c r="H32" s="748"/>
      <c r="I32" s="748"/>
      <c r="J32" s="997"/>
      <c r="K32" s="1085">
        <v>7</v>
      </c>
      <c r="L32" s="746"/>
      <c r="M32" s="746"/>
      <c r="N32" s="746"/>
    </row>
    <row r="33" spans="1:14" ht="12" customHeight="1">
      <c r="A33" s="487">
        <v>8</v>
      </c>
      <c r="B33" s="856"/>
      <c r="C33" s="490">
        <v>-11</v>
      </c>
      <c r="D33" s="748" t="s">
        <v>1586</v>
      </c>
      <c r="E33" s="996"/>
      <c r="F33" s="748"/>
      <c r="G33" s="748"/>
      <c r="H33" s="748"/>
      <c r="I33" s="748"/>
      <c r="J33" s="997"/>
      <c r="K33" s="1085">
        <v>8</v>
      </c>
      <c r="L33" s="746"/>
      <c r="M33" s="746"/>
      <c r="N33" s="746"/>
    </row>
    <row r="34" spans="1:14" ht="12" customHeight="1">
      <c r="A34" s="487">
        <v>9</v>
      </c>
      <c r="B34" s="856"/>
      <c r="C34" s="490">
        <v>-13</v>
      </c>
      <c r="D34" s="748" t="s">
        <v>1587</v>
      </c>
      <c r="E34" s="996"/>
      <c r="F34" s="748"/>
      <c r="G34" s="748"/>
      <c r="H34" s="748"/>
      <c r="I34" s="748"/>
      <c r="J34" s="997"/>
      <c r="K34" s="1085">
        <v>9</v>
      </c>
      <c r="L34" s="746"/>
      <c r="M34" s="746"/>
      <c r="N34" s="746"/>
    </row>
    <row r="35" spans="1:14" ht="12" customHeight="1">
      <c r="A35" s="487">
        <v>10</v>
      </c>
      <c r="B35" s="856"/>
      <c r="C35" s="490">
        <v>-16</v>
      </c>
      <c r="D35" s="748" t="s">
        <v>1588</v>
      </c>
      <c r="E35" s="996"/>
      <c r="F35" s="748"/>
      <c r="G35" s="748"/>
      <c r="H35" s="748"/>
      <c r="I35" s="748"/>
      <c r="J35" s="997"/>
      <c r="K35" s="1085">
        <v>10</v>
      </c>
      <c r="L35" s="746"/>
      <c r="M35" s="746"/>
      <c r="N35" s="746"/>
    </row>
    <row r="36" spans="1:14" ht="12" customHeight="1">
      <c r="A36" s="487">
        <v>11</v>
      </c>
      <c r="B36" s="856"/>
      <c r="C36" s="490">
        <f>C35-1</f>
        <v>-17</v>
      </c>
      <c r="D36" s="748" t="s">
        <v>1589</v>
      </c>
      <c r="E36" s="996"/>
      <c r="F36" s="748"/>
      <c r="G36" s="748"/>
      <c r="H36" s="748"/>
      <c r="I36" s="748"/>
      <c r="J36" s="997"/>
      <c r="K36" s="1085">
        <v>11</v>
      </c>
      <c r="L36" s="746"/>
      <c r="M36" s="746"/>
      <c r="N36" s="746"/>
    </row>
    <row r="37" spans="1:14" ht="12" customHeight="1">
      <c r="A37" s="487">
        <v>12</v>
      </c>
      <c r="B37" s="856"/>
      <c r="C37" s="490">
        <f>C36-1</f>
        <v>-18</v>
      </c>
      <c r="D37" s="748" t="s">
        <v>1590</v>
      </c>
      <c r="E37" s="996"/>
      <c r="F37" s="748"/>
      <c r="G37" s="748"/>
      <c r="H37" s="748"/>
      <c r="I37" s="748"/>
      <c r="J37" s="997"/>
      <c r="K37" s="1085">
        <v>12</v>
      </c>
      <c r="L37" s="746"/>
      <c r="M37" s="746"/>
      <c r="N37" s="746"/>
    </row>
    <row r="38" spans="1:14" ht="12" customHeight="1">
      <c r="A38" s="487">
        <v>13</v>
      </c>
      <c r="B38" s="856"/>
      <c r="C38" s="490">
        <f>C37-1</f>
        <v>-19</v>
      </c>
      <c r="D38" s="748" t="s">
        <v>1591</v>
      </c>
      <c r="E38" s="996"/>
      <c r="F38" s="748"/>
      <c r="G38" s="748"/>
      <c r="H38" s="748"/>
      <c r="I38" s="748"/>
      <c r="J38" s="997"/>
      <c r="K38" s="1085">
        <v>13</v>
      </c>
      <c r="L38" s="746"/>
      <c r="M38" s="746"/>
      <c r="N38" s="746"/>
    </row>
    <row r="39" spans="1:14" ht="12" customHeight="1">
      <c r="A39" s="487">
        <v>14</v>
      </c>
      <c r="B39" s="856"/>
      <c r="C39" s="490">
        <f>C38-1</f>
        <v>-20</v>
      </c>
      <c r="D39" s="748" t="s">
        <v>1592</v>
      </c>
      <c r="E39" s="996"/>
      <c r="F39" s="748"/>
      <c r="G39" s="748"/>
      <c r="H39" s="748"/>
      <c r="I39" s="748"/>
      <c r="J39" s="997"/>
      <c r="K39" s="1085">
        <v>14</v>
      </c>
      <c r="L39" s="746"/>
      <c r="M39" s="746"/>
      <c r="N39" s="746"/>
    </row>
    <row r="40" spans="1:14" ht="12" customHeight="1">
      <c r="A40" s="487">
        <v>15</v>
      </c>
      <c r="B40" s="856"/>
      <c r="C40" s="490">
        <v>-22</v>
      </c>
      <c r="D40" s="748" t="s">
        <v>1593</v>
      </c>
      <c r="E40" s="996"/>
      <c r="F40" s="748"/>
      <c r="G40" s="748"/>
      <c r="H40" s="748"/>
      <c r="I40" s="748"/>
      <c r="J40" s="997"/>
      <c r="K40" s="1085">
        <v>15</v>
      </c>
      <c r="L40" s="746"/>
      <c r="M40" s="746"/>
      <c r="N40" s="746"/>
    </row>
    <row r="41" spans="1:14" ht="12" customHeight="1">
      <c r="A41" s="487">
        <v>16</v>
      </c>
      <c r="B41" s="856"/>
      <c r="C41" s="490">
        <f>C40-1</f>
        <v>-23</v>
      </c>
      <c r="D41" s="748" t="s">
        <v>1594</v>
      </c>
      <c r="E41" s="996"/>
      <c r="F41" s="748"/>
      <c r="G41" s="748"/>
      <c r="H41" s="748"/>
      <c r="I41" s="748"/>
      <c r="J41" s="997"/>
      <c r="K41" s="1085">
        <v>16</v>
      </c>
      <c r="L41" s="746"/>
      <c r="M41" s="746"/>
      <c r="N41" s="746"/>
    </row>
    <row r="42" spans="1:14" ht="12" customHeight="1">
      <c r="A42" s="487">
        <v>17</v>
      </c>
      <c r="B42" s="856"/>
      <c r="C42" s="490">
        <f>C41-1</f>
        <v>-24</v>
      </c>
      <c r="D42" s="748" t="s">
        <v>1595</v>
      </c>
      <c r="E42" s="996"/>
      <c r="F42" s="748"/>
      <c r="G42" s="748"/>
      <c r="H42" s="748"/>
      <c r="I42" s="748"/>
      <c r="J42" s="997"/>
      <c r="K42" s="1085">
        <v>17</v>
      </c>
      <c r="L42" s="746"/>
      <c r="M42" s="746"/>
      <c r="N42" s="746"/>
    </row>
    <row r="43" spans="1:14" ht="12" customHeight="1">
      <c r="A43" s="487">
        <v>18</v>
      </c>
      <c r="B43" s="856"/>
      <c r="C43" s="490">
        <f>C42-1</f>
        <v>-25</v>
      </c>
      <c r="D43" s="748" t="s">
        <v>1596</v>
      </c>
      <c r="E43" s="996"/>
      <c r="F43" s="748"/>
      <c r="G43" s="748"/>
      <c r="H43" s="748"/>
      <c r="I43" s="748"/>
      <c r="J43" s="997"/>
      <c r="K43" s="1085">
        <v>18</v>
      </c>
      <c r="L43" s="746"/>
      <c r="M43" s="746"/>
      <c r="N43" s="746"/>
    </row>
    <row r="44" spans="1:14" ht="12" customHeight="1">
      <c r="A44" s="487">
        <v>19</v>
      </c>
      <c r="B44" s="856"/>
      <c r="C44" s="490">
        <f>C43-1</f>
        <v>-26</v>
      </c>
      <c r="D44" s="748" t="s">
        <v>1597</v>
      </c>
      <c r="E44" s="996"/>
      <c r="F44" s="748"/>
      <c r="G44" s="748"/>
      <c r="H44" s="748"/>
      <c r="I44" s="748"/>
      <c r="J44" s="997"/>
      <c r="K44" s="1085">
        <v>19</v>
      </c>
      <c r="L44" s="746"/>
      <c r="M44" s="746"/>
      <c r="N44" s="746"/>
    </row>
    <row r="45" spans="1:14" ht="12" customHeight="1">
      <c r="A45" s="487">
        <v>20</v>
      </c>
      <c r="B45" s="856"/>
      <c r="C45" s="490">
        <f>C44-1</f>
        <v>-27</v>
      </c>
      <c r="D45" s="748" t="s">
        <v>1598</v>
      </c>
      <c r="E45" s="996"/>
      <c r="F45" s="748"/>
      <c r="G45" s="748"/>
      <c r="H45" s="748"/>
      <c r="I45" s="748"/>
      <c r="J45" s="997"/>
      <c r="K45" s="1085">
        <v>20</v>
      </c>
      <c r="L45" s="746"/>
      <c r="M45" s="746"/>
      <c r="N45" s="746"/>
    </row>
    <row r="46" spans="1:14" ht="12" customHeight="1">
      <c r="A46" s="487">
        <v>21</v>
      </c>
      <c r="B46" s="856"/>
      <c r="C46" s="490">
        <v>-29</v>
      </c>
      <c r="D46" s="748" t="s">
        <v>1599</v>
      </c>
      <c r="E46" s="996"/>
      <c r="F46" s="748"/>
      <c r="G46" s="748"/>
      <c r="H46" s="748"/>
      <c r="I46" s="748"/>
      <c r="J46" s="997"/>
      <c r="K46" s="1085">
        <v>21</v>
      </c>
      <c r="L46" s="746"/>
      <c r="M46" s="746"/>
      <c r="N46" s="746"/>
    </row>
    <row r="47" spans="1:14" ht="12" customHeight="1">
      <c r="A47" s="487">
        <v>22</v>
      </c>
      <c r="B47" s="856"/>
      <c r="C47" s="490">
        <v>-31</v>
      </c>
      <c r="D47" s="748" t="s">
        <v>1600</v>
      </c>
      <c r="E47" s="996"/>
      <c r="F47" s="748"/>
      <c r="G47" s="748"/>
      <c r="H47" s="748"/>
      <c r="I47" s="748"/>
      <c r="J47" s="997"/>
      <c r="K47" s="1085">
        <v>22</v>
      </c>
      <c r="L47" s="746"/>
      <c r="M47" s="746"/>
      <c r="N47" s="746"/>
    </row>
    <row r="48" spans="1:14" ht="12" customHeight="1">
      <c r="A48" s="487">
        <v>23</v>
      </c>
      <c r="B48" s="856"/>
      <c r="C48" s="490">
        <v>-35</v>
      </c>
      <c r="D48" s="748" t="s">
        <v>1601</v>
      </c>
      <c r="E48" s="996"/>
      <c r="F48" s="748"/>
      <c r="G48" s="748"/>
      <c r="H48" s="748"/>
      <c r="I48" s="748"/>
      <c r="J48" s="997"/>
      <c r="K48" s="1085">
        <v>23</v>
      </c>
      <c r="L48" s="746"/>
      <c r="M48" s="746"/>
      <c r="N48" s="746"/>
    </row>
    <row r="49" spans="1:14" ht="12" customHeight="1">
      <c r="A49" s="487">
        <v>24</v>
      </c>
      <c r="B49" s="856"/>
      <c r="C49" s="490">
        <v>-37</v>
      </c>
      <c r="D49" s="748" t="s">
        <v>1602</v>
      </c>
      <c r="E49" s="996"/>
      <c r="F49" s="748"/>
      <c r="G49" s="748"/>
      <c r="H49" s="748"/>
      <c r="I49" s="748"/>
      <c r="J49" s="997"/>
      <c r="K49" s="1085">
        <v>24</v>
      </c>
      <c r="L49" s="746"/>
      <c r="M49" s="746"/>
      <c r="N49" s="746"/>
    </row>
    <row r="50" spans="1:14" ht="12" customHeight="1">
      <c r="A50" s="487">
        <v>25</v>
      </c>
      <c r="B50" s="856"/>
      <c r="C50" s="490">
        <v>-39</v>
      </c>
      <c r="D50" s="748" t="s">
        <v>1686</v>
      </c>
      <c r="E50" s="996"/>
      <c r="F50" s="748"/>
      <c r="G50" s="748"/>
      <c r="H50" s="748"/>
      <c r="I50" s="748"/>
      <c r="J50" s="997"/>
      <c r="K50" s="1085">
        <v>25</v>
      </c>
      <c r="L50" s="746"/>
      <c r="M50" s="746"/>
      <c r="N50" s="746"/>
    </row>
    <row r="51" spans="1:14" ht="12" customHeight="1">
      <c r="A51" s="487">
        <v>26</v>
      </c>
      <c r="B51" s="856"/>
      <c r="C51" s="490">
        <v>-44</v>
      </c>
      <c r="D51" s="748" t="s">
        <v>1702</v>
      </c>
      <c r="E51" s="996"/>
      <c r="F51" s="748"/>
      <c r="G51" s="748"/>
      <c r="H51" s="748"/>
      <c r="I51" s="748"/>
      <c r="J51" s="997"/>
      <c r="K51" s="1085">
        <v>26</v>
      </c>
      <c r="L51" s="746"/>
      <c r="M51" s="746"/>
      <c r="N51" s="746"/>
    </row>
    <row r="52" spans="1:14" ht="12" customHeight="1">
      <c r="A52" s="487">
        <v>27</v>
      </c>
      <c r="B52" s="856"/>
      <c r="C52" s="490">
        <v>-45</v>
      </c>
      <c r="D52" s="748" t="s">
        <v>1605</v>
      </c>
      <c r="E52" s="996"/>
      <c r="F52" s="748"/>
      <c r="G52" s="748"/>
      <c r="H52" s="748"/>
      <c r="I52" s="748"/>
      <c r="J52" s="997"/>
      <c r="K52" s="1085">
        <v>27</v>
      </c>
      <c r="L52" s="746"/>
      <c r="M52" s="746"/>
      <c r="N52" s="746"/>
    </row>
    <row r="53" spans="1:14" ht="12" customHeight="1">
      <c r="A53" s="487">
        <v>28</v>
      </c>
      <c r="B53" s="856"/>
      <c r="C53" s="490"/>
      <c r="D53" s="748" t="s">
        <v>1655</v>
      </c>
      <c r="E53" s="996"/>
      <c r="F53" s="748"/>
      <c r="G53" s="748"/>
      <c r="H53" s="748"/>
      <c r="I53" s="748"/>
      <c r="J53" s="997"/>
      <c r="K53" s="1085">
        <v>28</v>
      </c>
      <c r="L53" s="746"/>
      <c r="M53" s="746"/>
      <c r="N53" s="746"/>
    </row>
    <row r="54" spans="1:14" ht="12" customHeight="1" thickBot="1">
      <c r="A54" s="1087">
        <v>29</v>
      </c>
      <c r="B54" s="998"/>
      <c r="C54" s="999"/>
      <c r="D54" s="1000" t="s">
        <v>1657</v>
      </c>
      <c r="E54" s="1001"/>
      <c r="F54" s="1002"/>
      <c r="G54" s="1002"/>
      <c r="H54" s="1002"/>
      <c r="I54" s="1002"/>
      <c r="J54" s="1003"/>
      <c r="K54" s="1088">
        <v>29</v>
      </c>
      <c r="L54" s="746"/>
      <c r="M54" s="746"/>
      <c r="N54" s="746"/>
    </row>
    <row r="55" spans="1:14" ht="12" customHeight="1" thickTop="1">
      <c r="A55" s="1078"/>
      <c r="B55" s="851"/>
      <c r="C55" s="494"/>
      <c r="D55" s="481" t="s">
        <v>1658</v>
      </c>
      <c r="E55" s="1004"/>
      <c r="F55" s="747"/>
      <c r="G55" s="747"/>
      <c r="H55" s="747"/>
      <c r="I55" s="747"/>
      <c r="J55" s="1005"/>
      <c r="K55" s="1079"/>
    </row>
    <row r="56" spans="1:14" ht="12" customHeight="1">
      <c r="A56" s="487">
        <v>30</v>
      </c>
      <c r="B56" s="748"/>
      <c r="C56" s="490">
        <v>-52</v>
      </c>
      <c r="D56" s="748" t="s">
        <v>1608</v>
      </c>
      <c r="E56" s="996"/>
      <c r="F56" s="748"/>
      <c r="G56" s="748"/>
      <c r="H56" s="748"/>
      <c r="I56" s="748"/>
      <c r="J56" s="997"/>
      <c r="K56" s="1085">
        <v>30</v>
      </c>
    </row>
    <row r="57" spans="1:14" ht="12" customHeight="1">
      <c r="A57" s="487">
        <v>31</v>
      </c>
      <c r="B57" s="748"/>
      <c r="C57" s="490">
        <f t="shared" ref="C57:C63" si="1">C56-1</f>
        <v>-53</v>
      </c>
      <c r="D57" s="748" t="s">
        <v>1609</v>
      </c>
      <c r="E57" s="996" t="s">
        <v>1788</v>
      </c>
      <c r="F57" s="748"/>
      <c r="G57" s="748"/>
      <c r="H57" s="748"/>
      <c r="I57" s="748"/>
      <c r="J57" s="997"/>
      <c r="K57" s="1085">
        <v>31</v>
      </c>
    </row>
    <row r="58" spans="1:14" ht="12" customHeight="1">
      <c r="A58" s="487">
        <v>32</v>
      </c>
      <c r="B58" s="856"/>
      <c r="C58" s="490">
        <f t="shared" si="1"/>
        <v>-54</v>
      </c>
      <c r="D58" s="748" t="s">
        <v>1610</v>
      </c>
      <c r="E58" s="996" t="s">
        <v>1789</v>
      </c>
      <c r="F58" s="748"/>
      <c r="G58" s="748"/>
      <c r="H58" s="748"/>
      <c r="I58" s="748"/>
      <c r="J58" s="997"/>
      <c r="K58" s="1085">
        <v>32</v>
      </c>
    </row>
    <row r="59" spans="1:14" ht="12" customHeight="1">
      <c r="A59" s="487">
        <v>33</v>
      </c>
      <c r="B59" s="748"/>
      <c r="C59" s="490">
        <f t="shared" si="1"/>
        <v>-55</v>
      </c>
      <c r="D59" s="748" t="s">
        <v>1611</v>
      </c>
      <c r="E59" s="996"/>
      <c r="F59" s="748"/>
      <c r="G59" s="748"/>
      <c r="H59" s="748"/>
      <c r="I59" s="748"/>
      <c r="J59" s="997"/>
      <c r="K59" s="1085">
        <v>33</v>
      </c>
    </row>
    <row r="60" spans="1:14" ht="12" customHeight="1">
      <c r="A60" s="487">
        <v>34</v>
      </c>
      <c r="B60" s="748"/>
      <c r="C60" s="490">
        <f t="shared" si="1"/>
        <v>-56</v>
      </c>
      <c r="D60" s="748" t="s">
        <v>175</v>
      </c>
      <c r="E60" s="996"/>
      <c r="F60" s="748"/>
      <c r="G60" s="748"/>
      <c r="H60" s="748"/>
      <c r="I60" s="748"/>
      <c r="J60" s="997"/>
      <c r="K60" s="1085">
        <v>34</v>
      </c>
    </row>
    <row r="61" spans="1:14" ht="12" customHeight="1">
      <c r="A61" s="487">
        <v>35</v>
      </c>
      <c r="B61" s="748"/>
      <c r="C61" s="490">
        <f t="shared" si="1"/>
        <v>-57</v>
      </c>
      <c r="D61" s="748" t="s">
        <v>1612</v>
      </c>
      <c r="E61" s="996"/>
      <c r="F61" s="748"/>
      <c r="G61" s="748"/>
      <c r="H61" s="748"/>
      <c r="I61" s="748"/>
      <c r="J61" s="997"/>
      <c r="K61" s="1085">
        <v>35</v>
      </c>
    </row>
    <row r="62" spans="1:14" ht="12" customHeight="1">
      <c r="A62" s="487">
        <v>36</v>
      </c>
      <c r="B62" s="748"/>
      <c r="C62" s="490">
        <f t="shared" si="1"/>
        <v>-58</v>
      </c>
      <c r="D62" s="748" t="s">
        <v>1613</v>
      </c>
      <c r="E62" s="996"/>
      <c r="F62" s="748"/>
      <c r="G62" s="748"/>
      <c r="H62" s="748"/>
      <c r="I62" s="748"/>
      <c r="J62" s="997"/>
      <c r="K62" s="1085">
        <v>36</v>
      </c>
    </row>
    <row r="63" spans="1:14" ht="12" customHeight="1">
      <c r="A63" s="487">
        <v>37</v>
      </c>
      <c r="B63" s="748"/>
      <c r="C63" s="490">
        <f t="shared" si="1"/>
        <v>-59</v>
      </c>
      <c r="D63" s="748" t="s">
        <v>1688</v>
      </c>
      <c r="E63" s="996"/>
      <c r="F63" s="748"/>
      <c r="G63" s="748"/>
      <c r="H63" s="748"/>
      <c r="I63" s="748"/>
      <c r="J63" s="997"/>
      <c r="K63" s="1085">
        <v>37</v>
      </c>
    </row>
    <row r="64" spans="1:14" ht="12" customHeight="1" thickBot="1">
      <c r="A64" s="1087">
        <v>38</v>
      </c>
      <c r="B64" s="998"/>
      <c r="C64" s="999"/>
      <c r="D64" s="1000" t="s">
        <v>1660</v>
      </c>
      <c r="E64" s="1001"/>
      <c r="F64" s="1002"/>
      <c r="G64" s="1002"/>
      <c r="H64" s="1002"/>
      <c r="I64" s="1002"/>
      <c r="J64" s="1003"/>
      <c r="K64" s="1088">
        <v>38</v>
      </c>
    </row>
    <row r="65" spans="1:11" ht="12" customHeight="1" thickTop="1" thickBot="1">
      <c r="A65" s="487">
        <v>39</v>
      </c>
      <c r="B65" s="748"/>
      <c r="C65" s="490"/>
      <c r="D65" s="486" t="s">
        <v>1619</v>
      </c>
      <c r="E65" s="1089">
        <v>42287</v>
      </c>
      <c r="F65" s="1090">
        <v>8012</v>
      </c>
      <c r="G65" s="1091">
        <v>200</v>
      </c>
      <c r="H65" s="1092">
        <v>2246</v>
      </c>
      <c r="I65" s="1093"/>
      <c r="J65" s="1094">
        <f>E65+SUM(F65:G65)-SUM(H65:I65)</f>
        <v>48253</v>
      </c>
      <c r="K65" s="1085">
        <v>39</v>
      </c>
    </row>
    <row r="66" spans="1:11" ht="28.5" customHeight="1">
      <c r="A66" s="521"/>
      <c r="B66" s="482" t="s">
        <v>1703</v>
      </c>
      <c r="C66" s="488"/>
      <c r="D66" s="488"/>
      <c r="E66" s="488"/>
      <c r="F66" s="488"/>
      <c r="G66" s="482"/>
      <c r="H66" s="482"/>
      <c r="I66" s="482"/>
      <c r="J66" s="482"/>
      <c r="K66" s="522"/>
    </row>
    <row r="67" spans="1:11" ht="78" customHeight="1">
      <c r="A67" s="1095"/>
      <c r="B67" s="849"/>
      <c r="C67" s="849"/>
      <c r="D67" s="849"/>
      <c r="E67" s="849"/>
      <c r="F67" s="849"/>
      <c r="G67" s="523"/>
      <c r="H67" s="523"/>
      <c r="I67" s="523"/>
      <c r="J67" s="523"/>
      <c r="K67" s="1096"/>
    </row>
    <row r="68" spans="1:11">
      <c r="A68" s="501"/>
      <c r="B68" s="501"/>
      <c r="C68" s="501"/>
      <c r="D68" s="501"/>
      <c r="E68" s="501"/>
      <c r="F68" s="501"/>
      <c r="G68" s="501"/>
      <c r="H68" s="501"/>
      <c r="I68" s="501"/>
      <c r="J68" s="501"/>
      <c r="K68" s="504" t="s">
        <v>166</v>
      </c>
    </row>
    <row r="69" spans="1:11"/>
    <row r="70" spans="1:11"/>
    <row r="71" spans="1:11" hidden="1"/>
    <row r="72" spans="1:11" hidden="1"/>
    <row r="73" spans="1:11" hidden="1"/>
    <row r="74" spans="1:11" hidden="1"/>
    <row r="75" spans="1:11" hidden="1"/>
    <row r="76" spans="1:11" hidden="1"/>
    <row r="77" spans="1:11" hidden="1"/>
    <row r="78" spans="1:11" hidden="1"/>
    <row r="79" spans="1:11" hidden="1"/>
    <row r="80" spans="1:11"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sheetData>
  <mergeCells count="1">
    <mergeCell ref="A2:K2"/>
  </mergeCells>
  <printOptions horizontalCentered="1"/>
  <pageMargins left="1" right="1" top="0.5" bottom="0.5" header="0" footer="0"/>
  <pageSetup scale="94" fitToWidth="0" fitToHeight="0" orientation="portrait" horizontalDpi="1200" verticalDpi="12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H138"/>
  <sheetViews>
    <sheetView view="pageBreakPreview" topLeftCell="A62" zoomScale="60" zoomScaleNormal="100" workbookViewId="0">
      <selection activeCell="A62" sqref="A62"/>
    </sheetView>
  </sheetViews>
  <sheetFormatPr defaultColWidth="0" defaultRowHeight="11.25" zeroHeight="1"/>
  <cols>
    <col min="1" max="1" width="3.33203125" style="161" customWidth="1"/>
    <col min="2" max="2" width="96.83203125" style="161" customWidth="1"/>
    <col min="3" max="3" width="4.83203125" style="161" customWidth="1"/>
    <col min="4" max="6" width="9.33203125" style="161" customWidth="1"/>
    <col min="7" max="256" width="0" style="161" hidden="1"/>
    <col min="257" max="257" width="3.33203125" style="161" customWidth="1"/>
    <col min="258" max="258" width="96.83203125" style="161" customWidth="1"/>
    <col min="259" max="259" width="4.83203125" style="161" customWidth="1"/>
    <col min="260" max="262" width="9.33203125" style="161" customWidth="1"/>
    <col min="263" max="512" width="0" style="161" hidden="1"/>
    <col min="513" max="513" width="3.33203125" style="161" customWidth="1"/>
    <col min="514" max="514" width="96.83203125" style="161" customWidth="1"/>
    <col min="515" max="515" width="4.83203125" style="161" customWidth="1"/>
    <col min="516" max="518" width="9.33203125" style="161" customWidth="1"/>
    <col min="519" max="768" width="0" style="161" hidden="1"/>
    <col min="769" max="769" width="3.33203125" style="161" customWidth="1"/>
    <col min="770" max="770" width="96.83203125" style="161" customWidth="1"/>
    <col min="771" max="771" width="4.83203125" style="161" customWidth="1"/>
    <col min="772" max="774" width="9.33203125" style="161" customWidth="1"/>
    <col min="775" max="1024" width="0" style="161" hidden="1"/>
    <col min="1025" max="1025" width="3.33203125" style="161" customWidth="1"/>
    <col min="1026" max="1026" width="96.83203125" style="161" customWidth="1"/>
    <col min="1027" max="1027" width="4.83203125" style="161" customWidth="1"/>
    <col min="1028" max="1030" width="9.33203125" style="161" customWidth="1"/>
    <col min="1031" max="1280" width="0" style="161" hidden="1"/>
    <col min="1281" max="1281" width="3.33203125" style="161" customWidth="1"/>
    <col min="1282" max="1282" width="96.83203125" style="161" customWidth="1"/>
    <col min="1283" max="1283" width="4.83203125" style="161" customWidth="1"/>
    <col min="1284" max="1286" width="9.33203125" style="161" customWidth="1"/>
    <col min="1287" max="1536" width="0" style="161" hidden="1"/>
    <col min="1537" max="1537" width="3.33203125" style="161" customWidth="1"/>
    <col min="1538" max="1538" width="96.83203125" style="161" customWidth="1"/>
    <col min="1539" max="1539" width="4.83203125" style="161" customWidth="1"/>
    <col min="1540" max="1542" width="9.33203125" style="161" customWidth="1"/>
    <col min="1543" max="1792" width="0" style="161" hidden="1"/>
    <col min="1793" max="1793" width="3.33203125" style="161" customWidth="1"/>
    <col min="1794" max="1794" width="96.83203125" style="161" customWidth="1"/>
    <col min="1795" max="1795" width="4.83203125" style="161" customWidth="1"/>
    <col min="1796" max="1798" width="9.33203125" style="161" customWidth="1"/>
    <col min="1799" max="2048" width="0" style="161" hidden="1"/>
    <col min="2049" max="2049" width="3.33203125" style="161" customWidth="1"/>
    <col min="2050" max="2050" width="96.83203125" style="161" customWidth="1"/>
    <col min="2051" max="2051" width="4.83203125" style="161" customWidth="1"/>
    <col min="2052" max="2054" width="9.33203125" style="161" customWidth="1"/>
    <col min="2055" max="2304" width="0" style="161" hidden="1"/>
    <col min="2305" max="2305" width="3.33203125" style="161" customWidth="1"/>
    <col min="2306" max="2306" width="96.83203125" style="161" customWidth="1"/>
    <col min="2307" max="2307" width="4.83203125" style="161" customWidth="1"/>
    <col min="2308" max="2310" width="9.33203125" style="161" customWidth="1"/>
    <col min="2311" max="2560" width="0" style="161" hidden="1"/>
    <col min="2561" max="2561" width="3.33203125" style="161" customWidth="1"/>
    <col min="2562" max="2562" width="96.83203125" style="161" customWidth="1"/>
    <col min="2563" max="2563" width="4.83203125" style="161" customWidth="1"/>
    <col min="2564" max="2566" width="9.33203125" style="161" customWidth="1"/>
    <col min="2567" max="2816" width="0" style="161" hidden="1"/>
    <col min="2817" max="2817" width="3.33203125" style="161" customWidth="1"/>
    <col min="2818" max="2818" width="96.83203125" style="161" customWidth="1"/>
    <col min="2819" max="2819" width="4.83203125" style="161" customWidth="1"/>
    <col min="2820" max="2822" width="9.33203125" style="161" customWidth="1"/>
    <col min="2823" max="3072" width="0" style="161" hidden="1"/>
    <col min="3073" max="3073" width="3.33203125" style="161" customWidth="1"/>
    <col min="3074" max="3074" width="96.83203125" style="161" customWidth="1"/>
    <col min="3075" max="3075" width="4.83203125" style="161" customWidth="1"/>
    <col min="3076" max="3078" width="9.33203125" style="161" customWidth="1"/>
    <col min="3079" max="3328" width="0" style="161" hidden="1"/>
    <col min="3329" max="3329" width="3.33203125" style="161" customWidth="1"/>
    <col min="3330" max="3330" width="96.83203125" style="161" customWidth="1"/>
    <col min="3331" max="3331" width="4.83203125" style="161" customWidth="1"/>
    <col min="3332" max="3334" width="9.33203125" style="161" customWidth="1"/>
    <col min="3335" max="3584" width="0" style="161" hidden="1"/>
    <col min="3585" max="3585" width="3.33203125" style="161" customWidth="1"/>
    <col min="3586" max="3586" width="96.83203125" style="161" customWidth="1"/>
    <col min="3587" max="3587" width="4.83203125" style="161" customWidth="1"/>
    <col min="3588" max="3590" width="9.33203125" style="161" customWidth="1"/>
    <col min="3591" max="3840" width="0" style="161" hidden="1"/>
    <col min="3841" max="3841" width="3.33203125" style="161" customWidth="1"/>
    <col min="3842" max="3842" width="96.83203125" style="161" customWidth="1"/>
    <col min="3843" max="3843" width="4.83203125" style="161" customWidth="1"/>
    <col min="3844" max="3846" width="9.33203125" style="161" customWidth="1"/>
    <col min="3847" max="4096" width="0" style="161" hidden="1"/>
    <col min="4097" max="4097" width="3.33203125" style="161" customWidth="1"/>
    <col min="4098" max="4098" width="96.83203125" style="161" customWidth="1"/>
    <col min="4099" max="4099" width="4.83203125" style="161" customWidth="1"/>
    <col min="4100" max="4102" width="9.33203125" style="161" customWidth="1"/>
    <col min="4103" max="4352" width="0" style="161" hidden="1"/>
    <col min="4353" max="4353" width="3.33203125" style="161" customWidth="1"/>
    <col min="4354" max="4354" width="96.83203125" style="161" customWidth="1"/>
    <col min="4355" max="4355" width="4.83203125" style="161" customWidth="1"/>
    <col min="4356" max="4358" width="9.33203125" style="161" customWidth="1"/>
    <col min="4359" max="4608" width="0" style="161" hidden="1"/>
    <col min="4609" max="4609" width="3.33203125" style="161" customWidth="1"/>
    <col min="4610" max="4610" width="96.83203125" style="161" customWidth="1"/>
    <col min="4611" max="4611" width="4.83203125" style="161" customWidth="1"/>
    <col min="4612" max="4614" width="9.33203125" style="161" customWidth="1"/>
    <col min="4615" max="4864" width="0" style="161" hidden="1"/>
    <col min="4865" max="4865" width="3.33203125" style="161" customWidth="1"/>
    <col min="4866" max="4866" width="96.83203125" style="161" customWidth="1"/>
    <col min="4867" max="4867" width="4.83203125" style="161" customWidth="1"/>
    <col min="4868" max="4870" width="9.33203125" style="161" customWidth="1"/>
    <col min="4871" max="5120" width="0" style="161" hidden="1"/>
    <col min="5121" max="5121" width="3.33203125" style="161" customWidth="1"/>
    <col min="5122" max="5122" width="96.83203125" style="161" customWidth="1"/>
    <col min="5123" max="5123" width="4.83203125" style="161" customWidth="1"/>
    <col min="5124" max="5126" width="9.33203125" style="161" customWidth="1"/>
    <col min="5127" max="5376" width="0" style="161" hidden="1"/>
    <col min="5377" max="5377" width="3.33203125" style="161" customWidth="1"/>
    <col min="5378" max="5378" width="96.83203125" style="161" customWidth="1"/>
    <col min="5379" max="5379" width="4.83203125" style="161" customWidth="1"/>
    <col min="5380" max="5382" width="9.33203125" style="161" customWidth="1"/>
    <col min="5383" max="5632" width="0" style="161" hidden="1"/>
    <col min="5633" max="5633" width="3.33203125" style="161" customWidth="1"/>
    <col min="5634" max="5634" width="96.83203125" style="161" customWidth="1"/>
    <col min="5635" max="5635" width="4.83203125" style="161" customWidth="1"/>
    <col min="5636" max="5638" width="9.33203125" style="161" customWidth="1"/>
    <col min="5639" max="5888" width="0" style="161" hidden="1"/>
    <col min="5889" max="5889" width="3.33203125" style="161" customWidth="1"/>
    <col min="5890" max="5890" width="96.83203125" style="161" customWidth="1"/>
    <col min="5891" max="5891" width="4.83203125" style="161" customWidth="1"/>
    <col min="5892" max="5894" width="9.33203125" style="161" customWidth="1"/>
    <col min="5895" max="6144" width="0" style="161" hidden="1"/>
    <col min="6145" max="6145" width="3.33203125" style="161" customWidth="1"/>
    <col min="6146" max="6146" width="96.83203125" style="161" customWidth="1"/>
    <col min="6147" max="6147" width="4.83203125" style="161" customWidth="1"/>
    <col min="6148" max="6150" width="9.33203125" style="161" customWidth="1"/>
    <col min="6151" max="6400" width="0" style="161" hidden="1"/>
    <col min="6401" max="6401" width="3.33203125" style="161" customWidth="1"/>
    <col min="6402" max="6402" width="96.83203125" style="161" customWidth="1"/>
    <col min="6403" max="6403" width="4.83203125" style="161" customWidth="1"/>
    <col min="6404" max="6406" width="9.33203125" style="161" customWidth="1"/>
    <col min="6407" max="6656" width="0" style="161" hidden="1"/>
    <col min="6657" max="6657" width="3.33203125" style="161" customWidth="1"/>
    <col min="6658" max="6658" width="96.83203125" style="161" customWidth="1"/>
    <col min="6659" max="6659" width="4.83203125" style="161" customWidth="1"/>
    <col min="6660" max="6662" width="9.33203125" style="161" customWidth="1"/>
    <col min="6663" max="6912" width="0" style="161" hidden="1"/>
    <col min="6913" max="6913" width="3.33203125" style="161" customWidth="1"/>
    <col min="6914" max="6914" width="96.83203125" style="161" customWidth="1"/>
    <col min="6915" max="6915" width="4.83203125" style="161" customWidth="1"/>
    <col min="6916" max="6918" width="9.33203125" style="161" customWidth="1"/>
    <col min="6919" max="7168" width="0" style="161" hidden="1"/>
    <col min="7169" max="7169" width="3.33203125" style="161" customWidth="1"/>
    <col min="7170" max="7170" width="96.83203125" style="161" customWidth="1"/>
    <col min="7171" max="7171" width="4.83203125" style="161" customWidth="1"/>
    <col min="7172" max="7174" width="9.33203125" style="161" customWidth="1"/>
    <col min="7175" max="7424" width="0" style="161" hidden="1"/>
    <col min="7425" max="7425" width="3.33203125" style="161" customWidth="1"/>
    <col min="7426" max="7426" width="96.83203125" style="161" customWidth="1"/>
    <col min="7427" max="7427" width="4.83203125" style="161" customWidth="1"/>
    <col min="7428" max="7430" width="9.33203125" style="161" customWidth="1"/>
    <col min="7431" max="7680" width="0" style="161" hidden="1"/>
    <col min="7681" max="7681" width="3.33203125" style="161" customWidth="1"/>
    <col min="7682" max="7682" width="96.83203125" style="161" customWidth="1"/>
    <col min="7683" max="7683" width="4.83203125" style="161" customWidth="1"/>
    <col min="7684" max="7686" width="9.33203125" style="161" customWidth="1"/>
    <col min="7687" max="7936" width="0" style="161" hidden="1"/>
    <col min="7937" max="7937" width="3.33203125" style="161" customWidth="1"/>
    <col min="7938" max="7938" width="96.83203125" style="161" customWidth="1"/>
    <col min="7939" max="7939" width="4.83203125" style="161" customWidth="1"/>
    <col min="7940" max="7942" width="9.33203125" style="161" customWidth="1"/>
    <col min="7943" max="8192" width="0" style="161" hidden="1"/>
    <col min="8193" max="8193" width="3.33203125" style="161" customWidth="1"/>
    <col min="8194" max="8194" width="96.83203125" style="161" customWidth="1"/>
    <col min="8195" max="8195" width="4.83203125" style="161" customWidth="1"/>
    <col min="8196" max="8198" width="9.33203125" style="161" customWidth="1"/>
    <col min="8199" max="8448" width="0" style="161" hidden="1"/>
    <col min="8449" max="8449" width="3.33203125" style="161" customWidth="1"/>
    <col min="8450" max="8450" width="96.83203125" style="161" customWidth="1"/>
    <col min="8451" max="8451" width="4.83203125" style="161" customWidth="1"/>
    <col min="8452" max="8454" width="9.33203125" style="161" customWidth="1"/>
    <col min="8455" max="8704" width="0" style="161" hidden="1"/>
    <col min="8705" max="8705" width="3.33203125" style="161" customWidth="1"/>
    <col min="8706" max="8706" width="96.83203125" style="161" customWidth="1"/>
    <col min="8707" max="8707" width="4.83203125" style="161" customWidth="1"/>
    <col min="8708" max="8710" width="9.33203125" style="161" customWidth="1"/>
    <col min="8711" max="8960" width="0" style="161" hidden="1"/>
    <col min="8961" max="8961" width="3.33203125" style="161" customWidth="1"/>
    <col min="8962" max="8962" width="96.83203125" style="161" customWidth="1"/>
    <col min="8963" max="8963" width="4.83203125" style="161" customWidth="1"/>
    <col min="8964" max="8966" width="9.33203125" style="161" customWidth="1"/>
    <col min="8967" max="9216" width="0" style="161" hidden="1"/>
    <col min="9217" max="9217" width="3.33203125" style="161" customWidth="1"/>
    <col min="9218" max="9218" width="96.83203125" style="161" customWidth="1"/>
    <col min="9219" max="9219" width="4.83203125" style="161" customWidth="1"/>
    <col min="9220" max="9222" width="9.33203125" style="161" customWidth="1"/>
    <col min="9223" max="9472" width="0" style="161" hidden="1"/>
    <col min="9473" max="9473" width="3.33203125" style="161" customWidth="1"/>
    <col min="9474" max="9474" width="96.83203125" style="161" customWidth="1"/>
    <col min="9475" max="9475" width="4.83203125" style="161" customWidth="1"/>
    <col min="9476" max="9478" width="9.33203125" style="161" customWidth="1"/>
    <col min="9479" max="9728" width="0" style="161" hidden="1"/>
    <col min="9729" max="9729" width="3.33203125" style="161" customWidth="1"/>
    <col min="9730" max="9730" width="96.83203125" style="161" customWidth="1"/>
    <col min="9731" max="9731" width="4.83203125" style="161" customWidth="1"/>
    <col min="9732" max="9734" width="9.33203125" style="161" customWidth="1"/>
    <col min="9735" max="9984" width="0" style="161" hidden="1"/>
    <col min="9985" max="9985" width="3.33203125" style="161" customWidth="1"/>
    <col min="9986" max="9986" width="96.83203125" style="161" customWidth="1"/>
    <col min="9987" max="9987" width="4.83203125" style="161" customWidth="1"/>
    <col min="9988" max="9990" width="9.33203125" style="161" customWidth="1"/>
    <col min="9991" max="10240" width="0" style="161" hidden="1"/>
    <col min="10241" max="10241" width="3.33203125" style="161" customWidth="1"/>
    <col min="10242" max="10242" width="96.83203125" style="161" customWidth="1"/>
    <col min="10243" max="10243" width="4.83203125" style="161" customWidth="1"/>
    <col min="10244" max="10246" width="9.33203125" style="161" customWidth="1"/>
    <col min="10247" max="10496" width="0" style="161" hidden="1"/>
    <col min="10497" max="10497" width="3.33203125" style="161" customWidth="1"/>
    <col min="10498" max="10498" width="96.83203125" style="161" customWidth="1"/>
    <col min="10499" max="10499" width="4.83203125" style="161" customWidth="1"/>
    <col min="10500" max="10502" width="9.33203125" style="161" customWidth="1"/>
    <col min="10503" max="10752" width="0" style="161" hidden="1"/>
    <col min="10753" max="10753" width="3.33203125" style="161" customWidth="1"/>
    <col min="10754" max="10754" width="96.83203125" style="161" customWidth="1"/>
    <col min="10755" max="10755" width="4.83203125" style="161" customWidth="1"/>
    <col min="10756" max="10758" width="9.33203125" style="161" customWidth="1"/>
    <col min="10759" max="11008" width="0" style="161" hidden="1"/>
    <col min="11009" max="11009" width="3.33203125" style="161" customWidth="1"/>
    <col min="11010" max="11010" width="96.83203125" style="161" customWidth="1"/>
    <col min="11011" max="11011" width="4.83203125" style="161" customWidth="1"/>
    <col min="11012" max="11014" width="9.33203125" style="161" customWidth="1"/>
    <col min="11015" max="11264" width="0" style="161" hidden="1"/>
    <col min="11265" max="11265" width="3.33203125" style="161" customWidth="1"/>
    <col min="11266" max="11266" width="96.83203125" style="161" customWidth="1"/>
    <col min="11267" max="11267" width="4.83203125" style="161" customWidth="1"/>
    <col min="11268" max="11270" width="9.33203125" style="161" customWidth="1"/>
    <col min="11271" max="11520" width="0" style="161" hidden="1"/>
    <col min="11521" max="11521" width="3.33203125" style="161" customWidth="1"/>
    <col min="11522" max="11522" width="96.83203125" style="161" customWidth="1"/>
    <col min="11523" max="11523" width="4.83203125" style="161" customWidth="1"/>
    <col min="11524" max="11526" width="9.33203125" style="161" customWidth="1"/>
    <col min="11527" max="11776" width="0" style="161" hidden="1"/>
    <col min="11777" max="11777" width="3.33203125" style="161" customWidth="1"/>
    <col min="11778" max="11778" width="96.83203125" style="161" customWidth="1"/>
    <col min="11779" max="11779" width="4.83203125" style="161" customWidth="1"/>
    <col min="11780" max="11782" width="9.33203125" style="161" customWidth="1"/>
    <col min="11783" max="12032" width="0" style="161" hidden="1"/>
    <col min="12033" max="12033" width="3.33203125" style="161" customWidth="1"/>
    <col min="12034" max="12034" width="96.83203125" style="161" customWidth="1"/>
    <col min="12035" max="12035" width="4.83203125" style="161" customWidth="1"/>
    <col min="12036" max="12038" width="9.33203125" style="161" customWidth="1"/>
    <col min="12039" max="12288" width="0" style="161" hidden="1"/>
    <col min="12289" max="12289" width="3.33203125" style="161" customWidth="1"/>
    <col min="12290" max="12290" width="96.83203125" style="161" customWidth="1"/>
    <col min="12291" max="12291" width="4.83203125" style="161" customWidth="1"/>
    <col min="12292" max="12294" width="9.33203125" style="161" customWidth="1"/>
    <col min="12295" max="12544" width="0" style="161" hidden="1"/>
    <col min="12545" max="12545" width="3.33203125" style="161" customWidth="1"/>
    <col min="12546" max="12546" width="96.83203125" style="161" customWidth="1"/>
    <col min="12547" max="12547" width="4.83203125" style="161" customWidth="1"/>
    <col min="12548" max="12550" width="9.33203125" style="161" customWidth="1"/>
    <col min="12551" max="12800" width="0" style="161" hidden="1"/>
    <col min="12801" max="12801" width="3.33203125" style="161" customWidth="1"/>
    <col min="12802" max="12802" width="96.83203125" style="161" customWidth="1"/>
    <col min="12803" max="12803" width="4.83203125" style="161" customWidth="1"/>
    <col min="12804" max="12806" width="9.33203125" style="161" customWidth="1"/>
    <col min="12807" max="13056" width="0" style="161" hidden="1"/>
    <col min="13057" max="13057" width="3.33203125" style="161" customWidth="1"/>
    <col min="13058" max="13058" width="96.83203125" style="161" customWidth="1"/>
    <col min="13059" max="13059" width="4.83203125" style="161" customWidth="1"/>
    <col min="13060" max="13062" width="9.33203125" style="161" customWidth="1"/>
    <col min="13063" max="13312" width="0" style="161" hidden="1"/>
    <col min="13313" max="13313" width="3.33203125" style="161" customWidth="1"/>
    <col min="13314" max="13314" width="96.83203125" style="161" customWidth="1"/>
    <col min="13315" max="13315" width="4.83203125" style="161" customWidth="1"/>
    <col min="13316" max="13318" width="9.33203125" style="161" customWidth="1"/>
    <col min="13319" max="13568" width="0" style="161" hidden="1"/>
    <col min="13569" max="13569" width="3.33203125" style="161" customWidth="1"/>
    <col min="13570" max="13570" width="96.83203125" style="161" customWidth="1"/>
    <col min="13571" max="13571" width="4.83203125" style="161" customWidth="1"/>
    <col min="13572" max="13574" width="9.33203125" style="161" customWidth="1"/>
    <col min="13575" max="13824" width="0" style="161" hidden="1"/>
    <col min="13825" max="13825" width="3.33203125" style="161" customWidth="1"/>
    <col min="13826" max="13826" width="96.83203125" style="161" customWidth="1"/>
    <col min="13827" max="13827" width="4.83203125" style="161" customWidth="1"/>
    <col min="13828" max="13830" width="9.33203125" style="161" customWidth="1"/>
    <col min="13831" max="14080" width="0" style="161" hidden="1"/>
    <col min="14081" max="14081" width="3.33203125" style="161" customWidth="1"/>
    <col min="14082" max="14082" width="96.83203125" style="161" customWidth="1"/>
    <col min="14083" max="14083" width="4.83203125" style="161" customWidth="1"/>
    <col min="14084" max="14086" width="9.33203125" style="161" customWidth="1"/>
    <col min="14087" max="14336" width="0" style="161" hidden="1"/>
    <col min="14337" max="14337" width="3.33203125" style="161" customWidth="1"/>
    <col min="14338" max="14338" width="96.83203125" style="161" customWidth="1"/>
    <col min="14339" max="14339" width="4.83203125" style="161" customWidth="1"/>
    <col min="14340" max="14342" width="9.33203125" style="161" customWidth="1"/>
    <col min="14343" max="14592" width="0" style="161" hidden="1"/>
    <col min="14593" max="14593" width="3.33203125" style="161" customWidth="1"/>
    <col min="14594" max="14594" width="96.83203125" style="161" customWidth="1"/>
    <col min="14595" max="14595" width="4.83203125" style="161" customWidth="1"/>
    <col min="14596" max="14598" width="9.33203125" style="161" customWidth="1"/>
    <col min="14599" max="14848" width="0" style="161" hidden="1"/>
    <col min="14849" max="14849" width="3.33203125" style="161" customWidth="1"/>
    <col min="14850" max="14850" width="96.83203125" style="161" customWidth="1"/>
    <col min="14851" max="14851" width="4.83203125" style="161" customWidth="1"/>
    <col min="14852" max="14854" width="9.33203125" style="161" customWidth="1"/>
    <col min="14855" max="15104" width="0" style="161" hidden="1"/>
    <col min="15105" max="15105" width="3.33203125" style="161" customWidth="1"/>
    <col min="15106" max="15106" width="96.83203125" style="161" customWidth="1"/>
    <col min="15107" max="15107" width="4.83203125" style="161" customWidth="1"/>
    <col min="15108" max="15110" width="9.33203125" style="161" customWidth="1"/>
    <col min="15111" max="15360" width="0" style="161" hidden="1"/>
    <col min="15361" max="15361" width="3.33203125" style="161" customWidth="1"/>
    <col min="15362" max="15362" width="96.83203125" style="161" customWidth="1"/>
    <col min="15363" max="15363" width="4.83203125" style="161" customWidth="1"/>
    <col min="15364" max="15366" width="9.33203125" style="161" customWidth="1"/>
    <col min="15367" max="15616" width="0" style="161" hidden="1"/>
    <col min="15617" max="15617" width="3.33203125" style="161" customWidth="1"/>
    <col min="15618" max="15618" width="96.83203125" style="161" customWidth="1"/>
    <col min="15619" max="15619" width="4.83203125" style="161" customWidth="1"/>
    <col min="15620" max="15622" width="9.33203125" style="161" customWidth="1"/>
    <col min="15623" max="15872" width="0" style="161" hidden="1"/>
    <col min="15873" max="15873" width="3.33203125" style="161" customWidth="1"/>
    <col min="15874" max="15874" width="96.83203125" style="161" customWidth="1"/>
    <col min="15875" max="15875" width="4.83203125" style="161" customWidth="1"/>
    <col min="15876" max="15878" width="9.33203125" style="161" customWidth="1"/>
    <col min="15879" max="16128" width="0" style="161" hidden="1"/>
    <col min="16129" max="16129" width="3.33203125" style="161" customWidth="1"/>
    <col min="16130" max="16130" width="96.83203125" style="161" customWidth="1"/>
    <col min="16131" max="16131" width="4.83203125" style="161" customWidth="1"/>
    <col min="16132" max="16134" width="9.33203125" style="161" customWidth="1"/>
    <col min="16135" max="16384" width="0" style="161" hidden="1"/>
  </cols>
  <sheetData>
    <row r="1" spans="1:8" hidden="1">
      <c r="A1" s="850" t="s">
        <v>1560</v>
      </c>
      <c r="B1" s="501"/>
      <c r="C1" s="853">
        <v>31</v>
      </c>
      <c r="D1" s="468"/>
      <c r="E1" s="850"/>
    </row>
    <row r="2" spans="1:8" hidden="1">
      <c r="A2" s="744"/>
      <c r="B2" s="744"/>
      <c r="C2" s="744"/>
    </row>
    <row r="3" spans="1:8" hidden="1">
      <c r="A3" s="470" t="s">
        <v>1790</v>
      </c>
      <c r="B3" s="471"/>
      <c r="C3" s="472"/>
    </row>
    <row r="4" spans="1:8" hidden="1">
      <c r="A4" s="505"/>
      <c r="B4" s="501"/>
      <c r="C4" s="851"/>
    </row>
    <row r="5" spans="1:8" hidden="1">
      <c r="A5" s="506" t="s">
        <v>386</v>
      </c>
      <c r="B5" s="500" t="s">
        <v>1530</v>
      </c>
      <c r="C5" s="747"/>
      <c r="D5" s="746"/>
      <c r="E5" s="746"/>
      <c r="F5" s="746"/>
      <c r="G5" s="746"/>
      <c r="H5" s="746"/>
    </row>
    <row r="6" spans="1:8" hidden="1">
      <c r="A6" s="510"/>
      <c r="B6" s="500" t="s">
        <v>1531</v>
      </c>
      <c r="C6" s="747"/>
      <c r="D6" s="746"/>
      <c r="E6" s="746"/>
      <c r="F6" s="746"/>
      <c r="G6" s="746"/>
      <c r="H6" s="746"/>
    </row>
    <row r="7" spans="1:8" hidden="1">
      <c r="A7" s="510"/>
      <c r="B7" s="500" t="s">
        <v>1532</v>
      </c>
      <c r="C7" s="747"/>
      <c r="D7" s="746"/>
      <c r="E7" s="746"/>
      <c r="F7" s="746"/>
      <c r="G7" s="746"/>
      <c r="H7" s="746"/>
    </row>
    <row r="8" spans="1:8" hidden="1">
      <c r="A8" s="510"/>
      <c r="B8" s="500" t="s">
        <v>1533</v>
      </c>
      <c r="C8" s="747"/>
      <c r="D8" s="746"/>
      <c r="E8" s="746"/>
      <c r="F8" s="746"/>
      <c r="G8" s="746"/>
      <c r="H8" s="746"/>
    </row>
    <row r="9" spans="1:8" hidden="1">
      <c r="A9" s="510"/>
      <c r="B9" s="500" t="s">
        <v>1534</v>
      </c>
      <c r="C9" s="747"/>
      <c r="D9" s="746"/>
      <c r="E9" s="746"/>
      <c r="F9" s="746"/>
      <c r="G9" s="746"/>
      <c r="H9" s="746"/>
    </row>
    <row r="10" spans="1:8" hidden="1">
      <c r="A10" s="510"/>
      <c r="B10" s="500" t="s">
        <v>1535</v>
      </c>
      <c r="C10" s="747"/>
      <c r="D10" s="746"/>
      <c r="E10" s="746"/>
      <c r="F10" s="746"/>
      <c r="G10" s="746"/>
      <c r="H10" s="746"/>
    </row>
    <row r="11" spans="1:8" hidden="1">
      <c r="A11" s="510"/>
      <c r="B11" s="500"/>
      <c r="C11" s="747"/>
      <c r="D11" s="746"/>
      <c r="E11" s="746"/>
      <c r="F11" s="746"/>
      <c r="G11" s="746"/>
      <c r="H11" s="746"/>
    </row>
    <row r="12" spans="1:8" hidden="1">
      <c r="A12" s="506" t="s">
        <v>387</v>
      </c>
      <c r="B12" s="500" t="s">
        <v>1536</v>
      </c>
      <c r="C12" s="747"/>
      <c r="D12" s="746"/>
      <c r="E12" s="746"/>
      <c r="F12" s="746"/>
      <c r="G12" s="746"/>
      <c r="H12" s="746"/>
    </row>
    <row r="13" spans="1:8" hidden="1">
      <c r="A13" s="510"/>
      <c r="B13" s="500" t="s">
        <v>1537</v>
      </c>
      <c r="C13" s="747"/>
      <c r="D13" s="746"/>
      <c r="E13" s="746"/>
      <c r="F13" s="746"/>
      <c r="G13" s="746"/>
      <c r="H13" s="746"/>
    </row>
    <row r="14" spans="1:8" hidden="1">
      <c r="A14" s="510"/>
      <c r="B14" s="500" t="s">
        <v>1538</v>
      </c>
      <c r="C14" s="747"/>
      <c r="D14" s="746"/>
      <c r="E14" s="746"/>
      <c r="F14" s="746"/>
      <c r="G14" s="746"/>
      <c r="H14" s="746"/>
    </row>
    <row r="15" spans="1:8" hidden="1">
      <c r="A15" s="510"/>
      <c r="B15" s="500"/>
      <c r="C15" s="747"/>
      <c r="D15" s="746"/>
      <c r="E15" s="746"/>
      <c r="F15" s="746"/>
      <c r="G15" s="746"/>
      <c r="H15" s="746"/>
    </row>
    <row r="16" spans="1:8" hidden="1">
      <c r="A16" s="506" t="s">
        <v>388</v>
      </c>
      <c r="B16" s="500" t="s">
        <v>1539</v>
      </c>
      <c r="C16" s="747"/>
      <c r="D16" s="746"/>
      <c r="E16" s="746"/>
      <c r="F16" s="746"/>
      <c r="G16" s="746"/>
      <c r="H16" s="746"/>
    </row>
    <row r="17" spans="1:8" hidden="1">
      <c r="A17" s="510"/>
      <c r="B17" s="500" t="s">
        <v>1540</v>
      </c>
      <c r="C17" s="747"/>
      <c r="D17" s="746"/>
      <c r="E17" s="746"/>
      <c r="F17" s="746"/>
      <c r="G17" s="746"/>
      <c r="H17" s="746"/>
    </row>
    <row r="18" spans="1:8" hidden="1">
      <c r="A18" s="510"/>
      <c r="B18" s="500"/>
      <c r="C18" s="747"/>
      <c r="D18" s="746"/>
      <c r="E18" s="746"/>
      <c r="F18" s="746"/>
      <c r="G18" s="746"/>
      <c r="H18" s="746"/>
    </row>
    <row r="19" spans="1:8" hidden="1">
      <c r="A19" s="506" t="s">
        <v>389</v>
      </c>
      <c r="B19" s="500" t="s">
        <v>1541</v>
      </c>
      <c r="C19" s="747"/>
      <c r="D19" s="746"/>
      <c r="E19" s="746"/>
      <c r="F19" s="746"/>
      <c r="G19" s="746"/>
      <c r="H19" s="746"/>
    </row>
    <row r="20" spans="1:8" hidden="1">
      <c r="A20" s="510"/>
      <c r="B20" s="500" t="s">
        <v>1542</v>
      </c>
      <c r="C20" s="747"/>
      <c r="D20" s="746"/>
      <c r="E20" s="746"/>
      <c r="F20" s="746"/>
      <c r="G20" s="746"/>
      <c r="H20" s="746"/>
    </row>
    <row r="21" spans="1:8" hidden="1">
      <c r="A21" s="510"/>
      <c r="B21" s="500"/>
      <c r="C21" s="747"/>
      <c r="D21" s="746"/>
      <c r="E21" s="746"/>
      <c r="F21" s="746"/>
      <c r="G21" s="746"/>
      <c r="H21" s="746"/>
    </row>
    <row r="22" spans="1:8" hidden="1">
      <c r="A22" s="506" t="s">
        <v>390</v>
      </c>
      <c r="B22" s="500" t="s">
        <v>1543</v>
      </c>
      <c r="C22" s="747"/>
      <c r="D22" s="746"/>
      <c r="E22" s="746"/>
      <c r="F22" s="746"/>
      <c r="G22" s="746"/>
      <c r="H22" s="746"/>
    </row>
    <row r="23" spans="1:8" hidden="1">
      <c r="A23" s="510"/>
      <c r="B23" s="500"/>
      <c r="C23" s="747"/>
      <c r="D23" s="746"/>
      <c r="E23" s="746"/>
      <c r="F23" s="746"/>
      <c r="G23" s="746"/>
      <c r="H23" s="746"/>
    </row>
    <row r="24" spans="1:8" hidden="1">
      <c r="A24" s="506" t="s">
        <v>391</v>
      </c>
      <c r="B24" s="500" t="s">
        <v>1544</v>
      </c>
      <c r="C24" s="747"/>
      <c r="D24" s="746"/>
      <c r="E24" s="746"/>
      <c r="F24" s="746"/>
      <c r="G24" s="746"/>
      <c r="H24" s="746"/>
    </row>
    <row r="25" spans="1:8" hidden="1">
      <c r="A25" s="510"/>
      <c r="B25" s="500" t="s">
        <v>1545</v>
      </c>
      <c r="C25" s="747"/>
      <c r="D25" s="746"/>
      <c r="E25" s="746"/>
      <c r="F25" s="746"/>
      <c r="G25" s="746"/>
      <c r="H25" s="746"/>
    </row>
    <row r="26" spans="1:8" hidden="1">
      <c r="A26" s="510"/>
      <c r="B26" s="500" t="s">
        <v>1546</v>
      </c>
      <c r="C26" s="747"/>
      <c r="D26" s="746"/>
      <c r="E26" s="746"/>
      <c r="F26" s="746"/>
      <c r="G26" s="746"/>
      <c r="H26" s="746"/>
    </row>
    <row r="27" spans="1:8" hidden="1">
      <c r="A27" s="510"/>
      <c r="B27" s="500" t="s">
        <v>1547</v>
      </c>
      <c r="C27" s="747"/>
      <c r="D27" s="746"/>
      <c r="E27" s="746"/>
      <c r="F27" s="746"/>
      <c r="G27" s="746"/>
      <c r="H27" s="746"/>
    </row>
    <row r="28" spans="1:8" hidden="1">
      <c r="A28" s="510"/>
      <c r="B28" s="500"/>
      <c r="C28" s="747"/>
      <c r="D28" s="746"/>
      <c r="E28" s="746"/>
      <c r="F28" s="746"/>
      <c r="G28" s="746"/>
      <c r="H28" s="746"/>
    </row>
    <row r="29" spans="1:8" hidden="1">
      <c r="A29" s="506" t="s">
        <v>392</v>
      </c>
      <c r="B29" s="500" t="s">
        <v>1548</v>
      </c>
      <c r="C29" s="747"/>
      <c r="D29" s="746"/>
      <c r="E29" s="746"/>
      <c r="F29" s="746"/>
      <c r="G29" s="746"/>
      <c r="H29" s="746"/>
    </row>
    <row r="30" spans="1:8" hidden="1">
      <c r="A30" s="510"/>
      <c r="B30" s="500" t="s">
        <v>1549</v>
      </c>
      <c r="C30" s="747"/>
      <c r="D30" s="746"/>
      <c r="E30" s="746"/>
      <c r="F30" s="746"/>
      <c r="G30" s="746"/>
      <c r="H30" s="746"/>
    </row>
    <row r="31" spans="1:8" hidden="1">
      <c r="A31" s="510"/>
      <c r="B31" s="500"/>
      <c r="C31" s="747"/>
      <c r="D31" s="746"/>
      <c r="E31" s="746"/>
      <c r="F31" s="746"/>
      <c r="G31" s="746"/>
      <c r="H31" s="746"/>
    </row>
    <row r="32" spans="1:8" hidden="1">
      <c r="A32" s="506" t="s">
        <v>393</v>
      </c>
      <c r="B32" s="500" t="s">
        <v>1550</v>
      </c>
      <c r="C32" s="747"/>
      <c r="D32" s="746"/>
      <c r="E32" s="746"/>
      <c r="F32" s="746"/>
      <c r="G32" s="746"/>
      <c r="H32" s="746"/>
    </row>
    <row r="33" spans="1:8" hidden="1">
      <c r="A33" s="510"/>
      <c r="B33" s="500" t="s">
        <v>1551</v>
      </c>
      <c r="C33" s="747"/>
      <c r="D33" s="746"/>
      <c r="E33" s="746"/>
      <c r="F33" s="746"/>
      <c r="G33" s="746"/>
      <c r="H33" s="746"/>
    </row>
    <row r="34" spans="1:8" hidden="1">
      <c r="A34" s="510"/>
      <c r="B34" s="500" t="s">
        <v>1552</v>
      </c>
      <c r="C34" s="747"/>
      <c r="D34" s="746"/>
      <c r="E34" s="746"/>
      <c r="F34" s="746"/>
      <c r="G34" s="746"/>
      <c r="H34" s="746"/>
    </row>
    <row r="35" spans="1:8" hidden="1">
      <c r="A35" s="510"/>
      <c r="B35" s="500" t="s">
        <v>1553</v>
      </c>
      <c r="C35" s="747"/>
      <c r="D35" s="746"/>
      <c r="E35" s="746"/>
      <c r="F35" s="746"/>
      <c r="G35" s="746"/>
      <c r="H35" s="746"/>
    </row>
    <row r="36" spans="1:8" hidden="1">
      <c r="A36" s="510"/>
      <c r="B36" s="500"/>
      <c r="C36" s="747"/>
      <c r="D36" s="746"/>
      <c r="E36" s="746"/>
      <c r="F36" s="746"/>
      <c r="G36" s="746"/>
      <c r="H36" s="746"/>
    </row>
    <row r="37" spans="1:8" hidden="1">
      <c r="A37" s="506" t="s">
        <v>394</v>
      </c>
      <c r="B37" s="500" t="s">
        <v>1554</v>
      </c>
      <c r="C37" s="747"/>
      <c r="D37" s="746"/>
      <c r="E37" s="746"/>
      <c r="F37" s="746"/>
      <c r="G37" s="746"/>
      <c r="H37" s="746"/>
    </row>
    <row r="38" spans="1:8" hidden="1">
      <c r="A38" s="510"/>
      <c r="B38" s="500" t="s">
        <v>1555</v>
      </c>
      <c r="C38" s="747"/>
      <c r="D38" s="746"/>
      <c r="E38" s="746"/>
      <c r="F38" s="746"/>
      <c r="G38" s="746"/>
      <c r="H38" s="746"/>
    </row>
    <row r="39" spans="1:8" hidden="1">
      <c r="A39" s="510"/>
      <c r="B39" s="500" t="s">
        <v>1556</v>
      </c>
      <c r="C39" s="747"/>
      <c r="D39" s="746"/>
      <c r="E39" s="746"/>
      <c r="F39" s="746"/>
      <c r="G39" s="746"/>
      <c r="H39" s="746"/>
    </row>
    <row r="40" spans="1:8" hidden="1">
      <c r="A40" s="510"/>
      <c r="B40" s="500"/>
      <c r="C40" s="747"/>
      <c r="D40" s="746"/>
      <c r="E40" s="746"/>
      <c r="F40" s="746"/>
      <c r="G40" s="746"/>
      <c r="H40" s="746"/>
    </row>
    <row r="41" spans="1:8" hidden="1">
      <c r="A41" s="506" t="s">
        <v>1332</v>
      </c>
      <c r="B41" s="500" t="s">
        <v>1557</v>
      </c>
      <c r="C41" s="747"/>
      <c r="D41" s="746"/>
      <c r="E41" s="746"/>
      <c r="F41" s="746"/>
      <c r="G41" s="746"/>
      <c r="H41" s="746"/>
    </row>
    <row r="42" spans="1:8" hidden="1">
      <c r="A42" s="510"/>
      <c r="B42" s="500" t="s">
        <v>1558</v>
      </c>
      <c r="C42" s="747"/>
      <c r="D42" s="746"/>
      <c r="E42" s="746"/>
      <c r="F42" s="746"/>
      <c r="G42" s="746"/>
      <c r="H42" s="746"/>
    </row>
    <row r="43" spans="1:8" hidden="1">
      <c r="A43" s="508"/>
      <c r="B43" s="475"/>
      <c r="C43" s="748"/>
      <c r="D43" s="746"/>
      <c r="E43" s="746"/>
      <c r="F43" s="746"/>
      <c r="G43" s="746"/>
      <c r="H43" s="746"/>
    </row>
    <row r="44" spans="1:8" hidden="1">
      <c r="A44" s="473" t="s">
        <v>680</v>
      </c>
      <c r="B44" s="474"/>
      <c r="C44" s="852"/>
      <c r="D44" s="746"/>
      <c r="E44" s="746"/>
      <c r="F44" s="746"/>
      <c r="G44" s="746"/>
      <c r="H44" s="746"/>
    </row>
    <row r="45" spans="1:8" hidden="1">
      <c r="A45" s="510"/>
      <c r="B45" s="746"/>
      <c r="C45" s="747"/>
      <c r="D45" s="746"/>
      <c r="E45" s="746"/>
      <c r="F45" s="746"/>
      <c r="G45" s="746"/>
      <c r="H45" s="746"/>
    </row>
    <row r="46" spans="1:8" hidden="1">
      <c r="A46" s="510"/>
      <c r="B46" s="746"/>
      <c r="C46" s="747"/>
      <c r="D46" s="746"/>
      <c r="E46" s="746"/>
      <c r="F46" s="746"/>
      <c r="G46" s="746"/>
      <c r="H46" s="746"/>
    </row>
    <row r="47" spans="1:8" hidden="1">
      <c r="A47" s="510"/>
      <c r="B47" s="746"/>
      <c r="C47" s="747"/>
      <c r="D47" s="746"/>
      <c r="E47" s="746"/>
      <c r="F47" s="746"/>
      <c r="G47" s="746"/>
      <c r="H47" s="746"/>
    </row>
    <row r="48" spans="1:8" hidden="1">
      <c r="A48" s="510"/>
      <c r="B48" s="746"/>
      <c r="C48" s="747"/>
      <c r="D48" s="746"/>
      <c r="E48" s="746"/>
      <c r="F48" s="746"/>
      <c r="G48" s="746"/>
      <c r="H48" s="746"/>
    </row>
    <row r="49" spans="1:8" hidden="1">
      <c r="A49" s="510"/>
      <c r="B49" s="746"/>
      <c r="C49" s="747"/>
      <c r="D49" s="746"/>
      <c r="E49" s="746"/>
      <c r="F49" s="746"/>
      <c r="G49" s="746"/>
      <c r="H49" s="746"/>
    </row>
    <row r="50" spans="1:8" hidden="1">
      <c r="A50" s="510"/>
      <c r="B50" s="746"/>
      <c r="C50" s="747"/>
      <c r="D50" s="746"/>
      <c r="E50" s="746"/>
      <c r="F50" s="746"/>
      <c r="G50" s="746"/>
      <c r="H50" s="746"/>
    </row>
    <row r="51" spans="1:8" hidden="1">
      <c r="A51" s="510"/>
      <c r="B51" s="746"/>
      <c r="C51" s="747"/>
      <c r="D51" s="746"/>
      <c r="E51" s="746"/>
      <c r="F51" s="746"/>
      <c r="G51" s="746"/>
      <c r="H51" s="746"/>
    </row>
    <row r="52" spans="1:8" hidden="1">
      <c r="A52" s="510"/>
      <c r="B52" s="746"/>
      <c r="C52" s="747"/>
      <c r="D52" s="746"/>
      <c r="E52" s="746"/>
      <c r="F52" s="746"/>
      <c r="G52" s="746"/>
      <c r="H52" s="746"/>
    </row>
    <row r="53" spans="1:8" hidden="1">
      <c r="A53" s="510"/>
      <c r="B53" s="746"/>
      <c r="C53" s="747"/>
      <c r="D53" s="746"/>
      <c r="E53" s="746"/>
      <c r="F53" s="746"/>
      <c r="G53" s="746"/>
      <c r="H53" s="746"/>
    </row>
    <row r="54" spans="1:8" hidden="1">
      <c r="A54" s="510"/>
      <c r="B54" s="746"/>
      <c r="C54" s="747"/>
      <c r="D54" s="746"/>
      <c r="E54" s="746"/>
      <c r="F54" s="746"/>
      <c r="G54" s="746"/>
      <c r="H54" s="746"/>
    </row>
    <row r="55" spans="1:8" hidden="1">
      <c r="A55" s="510"/>
      <c r="B55" s="746"/>
      <c r="C55" s="747"/>
      <c r="D55" s="746"/>
      <c r="E55" s="746"/>
      <c r="F55" s="746"/>
      <c r="G55" s="746"/>
      <c r="H55" s="746"/>
    </row>
    <row r="56" spans="1:8" hidden="1">
      <c r="A56" s="510"/>
      <c r="B56" s="746"/>
      <c r="C56" s="747"/>
      <c r="D56" s="746"/>
      <c r="E56" s="746"/>
      <c r="F56" s="746"/>
      <c r="G56" s="746"/>
      <c r="H56" s="746"/>
    </row>
    <row r="57" spans="1:8" hidden="1">
      <c r="A57" s="510"/>
      <c r="B57" s="746"/>
      <c r="C57" s="747"/>
      <c r="D57" s="746"/>
      <c r="E57" s="746"/>
      <c r="F57" s="746"/>
      <c r="G57" s="746"/>
      <c r="H57" s="746"/>
    </row>
    <row r="58" spans="1:8" hidden="1">
      <c r="A58" s="508"/>
      <c r="B58" s="491"/>
      <c r="C58" s="748"/>
      <c r="D58" s="746"/>
      <c r="E58" s="746"/>
      <c r="F58" s="746"/>
      <c r="G58" s="746"/>
      <c r="H58" s="746"/>
    </row>
    <row r="59" spans="1:8" hidden="1">
      <c r="A59" s="850" t="s">
        <v>166</v>
      </c>
      <c r="B59" s="746"/>
      <c r="C59" s="746"/>
      <c r="D59" s="746"/>
      <c r="E59" s="746"/>
      <c r="F59" s="746"/>
      <c r="G59" s="746"/>
      <c r="H59" s="746"/>
    </row>
    <row r="60" spans="1:8" hidden="1"/>
    <row r="61" spans="1:8" hidden="1"/>
    <row r="62" spans="1:8">
      <c r="A62" s="467" t="s">
        <v>559</v>
      </c>
      <c r="B62" s="503"/>
      <c r="C62" s="670">
        <v>39</v>
      </c>
      <c r="D62" s="746"/>
    </row>
    <row r="63" spans="1:8">
      <c r="A63" s="470" t="s">
        <v>1791</v>
      </c>
      <c r="B63" s="854"/>
      <c r="C63" s="743"/>
      <c r="D63" s="746"/>
    </row>
    <row r="64" spans="1:8">
      <c r="A64" s="510"/>
      <c r="B64" s="746"/>
      <c r="C64" s="747"/>
      <c r="D64" s="746"/>
    </row>
    <row r="65" spans="1:4">
      <c r="A65" s="510"/>
      <c r="B65" s="746"/>
      <c r="C65" s="747"/>
      <c r="D65" s="746"/>
    </row>
    <row r="66" spans="1:4">
      <c r="A66" s="510"/>
      <c r="B66" s="746"/>
      <c r="C66" s="747"/>
      <c r="D66" s="746"/>
    </row>
    <row r="67" spans="1:4">
      <c r="A67" s="510"/>
      <c r="B67" s="746"/>
      <c r="C67" s="747"/>
      <c r="D67" s="746"/>
    </row>
    <row r="68" spans="1:4">
      <c r="A68" s="510"/>
      <c r="B68" s="746"/>
      <c r="C68" s="747"/>
      <c r="D68" s="746"/>
    </row>
    <row r="69" spans="1:4">
      <c r="A69" s="510"/>
      <c r="B69" s="746"/>
      <c r="C69" s="747"/>
      <c r="D69" s="746"/>
    </row>
    <row r="70" spans="1:4">
      <c r="A70" s="510"/>
      <c r="B70" s="746"/>
      <c r="C70" s="747"/>
      <c r="D70" s="746"/>
    </row>
    <row r="71" spans="1:4">
      <c r="A71" s="510"/>
      <c r="B71" s="746"/>
      <c r="C71" s="747"/>
      <c r="D71" s="746"/>
    </row>
    <row r="72" spans="1:4">
      <c r="A72" s="4125" t="s">
        <v>383</v>
      </c>
      <c r="B72" s="4126"/>
      <c r="C72" s="4127"/>
      <c r="D72" s="746"/>
    </row>
    <row r="73" spans="1:4">
      <c r="A73" s="510"/>
      <c r="B73" s="746"/>
      <c r="C73" s="747"/>
      <c r="D73" s="746"/>
    </row>
    <row r="74" spans="1:4">
      <c r="A74" s="510"/>
      <c r="B74" s="746"/>
      <c r="C74" s="747"/>
      <c r="D74" s="746"/>
    </row>
    <row r="75" spans="1:4">
      <c r="A75" s="510"/>
      <c r="B75" s="746"/>
      <c r="C75" s="747"/>
      <c r="D75" s="746"/>
    </row>
    <row r="76" spans="1:4">
      <c r="A76" s="510"/>
      <c r="B76" s="746"/>
      <c r="C76" s="747"/>
      <c r="D76" s="746"/>
    </row>
    <row r="77" spans="1:4">
      <c r="A77" s="510"/>
      <c r="B77" s="746"/>
      <c r="C77" s="747"/>
      <c r="D77" s="746"/>
    </row>
    <row r="78" spans="1:4">
      <c r="A78" s="510"/>
      <c r="B78" s="746"/>
      <c r="C78" s="747"/>
      <c r="D78" s="746"/>
    </row>
    <row r="79" spans="1:4">
      <c r="A79" s="510"/>
      <c r="B79" s="746"/>
      <c r="C79" s="747"/>
      <c r="D79" s="746"/>
    </row>
    <row r="80" spans="1:4">
      <c r="A80" s="510"/>
      <c r="B80" s="746"/>
      <c r="C80" s="747"/>
      <c r="D80" s="746"/>
    </row>
    <row r="81" spans="1:4">
      <c r="A81" s="510"/>
      <c r="B81" s="746"/>
      <c r="C81" s="747"/>
      <c r="D81" s="746"/>
    </row>
    <row r="82" spans="1:4" ht="11.25" customHeight="1">
      <c r="A82" s="510"/>
      <c r="B82" s="746"/>
      <c r="C82" s="747"/>
      <c r="D82" s="746"/>
    </row>
    <row r="83" spans="1:4" ht="11.25" customHeight="1">
      <c r="A83" s="510"/>
      <c r="B83" s="746"/>
      <c r="C83" s="747"/>
      <c r="D83" s="746"/>
    </row>
    <row r="84" spans="1:4" ht="11.25" customHeight="1">
      <c r="A84" s="510"/>
      <c r="B84" s="746"/>
      <c r="C84" s="747"/>
      <c r="D84" s="746"/>
    </row>
    <row r="85" spans="1:4" ht="11.25" customHeight="1">
      <c r="A85" s="510"/>
      <c r="B85" s="746"/>
      <c r="C85" s="747"/>
      <c r="D85" s="746"/>
    </row>
    <row r="86" spans="1:4" ht="10.5" customHeight="1">
      <c r="A86" s="510"/>
      <c r="B86" s="746"/>
      <c r="C86" s="747"/>
      <c r="D86" s="746"/>
    </row>
    <row r="87" spans="1:4" ht="11.25" customHeight="1">
      <c r="A87" s="510"/>
      <c r="B87" s="746"/>
      <c r="C87" s="747"/>
      <c r="D87" s="746"/>
    </row>
    <row r="88" spans="1:4" ht="11.25" customHeight="1">
      <c r="A88" s="510"/>
      <c r="B88" s="746"/>
      <c r="C88" s="747"/>
      <c r="D88" s="746"/>
    </row>
    <row r="89" spans="1:4" ht="11.25" customHeight="1">
      <c r="A89" s="510"/>
      <c r="B89" s="746"/>
      <c r="C89" s="747"/>
      <c r="D89" s="746"/>
    </row>
    <row r="90" spans="1:4" ht="11.25" customHeight="1">
      <c r="A90" s="510"/>
      <c r="B90" s="746"/>
      <c r="C90" s="747"/>
      <c r="D90" s="746"/>
    </row>
    <row r="91" spans="1:4">
      <c r="A91" s="510"/>
      <c r="B91" s="746"/>
      <c r="C91" s="747"/>
      <c r="D91" s="746"/>
    </row>
    <row r="92" spans="1:4">
      <c r="A92" s="510"/>
      <c r="B92" s="746"/>
      <c r="C92" s="747"/>
      <c r="D92" s="746"/>
    </row>
    <row r="93" spans="1:4">
      <c r="A93" s="510"/>
      <c r="B93" s="746"/>
      <c r="C93" s="747"/>
      <c r="D93" s="746"/>
    </row>
    <row r="94" spans="1:4">
      <c r="A94" s="510"/>
      <c r="B94" s="746"/>
      <c r="C94" s="747"/>
      <c r="D94" s="746"/>
    </row>
    <row r="95" spans="1:4">
      <c r="A95" s="510"/>
      <c r="B95" s="746"/>
      <c r="C95" s="747"/>
      <c r="D95" s="746"/>
    </row>
    <row r="96" spans="1:4">
      <c r="A96" s="510"/>
      <c r="B96" s="746"/>
      <c r="C96" s="747"/>
      <c r="D96" s="746"/>
    </row>
    <row r="97" spans="1:4">
      <c r="A97" s="510"/>
      <c r="B97" s="746"/>
      <c r="C97" s="747"/>
      <c r="D97" s="746"/>
    </row>
    <row r="98" spans="1:4">
      <c r="A98" s="510"/>
      <c r="B98" s="746"/>
      <c r="C98" s="747"/>
      <c r="D98" s="746"/>
    </row>
    <row r="99" spans="1:4">
      <c r="A99" s="510"/>
      <c r="B99" s="746"/>
      <c r="C99" s="747"/>
      <c r="D99" s="746"/>
    </row>
    <row r="100" spans="1:4">
      <c r="A100" s="510"/>
      <c r="B100" s="746"/>
      <c r="C100" s="747"/>
      <c r="D100" s="746"/>
    </row>
    <row r="101" spans="1:4">
      <c r="A101" s="510"/>
      <c r="B101" s="746"/>
      <c r="C101" s="747"/>
      <c r="D101" s="746"/>
    </row>
    <row r="102" spans="1:4">
      <c r="A102" s="510"/>
      <c r="B102" s="746"/>
      <c r="C102" s="747"/>
      <c r="D102" s="746"/>
    </row>
    <row r="103" spans="1:4">
      <c r="A103" s="510"/>
      <c r="B103" s="746"/>
      <c r="C103" s="747"/>
      <c r="D103" s="746"/>
    </row>
    <row r="104" spans="1:4">
      <c r="A104" s="510"/>
      <c r="B104" s="746"/>
      <c r="C104" s="747"/>
      <c r="D104" s="746"/>
    </row>
    <row r="105" spans="1:4">
      <c r="A105" s="510"/>
      <c r="B105" s="746"/>
      <c r="C105" s="747"/>
      <c r="D105" s="746"/>
    </row>
    <row r="106" spans="1:4">
      <c r="A106" s="510"/>
      <c r="B106" s="746"/>
      <c r="C106" s="747"/>
      <c r="D106" s="746"/>
    </row>
    <row r="107" spans="1:4">
      <c r="A107" s="510"/>
      <c r="B107" s="746"/>
      <c r="C107" s="747"/>
      <c r="D107" s="746"/>
    </row>
    <row r="108" spans="1:4">
      <c r="A108" s="510"/>
      <c r="B108" s="746"/>
      <c r="C108" s="747"/>
      <c r="D108" s="746"/>
    </row>
    <row r="109" spans="1:4">
      <c r="A109" s="510"/>
      <c r="B109" s="746"/>
      <c r="C109" s="747"/>
      <c r="D109" s="746"/>
    </row>
    <row r="110" spans="1:4">
      <c r="A110" s="510"/>
      <c r="B110" s="746"/>
      <c r="C110" s="747"/>
      <c r="D110" s="746"/>
    </row>
    <row r="111" spans="1:4">
      <c r="A111" s="510"/>
      <c r="B111" s="746"/>
      <c r="C111" s="747"/>
      <c r="D111" s="746"/>
    </row>
    <row r="112" spans="1:4">
      <c r="A112" s="510"/>
      <c r="B112" s="746"/>
      <c r="C112" s="747"/>
      <c r="D112" s="746"/>
    </row>
    <row r="113" spans="1:4">
      <c r="A113" s="510"/>
      <c r="B113" s="746"/>
      <c r="C113" s="747"/>
      <c r="D113" s="746"/>
    </row>
    <row r="114" spans="1:4">
      <c r="A114" s="510"/>
      <c r="B114" s="746"/>
      <c r="C114" s="747"/>
      <c r="D114" s="746"/>
    </row>
    <row r="115" spans="1:4">
      <c r="A115" s="510"/>
      <c r="B115" s="746"/>
      <c r="C115" s="747"/>
      <c r="D115" s="746"/>
    </row>
    <row r="116" spans="1:4">
      <c r="A116" s="510"/>
      <c r="B116" s="746"/>
      <c r="C116" s="747"/>
      <c r="D116" s="746"/>
    </row>
    <row r="117" spans="1:4">
      <c r="A117" s="510"/>
      <c r="B117" s="746"/>
      <c r="C117" s="747"/>
      <c r="D117" s="746"/>
    </row>
    <row r="118" spans="1:4">
      <c r="A118" s="510"/>
      <c r="B118" s="746"/>
      <c r="C118" s="747"/>
      <c r="D118" s="746"/>
    </row>
    <row r="119" spans="1:4">
      <c r="A119" s="510"/>
      <c r="B119" s="746"/>
      <c r="C119" s="747"/>
      <c r="D119" s="746"/>
    </row>
    <row r="120" spans="1:4">
      <c r="A120" s="510"/>
      <c r="B120" s="746"/>
      <c r="C120" s="747"/>
      <c r="D120" s="746"/>
    </row>
    <row r="121" spans="1:4">
      <c r="A121" s="510"/>
      <c r="B121" s="746"/>
      <c r="C121" s="747"/>
      <c r="D121" s="746"/>
    </row>
    <row r="122" spans="1:4">
      <c r="A122" s="510"/>
      <c r="B122" s="746"/>
      <c r="C122" s="747"/>
      <c r="D122" s="746"/>
    </row>
    <row r="123" spans="1:4">
      <c r="A123" s="510"/>
      <c r="B123" s="746"/>
      <c r="C123" s="747"/>
      <c r="D123" s="746"/>
    </row>
    <row r="124" spans="1:4">
      <c r="A124" s="510"/>
      <c r="B124" s="746"/>
      <c r="C124" s="747"/>
      <c r="D124" s="746"/>
    </row>
    <row r="125" spans="1:4">
      <c r="A125" s="510"/>
      <c r="B125" s="746"/>
      <c r="C125" s="747"/>
      <c r="D125" s="746"/>
    </row>
    <row r="126" spans="1:4">
      <c r="A126" s="510"/>
      <c r="B126" s="746"/>
      <c r="C126" s="747"/>
      <c r="D126" s="746"/>
    </row>
    <row r="127" spans="1:4">
      <c r="A127" s="510"/>
      <c r="B127" s="746"/>
      <c r="C127" s="747"/>
      <c r="D127" s="746"/>
    </row>
    <row r="128" spans="1:4">
      <c r="A128" s="505"/>
      <c r="B128" s="501"/>
      <c r="C128" s="851"/>
    </row>
    <row r="129" spans="1:3">
      <c r="A129" s="505"/>
      <c r="B129" s="501"/>
      <c r="C129" s="851"/>
    </row>
    <row r="130" spans="1:3">
      <c r="A130" s="855"/>
      <c r="B130" s="476"/>
      <c r="C130" s="856"/>
    </row>
    <row r="131" spans="1:3">
      <c r="A131" s="502" t="s">
        <v>166</v>
      </c>
    </row>
    <row r="132" spans="1:3"/>
    <row r="133" spans="1:3"/>
    <row r="134" spans="1:3"/>
    <row r="135" spans="1:3"/>
    <row r="136" spans="1:3"/>
    <row r="137" spans="1:3"/>
    <row r="138" spans="1:3"/>
  </sheetData>
  <mergeCells count="1">
    <mergeCell ref="A72:C72"/>
  </mergeCells>
  <printOptions horizontalCentered="1"/>
  <pageMargins left="1" right="1" top="0.5" bottom="0.5" header="0" footer="0"/>
  <pageSetup orientation="portrait" verticalDpi="12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J154"/>
  <sheetViews>
    <sheetView view="pageBreakPreview" zoomScale="60" zoomScaleNormal="100" workbookViewId="0"/>
  </sheetViews>
  <sheetFormatPr defaultColWidth="0" defaultRowHeight="11.25" zeroHeight="1"/>
  <cols>
    <col min="1" max="1" width="4.6640625" style="161" customWidth="1"/>
    <col min="2" max="2" width="3.6640625" style="161" customWidth="1"/>
    <col min="3" max="3" width="30" style="161" customWidth="1"/>
    <col min="4" max="4" width="22.33203125" style="161" customWidth="1"/>
    <col min="5" max="5" width="26.5" style="161" customWidth="1"/>
    <col min="6" max="6" width="12.6640625" style="161" customWidth="1"/>
    <col min="7" max="7" width="4.83203125" style="161" customWidth="1"/>
    <col min="8" max="10" width="9.33203125" style="161" customWidth="1"/>
    <col min="11" max="256" width="0" style="161" hidden="1"/>
    <col min="257" max="257" width="4.6640625" style="161" customWidth="1"/>
    <col min="258" max="258" width="3.6640625" style="161" customWidth="1"/>
    <col min="259" max="259" width="30" style="161" customWidth="1"/>
    <col min="260" max="260" width="22.33203125" style="161" customWidth="1"/>
    <col min="261" max="261" width="26.5" style="161" customWidth="1"/>
    <col min="262" max="262" width="12.6640625" style="161" customWidth="1"/>
    <col min="263" max="263" width="4.83203125" style="161" customWidth="1"/>
    <col min="264" max="266" width="9.33203125" style="161" customWidth="1"/>
    <col min="267" max="512" width="0" style="161" hidden="1"/>
    <col min="513" max="513" width="4.6640625" style="161" customWidth="1"/>
    <col min="514" max="514" width="3.6640625" style="161" customWidth="1"/>
    <col min="515" max="515" width="30" style="161" customWidth="1"/>
    <col min="516" max="516" width="22.33203125" style="161" customWidth="1"/>
    <col min="517" max="517" width="26.5" style="161" customWidth="1"/>
    <col min="518" max="518" width="12.6640625" style="161" customWidth="1"/>
    <col min="519" max="519" width="4.83203125" style="161" customWidth="1"/>
    <col min="520" max="522" width="9.33203125" style="161" customWidth="1"/>
    <col min="523" max="768" width="0" style="161" hidden="1"/>
    <col min="769" max="769" width="4.6640625" style="161" customWidth="1"/>
    <col min="770" max="770" width="3.6640625" style="161" customWidth="1"/>
    <col min="771" max="771" width="30" style="161" customWidth="1"/>
    <col min="772" max="772" width="22.33203125" style="161" customWidth="1"/>
    <col min="773" max="773" width="26.5" style="161" customWidth="1"/>
    <col min="774" max="774" width="12.6640625" style="161" customWidth="1"/>
    <col min="775" max="775" width="4.83203125" style="161" customWidth="1"/>
    <col min="776" max="778" width="9.33203125" style="161" customWidth="1"/>
    <col min="779" max="1024" width="0" style="161" hidden="1"/>
    <col min="1025" max="1025" width="4.6640625" style="161" customWidth="1"/>
    <col min="1026" max="1026" width="3.6640625" style="161" customWidth="1"/>
    <col min="1027" max="1027" width="30" style="161" customWidth="1"/>
    <col min="1028" max="1028" width="22.33203125" style="161" customWidth="1"/>
    <col min="1029" max="1029" width="26.5" style="161" customWidth="1"/>
    <col min="1030" max="1030" width="12.6640625" style="161" customWidth="1"/>
    <col min="1031" max="1031" width="4.83203125" style="161" customWidth="1"/>
    <col min="1032" max="1034" width="9.33203125" style="161" customWidth="1"/>
    <col min="1035" max="1280" width="0" style="161" hidden="1"/>
    <col min="1281" max="1281" width="4.6640625" style="161" customWidth="1"/>
    <col min="1282" max="1282" width="3.6640625" style="161" customWidth="1"/>
    <col min="1283" max="1283" width="30" style="161" customWidth="1"/>
    <col min="1284" max="1284" width="22.33203125" style="161" customWidth="1"/>
    <col min="1285" max="1285" width="26.5" style="161" customWidth="1"/>
    <col min="1286" max="1286" width="12.6640625" style="161" customWidth="1"/>
    <col min="1287" max="1287" width="4.83203125" style="161" customWidth="1"/>
    <col min="1288" max="1290" width="9.33203125" style="161" customWidth="1"/>
    <col min="1291" max="1536" width="0" style="161" hidden="1"/>
    <col min="1537" max="1537" width="4.6640625" style="161" customWidth="1"/>
    <col min="1538" max="1538" width="3.6640625" style="161" customWidth="1"/>
    <col min="1539" max="1539" width="30" style="161" customWidth="1"/>
    <col min="1540" max="1540" width="22.33203125" style="161" customWidth="1"/>
    <col min="1541" max="1541" width="26.5" style="161" customWidth="1"/>
    <col min="1542" max="1542" width="12.6640625" style="161" customWidth="1"/>
    <col min="1543" max="1543" width="4.83203125" style="161" customWidth="1"/>
    <col min="1544" max="1546" width="9.33203125" style="161" customWidth="1"/>
    <col min="1547" max="1792" width="0" style="161" hidden="1"/>
    <col min="1793" max="1793" width="4.6640625" style="161" customWidth="1"/>
    <col min="1794" max="1794" width="3.6640625" style="161" customWidth="1"/>
    <col min="1795" max="1795" width="30" style="161" customWidth="1"/>
    <col min="1796" max="1796" width="22.33203125" style="161" customWidth="1"/>
    <col min="1797" max="1797" width="26.5" style="161" customWidth="1"/>
    <col min="1798" max="1798" width="12.6640625" style="161" customWidth="1"/>
    <col min="1799" max="1799" width="4.83203125" style="161" customWidth="1"/>
    <col min="1800" max="1802" width="9.33203125" style="161" customWidth="1"/>
    <col min="1803" max="2048" width="0" style="161" hidden="1"/>
    <col min="2049" max="2049" width="4.6640625" style="161" customWidth="1"/>
    <col min="2050" max="2050" width="3.6640625" style="161" customWidth="1"/>
    <col min="2051" max="2051" width="30" style="161" customWidth="1"/>
    <col min="2052" max="2052" width="22.33203125" style="161" customWidth="1"/>
    <col min="2053" max="2053" width="26.5" style="161" customWidth="1"/>
    <col min="2054" max="2054" width="12.6640625" style="161" customWidth="1"/>
    <col min="2055" max="2055" width="4.83203125" style="161" customWidth="1"/>
    <col min="2056" max="2058" width="9.33203125" style="161" customWidth="1"/>
    <col min="2059" max="2304" width="0" style="161" hidden="1"/>
    <col min="2305" max="2305" width="4.6640625" style="161" customWidth="1"/>
    <col min="2306" max="2306" width="3.6640625" style="161" customWidth="1"/>
    <col min="2307" max="2307" width="30" style="161" customWidth="1"/>
    <col min="2308" max="2308" width="22.33203125" style="161" customWidth="1"/>
    <col min="2309" max="2309" width="26.5" style="161" customWidth="1"/>
    <col min="2310" max="2310" width="12.6640625" style="161" customWidth="1"/>
    <col min="2311" max="2311" width="4.83203125" style="161" customWidth="1"/>
    <col min="2312" max="2314" width="9.33203125" style="161" customWidth="1"/>
    <col min="2315" max="2560" width="0" style="161" hidden="1"/>
    <col min="2561" max="2561" width="4.6640625" style="161" customWidth="1"/>
    <col min="2562" max="2562" width="3.6640625" style="161" customWidth="1"/>
    <col min="2563" max="2563" width="30" style="161" customWidth="1"/>
    <col min="2564" max="2564" width="22.33203125" style="161" customWidth="1"/>
    <col min="2565" max="2565" width="26.5" style="161" customWidth="1"/>
    <col min="2566" max="2566" width="12.6640625" style="161" customWidth="1"/>
    <col min="2567" max="2567" width="4.83203125" style="161" customWidth="1"/>
    <col min="2568" max="2570" width="9.33203125" style="161" customWidth="1"/>
    <col min="2571" max="2816" width="0" style="161" hidden="1"/>
    <col min="2817" max="2817" width="4.6640625" style="161" customWidth="1"/>
    <col min="2818" max="2818" width="3.6640625" style="161" customWidth="1"/>
    <col min="2819" max="2819" width="30" style="161" customWidth="1"/>
    <col min="2820" max="2820" width="22.33203125" style="161" customWidth="1"/>
    <col min="2821" max="2821" width="26.5" style="161" customWidth="1"/>
    <col min="2822" max="2822" width="12.6640625" style="161" customWidth="1"/>
    <col min="2823" max="2823" width="4.83203125" style="161" customWidth="1"/>
    <col min="2824" max="2826" width="9.33203125" style="161" customWidth="1"/>
    <col min="2827" max="3072" width="0" style="161" hidden="1"/>
    <col min="3073" max="3073" width="4.6640625" style="161" customWidth="1"/>
    <col min="3074" max="3074" width="3.6640625" style="161" customWidth="1"/>
    <col min="3075" max="3075" width="30" style="161" customWidth="1"/>
    <col min="3076" max="3076" width="22.33203125" style="161" customWidth="1"/>
    <col min="3077" max="3077" width="26.5" style="161" customWidth="1"/>
    <col min="3078" max="3078" width="12.6640625" style="161" customWidth="1"/>
    <col min="3079" max="3079" width="4.83203125" style="161" customWidth="1"/>
    <col min="3080" max="3082" width="9.33203125" style="161" customWidth="1"/>
    <col min="3083" max="3328" width="0" style="161" hidden="1"/>
    <col min="3329" max="3329" width="4.6640625" style="161" customWidth="1"/>
    <col min="3330" max="3330" width="3.6640625" style="161" customWidth="1"/>
    <col min="3331" max="3331" width="30" style="161" customWidth="1"/>
    <col min="3332" max="3332" width="22.33203125" style="161" customWidth="1"/>
    <col min="3333" max="3333" width="26.5" style="161" customWidth="1"/>
    <col min="3334" max="3334" width="12.6640625" style="161" customWidth="1"/>
    <col min="3335" max="3335" width="4.83203125" style="161" customWidth="1"/>
    <col min="3336" max="3338" width="9.33203125" style="161" customWidth="1"/>
    <col min="3339" max="3584" width="0" style="161" hidden="1"/>
    <col min="3585" max="3585" width="4.6640625" style="161" customWidth="1"/>
    <col min="3586" max="3586" width="3.6640625" style="161" customWidth="1"/>
    <col min="3587" max="3587" width="30" style="161" customWidth="1"/>
    <col min="3588" max="3588" width="22.33203125" style="161" customWidth="1"/>
    <col min="3589" max="3589" width="26.5" style="161" customWidth="1"/>
    <col min="3590" max="3590" width="12.6640625" style="161" customWidth="1"/>
    <col min="3591" max="3591" width="4.83203125" style="161" customWidth="1"/>
    <col min="3592" max="3594" width="9.33203125" style="161" customWidth="1"/>
    <col min="3595" max="3840" width="0" style="161" hidden="1"/>
    <col min="3841" max="3841" width="4.6640625" style="161" customWidth="1"/>
    <col min="3842" max="3842" width="3.6640625" style="161" customWidth="1"/>
    <col min="3843" max="3843" width="30" style="161" customWidth="1"/>
    <col min="3844" max="3844" width="22.33203125" style="161" customWidth="1"/>
    <col min="3845" max="3845" width="26.5" style="161" customWidth="1"/>
    <col min="3846" max="3846" width="12.6640625" style="161" customWidth="1"/>
    <col min="3847" max="3847" width="4.83203125" style="161" customWidth="1"/>
    <col min="3848" max="3850" width="9.33203125" style="161" customWidth="1"/>
    <col min="3851" max="4096" width="0" style="161" hidden="1"/>
    <col min="4097" max="4097" width="4.6640625" style="161" customWidth="1"/>
    <col min="4098" max="4098" width="3.6640625" style="161" customWidth="1"/>
    <col min="4099" max="4099" width="30" style="161" customWidth="1"/>
    <col min="4100" max="4100" width="22.33203125" style="161" customWidth="1"/>
    <col min="4101" max="4101" width="26.5" style="161" customWidth="1"/>
    <col min="4102" max="4102" width="12.6640625" style="161" customWidth="1"/>
    <col min="4103" max="4103" width="4.83203125" style="161" customWidth="1"/>
    <col min="4104" max="4106" width="9.33203125" style="161" customWidth="1"/>
    <col min="4107" max="4352" width="0" style="161" hidden="1"/>
    <col min="4353" max="4353" width="4.6640625" style="161" customWidth="1"/>
    <col min="4354" max="4354" width="3.6640625" style="161" customWidth="1"/>
    <col min="4355" max="4355" width="30" style="161" customWidth="1"/>
    <col min="4356" max="4356" width="22.33203125" style="161" customWidth="1"/>
    <col min="4357" max="4357" width="26.5" style="161" customWidth="1"/>
    <col min="4358" max="4358" width="12.6640625" style="161" customWidth="1"/>
    <col min="4359" max="4359" width="4.83203125" style="161" customWidth="1"/>
    <col min="4360" max="4362" width="9.33203125" style="161" customWidth="1"/>
    <col min="4363" max="4608" width="0" style="161" hidden="1"/>
    <col min="4609" max="4609" width="4.6640625" style="161" customWidth="1"/>
    <col min="4610" max="4610" width="3.6640625" style="161" customWidth="1"/>
    <col min="4611" max="4611" width="30" style="161" customWidth="1"/>
    <col min="4612" max="4612" width="22.33203125" style="161" customWidth="1"/>
    <col min="4613" max="4613" width="26.5" style="161" customWidth="1"/>
    <col min="4614" max="4614" width="12.6640625" style="161" customWidth="1"/>
    <col min="4615" max="4615" width="4.83203125" style="161" customWidth="1"/>
    <col min="4616" max="4618" width="9.33203125" style="161" customWidth="1"/>
    <col min="4619" max="4864" width="0" style="161" hidden="1"/>
    <col min="4865" max="4865" width="4.6640625" style="161" customWidth="1"/>
    <col min="4866" max="4866" width="3.6640625" style="161" customWidth="1"/>
    <col min="4867" max="4867" width="30" style="161" customWidth="1"/>
    <col min="4868" max="4868" width="22.33203125" style="161" customWidth="1"/>
    <col min="4869" max="4869" width="26.5" style="161" customWidth="1"/>
    <col min="4870" max="4870" width="12.6640625" style="161" customWidth="1"/>
    <col min="4871" max="4871" width="4.83203125" style="161" customWidth="1"/>
    <col min="4872" max="4874" width="9.33203125" style="161" customWidth="1"/>
    <col min="4875" max="5120" width="0" style="161" hidden="1"/>
    <col min="5121" max="5121" width="4.6640625" style="161" customWidth="1"/>
    <col min="5122" max="5122" width="3.6640625" style="161" customWidth="1"/>
    <col min="5123" max="5123" width="30" style="161" customWidth="1"/>
    <col min="5124" max="5124" width="22.33203125" style="161" customWidth="1"/>
    <col min="5125" max="5125" width="26.5" style="161" customWidth="1"/>
    <col min="5126" max="5126" width="12.6640625" style="161" customWidth="1"/>
    <col min="5127" max="5127" width="4.83203125" style="161" customWidth="1"/>
    <col min="5128" max="5130" width="9.33203125" style="161" customWidth="1"/>
    <col min="5131" max="5376" width="0" style="161" hidden="1"/>
    <col min="5377" max="5377" width="4.6640625" style="161" customWidth="1"/>
    <col min="5378" max="5378" width="3.6640625" style="161" customWidth="1"/>
    <col min="5379" max="5379" width="30" style="161" customWidth="1"/>
    <col min="5380" max="5380" width="22.33203125" style="161" customWidth="1"/>
    <col min="5381" max="5381" width="26.5" style="161" customWidth="1"/>
    <col min="5382" max="5382" width="12.6640625" style="161" customWidth="1"/>
    <col min="5383" max="5383" width="4.83203125" style="161" customWidth="1"/>
    <col min="5384" max="5386" width="9.33203125" style="161" customWidth="1"/>
    <col min="5387" max="5632" width="0" style="161" hidden="1"/>
    <col min="5633" max="5633" width="4.6640625" style="161" customWidth="1"/>
    <col min="5634" max="5634" width="3.6640625" style="161" customWidth="1"/>
    <col min="5635" max="5635" width="30" style="161" customWidth="1"/>
    <col min="5636" max="5636" width="22.33203125" style="161" customWidth="1"/>
    <col min="5637" max="5637" width="26.5" style="161" customWidth="1"/>
    <col min="5638" max="5638" width="12.6640625" style="161" customWidth="1"/>
    <col min="5639" max="5639" width="4.83203125" style="161" customWidth="1"/>
    <col min="5640" max="5642" width="9.33203125" style="161" customWidth="1"/>
    <col min="5643" max="5888" width="0" style="161" hidden="1"/>
    <col min="5889" max="5889" width="4.6640625" style="161" customWidth="1"/>
    <col min="5890" max="5890" width="3.6640625" style="161" customWidth="1"/>
    <col min="5891" max="5891" width="30" style="161" customWidth="1"/>
    <col min="5892" max="5892" width="22.33203125" style="161" customWidth="1"/>
    <col min="5893" max="5893" width="26.5" style="161" customWidth="1"/>
    <col min="5894" max="5894" width="12.6640625" style="161" customWidth="1"/>
    <col min="5895" max="5895" width="4.83203125" style="161" customWidth="1"/>
    <col min="5896" max="5898" width="9.33203125" style="161" customWidth="1"/>
    <col min="5899" max="6144" width="0" style="161" hidden="1"/>
    <col min="6145" max="6145" width="4.6640625" style="161" customWidth="1"/>
    <col min="6146" max="6146" width="3.6640625" style="161" customWidth="1"/>
    <col min="6147" max="6147" width="30" style="161" customWidth="1"/>
    <col min="6148" max="6148" width="22.33203125" style="161" customWidth="1"/>
    <col min="6149" max="6149" width="26.5" style="161" customWidth="1"/>
    <col min="6150" max="6150" width="12.6640625" style="161" customWidth="1"/>
    <col min="6151" max="6151" width="4.83203125" style="161" customWidth="1"/>
    <col min="6152" max="6154" width="9.33203125" style="161" customWidth="1"/>
    <col min="6155" max="6400" width="0" style="161" hidden="1"/>
    <col min="6401" max="6401" width="4.6640625" style="161" customWidth="1"/>
    <col min="6402" max="6402" width="3.6640625" style="161" customWidth="1"/>
    <col min="6403" max="6403" width="30" style="161" customWidth="1"/>
    <col min="6404" max="6404" width="22.33203125" style="161" customWidth="1"/>
    <col min="6405" max="6405" width="26.5" style="161" customWidth="1"/>
    <col min="6406" max="6406" width="12.6640625" style="161" customWidth="1"/>
    <col min="6407" max="6407" width="4.83203125" style="161" customWidth="1"/>
    <col min="6408" max="6410" width="9.33203125" style="161" customWidth="1"/>
    <col min="6411" max="6656" width="0" style="161" hidden="1"/>
    <col min="6657" max="6657" width="4.6640625" style="161" customWidth="1"/>
    <col min="6658" max="6658" width="3.6640625" style="161" customWidth="1"/>
    <col min="6659" max="6659" width="30" style="161" customWidth="1"/>
    <col min="6660" max="6660" width="22.33203125" style="161" customWidth="1"/>
    <col min="6661" max="6661" width="26.5" style="161" customWidth="1"/>
    <col min="6662" max="6662" width="12.6640625" style="161" customWidth="1"/>
    <col min="6663" max="6663" width="4.83203125" style="161" customWidth="1"/>
    <col min="6664" max="6666" width="9.33203125" style="161" customWidth="1"/>
    <col min="6667" max="6912" width="0" style="161" hidden="1"/>
    <col min="6913" max="6913" width="4.6640625" style="161" customWidth="1"/>
    <col min="6914" max="6914" width="3.6640625" style="161" customWidth="1"/>
    <col min="6915" max="6915" width="30" style="161" customWidth="1"/>
    <col min="6916" max="6916" width="22.33203125" style="161" customWidth="1"/>
    <col min="6917" max="6917" width="26.5" style="161" customWidth="1"/>
    <col min="6918" max="6918" width="12.6640625" style="161" customWidth="1"/>
    <col min="6919" max="6919" width="4.83203125" style="161" customWidth="1"/>
    <col min="6920" max="6922" width="9.33203125" style="161" customWidth="1"/>
    <col min="6923" max="7168" width="0" style="161" hidden="1"/>
    <col min="7169" max="7169" width="4.6640625" style="161" customWidth="1"/>
    <col min="7170" max="7170" width="3.6640625" style="161" customWidth="1"/>
    <col min="7171" max="7171" width="30" style="161" customWidth="1"/>
    <col min="7172" max="7172" width="22.33203125" style="161" customWidth="1"/>
    <col min="7173" max="7173" width="26.5" style="161" customWidth="1"/>
    <col min="7174" max="7174" width="12.6640625" style="161" customWidth="1"/>
    <col min="7175" max="7175" width="4.83203125" style="161" customWidth="1"/>
    <col min="7176" max="7178" width="9.33203125" style="161" customWidth="1"/>
    <col min="7179" max="7424" width="0" style="161" hidden="1"/>
    <col min="7425" max="7425" width="4.6640625" style="161" customWidth="1"/>
    <col min="7426" max="7426" width="3.6640625" style="161" customWidth="1"/>
    <col min="7427" max="7427" width="30" style="161" customWidth="1"/>
    <col min="7428" max="7428" width="22.33203125" style="161" customWidth="1"/>
    <col min="7429" max="7429" width="26.5" style="161" customWidth="1"/>
    <col min="7430" max="7430" width="12.6640625" style="161" customWidth="1"/>
    <col min="7431" max="7431" width="4.83203125" style="161" customWidth="1"/>
    <col min="7432" max="7434" width="9.33203125" style="161" customWidth="1"/>
    <col min="7435" max="7680" width="0" style="161" hidden="1"/>
    <col min="7681" max="7681" width="4.6640625" style="161" customWidth="1"/>
    <col min="7682" max="7682" width="3.6640625" style="161" customWidth="1"/>
    <col min="7683" max="7683" width="30" style="161" customWidth="1"/>
    <col min="7684" max="7684" width="22.33203125" style="161" customWidth="1"/>
    <col min="7685" max="7685" width="26.5" style="161" customWidth="1"/>
    <col min="7686" max="7686" width="12.6640625" style="161" customWidth="1"/>
    <col min="7687" max="7687" width="4.83203125" style="161" customWidth="1"/>
    <col min="7688" max="7690" width="9.33203125" style="161" customWidth="1"/>
    <col min="7691" max="7936" width="0" style="161" hidden="1"/>
    <col min="7937" max="7937" width="4.6640625" style="161" customWidth="1"/>
    <col min="7938" max="7938" width="3.6640625" style="161" customWidth="1"/>
    <col min="7939" max="7939" width="30" style="161" customWidth="1"/>
    <col min="7940" max="7940" width="22.33203125" style="161" customWidth="1"/>
    <col min="7941" max="7941" width="26.5" style="161" customWidth="1"/>
    <col min="7942" max="7942" width="12.6640625" style="161" customWidth="1"/>
    <col min="7943" max="7943" width="4.83203125" style="161" customWidth="1"/>
    <col min="7944" max="7946" width="9.33203125" style="161" customWidth="1"/>
    <col min="7947" max="8192" width="0" style="161" hidden="1"/>
    <col min="8193" max="8193" width="4.6640625" style="161" customWidth="1"/>
    <col min="8194" max="8194" width="3.6640625" style="161" customWidth="1"/>
    <col min="8195" max="8195" width="30" style="161" customWidth="1"/>
    <col min="8196" max="8196" width="22.33203125" style="161" customWidth="1"/>
    <col min="8197" max="8197" width="26.5" style="161" customWidth="1"/>
    <col min="8198" max="8198" width="12.6640625" style="161" customWidth="1"/>
    <col min="8199" max="8199" width="4.83203125" style="161" customWidth="1"/>
    <col min="8200" max="8202" width="9.33203125" style="161" customWidth="1"/>
    <col min="8203" max="8448" width="0" style="161" hidden="1"/>
    <col min="8449" max="8449" width="4.6640625" style="161" customWidth="1"/>
    <col min="8450" max="8450" width="3.6640625" style="161" customWidth="1"/>
    <col min="8451" max="8451" width="30" style="161" customWidth="1"/>
    <col min="8452" max="8452" width="22.33203125" style="161" customWidth="1"/>
    <col min="8453" max="8453" width="26.5" style="161" customWidth="1"/>
    <col min="8454" max="8454" width="12.6640625" style="161" customWidth="1"/>
    <col min="8455" max="8455" width="4.83203125" style="161" customWidth="1"/>
    <col min="8456" max="8458" width="9.33203125" style="161" customWidth="1"/>
    <col min="8459" max="8704" width="0" style="161" hidden="1"/>
    <col min="8705" max="8705" width="4.6640625" style="161" customWidth="1"/>
    <col min="8706" max="8706" width="3.6640625" style="161" customWidth="1"/>
    <col min="8707" max="8707" width="30" style="161" customWidth="1"/>
    <col min="8708" max="8708" width="22.33203125" style="161" customWidth="1"/>
    <col min="8709" max="8709" width="26.5" style="161" customWidth="1"/>
    <col min="8710" max="8710" width="12.6640625" style="161" customWidth="1"/>
    <col min="8711" max="8711" width="4.83203125" style="161" customWidth="1"/>
    <col min="8712" max="8714" width="9.33203125" style="161" customWidth="1"/>
    <col min="8715" max="8960" width="0" style="161" hidden="1"/>
    <col min="8961" max="8961" width="4.6640625" style="161" customWidth="1"/>
    <col min="8962" max="8962" width="3.6640625" style="161" customWidth="1"/>
    <col min="8963" max="8963" width="30" style="161" customWidth="1"/>
    <col min="8964" max="8964" width="22.33203125" style="161" customWidth="1"/>
    <col min="8965" max="8965" width="26.5" style="161" customWidth="1"/>
    <col min="8966" max="8966" width="12.6640625" style="161" customWidth="1"/>
    <col min="8967" max="8967" width="4.83203125" style="161" customWidth="1"/>
    <col min="8968" max="8970" width="9.33203125" style="161" customWidth="1"/>
    <col min="8971" max="9216" width="0" style="161" hidden="1"/>
    <col min="9217" max="9217" width="4.6640625" style="161" customWidth="1"/>
    <col min="9218" max="9218" width="3.6640625" style="161" customWidth="1"/>
    <col min="9219" max="9219" width="30" style="161" customWidth="1"/>
    <col min="9220" max="9220" width="22.33203125" style="161" customWidth="1"/>
    <col min="9221" max="9221" width="26.5" style="161" customWidth="1"/>
    <col min="9222" max="9222" width="12.6640625" style="161" customWidth="1"/>
    <col min="9223" max="9223" width="4.83203125" style="161" customWidth="1"/>
    <col min="9224" max="9226" width="9.33203125" style="161" customWidth="1"/>
    <col min="9227" max="9472" width="0" style="161" hidden="1"/>
    <col min="9473" max="9473" width="4.6640625" style="161" customWidth="1"/>
    <col min="9474" max="9474" width="3.6640625" style="161" customWidth="1"/>
    <col min="9475" max="9475" width="30" style="161" customWidth="1"/>
    <col min="9476" max="9476" width="22.33203125" style="161" customWidth="1"/>
    <col min="9477" max="9477" width="26.5" style="161" customWidth="1"/>
    <col min="9478" max="9478" width="12.6640625" style="161" customWidth="1"/>
    <col min="9479" max="9479" width="4.83203125" style="161" customWidth="1"/>
    <col min="9480" max="9482" width="9.33203125" style="161" customWidth="1"/>
    <col min="9483" max="9728" width="0" style="161" hidden="1"/>
    <col min="9729" max="9729" width="4.6640625" style="161" customWidth="1"/>
    <col min="9730" max="9730" width="3.6640625" style="161" customWidth="1"/>
    <col min="9731" max="9731" width="30" style="161" customWidth="1"/>
    <col min="9732" max="9732" width="22.33203125" style="161" customWidth="1"/>
    <col min="9733" max="9733" width="26.5" style="161" customWidth="1"/>
    <col min="9734" max="9734" width="12.6640625" style="161" customWidth="1"/>
    <col min="9735" max="9735" width="4.83203125" style="161" customWidth="1"/>
    <col min="9736" max="9738" width="9.33203125" style="161" customWidth="1"/>
    <col min="9739" max="9984" width="0" style="161" hidden="1"/>
    <col min="9985" max="9985" width="4.6640625" style="161" customWidth="1"/>
    <col min="9986" max="9986" width="3.6640625" style="161" customWidth="1"/>
    <col min="9987" max="9987" width="30" style="161" customWidth="1"/>
    <col min="9988" max="9988" width="22.33203125" style="161" customWidth="1"/>
    <col min="9989" max="9989" width="26.5" style="161" customWidth="1"/>
    <col min="9990" max="9990" width="12.6640625" style="161" customWidth="1"/>
    <col min="9991" max="9991" width="4.83203125" style="161" customWidth="1"/>
    <col min="9992" max="9994" width="9.33203125" style="161" customWidth="1"/>
    <col min="9995" max="10240" width="0" style="161" hidden="1"/>
    <col min="10241" max="10241" width="4.6640625" style="161" customWidth="1"/>
    <col min="10242" max="10242" width="3.6640625" style="161" customWidth="1"/>
    <col min="10243" max="10243" width="30" style="161" customWidth="1"/>
    <col min="10244" max="10244" width="22.33203125" style="161" customWidth="1"/>
    <col min="10245" max="10245" width="26.5" style="161" customWidth="1"/>
    <col min="10246" max="10246" width="12.6640625" style="161" customWidth="1"/>
    <col min="10247" max="10247" width="4.83203125" style="161" customWidth="1"/>
    <col min="10248" max="10250" width="9.33203125" style="161" customWidth="1"/>
    <col min="10251" max="10496" width="0" style="161" hidden="1"/>
    <col min="10497" max="10497" width="4.6640625" style="161" customWidth="1"/>
    <col min="10498" max="10498" width="3.6640625" style="161" customWidth="1"/>
    <col min="10499" max="10499" width="30" style="161" customWidth="1"/>
    <col min="10500" max="10500" width="22.33203125" style="161" customWidth="1"/>
    <col min="10501" max="10501" width="26.5" style="161" customWidth="1"/>
    <col min="10502" max="10502" width="12.6640625" style="161" customWidth="1"/>
    <col min="10503" max="10503" width="4.83203125" style="161" customWidth="1"/>
    <col min="10504" max="10506" width="9.33203125" style="161" customWidth="1"/>
    <col min="10507" max="10752" width="0" style="161" hidden="1"/>
    <col min="10753" max="10753" width="4.6640625" style="161" customWidth="1"/>
    <col min="10754" max="10754" width="3.6640625" style="161" customWidth="1"/>
    <col min="10755" max="10755" width="30" style="161" customWidth="1"/>
    <col min="10756" max="10756" width="22.33203125" style="161" customWidth="1"/>
    <col min="10757" max="10757" width="26.5" style="161" customWidth="1"/>
    <col min="10758" max="10758" width="12.6640625" style="161" customWidth="1"/>
    <col min="10759" max="10759" width="4.83203125" style="161" customWidth="1"/>
    <col min="10760" max="10762" width="9.33203125" style="161" customWidth="1"/>
    <col min="10763" max="11008" width="0" style="161" hidden="1"/>
    <col min="11009" max="11009" width="4.6640625" style="161" customWidth="1"/>
    <col min="11010" max="11010" width="3.6640625" style="161" customWidth="1"/>
    <col min="11011" max="11011" width="30" style="161" customWidth="1"/>
    <col min="11012" max="11012" width="22.33203125" style="161" customWidth="1"/>
    <col min="11013" max="11013" width="26.5" style="161" customWidth="1"/>
    <col min="11014" max="11014" width="12.6640625" style="161" customWidth="1"/>
    <col min="11015" max="11015" width="4.83203125" style="161" customWidth="1"/>
    <col min="11016" max="11018" width="9.33203125" style="161" customWidth="1"/>
    <col min="11019" max="11264" width="0" style="161" hidden="1"/>
    <col min="11265" max="11265" width="4.6640625" style="161" customWidth="1"/>
    <col min="11266" max="11266" width="3.6640625" style="161" customWidth="1"/>
    <col min="11267" max="11267" width="30" style="161" customWidth="1"/>
    <col min="11268" max="11268" width="22.33203125" style="161" customWidth="1"/>
    <col min="11269" max="11269" width="26.5" style="161" customWidth="1"/>
    <col min="11270" max="11270" width="12.6640625" style="161" customWidth="1"/>
    <col min="11271" max="11271" width="4.83203125" style="161" customWidth="1"/>
    <col min="11272" max="11274" width="9.33203125" style="161" customWidth="1"/>
    <col min="11275" max="11520" width="0" style="161" hidden="1"/>
    <col min="11521" max="11521" width="4.6640625" style="161" customWidth="1"/>
    <col min="11522" max="11522" width="3.6640625" style="161" customWidth="1"/>
    <col min="11523" max="11523" width="30" style="161" customWidth="1"/>
    <col min="11524" max="11524" width="22.33203125" style="161" customWidth="1"/>
    <col min="11525" max="11525" width="26.5" style="161" customWidth="1"/>
    <col min="11526" max="11526" width="12.6640625" style="161" customWidth="1"/>
    <col min="11527" max="11527" width="4.83203125" style="161" customWidth="1"/>
    <col min="11528" max="11530" width="9.33203125" style="161" customWidth="1"/>
    <col min="11531" max="11776" width="0" style="161" hidden="1"/>
    <col min="11777" max="11777" width="4.6640625" style="161" customWidth="1"/>
    <col min="11778" max="11778" width="3.6640625" style="161" customWidth="1"/>
    <col min="11779" max="11779" width="30" style="161" customWidth="1"/>
    <col min="11780" max="11780" width="22.33203125" style="161" customWidth="1"/>
    <col min="11781" max="11781" width="26.5" style="161" customWidth="1"/>
    <col min="11782" max="11782" width="12.6640625" style="161" customWidth="1"/>
    <col min="11783" max="11783" width="4.83203125" style="161" customWidth="1"/>
    <col min="11784" max="11786" width="9.33203125" style="161" customWidth="1"/>
    <col min="11787" max="12032" width="0" style="161" hidden="1"/>
    <col min="12033" max="12033" width="4.6640625" style="161" customWidth="1"/>
    <col min="12034" max="12034" width="3.6640625" style="161" customWidth="1"/>
    <col min="12035" max="12035" width="30" style="161" customWidth="1"/>
    <col min="12036" max="12036" width="22.33203125" style="161" customWidth="1"/>
    <col min="12037" max="12037" width="26.5" style="161" customWidth="1"/>
    <col min="12038" max="12038" width="12.6640625" style="161" customWidth="1"/>
    <col min="12039" max="12039" width="4.83203125" style="161" customWidth="1"/>
    <col min="12040" max="12042" width="9.33203125" style="161" customWidth="1"/>
    <col min="12043" max="12288" width="0" style="161" hidden="1"/>
    <col min="12289" max="12289" width="4.6640625" style="161" customWidth="1"/>
    <col min="12290" max="12290" width="3.6640625" style="161" customWidth="1"/>
    <col min="12291" max="12291" width="30" style="161" customWidth="1"/>
    <col min="12292" max="12292" width="22.33203125" style="161" customWidth="1"/>
    <col min="12293" max="12293" width="26.5" style="161" customWidth="1"/>
    <col min="12294" max="12294" width="12.6640625" style="161" customWidth="1"/>
    <col min="12295" max="12295" width="4.83203125" style="161" customWidth="1"/>
    <col min="12296" max="12298" width="9.33203125" style="161" customWidth="1"/>
    <col min="12299" max="12544" width="0" style="161" hidden="1"/>
    <col min="12545" max="12545" width="4.6640625" style="161" customWidth="1"/>
    <col min="12546" max="12546" width="3.6640625" style="161" customWidth="1"/>
    <col min="12547" max="12547" width="30" style="161" customWidth="1"/>
    <col min="12548" max="12548" width="22.33203125" style="161" customWidth="1"/>
    <col min="12549" max="12549" width="26.5" style="161" customWidth="1"/>
    <col min="12550" max="12550" width="12.6640625" style="161" customWidth="1"/>
    <col min="12551" max="12551" width="4.83203125" style="161" customWidth="1"/>
    <col min="12552" max="12554" width="9.33203125" style="161" customWidth="1"/>
    <col min="12555" max="12800" width="0" style="161" hidden="1"/>
    <col min="12801" max="12801" width="4.6640625" style="161" customWidth="1"/>
    <col min="12802" max="12802" width="3.6640625" style="161" customWidth="1"/>
    <col min="12803" max="12803" width="30" style="161" customWidth="1"/>
    <col min="12804" max="12804" width="22.33203125" style="161" customWidth="1"/>
    <col min="12805" max="12805" width="26.5" style="161" customWidth="1"/>
    <col min="12806" max="12806" width="12.6640625" style="161" customWidth="1"/>
    <col min="12807" max="12807" width="4.83203125" style="161" customWidth="1"/>
    <col min="12808" max="12810" width="9.33203125" style="161" customWidth="1"/>
    <col min="12811" max="13056" width="0" style="161" hidden="1"/>
    <col min="13057" max="13057" width="4.6640625" style="161" customWidth="1"/>
    <col min="13058" max="13058" width="3.6640625" style="161" customWidth="1"/>
    <col min="13059" max="13059" width="30" style="161" customWidth="1"/>
    <col min="13060" max="13060" width="22.33203125" style="161" customWidth="1"/>
    <col min="13061" max="13061" width="26.5" style="161" customWidth="1"/>
    <col min="13062" max="13062" width="12.6640625" style="161" customWidth="1"/>
    <col min="13063" max="13063" width="4.83203125" style="161" customWidth="1"/>
    <col min="13064" max="13066" width="9.33203125" style="161" customWidth="1"/>
    <col min="13067" max="13312" width="0" style="161" hidden="1"/>
    <col min="13313" max="13313" width="4.6640625" style="161" customWidth="1"/>
    <col min="13314" max="13314" width="3.6640625" style="161" customWidth="1"/>
    <col min="13315" max="13315" width="30" style="161" customWidth="1"/>
    <col min="13316" max="13316" width="22.33203125" style="161" customWidth="1"/>
    <col min="13317" max="13317" width="26.5" style="161" customWidth="1"/>
    <col min="13318" max="13318" width="12.6640625" style="161" customWidth="1"/>
    <col min="13319" max="13319" width="4.83203125" style="161" customWidth="1"/>
    <col min="13320" max="13322" width="9.33203125" style="161" customWidth="1"/>
    <col min="13323" max="13568" width="0" style="161" hidden="1"/>
    <col min="13569" max="13569" width="4.6640625" style="161" customWidth="1"/>
    <col min="13570" max="13570" width="3.6640625" style="161" customWidth="1"/>
    <col min="13571" max="13571" width="30" style="161" customWidth="1"/>
    <col min="13572" max="13572" width="22.33203125" style="161" customWidth="1"/>
    <col min="13573" max="13573" width="26.5" style="161" customWidth="1"/>
    <col min="13574" max="13574" width="12.6640625" style="161" customWidth="1"/>
    <col min="13575" max="13575" width="4.83203125" style="161" customWidth="1"/>
    <col min="13576" max="13578" width="9.33203125" style="161" customWidth="1"/>
    <col min="13579" max="13824" width="0" style="161" hidden="1"/>
    <col min="13825" max="13825" width="4.6640625" style="161" customWidth="1"/>
    <col min="13826" max="13826" width="3.6640625" style="161" customWidth="1"/>
    <col min="13827" max="13827" width="30" style="161" customWidth="1"/>
    <col min="13828" max="13828" width="22.33203125" style="161" customWidth="1"/>
    <col min="13829" max="13829" width="26.5" style="161" customWidth="1"/>
    <col min="13830" max="13830" width="12.6640625" style="161" customWidth="1"/>
    <col min="13831" max="13831" width="4.83203125" style="161" customWidth="1"/>
    <col min="13832" max="13834" width="9.33203125" style="161" customWidth="1"/>
    <col min="13835" max="14080" width="0" style="161" hidden="1"/>
    <col min="14081" max="14081" width="4.6640625" style="161" customWidth="1"/>
    <col min="14082" max="14082" width="3.6640625" style="161" customWidth="1"/>
    <col min="14083" max="14083" width="30" style="161" customWidth="1"/>
    <col min="14084" max="14084" width="22.33203125" style="161" customWidth="1"/>
    <col min="14085" max="14085" width="26.5" style="161" customWidth="1"/>
    <col min="14086" max="14086" width="12.6640625" style="161" customWidth="1"/>
    <col min="14087" max="14087" width="4.83203125" style="161" customWidth="1"/>
    <col min="14088" max="14090" width="9.33203125" style="161" customWidth="1"/>
    <col min="14091" max="14336" width="0" style="161" hidden="1"/>
    <col min="14337" max="14337" width="4.6640625" style="161" customWidth="1"/>
    <col min="14338" max="14338" width="3.6640625" style="161" customWidth="1"/>
    <col min="14339" max="14339" width="30" style="161" customWidth="1"/>
    <col min="14340" max="14340" width="22.33203125" style="161" customWidth="1"/>
    <col min="14341" max="14341" width="26.5" style="161" customWidth="1"/>
    <col min="14342" max="14342" width="12.6640625" style="161" customWidth="1"/>
    <col min="14343" max="14343" width="4.83203125" style="161" customWidth="1"/>
    <col min="14344" max="14346" width="9.33203125" style="161" customWidth="1"/>
    <col min="14347" max="14592" width="0" style="161" hidden="1"/>
    <col min="14593" max="14593" width="4.6640625" style="161" customWidth="1"/>
    <col min="14594" max="14594" width="3.6640625" style="161" customWidth="1"/>
    <col min="14595" max="14595" width="30" style="161" customWidth="1"/>
    <col min="14596" max="14596" width="22.33203125" style="161" customWidth="1"/>
    <col min="14597" max="14597" width="26.5" style="161" customWidth="1"/>
    <col min="14598" max="14598" width="12.6640625" style="161" customWidth="1"/>
    <col min="14599" max="14599" width="4.83203125" style="161" customWidth="1"/>
    <col min="14600" max="14602" width="9.33203125" style="161" customWidth="1"/>
    <col min="14603" max="14848" width="0" style="161" hidden="1"/>
    <col min="14849" max="14849" width="4.6640625" style="161" customWidth="1"/>
    <col min="14850" max="14850" width="3.6640625" style="161" customWidth="1"/>
    <col min="14851" max="14851" width="30" style="161" customWidth="1"/>
    <col min="14852" max="14852" width="22.33203125" style="161" customWidth="1"/>
    <col min="14853" max="14853" width="26.5" style="161" customWidth="1"/>
    <col min="14854" max="14854" width="12.6640625" style="161" customWidth="1"/>
    <col min="14855" max="14855" width="4.83203125" style="161" customWidth="1"/>
    <col min="14856" max="14858" width="9.33203125" style="161" customWidth="1"/>
    <col min="14859" max="15104" width="0" style="161" hidden="1"/>
    <col min="15105" max="15105" width="4.6640625" style="161" customWidth="1"/>
    <col min="15106" max="15106" width="3.6640625" style="161" customWidth="1"/>
    <col min="15107" max="15107" width="30" style="161" customWidth="1"/>
    <col min="15108" max="15108" width="22.33203125" style="161" customWidth="1"/>
    <col min="15109" max="15109" width="26.5" style="161" customWidth="1"/>
    <col min="15110" max="15110" width="12.6640625" style="161" customWidth="1"/>
    <col min="15111" max="15111" width="4.83203125" style="161" customWidth="1"/>
    <col min="15112" max="15114" width="9.33203125" style="161" customWidth="1"/>
    <col min="15115" max="15360" width="0" style="161" hidden="1"/>
    <col min="15361" max="15361" width="4.6640625" style="161" customWidth="1"/>
    <col min="15362" max="15362" width="3.6640625" style="161" customWidth="1"/>
    <col min="15363" max="15363" width="30" style="161" customWidth="1"/>
    <col min="15364" max="15364" width="22.33203125" style="161" customWidth="1"/>
    <col min="15365" max="15365" width="26.5" style="161" customWidth="1"/>
    <col min="15366" max="15366" width="12.6640625" style="161" customWidth="1"/>
    <col min="15367" max="15367" width="4.83203125" style="161" customWidth="1"/>
    <col min="15368" max="15370" width="9.33203125" style="161" customWidth="1"/>
    <col min="15371" max="15616" width="0" style="161" hidden="1"/>
    <col min="15617" max="15617" width="4.6640625" style="161" customWidth="1"/>
    <col min="15618" max="15618" width="3.6640625" style="161" customWidth="1"/>
    <col min="15619" max="15619" width="30" style="161" customWidth="1"/>
    <col min="15620" max="15620" width="22.33203125" style="161" customWidth="1"/>
    <col min="15621" max="15621" width="26.5" style="161" customWidth="1"/>
    <col min="15622" max="15622" width="12.6640625" style="161" customWidth="1"/>
    <col min="15623" max="15623" width="4.83203125" style="161" customWidth="1"/>
    <col min="15624" max="15626" width="9.33203125" style="161" customWidth="1"/>
    <col min="15627" max="15872" width="0" style="161" hidden="1"/>
    <col min="15873" max="15873" width="4.6640625" style="161" customWidth="1"/>
    <col min="15874" max="15874" width="3.6640625" style="161" customWidth="1"/>
    <col min="15875" max="15875" width="30" style="161" customWidth="1"/>
    <col min="15876" max="15876" width="22.33203125" style="161" customWidth="1"/>
    <col min="15877" max="15877" width="26.5" style="161" customWidth="1"/>
    <col min="15878" max="15878" width="12.6640625" style="161" customWidth="1"/>
    <col min="15879" max="15879" width="4.83203125" style="161" customWidth="1"/>
    <col min="15880" max="15882" width="9.33203125" style="161" customWidth="1"/>
    <col min="15883" max="16128" width="0" style="161" hidden="1"/>
    <col min="16129" max="16129" width="4.6640625" style="161" customWidth="1"/>
    <col min="16130" max="16130" width="3.6640625" style="161" customWidth="1"/>
    <col min="16131" max="16131" width="30" style="161" customWidth="1"/>
    <col min="16132" max="16132" width="22.33203125" style="161" customWidth="1"/>
    <col min="16133" max="16133" width="26.5" style="161" customWidth="1"/>
    <col min="16134" max="16134" width="12.6640625" style="161" customWidth="1"/>
    <col min="16135" max="16135" width="4.83203125" style="161" customWidth="1"/>
    <col min="16136" max="16138" width="9.33203125" style="161" customWidth="1"/>
    <col min="16139" max="16384" width="0" style="161" hidden="1"/>
  </cols>
  <sheetData>
    <row r="1" spans="1:10">
      <c r="A1" s="469">
        <v>40</v>
      </c>
      <c r="B1" s="469"/>
      <c r="C1" s="469"/>
      <c r="E1" s="467"/>
      <c r="F1" s="977"/>
      <c r="G1" s="977" t="s">
        <v>559</v>
      </c>
    </row>
    <row r="2" spans="1:10" ht="10.35" customHeight="1">
      <c r="A2" s="470" t="s">
        <v>1792</v>
      </c>
      <c r="B2" s="471"/>
      <c r="C2" s="471"/>
      <c r="D2" s="471"/>
      <c r="E2" s="471"/>
      <c r="F2" s="471"/>
      <c r="G2" s="472"/>
    </row>
    <row r="3" spans="1:10" ht="10.35" customHeight="1">
      <c r="A3" s="979" t="s">
        <v>710</v>
      </c>
      <c r="B3" s="1097"/>
      <c r="C3" s="1097"/>
      <c r="D3" s="1097"/>
      <c r="E3" s="1097"/>
      <c r="F3" s="1097"/>
      <c r="G3" s="1098"/>
    </row>
    <row r="4" spans="1:10" ht="10.35" customHeight="1">
      <c r="A4" s="506" t="s">
        <v>386</v>
      </c>
      <c r="B4" s="746" t="s">
        <v>1715</v>
      </c>
      <c r="C4" s="746"/>
      <c r="D4" s="746"/>
      <c r="E4" s="746"/>
      <c r="F4" s="746"/>
      <c r="G4" s="747"/>
      <c r="H4" s="746"/>
      <c r="I4" s="746"/>
      <c r="J4" s="746"/>
    </row>
    <row r="5" spans="1:10" ht="10.35" customHeight="1">
      <c r="A5" s="510" t="s">
        <v>1716</v>
      </c>
      <c r="B5" s="746"/>
      <c r="C5" s="746"/>
      <c r="D5" s="746"/>
      <c r="E5" s="746"/>
      <c r="F5" s="746"/>
      <c r="G5" s="747"/>
      <c r="H5" s="746"/>
      <c r="I5" s="746"/>
      <c r="J5" s="746"/>
    </row>
    <row r="6" spans="1:10" ht="5.0999999999999996" customHeight="1">
      <c r="A6" s="510"/>
      <c r="B6" s="746"/>
      <c r="C6" s="746"/>
      <c r="D6" s="746"/>
      <c r="E6" s="746"/>
      <c r="F6" s="746"/>
      <c r="G6" s="747"/>
      <c r="H6" s="746"/>
      <c r="I6" s="746"/>
      <c r="J6" s="746"/>
    </row>
    <row r="7" spans="1:10" ht="10.35" customHeight="1">
      <c r="A7" s="506" t="s">
        <v>387</v>
      </c>
      <c r="B7" s="746" t="s">
        <v>1793</v>
      </c>
      <c r="C7" s="746"/>
      <c r="D7" s="746"/>
      <c r="E7" s="746"/>
      <c r="F7" s="746"/>
      <c r="G7" s="747"/>
      <c r="H7" s="746"/>
      <c r="I7" s="746"/>
      <c r="J7" s="746"/>
    </row>
    <row r="8" spans="1:10" ht="10.35" customHeight="1">
      <c r="A8" s="510" t="s">
        <v>1794</v>
      </c>
      <c r="B8" s="746"/>
      <c r="C8" s="746"/>
      <c r="D8" s="746"/>
      <c r="E8" s="746"/>
      <c r="F8" s="746"/>
      <c r="G8" s="747"/>
      <c r="H8" s="746"/>
      <c r="I8" s="746"/>
      <c r="J8" s="746"/>
    </row>
    <row r="9" spans="1:10" ht="10.35" customHeight="1">
      <c r="A9" s="510" t="s">
        <v>1795</v>
      </c>
      <c r="B9" s="746"/>
      <c r="C9" s="746"/>
      <c r="D9" s="746"/>
      <c r="E9" s="746"/>
      <c r="F9" s="746"/>
      <c r="G9" s="747"/>
      <c r="H9" s="746"/>
      <c r="I9" s="746"/>
      <c r="J9" s="746"/>
    </row>
    <row r="10" spans="1:10" ht="10.35" customHeight="1">
      <c r="A10" s="510" t="s">
        <v>1796</v>
      </c>
      <c r="B10" s="746"/>
      <c r="C10" s="746"/>
      <c r="D10" s="746"/>
      <c r="E10" s="746"/>
      <c r="F10" s="746"/>
      <c r="G10" s="747"/>
      <c r="H10" s="746"/>
      <c r="I10" s="746"/>
      <c r="J10" s="746"/>
    </row>
    <row r="11" spans="1:10" ht="10.35" customHeight="1">
      <c r="A11" s="510" t="s">
        <v>1797</v>
      </c>
      <c r="B11" s="746"/>
      <c r="C11" s="746"/>
      <c r="D11" s="746"/>
      <c r="E11" s="746"/>
      <c r="F11" s="746"/>
      <c r="G11" s="747"/>
      <c r="H11" s="746"/>
      <c r="I11" s="746"/>
      <c r="J11" s="746"/>
    </row>
    <row r="12" spans="1:10" ht="10.35" customHeight="1">
      <c r="A12" s="510" t="s">
        <v>1798</v>
      </c>
      <c r="B12" s="746"/>
      <c r="C12" s="746"/>
      <c r="D12" s="746"/>
      <c r="E12" s="746"/>
      <c r="F12" s="746"/>
      <c r="G12" s="747"/>
      <c r="H12" s="746"/>
      <c r="I12" s="746"/>
      <c r="J12" s="746"/>
    </row>
    <row r="13" spans="1:10" ht="5.0999999999999996" customHeight="1">
      <c r="A13" s="510"/>
      <c r="B13" s="746"/>
      <c r="C13" s="746"/>
      <c r="D13" s="746"/>
      <c r="E13" s="746"/>
      <c r="F13" s="746"/>
      <c r="G13" s="747"/>
      <c r="H13" s="746"/>
      <c r="I13" s="746"/>
      <c r="J13" s="746"/>
    </row>
    <row r="14" spans="1:10" ht="10.35" customHeight="1">
      <c r="A14" s="506" t="s">
        <v>388</v>
      </c>
      <c r="B14" s="746" t="s">
        <v>1799</v>
      </c>
      <c r="C14" s="746"/>
      <c r="D14" s="746"/>
      <c r="E14" s="746"/>
      <c r="F14" s="746"/>
      <c r="G14" s="747"/>
      <c r="H14" s="746"/>
      <c r="I14" s="746"/>
      <c r="J14" s="746"/>
    </row>
    <row r="15" spans="1:10" ht="10.35" customHeight="1">
      <c r="A15" s="510" t="s">
        <v>1800</v>
      </c>
      <c r="B15" s="746"/>
      <c r="C15" s="746"/>
      <c r="D15" s="746"/>
      <c r="E15" s="746"/>
      <c r="F15" s="746"/>
      <c r="G15" s="747"/>
      <c r="H15" s="746"/>
      <c r="I15" s="746"/>
      <c r="J15" s="746"/>
    </row>
    <row r="16" spans="1:10" ht="10.35" customHeight="1">
      <c r="A16" s="510" t="s">
        <v>1801</v>
      </c>
      <c r="B16" s="746"/>
      <c r="C16" s="746"/>
      <c r="D16" s="746"/>
      <c r="E16" s="746"/>
      <c r="F16" s="746"/>
      <c r="G16" s="747"/>
      <c r="H16" s="746"/>
      <c r="I16" s="746"/>
      <c r="J16" s="746"/>
    </row>
    <row r="17" spans="1:10" ht="5.0999999999999996" customHeight="1">
      <c r="A17" s="510"/>
      <c r="B17" s="746"/>
      <c r="C17" s="746"/>
      <c r="D17" s="746"/>
      <c r="E17" s="746"/>
      <c r="F17" s="746"/>
      <c r="G17" s="747"/>
      <c r="H17" s="746"/>
      <c r="I17" s="746"/>
      <c r="J17" s="746"/>
    </row>
    <row r="18" spans="1:10" ht="10.35" customHeight="1">
      <c r="A18" s="506" t="s">
        <v>389</v>
      </c>
      <c r="B18" s="746" t="s">
        <v>1802</v>
      </c>
      <c r="C18" s="746"/>
      <c r="D18" s="746"/>
      <c r="E18" s="746"/>
      <c r="F18" s="746"/>
      <c r="G18" s="747"/>
      <c r="H18" s="746"/>
      <c r="I18" s="746"/>
      <c r="J18" s="746"/>
    </row>
    <row r="19" spans="1:10" ht="10.35" customHeight="1">
      <c r="A19" s="510" t="s">
        <v>1803</v>
      </c>
      <c r="B19" s="746"/>
      <c r="C19" s="746"/>
      <c r="D19" s="746"/>
      <c r="E19" s="746"/>
      <c r="F19" s="746"/>
      <c r="G19" s="747"/>
      <c r="H19" s="746"/>
      <c r="I19" s="746"/>
      <c r="J19" s="746"/>
    </row>
    <row r="20" spans="1:10" ht="5.0999999999999996" customHeight="1">
      <c r="A20" s="510"/>
      <c r="B20" s="746"/>
      <c r="C20" s="746"/>
      <c r="D20" s="746"/>
      <c r="E20" s="746"/>
      <c r="F20" s="746"/>
      <c r="G20" s="747"/>
      <c r="H20" s="746"/>
      <c r="I20" s="746"/>
      <c r="J20" s="746"/>
    </row>
    <row r="21" spans="1:10" ht="10.35" customHeight="1">
      <c r="A21" s="506" t="s">
        <v>390</v>
      </c>
      <c r="B21" s="746" t="s">
        <v>1720</v>
      </c>
      <c r="C21" s="746"/>
      <c r="D21" s="746"/>
      <c r="E21" s="746"/>
      <c r="F21" s="746"/>
      <c r="G21" s="747"/>
      <c r="H21" s="746"/>
      <c r="I21" s="746"/>
      <c r="J21" s="746"/>
    </row>
    <row r="22" spans="1:10" ht="10.35" customHeight="1">
      <c r="A22" s="510" t="s">
        <v>1713</v>
      </c>
      <c r="B22" s="746"/>
      <c r="C22" s="746"/>
      <c r="D22" s="746"/>
      <c r="E22" s="746"/>
      <c r="F22" s="746"/>
      <c r="G22" s="747"/>
      <c r="H22" s="746"/>
      <c r="I22" s="746"/>
      <c r="J22" s="746"/>
    </row>
    <row r="23" spans="1:10" ht="10.35" customHeight="1">
      <c r="A23" s="510"/>
      <c r="B23" s="746"/>
      <c r="C23" s="746"/>
      <c r="D23" s="746"/>
      <c r="E23" s="746"/>
      <c r="F23" s="746"/>
      <c r="G23" s="747"/>
      <c r="H23" s="746"/>
      <c r="I23" s="746"/>
      <c r="J23" s="746"/>
    </row>
    <row r="24" spans="1:10" ht="5.0999999999999996" customHeight="1">
      <c r="A24" s="508"/>
      <c r="B24" s="491"/>
      <c r="C24" s="491"/>
      <c r="D24" s="491"/>
      <c r="E24" s="491"/>
      <c r="F24" s="491"/>
      <c r="G24" s="748"/>
      <c r="H24" s="746"/>
      <c r="I24" s="746"/>
      <c r="J24" s="746"/>
    </row>
    <row r="25" spans="1:10" ht="11.1" customHeight="1">
      <c r="A25" s="988"/>
      <c r="B25" s="1071"/>
      <c r="C25" s="987"/>
      <c r="D25" s="1099" t="s">
        <v>1643</v>
      </c>
      <c r="E25" s="1100"/>
      <c r="F25" s="478" t="s">
        <v>1644</v>
      </c>
      <c r="G25" s="987"/>
      <c r="H25" s="746"/>
      <c r="I25" s="746"/>
      <c r="J25" s="746"/>
    </row>
    <row r="26" spans="1:10" ht="11.1" customHeight="1">
      <c r="A26" s="480" t="s">
        <v>639</v>
      </c>
      <c r="B26" s="746"/>
      <c r="C26" s="747"/>
      <c r="D26" s="481" t="s">
        <v>1567</v>
      </c>
      <c r="E26" s="481" t="s">
        <v>1804</v>
      </c>
      <c r="F26" s="481" t="s">
        <v>1805</v>
      </c>
      <c r="G26" s="481" t="s">
        <v>639</v>
      </c>
      <c r="H26" s="746"/>
      <c r="I26" s="746"/>
      <c r="J26" s="746"/>
    </row>
    <row r="27" spans="1:10" ht="11.1" customHeight="1">
      <c r="A27" s="480" t="s">
        <v>642</v>
      </c>
      <c r="B27" s="746"/>
      <c r="C27" s="481" t="s">
        <v>785</v>
      </c>
      <c r="D27" s="481" t="s">
        <v>789</v>
      </c>
      <c r="E27" s="481" t="s">
        <v>789</v>
      </c>
      <c r="F27" s="481" t="s">
        <v>1744</v>
      </c>
      <c r="G27" s="481" t="s">
        <v>642</v>
      </c>
      <c r="H27" s="746"/>
      <c r="I27" s="746"/>
      <c r="J27" s="746"/>
    </row>
    <row r="28" spans="1:10" ht="11.1" customHeight="1" thickBot="1">
      <c r="A28" s="992"/>
      <c r="B28" s="491"/>
      <c r="C28" s="485" t="s">
        <v>651</v>
      </c>
      <c r="D28" s="481" t="s">
        <v>652</v>
      </c>
      <c r="E28" s="481" t="s">
        <v>653</v>
      </c>
      <c r="F28" s="485" t="s">
        <v>654</v>
      </c>
      <c r="G28" s="748"/>
      <c r="H28" s="746"/>
      <c r="I28" s="746"/>
      <c r="J28" s="746"/>
    </row>
    <row r="29" spans="1:10" ht="11.1" customHeight="1">
      <c r="A29" s="749"/>
      <c r="B29" s="499"/>
      <c r="C29" s="489" t="s">
        <v>1650</v>
      </c>
      <c r="D29" s="1101"/>
      <c r="E29" s="1102"/>
      <c r="F29" s="747"/>
      <c r="G29" s="747"/>
      <c r="H29" s="746"/>
      <c r="I29" s="746"/>
      <c r="J29" s="746"/>
    </row>
    <row r="30" spans="1:10" ht="11.1" customHeight="1">
      <c r="A30" s="484">
        <v>1</v>
      </c>
      <c r="B30" s="1103">
        <v>-3</v>
      </c>
      <c r="C30" s="491" t="s">
        <v>1579</v>
      </c>
      <c r="D30" s="1104" t="s">
        <v>1806</v>
      </c>
      <c r="E30" s="1105"/>
      <c r="F30" s="748"/>
      <c r="G30" s="484">
        <v>1</v>
      </c>
      <c r="H30" s="746"/>
      <c r="I30" s="746"/>
      <c r="J30" s="746"/>
    </row>
    <row r="31" spans="1:10" ht="11.1" customHeight="1">
      <c r="A31" s="484">
        <v>2</v>
      </c>
      <c r="B31" s="1103">
        <f t="shared" ref="B31:B36" si="0">B30-1</f>
        <v>-4</v>
      </c>
      <c r="C31" s="491" t="s">
        <v>1580</v>
      </c>
      <c r="D31" s="1104" t="s">
        <v>1807</v>
      </c>
      <c r="E31" s="1105"/>
      <c r="F31" s="748"/>
      <c r="G31" s="484">
        <v>2</v>
      </c>
      <c r="H31" s="746"/>
      <c r="I31" s="746"/>
      <c r="J31" s="746"/>
    </row>
    <row r="32" spans="1:10" ht="11.1" customHeight="1">
      <c r="A32" s="484">
        <v>3</v>
      </c>
      <c r="B32" s="1103">
        <f t="shared" si="0"/>
        <v>-5</v>
      </c>
      <c r="C32" s="491" t="s">
        <v>1581</v>
      </c>
      <c r="D32" s="1104" t="s">
        <v>1808</v>
      </c>
      <c r="E32" s="1105"/>
      <c r="F32" s="748"/>
      <c r="G32" s="484">
        <v>3</v>
      </c>
      <c r="H32" s="746"/>
      <c r="I32" s="746"/>
      <c r="J32" s="746"/>
    </row>
    <row r="33" spans="1:10" ht="11.1" customHeight="1">
      <c r="A33" s="484">
        <v>4</v>
      </c>
      <c r="B33" s="1103">
        <f t="shared" si="0"/>
        <v>-6</v>
      </c>
      <c r="C33" s="491" t="s">
        <v>1582</v>
      </c>
      <c r="D33" s="1106" t="s">
        <v>1809</v>
      </c>
      <c r="E33" s="1105"/>
      <c r="F33" s="748"/>
      <c r="G33" s="484">
        <v>4</v>
      </c>
      <c r="H33" s="746"/>
      <c r="I33" s="746"/>
      <c r="J33" s="746"/>
    </row>
    <row r="34" spans="1:10" ht="11.1" customHeight="1">
      <c r="A34" s="484">
        <v>5</v>
      </c>
      <c r="B34" s="1103">
        <f t="shared" si="0"/>
        <v>-7</v>
      </c>
      <c r="C34" s="491" t="s">
        <v>1583</v>
      </c>
      <c r="D34" s="1104" t="s">
        <v>1810</v>
      </c>
      <c r="E34" s="1105"/>
      <c r="F34" s="748"/>
      <c r="G34" s="484">
        <v>5</v>
      </c>
      <c r="H34" s="746"/>
      <c r="I34" s="746"/>
      <c r="J34" s="746"/>
    </row>
    <row r="35" spans="1:10" ht="11.1" customHeight="1">
      <c r="A35" s="484">
        <v>6</v>
      </c>
      <c r="B35" s="1103">
        <f t="shared" si="0"/>
        <v>-8</v>
      </c>
      <c r="C35" s="491" t="s">
        <v>1584</v>
      </c>
      <c r="D35" s="1104"/>
      <c r="E35" s="1105"/>
      <c r="F35" s="748"/>
      <c r="G35" s="484">
        <v>6</v>
      </c>
      <c r="H35" s="746"/>
      <c r="I35" s="746"/>
      <c r="J35" s="746"/>
    </row>
    <row r="36" spans="1:10" ht="11.1" customHeight="1">
      <c r="A36" s="484">
        <v>7</v>
      </c>
      <c r="B36" s="1103">
        <f t="shared" si="0"/>
        <v>-9</v>
      </c>
      <c r="C36" s="491" t="s">
        <v>1585</v>
      </c>
      <c r="D36" s="1107"/>
      <c r="E36" s="1105"/>
      <c r="F36" s="748"/>
      <c r="G36" s="484">
        <v>7</v>
      </c>
      <c r="H36" s="746"/>
      <c r="I36" s="746"/>
      <c r="J36" s="746"/>
    </row>
    <row r="37" spans="1:10" ht="11.1" customHeight="1">
      <c r="A37" s="484">
        <v>8</v>
      </c>
      <c r="B37" s="1103">
        <v>-11</v>
      </c>
      <c r="C37" s="491" t="s">
        <v>1586</v>
      </c>
      <c r="D37" s="1107"/>
      <c r="E37" s="1105"/>
      <c r="F37" s="748"/>
      <c r="G37" s="484">
        <v>8</v>
      </c>
      <c r="H37" s="746"/>
      <c r="I37" s="746"/>
      <c r="J37" s="746"/>
    </row>
    <row r="38" spans="1:10" ht="11.1" customHeight="1">
      <c r="A38" s="484">
        <v>9</v>
      </c>
      <c r="B38" s="1103">
        <v>-13</v>
      </c>
      <c r="C38" s="491" t="s">
        <v>1587</v>
      </c>
      <c r="D38" s="1107"/>
      <c r="E38" s="1105"/>
      <c r="F38" s="748"/>
      <c r="G38" s="484">
        <v>9</v>
      </c>
      <c r="H38" s="746"/>
      <c r="I38" s="746"/>
      <c r="J38" s="746"/>
    </row>
    <row r="39" spans="1:10" ht="11.1" customHeight="1">
      <c r="A39" s="484">
        <v>10</v>
      </c>
      <c r="B39" s="1103">
        <v>-16</v>
      </c>
      <c r="C39" s="491" t="s">
        <v>1588</v>
      </c>
      <c r="D39" s="1107"/>
      <c r="E39" s="1105"/>
      <c r="F39" s="748"/>
      <c r="G39" s="484">
        <v>10</v>
      </c>
      <c r="H39" s="746"/>
      <c r="I39" s="746"/>
      <c r="J39" s="746"/>
    </row>
    <row r="40" spans="1:10" ht="11.1" customHeight="1">
      <c r="A40" s="484">
        <v>11</v>
      </c>
      <c r="B40" s="1103">
        <f>B39-1</f>
        <v>-17</v>
      </c>
      <c r="C40" s="491" t="s">
        <v>1589</v>
      </c>
      <c r="D40" s="1107"/>
      <c r="E40" s="1105"/>
      <c r="F40" s="748"/>
      <c r="G40" s="484">
        <v>11</v>
      </c>
      <c r="H40" s="746"/>
      <c r="I40" s="746"/>
      <c r="J40" s="746"/>
    </row>
    <row r="41" spans="1:10" ht="11.1" customHeight="1">
      <c r="A41" s="484">
        <v>12</v>
      </c>
      <c r="B41" s="1103">
        <f>B40-1</f>
        <v>-18</v>
      </c>
      <c r="C41" s="491" t="s">
        <v>1590</v>
      </c>
      <c r="D41" s="1107"/>
      <c r="E41" s="1105"/>
      <c r="F41" s="748"/>
      <c r="G41" s="484">
        <v>12</v>
      </c>
      <c r="H41" s="746"/>
      <c r="I41" s="746"/>
      <c r="J41" s="746"/>
    </row>
    <row r="42" spans="1:10" ht="11.1" customHeight="1">
      <c r="A42" s="484">
        <v>13</v>
      </c>
      <c r="B42" s="1103">
        <f>B41-1</f>
        <v>-19</v>
      </c>
      <c r="C42" s="491" t="s">
        <v>1591</v>
      </c>
      <c r="D42" s="1107"/>
      <c r="E42" s="1105"/>
      <c r="F42" s="748"/>
      <c r="G42" s="484">
        <v>13</v>
      </c>
      <c r="H42" s="746"/>
      <c r="I42" s="746"/>
      <c r="J42" s="746"/>
    </row>
    <row r="43" spans="1:10" ht="11.1" customHeight="1">
      <c r="A43" s="484">
        <v>14</v>
      </c>
      <c r="B43" s="1103">
        <f>B42-1</f>
        <v>-20</v>
      </c>
      <c r="C43" s="491" t="s">
        <v>1592</v>
      </c>
      <c r="D43" s="1107"/>
      <c r="E43" s="1105"/>
      <c r="F43" s="748"/>
      <c r="G43" s="484">
        <v>14</v>
      </c>
      <c r="H43" s="746"/>
      <c r="I43" s="746"/>
      <c r="J43" s="746"/>
    </row>
    <row r="44" spans="1:10" ht="11.1" customHeight="1">
      <c r="A44" s="484">
        <v>15</v>
      </c>
      <c r="B44" s="1103">
        <v>-22</v>
      </c>
      <c r="C44" s="491" t="s">
        <v>1593</v>
      </c>
      <c r="D44" s="1107"/>
      <c r="E44" s="1105"/>
      <c r="F44" s="748"/>
      <c r="G44" s="484">
        <v>15</v>
      </c>
      <c r="H44" s="746"/>
      <c r="I44" s="746"/>
      <c r="J44" s="746"/>
    </row>
    <row r="45" spans="1:10" ht="11.1" customHeight="1">
      <c r="A45" s="484">
        <v>16</v>
      </c>
      <c r="B45" s="1103">
        <f>B44-1</f>
        <v>-23</v>
      </c>
      <c r="C45" s="491" t="s">
        <v>1594</v>
      </c>
      <c r="D45" s="1107"/>
      <c r="E45" s="1105"/>
      <c r="F45" s="748"/>
      <c r="G45" s="484">
        <v>16</v>
      </c>
      <c r="H45" s="746"/>
      <c r="I45" s="746"/>
      <c r="J45" s="746"/>
    </row>
    <row r="46" spans="1:10" ht="11.1" customHeight="1">
      <c r="A46" s="484">
        <v>17</v>
      </c>
      <c r="B46" s="1103">
        <f>B45-1</f>
        <v>-24</v>
      </c>
      <c r="C46" s="491" t="s">
        <v>1595</v>
      </c>
      <c r="D46" s="1107"/>
      <c r="E46" s="1105"/>
      <c r="F46" s="748"/>
      <c r="G46" s="484">
        <v>17</v>
      </c>
      <c r="H46" s="746"/>
      <c r="I46" s="746"/>
      <c r="J46" s="746"/>
    </row>
    <row r="47" spans="1:10" ht="11.1" customHeight="1">
      <c r="A47" s="484">
        <v>18</v>
      </c>
      <c r="B47" s="1103">
        <f>B46-1</f>
        <v>-25</v>
      </c>
      <c r="C47" s="491" t="s">
        <v>1596</v>
      </c>
      <c r="D47" s="1107"/>
      <c r="E47" s="1105"/>
      <c r="F47" s="748"/>
      <c r="G47" s="484">
        <v>18</v>
      </c>
      <c r="H47" s="746"/>
      <c r="I47" s="746"/>
      <c r="J47" s="746"/>
    </row>
    <row r="48" spans="1:10" ht="11.1" customHeight="1">
      <c r="A48" s="484">
        <v>19</v>
      </c>
      <c r="B48" s="1103">
        <f>B47-1</f>
        <v>-26</v>
      </c>
      <c r="C48" s="491" t="s">
        <v>1597</v>
      </c>
      <c r="D48" s="1107"/>
      <c r="E48" s="1108"/>
      <c r="F48" s="856"/>
      <c r="G48" s="484">
        <v>19</v>
      </c>
      <c r="H48" s="746"/>
      <c r="I48" s="746"/>
      <c r="J48" s="746"/>
    </row>
    <row r="49" spans="1:10" ht="11.1" customHeight="1">
      <c r="A49" s="484">
        <v>20</v>
      </c>
      <c r="B49" s="1103">
        <f>B48-1</f>
        <v>-27</v>
      </c>
      <c r="C49" s="491" t="s">
        <v>1598</v>
      </c>
      <c r="D49" s="1107"/>
      <c r="E49" s="1108"/>
      <c r="F49" s="856"/>
      <c r="G49" s="484">
        <v>20</v>
      </c>
      <c r="H49" s="746"/>
      <c r="I49" s="746"/>
      <c r="J49" s="746"/>
    </row>
    <row r="50" spans="1:10" ht="11.1" customHeight="1">
      <c r="A50" s="484">
        <v>21</v>
      </c>
      <c r="B50" s="1103">
        <v>-29</v>
      </c>
      <c r="C50" s="491" t="s">
        <v>1599</v>
      </c>
      <c r="D50" s="1107"/>
      <c r="E50" s="1108"/>
      <c r="F50" s="856"/>
      <c r="G50" s="484">
        <v>21</v>
      </c>
      <c r="H50" s="746"/>
      <c r="I50" s="746"/>
      <c r="J50" s="746"/>
    </row>
    <row r="51" spans="1:10" ht="11.1" customHeight="1">
      <c r="A51" s="484">
        <v>22</v>
      </c>
      <c r="B51" s="1103">
        <v>-31</v>
      </c>
      <c r="C51" s="491" t="s">
        <v>1600</v>
      </c>
      <c r="D51" s="1107"/>
      <c r="E51" s="1108"/>
      <c r="F51" s="856"/>
      <c r="G51" s="484">
        <v>22</v>
      </c>
      <c r="H51" s="746"/>
      <c r="I51" s="746"/>
      <c r="J51" s="746"/>
    </row>
    <row r="52" spans="1:10" ht="11.1" customHeight="1">
      <c r="A52" s="484">
        <v>23</v>
      </c>
      <c r="B52" s="1103">
        <v>-35</v>
      </c>
      <c r="C52" s="491" t="s">
        <v>1601</v>
      </c>
      <c r="D52" s="1107"/>
      <c r="E52" s="1108"/>
      <c r="F52" s="856"/>
      <c r="G52" s="484">
        <v>23</v>
      </c>
      <c r="H52" s="746"/>
      <c r="I52" s="746"/>
      <c r="J52" s="746"/>
    </row>
    <row r="53" spans="1:10" ht="11.1" customHeight="1">
      <c r="A53" s="484">
        <v>24</v>
      </c>
      <c r="B53" s="1103">
        <v>-37</v>
      </c>
      <c r="C53" s="491" t="s">
        <v>1602</v>
      </c>
      <c r="D53" s="1107"/>
      <c r="E53" s="1108"/>
      <c r="F53" s="856"/>
      <c r="G53" s="484">
        <v>24</v>
      </c>
      <c r="H53" s="746"/>
      <c r="I53" s="746"/>
      <c r="J53" s="746"/>
    </row>
    <row r="54" spans="1:10" ht="11.1" customHeight="1">
      <c r="A54" s="484">
        <v>25</v>
      </c>
      <c r="B54" s="1103">
        <v>-39</v>
      </c>
      <c r="C54" s="491" t="s">
        <v>1686</v>
      </c>
      <c r="D54" s="1107"/>
      <c r="E54" s="1108"/>
      <c r="F54" s="856"/>
      <c r="G54" s="484">
        <v>25</v>
      </c>
      <c r="H54" s="746"/>
      <c r="I54" s="746"/>
      <c r="J54" s="746"/>
    </row>
    <row r="55" spans="1:10" ht="11.1" customHeight="1">
      <c r="A55" s="484">
        <v>26</v>
      </c>
      <c r="B55" s="1103">
        <v>-44</v>
      </c>
      <c r="C55" s="491" t="s">
        <v>1702</v>
      </c>
      <c r="D55" s="1107"/>
      <c r="E55" s="1108"/>
      <c r="F55" s="856"/>
      <c r="G55" s="484">
        <v>26</v>
      </c>
      <c r="H55" s="746"/>
      <c r="I55" s="746"/>
      <c r="J55" s="746"/>
    </row>
    <row r="56" spans="1:10" ht="11.1" customHeight="1">
      <c r="A56" s="484">
        <v>27</v>
      </c>
      <c r="B56" s="1103">
        <v>-45</v>
      </c>
      <c r="C56" s="491" t="s">
        <v>1605</v>
      </c>
      <c r="D56" s="1107"/>
      <c r="E56" s="1108"/>
      <c r="F56" s="856"/>
      <c r="G56" s="484">
        <v>27</v>
      </c>
    </row>
    <row r="57" spans="1:10" ht="11.1" customHeight="1">
      <c r="A57" s="484">
        <v>28</v>
      </c>
      <c r="B57" s="1103"/>
      <c r="C57" s="491" t="s">
        <v>1655</v>
      </c>
      <c r="D57" s="1107"/>
      <c r="E57" s="1108"/>
      <c r="F57" s="856"/>
      <c r="G57" s="484">
        <v>28</v>
      </c>
    </row>
    <row r="58" spans="1:10" ht="11.1" customHeight="1" thickBot="1">
      <c r="A58" s="998">
        <v>29</v>
      </c>
      <c r="B58" s="1109"/>
      <c r="C58" s="1110" t="s">
        <v>1657</v>
      </c>
      <c r="D58" s="1111"/>
      <c r="E58" s="1112"/>
      <c r="F58" s="1002"/>
      <c r="G58" s="998">
        <v>29</v>
      </c>
    </row>
    <row r="59" spans="1:10" ht="11.1" customHeight="1" thickTop="1">
      <c r="A59" s="749"/>
      <c r="B59" s="1113"/>
      <c r="C59" s="489" t="s">
        <v>1658</v>
      </c>
      <c r="D59" s="1114"/>
      <c r="E59" s="1115"/>
      <c r="F59" s="851"/>
      <c r="G59" s="851"/>
    </row>
    <row r="60" spans="1:10" ht="11.1" customHeight="1">
      <c r="A60" s="484">
        <v>30</v>
      </c>
      <c r="B60" s="1103">
        <v>-52</v>
      </c>
      <c r="C60" s="491" t="s">
        <v>1608</v>
      </c>
      <c r="D60" s="1104"/>
      <c r="E60" s="1105"/>
      <c r="F60" s="748"/>
      <c r="G60" s="484">
        <v>30</v>
      </c>
    </row>
    <row r="61" spans="1:10" ht="11.1" customHeight="1">
      <c r="A61" s="484">
        <f>A60+1</f>
        <v>31</v>
      </c>
      <c r="B61" s="1103">
        <f t="shared" ref="B61:B67" si="1">B60-1</f>
        <v>-53</v>
      </c>
      <c r="C61" s="491" t="s">
        <v>1609</v>
      </c>
      <c r="D61" s="1104"/>
      <c r="E61" s="1105"/>
      <c r="F61" s="748"/>
      <c r="G61" s="484">
        <f>G60+1</f>
        <v>31</v>
      </c>
    </row>
    <row r="62" spans="1:10" ht="11.1" customHeight="1">
      <c r="A62" s="484">
        <f>A61+1</f>
        <v>32</v>
      </c>
      <c r="B62" s="507">
        <f t="shared" si="1"/>
        <v>-54</v>
      </c>
      <c r="C62" s="491" t="s">
        <v>1610</v>
      </c>
      <c r="D62" s="1104"/>
      <c r="E62" s="1105"/>
      <c r="F62" s="748"/>
      <c r="G62" s="484">
        <f>G61+1</f>
        <v>32</v>
      </c>
    </row>
    <row r="63" spans="1:10" ht="11.1" customHeight="1">
      <c r="A63" s="484">
        <f>A62+1</f>
        <v>33</v>
      </c>
      <c r="B63" s="1103">
        <f t="shared" si="1"/>
        <v>-55</v>
      </c>
      <c r="C63" s="491" t="s">
        <v>1611</v>
      </c>
      <c r="D63" s="1104"/>
      <c r="E63" s="1105"/>
      <c r="F63" s="748"/>
      <c r="G63" s="484">
        <f>G62+1</f>
        <v>33</v>
      </c>
    </row>
    <row r="64" spans="1:10" ht="11.1" customHeight="1">
      <c r="A64" s="484">
        <f>A63+1</f>
        <v>34</v>
      </c>
      <c r="B64" s="1103">
        <f t="shared" si="1"/>
        <v>-56</v>
      </c>
      <c r="C64" s="491" t="s">
        <v>175</v>
      </c>
      <c r="D64" s="1104"/>
      <c r="E64" s="1105"/>
      <c r="F64" s="748"/>
      <c r="G64" s="484">
        <f>G63+1</f>
        <v>34</v>
      </c>
    </row>
    <row r="65" spans="1:10" ht="11.1" customHeight="1">
      <c r="A65" s="484">
        <f>A64+1</f>
        <v>35</v>
      </c>
      <c r="B65" s="1103">
        <f t="shared" si="1"/>
        <v>-57</v>
      </c>
      <c r="C65" s="491" t="s">
        <v>1612</v>
      </c>
      <c r="D65" s="1104"/>
      <c r="E65" s="1105"/>
      <c r="F65" s="748"/>
      <c r="G65" s="484">
        <f>G64+1</f>
        <v>35</v>
      </c>
    </row>
    <row r="66" spans="1:10" ht="11.1" customHeight="1">
      <c r="A66" s="484">
        <v>36</v>
      </c>
      <c r="B66" s="1103">
        <f t="shared" si="1"/>
        <v>-58</v>
      </c>
      <c r="C66" s="491" t="s">
        <v>1613</v>
      </c>
      <c r="D66" s="1104"/>
      <c r="E66" s="1105"/>
      <c r="F66" s="748"/>
      <c r="G66" s="484">
        <v>36</v>
      </c>
    </row>
    <row r="67" spans="1:10" ht="11.1" customHeight="1">
      <c r="A67" s="484">
        <v>37</v>
      </c>
      <c r="B67" s="1103">
        <f t="shared" si="1"/>
        <v>-59</v>
      </c>
      <c r="C67" s="491" t="s">
        <v>1688</v>
      </c>
      <c r="D67" s="1104"/>
      <c r="E67" s="1105"/>
      <c r="F67" s="748"/>
      <c r="G67" s="484">
        <v>37</v>
      </c>
    </row>
    <row r="68" spans="1:10" ht="11.1" customHeight="1" thickBot="1">
      <c r="A68" s="998">
        <v>38</v>
      </c>
      <c r="B68" s="999"/>
      <c r="C68" s="1110" t="s">
        <v>1660</v>
      </c>
      <c r="D68" s="1111"/>
      <c r="E68" s="1112"/>
      <c r="F68" s="1002"/>
      <c r="G68" s="998">
        <v>38</v>
      </c>
    </row>
    <row r="69" spans="1:10" ht="12.75" customHeight="1" thickTop="1" thickBot="1">
      <c r="A69" s="484">
        <v>39</v>
      </c>
      <c r="B69" s="490"/>
      <c r="C69" s="1116" t="s">
        <v>1619</v>
      </c>
      <c r="D69" s="1117">
        <v>304261</v>
      </c>
      <c r="E69" s="1118">
        <v>303114</v>
      </c>
      <c r="F69" s="748"/>
      <c r="G69" s="484">
        <v>39</v>
      </c>
    </row>
    <row r="70" spans="1:10" ht="12.75" customHeight="1">
      <c r="A70" s="506"/>
      <c r="B70" s="1119" t="s">
        <v>1703</v>
      </c>
      <c r="C70" s="1120"/>
      <c r="D70" s="482"/>
      <c r="E70" s="482"/>
      <c r="F70" s="482"/>
      <c r="G70" s="481"/>
    </row>
    <row r="71" spans="1:10" ht="10.35" customHeight="1">
      <c r="A71" s="510"/>
      <c r="B71" s="746"/>
      <c r="C71" s="746"/>
      <c r="D71" s="746"/>
      <c r="E71" s="746"/>
      <c r="F71" s="746"/>
      <c r="G71" s="747"/>
      <c r="H71" s="746"/>
      <c r="I71" s="746"/>
      <c r="J71" s="746"/>
    </row>
    <row r="72" spans="1:10" ht="10.35" customHeight="1">
      <c r="A72" s="510"/>
      <c r="B72" s="746"/>
      <c r="C72" s="746"/>
      <c r="D72" s="746"/>
      <c r="E72" s="746"/>
      <c r="F72" s="746"/>
      <c r="G72" s="747"/>
      <c r="H72" s="746"/>
      <c r="I72" s="746"/>
      <c r="J72" s="746"/>
    </row>
    <row r="73" spans="1:10" ht="10.35" customHeight="1">
      <c r="A73" s="510"/>
      <c r="B73" s="746"/>
      <c r="C73" s="746"/>
      <c r="D73" s="746"/>
      <c r="E73" s="746"/>
      <c r="F73" s="746"/>
      <c r="G73" s="747"/>
      <c r="H73" s="746"/>
      <c r="I73" s="746"/>
      <c r="J73" s="746"/>
    </row>
    <row r="74" spans="1:10" ht="12.75" customHeight="1">
      <c r="A74" s="506"/>
      <c r="B74" s="1121"/>
      <c r="C74" s="1120"/>
      <c r="D74" s="482"/>
      <c r="E74" s="482"/>
      <c r="F74" s="482"/>
      <c r="G74" s="481"/>
    </row>
    <row r="75" spans="1:10" ht="10.35" customHeight="1">
      <c r="A75" s="855"/>
      <c r="B75" s="476"/>
      <c r="C75" s="476"/>
      <c r="D75" s="476"/>
      <c r="E75" s="476"/>
      <c r="F75" s="476"/>
      <c r="G75" s="856"/>
    </row>
    <row r="76" spans="1:10">
      <c r="A76" s="501"/>
      <c r="B76" s="501"/>
      <c r="C76" s="501"/>
      <c r="D76" s="1122"/>
      <c r="E76" s="501"/>
      <c r="F76" s="501"/>
      <c r="G76" s="504" t="s">
        <v>166</v>
      </c>
    </row>
    <row r="77" spans="1:10"/>
    <row r="78" spans="1:10"/>
    <row r="79" spans="1:10" hidden="1"/>
    <row r="80" spans="1:1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row r="150"/>
    <row r="151"/>
    <row r="152"/>
    <row r="153"/>
    <row r="154"/>
  </sheetData>
  <printOptions horizontalCentered="1" verticalCentered="1"/>
  <pageMargins left="0.5" right="0.5" top="0.5" bottom="0.5" header="0.5" footer="0.5"/>
  <pageSetup scale="9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N77"/>
  <sheetViews>
    <sheetView view="pageBreakPreview" zoomScaleNormal="100" workbookViewId="0"/>
  </sheetViews>
  <sheetFormatPr defaultRowHeight="11.25"/>
  <cols>
    <col min="1" max="1" width="4.1640625" style="163" customWidth="1"/>
    <col min="2" max="2" width="6.6640625" style="163" customWidth="1"/>
    <col min="3" max="3" width="4.83203125" style="163" customWidth="1"/>
    <col min="4" max="4" width="22.83203125" style="163" customWidth="1"/>
    <col min="5" max="5" width="9.5" style="163" customWidth="1"/>
    <col min="6" max="6" width="10.33203125" style="163" customWidth="1"/>
    <col min="7" max="7" width="10.83203125" style="163" customWidth="1"/>
    <col min="8" max="8" width="10.1640625" style="163" customWidth="1"/>
    <col min="9" max="9" width="10.83203125" style="163" customWidth="1"/>
    <col min="10" max="10" width="9.6640625" style="163" customWidth="1"/>
    <col min="11" max="11" width="4.6640625" style="163" customWidth="1"/>
    <col min="12" max="256" width="9.33203125" style="163"/>
    <col min="257" max="257" width="4.1640625" style="163" customWidth="1"/>
    <col min="258" max="258" width="6.6640625" style="163" customWidth="1"/>
    <col min="259" max="259" width="4.83203125" style="163" customWidth="1"/>
    <col min="260" max="260" width="22.83203125" style="163" customWidth="1"/>
    <col min="261" max="261" width="9.5" style="163" customWidth="1"/>
    <col min="262" max="262" width="10.33203125" style="163" customWidth="1"/>
    <col min="263" max="263" width="10.83203125" style="163" customWidth="1"/>
    <col min="264" max="264" width="10.1640625" style="163" customWidth="1"/>
    <col min="265" max="265" width="10.83203125" style="163" customWidth="1"/>
    <col min="266" max="266" width="9.6640625" style="163" customWidth="1"/>
    <col min="267" max="267" width="4.6640625" style="163" customWidth="1"/>
    <col min="268" max="512" width="9.33203125" style="163"/>
    <col min="513" max="513" width="4.1640625" style="163" customWidth="1"/>
    <col min="514" max="514" width="6.6640625" style="163" customWidth="1"/>
    <col min="515" max="515" width="4.83203125" style="163" customWidth="1"/>
    <col min="516" max="516" width="22.83203125" style="163" customWidth="1"/>
    <col min="517" max="517" width="9.5" style="163" customWidth="1"/>
    <col min="518" max="518" width="10.33203125" style="163" customWidth="1"/>
    <col min="519" max="519" width="10.83203125" style="163" customWidth="1"/>
    <col min="520" max="520" width="10.1640625" style="163" customWidth="1"/>
    <col min="521" max="521" width="10.83203125" style="163" customWidth="1"/>
    <col min="522" max="522" width="9.6640625" style="163" customWidth="1"/>
    <col min="523" max="523" width="4.6640625" style="163" customWidth="1"/>
    <col min="524" max="768" width="9.33203125" style="163"/>
    <col min="769" max="769" width="4.1640625" style="163" customWidth="1"/>
    <col min="770" max="770" width="6.6640625" style="163" customWidth="1"/>
    <col min="771" max="771" width="4.83203125" style="163" customWidth="1"/>
    <col min="772" max="772" width="22.83203125" style="163" customWidth="1"/>
    <col min="773" max="773" width="9.5" style="163" customWidth="1"/>
    <col min="774" max="774" width="10.33203125" style="163" customWidth="1"/>
    <col min="775" max="775" width="10.83203125" style="163" customWidth="1"/>
    <col min="776" max="776" width="10.1640625" style="163" customWidth="1"/>
    <col min="777" max="777" width="10.83203125" style="163" customWidth="1"/>
    <col min="778" max="778" width="9.6640625" style="163" customWidth="1"/>
    <col min="779" max="779" width="4.6640625" style="163" customWidth="1"/>
    <col min="780" max="1024" width="9.33203125" style="163"/>
    <col min="1025" max="1025" width="4.1640625" style="163" customWidth="1"/>
    <col min="1026" max="1026" width="6.6640625" style="163" customWidth="1"/>
    <col min="1027" max="1027" width="4.83203125" style="163" customWidth="1"/>
    <col min="1028" max="1028" width="22.83203125" style="163" customWidth="1"/>
    <col min="1029" max="1029" width="9.5" style="163" customWidth="1"/>
    <col min="1030" max="1030" width="10.33203125" style="163" customWidth="1"/>
    <col min="1031" max="1031" width="10.83203125" style="163" customWidth="1"/>
    <col min="1032" max="1032" width="10.1640625" style="163" customWidth="1"/>
    <col min="1033" max="1033" width="10.83203125" style="163" customWidth="1"/>
    <col min="1034" max="1034" width="9.6640625" style="163" customWidth="1"/>
    <col min="1035" max="1035" width="4.6640625" style="163" customWidth="1"/>
    <col min="1036" max="1280" width="9.33203125" style="163"/>
    <col min="1281" max="1281" width="4.1640625" style="163" customWidth="1"/>
    <col min="1282" max="1282" width="6.6640625" style="163" customWidth="1"/>
    <col min="1283" max="1283" width="4.83203125" style="163" customWidth="1"/>
    <col min="1284" max="1284" width="22.83203125" style="163" customWidth="1"/>
    <col min="1285" max="1285" width="9.5" style="163" customWidth="1"/>
    <col min="1286" max="1286" width="10.33203125" style="163" customWidth="1"/>
    <col min="1287" max="1287" width="10.83203125" style="163" customWidth="1"/>
    <col min="1288" max="1288" width="10.1640625" style="163" customWidth="1"/>
    <col min="1289" max="1289" width="10.83203125" style="163" customWidth="1"/>
    <col min="1290" max="1290" width="9.6640625" style="163" customWidth="1"/>
    <col min="1291" max="1291" width="4.6640625" style="163" customWidth="1"/>
    <col min="1292" max="1536" width="9.33203125" style="163"/>
    <col min="1537" max="1537" width="4.1640625" style="163" customWidth="1"/>
    <col min="1538" max="1538" width="6.6640625" style="163" customWidth="1"/>
    <col min="1539" max="1539" width="4.83203125" style="163" customWidth="1"/>
    <col min="1540" max="1540" width="22.83203125" style="163" customWidth="1"/>
    <col min="1541" max="1541" width="9.5" style="163" customWidth="1"/>
    <col min="1542" max="1542" width="10.33203125" style="163" customWidth="1"/>
    <col min="1543" max="1543" width="10.83203125" style="163" customWidth="1"/>
    <col min="1544" max="1544" width="10.1640625" style="163" customWidth="1"/>
    <col min="1545" max="1545" width="10.83203125" style="163" customWidth="1"/>
    <col min="1546" max="1546" width="9.6640625" style="163" customWidth="1"/>
    <col min="1547" max="1547" width="4.6640625" style="163" customWidth="1"/>
    <col min="1548" max="1792" width="9.33203125" style="163"/>
    <col min="1793" max="1793" width="4.1640625" style="163" customWidth="1"/>
    <col min="1794" max="1794" width="6.6640625" style="163" customWidth="1"/>
    <col min="1795" max="1795" width="4.83203125" style="163" customWidth="1"/>
    <col min="1796" max="1796" width="22.83203125" style="163" customWidth="1"/>
    <col min="1797" max="1797" width="9.5" style="163" customWidth="1"/>
    <col min="1798" max="1798" width="10.33203125" style="163" customWidth="1"/>
    <col min="1799" max="1799" width="10.83203125" style="163" customWidth="1"/>
    <col min="1800" max="1800" width="10.1640625" style="163" customWidth="1"/>
    <col min="1801" max="1801" width="10.83203125" style="163" customWidth="1"/>
    <col min="1802" max="1802" width="9.6640625" style="163" customWidth="1"/>
    <col min="1803" max="1803" width="4.6640625" style="163" customWidth="1"/>
    <col min="1804" max="2048" width="9.33203125" style="163"/>
    <col min="2049" max="2049" width="4.1640625" style="163" customWidth="1"/>
    <col min="2050" max="2050" width="6.6640625" style="163" customWidth="1"/>
    <col min="2051" max="2051" width="4.83203125" style="163" customWidth="1"/>
    <col min="2052" max="2052" width="22.83203125" style="163" customWidth="1"/>
    <col min="2053" max="2053" width="9.5" style="163" customWidth="1"/>
    <col min="2054" max="2054" width="10.33203125" style="163" customWidth="1"/>
    <col min="2055" max="2055" width="10.83203125" style="163" customWidth="1"/>
    <col min="2056" max="2056" width="10.1640625" style="163" customWidth="1"/>
    <col min="2057" max="2057" width="10.83203125" style="163" customWidth="1"/>
    <col min="2058" max="2058" width="9.6640625" style="163" customWidth="1"/>
    <col min="2059" max="2059" width="4.6640625" style="163" customWidth="1"/>
    <col min="2060" max="2304" width="9.33203125" style="163"/>
    <col min="2305" max="2305" width="4.1640625" style="163" customWidth="1"/>
    <col min="2306" max="2306" width="6.6640625" style="163" customWidth="1"/>
    <col min="2307" max="2307" width="4.83203125" style="163" customWidth="1"/>
    <col min="2308" max="2308" width="22.83203125" style="163" customWidth="1"/>
    <col min="2309" max="2309" width="9.5" style="163" customWidth="1"/>
    <col min="2310" max="2310" width="10.33203125" style="163" customWidth="1"/>
    <col min="2311" max="2311" width="10.83203125" style="163" customWidth="1"/>
    <col min="2312" max="2312" width="10.1640625" style="163" customWidth="1"/>
    <col min="2313" max="2313" width="10.83203125" style="163" customWidth="1"/>
    <col min="2314" max="2314" width="9.6640625" style="163" customWidth="1"/>
    <col min="2315" max="2315" width="4.6640625" style="163" customWidth="1"/>
    <col min="2316" max="2560" width="9.33203125" style="163"/>
    <col min="2561" max="2561" width="4.1640625" style="163" customWidth="1"/>
    <col min="2562" max="2562" width="6.6640625" style="163" customWidth="1"/>
    <col min="2563" max="2563" width="4.83203125" style="163" customWidth="1"/>
    <col min="2564" max="2564" width="22.83203125" style="163" customWidth="1"/>
    <col min="2565" max="2565" width="9.5" style="163" customWidth="1"/>
    <col min="2566" max="2566" width="10.33203125" style="163" customWidth="1"/>
    <col min="2567" max="2567" width="10.83203125" style="163" customWidth="1"/>
    <col min="2568" max="2568" width="10.1640625" style="163" customWidth="1"/>
    <col min="2569" max="2569" width="10.83203125" style="163" customWidth="1"/>
    <col min="2570" max="2570" width="9.6640625" style="163" customWidth="1"/>
    <col min="2571" max="2571" width="4.6640625" style="163" customWidth="1"/>
    <col min="2572" max="2816" width="9.33203125" style="163"/>
    <col min="2817" max="2817" width="4.1640625" style="163" customWidth="1"/>
    <col min="2818" max="2818" width="6.6640625" style="163" customWidth="1"/>
    <col min="2819" max="2819" width="4.83203125" style="163" customWidth="1"/>
    <col min="2820" max="2820" width="22.83203125" style="163" customWidth="1"/>
    <col min="2821" max="2821" width="9.5" style="163" customWidth="1"/>
    <col min="2822" max="2822" width="10.33203125" style="163" customWidth="1"/>
    <col min="2823" max="2823" width="10.83203125" style="163" customWidth="1"/>
    <col min="2824" max="2824" width="10.1640625" style="163" customWidth="1"/>
    <col min="2825" max="2825" width="10.83203125" style="163" customWidth="1"/>
    <col min="2826" max="2826" width="9.6640625" style="163" customWidth="1"/>
    <col min="2827" max="2827" width="4.6640625" style="163" customWidth="1"/>
    <col min="2828" max="3072" width="9.33203125" style="163"/>
    <col min="3073" max="3073" width="4.1640625" style="163" customWidth="1"/>
    <col min="3074" max="3074" width="6.6640625" style="163" customWidth="1"/>
    <col min="3075" max="3075" width="4.83203125" style="163" customWidth="1"/>
    <col min="3076" max="3076" width="22.83203125" style="163" customWidth="1"/>
    <col min="3077" max="3077" width="9.5" style="163" customWidth="1"/>
    <col min="3078" max="3078" width="10.33203125" style="163" customWidth="1"/>
    <col min="3079" max="3079" width="10.83203125" style="163" customWidth="1"/>
    <col min="3080" max="3080" width="10.1640625" style="163" customWidth="1"/>
    <col min="3081" max="3081" width="10.83203125" style="163" customWidth="1"/>
    <col min="3082" max="3082" width="9.6640625" style="163" customWidth="1"/>
    <col min="3083" max="3083" width="4.6640625" style="163" customWidth="1"/>
    <col min="3084" max="3328" width="9.33203125" style="163"/>
    <col min="3329" max="3329" width="4.1640625" style="163" customWidth="1"/>
    <col min="3330" max="3330" width="6.6640625" style="163" customWidth="1"/>
    <col min="3331" max="3331" width="4.83203125" style="163" customWidth="1"/>
    <col min="3332" max="3332" width="22.83203125" style="163" customWidth="1"/>
    <col min="3333" max="3333" width="9.5" style="163" customWidth="1"/>
    <col min="3334" max="3334" width="10.33203125" style="163" customWidth="1"/>
    <col min="3335" max="3335" width="10.83203125" style="163" customWidth="1"/>
    <col min="3336" max="3336" width="10.1640625" style="163" customWidth="1"/>
    <col min="3337" max="3337" width="10.83203125" style="163" customWidth="1"/>
    <col min="3338" max="3338" width="9.6640625" style="163" customWidth="1"/>
    <col min="3339" max="3339" width="4.6640625" style="163" customWidth="1"/>
    <col min="3340" max="3584" width="9.33203125" style="163"/>
    <col min="3585" max="3585" width="4.1640625" style="163" customWidth="1"/>
    <col min="3586" max="3586" width="6.6640625" style="163" customWidth="1"/>
    <col min="3587" max="3587" width="4.83203125" style="163" customWidth="1"/>
    <col min="3588" max="3588" width="22.83203125" style="163" customWidth="1"/>
    <col min="3589" max="3589" width="9.5" style="163" customWidth="1"/>
    <col min="3590" max="3590" width="10.33203125" style="163" customWidth="1"/>
    <col min="3591" max="3591" width="10.83203125" style="163" customWidth="1"/>
    <col min="3592" max="3592" width="10.1640625" style="163" customWidth="1"/>
    <col min="3593" max="3593" width="10.83203125" style="163" customWidth="1"/>
    <col min="3594" max="3594" width="9.6640625" style="163" customWidth="1"/>
    <col min="3595" max="3595" width="4.6640625" style="163" customWidth="1"/>
    <col min="3596" max="3840" width="9.33203125" style="163"/>
    <col min="3841" max="3841" width="4.1640625" style="163" customWidth="1"/>
    <col min="3842" max="3842" width="6.6640625" style="163" customWidth="1"/>
    <col min="3843" max="3843" width="4.83203125" style="163" customWidth="1"/>
    <col min="3844" max="3844" width="22.83203125" style="163" customWidth="1"/>
    <col min="3845" max="3845" width="9.5" style="163" customWidth="1"/>
    <col min="3846" max="3846" width="10.33203125" style="163" customWidth="1"/>
    <col min="3847" max="3847" width="10.83203125" style="163" customWidth="1"/>
    <col min="3848" max="3848" width="10.1640625" style="163" customWidth="1"/>
    <col min="3849" max="3849" width="10.83203125" style="163" customWidth="1"/>
    <col min="3850" max="3850" width="9.6640625" style="163" customWidth="1"/>
    <col min="3851" max="3851" width="4.6640625" style="163" customWidth="1"/>
    <col min="3852" max="4096" width="9.33203125" style="163"/>
    <col min="4097" max="4097" width="4.1640625" style="163" customWidth="1"/>
    <col min="4098" max="4098" width="6.6640625" style="163" customWidth="1"/>
    <col min="4099" max="4099" width="4.83203125" style="163" customWidth="1"/>
    <col min="4100" max="4100" width="22.83203125" style="163" customWidth="1"/>
    <col min="4101" max="4101" width="9.5" style="163" customWidth="1"/>
    <col min="4102" max="4102" width="10.33203125" style="163" customWidth="1"/>
    <col min="4103" max="4103" width="10.83203125" style="163" customWidth="1"/>
    <col min="4104" max="4104" width="10.1640625" style="163" customWidth="1"/>
    <col min="4105" max="4105" width="10.83203125" style="163" customWidth="1"/>
    <col min="4106" max="4106" width="9.6640625" style="163" customWidth="1"/>
    <col min="4107" max="4107" width="4.6640625" style="163" customWidth="1"/>
    <col min="4108" max="4352" width="9.33203125" style="163"/>
    <col min="4353" max="4353" width="4.1640625" style="163" customWidth="1"/>
    <col min="4354" max="4354" width="6.6640625" style="163" customWidth="1"/>
    <col min="4355" max="4355" width="4.83203125" style="163" customWidth="1"/>
    <col min="4356" max="4356" width="22.83203125" style="163" customWidth="1"/>
    <col min="4357" max="4357" width="9.5" style="163" customWidth="1"/>
    <col min="4358" max="4358" width="10.33203125" style="163" customWidth="1"/>
    <col min="4359" max="4359" width="10.83203125" style="163" customWidth="1"/>
    <col min="4360" max="4360" width="10.1640625" style="163" customWidth="1"/>
    <col min="4361" max="4361" width="10.83203125" style="163" customWidth="1"/>
    <col min="4362" max="4362" width="9.6640625" style="163" customWidth="1"/>
    <col min="4363" max="4363" width="4.6640625" style="163" customWidth="1"/>
    <col min="4364" max="4608" width="9.33203125" style="163"/>
    <col min="4609" max="4609" width="4.1640625" style="163" customWidth="1"/>
    <col min="4610" max="4610" width="6.6640625" style="163" customWidth="1"/>
    <col min="4611" max="4611" width="4.83203125" style="163" customWidth="1"/>
    <col min="4612" max="4612" width="22.83203125" style="163" customWidth="1"/>
    <col min="4613" max="4613" width="9.5" style="163" customWidth="1"/>
    <col min="4614" max="4614" width="10.33203125" style="163" customWidth="1"/>
    <col min="4615" max="4615" width="10.83203125" style="163" customWidth="1"/>
    <col min="4616" max="4616" width="10.1640625" style="163" customWidth="1"/>
    <col min="4617" max="4617" width="10.83203125" style="163" customWidth="1"/>
    <col min="4618" max="4618" width="9.6640625" style="163" customWidth="1"/>
    <col min="4619" max="4619" width="4.6640625" style="163" customWidth="1"/>
    <col min="4620" max="4864" width="9.33203125" style="163"/>
    <col min="4865" max="4865" width="4.1640625" style="163" customWidth="1"/>
    <col min="4866" max="4866" width="6.6640625" style="163" customWidth="1"/>
    <col min="4867" max="4867" width="4.83203125" style="163" customWidth="1"/>
    <col min="4868" max="4868" width="22.83203125" style="163" customWidth="1"/>
    <col min="4869" max="4869" width="9.5" style="163" customWidth="1"/>
    <col min="4870" max="4870" width="10.33203125" style="163" customWidth="1"/>
    <col min="4871" max="4871" width="10.83203125" style="163" customWidth="1"/>
    <col min="4872" max="4872" width="10.1640625" style="163" customWidth="1"/>
    <col min="4873" max="4873" width="10.83203125" style="163" customWidth="1"/>
    <col min="4874" max="4874" width="9.6640625" style="163" customWidth="1"/>
    <col min="4875" max="4875" width="4.6640625" style="163" customWidth="1"/>
    <col min="4876" max="5120" width="9.33203125" style="163"/>
    <col min="5121" max="5121" width="4.1640625" style="163" customWidth="1"/>
    <col min="5122" max="5122" width="6.6640625" style="163" customWidth="1"/>
    <col min="5123" max="5123" width="4.83203125" style="163" customWidth="1"/>
    <col min="5124" max="5124" width="22.83203125" style="163" customWidth="1"/>
    <col min="5125" max="5125" width="9.5" style="163" customWidth="1"/>
    <col min="5126" max="5126" width="10.33203125" style="163" customWidth="1"/>
    <col min="5127" max="5127" width="10.83203125" style="163" customWidth="1"/>
    <col min="5128" max="5128" width="10.1640625" style="163" customWidth="1"/>
    <col min="5129" max="5129" width="10.83203125" style="163" customWidth="1"/>
    <col min="5130" max="5130" width="9.6640625" style="163" customWidth="1"/>
    <col min="5131" max="5131" width="4.6640625" style="163" customWidth="1"/>
    <col min="5132" max="5376" width="9.33203125" style="163"/>
    <col min="5377" max="5377" width="4.1640625" style="163" customWidth="1"/>
    <col min="5378" max="5378" width="6.6640625" style="163" customWidth="1"/>
    <col min="5379" max="5379" width="4.83203125" style="163" customWidth="1"/>
    <col min="5380" max="5380" width="22.83203125" style="163" customWidth="1"/>
    <col min="5381" max="5381" width="9.5" style="163" customWidth="1"/>
    <col min="5382" max="5382" width="10.33203125" style="163" customWidth="1"/>
    <col min="5383" max="5383" width="10.83203125" style="163" customWidth="1"/>
    <col min="5384" max="5384" width="10.1640625" style="163" customWidth="1"/>
    <col min="5385" max="5385" width="10.83203125" style="163" customWidth="1"/>
    <col min="5386" max="5386" width="9.6640625" style="163" customWidth="1"/>
    <col min="5387" max="5387" width="4.6640625" style="163" customWidth="1"/>
    <col min="5388" max="5632" width="9.33203125" style="163"/>
    <col min="5633" max="5633" width="4.1640625" style="163" customWidth="1"/>
    <col min="5634" max="5634" width="6.6640625" style="163" customWidth="1"/>
    <col min="5635" max="5635" width="4.83203125" style="163" customWidth="1"/>
    <col min="5636" max="5636" width="22.83203125" style="163" customWidth="1"/>
    <col min="5637" max="5637" width="9.5" style="163" customWidth="1"/>
    <col min="5638" max="5638" width="10.33203125" style="163" customWidth="1"/>
    <col min="5639" max="5639" width="10.83203125" style="163" customWidth="1"/>
    <col min="5640" max="5640" width="10.1640625" style="163" customWidth="1"/>
    <col min="5641" max="5641" width="10.83203125" style="163" customWidth="1"/>
    <col min="5642" max="5642" width="9.6640625" style="163" customWidth="1"/>
    <col min="5643" max="5643" width="4.6640625" style="163" customWidth="1"/>
    <col min="5644" max="5888" width="9.33203125" style="163"/>
    <col min="5889" max="5889" width="4.1640625" style="163" customWidth="1"/>
    <col min="5890" max="5890" width="6.6640625" style="163" customWidth="1"/>
    <col min="5891" max="5891" width="4.83203125" style="163" customWidth="1"/>
    <col min="5892" max="5892" width="22.83203125" style="163" customWidth="1"/>
    <col min="5893" max="5893" width="9.5" style="163" customWidth="1"/>
    <col min="5894" max="5894" width="10.33203125" style="163" customWidth="1"/>
    <col min="5895" max="5895" width="10.83203125" style="163" customWidth="1"/>
    <col min="5896" max="5896" width="10.1640625" style="163" customWidth="1"/>
    <col min="5897" max="5897" width="10.83203125" style="163" customWidth="1"/>
    <col min="5898" max="5898" width="9.6640625" style="163" customWidth="1"/>
    <col min="5899" max="5899" width="4.6640625" style="163" customWidth="1"/>
    <col min="5900" max="6144" width="9.33203125" style="163"/>
    <col min="6145" max="6145" width="4.1640625" style="163" customWidth="1"/>
    <col min="6146" max="6146" width="6.6640625" style="163" customWidth="1"/>
    <col min="6147" max="6147" width="4.83203125" style="163" customWidth="1"/>
    <col min="6148" max="6148" width="22.83203125" style="163" customWidth="1"/>
    <col min="6149" max="6149" width="9.5" style="163" customWidth="1"/>
    <col min="6150" max="6150" width="10.33203125" style="163" customWidth="1"/>
    <col min="6151" max="6151" width="10.83203125" style="163" customWidth="1"/>
    <col min="6152" max="6152" width="10.1640625" style="163" customWidth="1"/>
    <col min="6153" max="6153" width="10.83203125" style="163" customWidth="1"/>
    <col min="6154" max="6154" width="9.6640625" style="163" customWidth="1"/>
    <col min="6155" max="6155" width="4.6640625" style="163" customWidth="1"/>
    <col min="6156" max="6400" width="9.33203125" style="163"/>
    <col min="6401" max="6401" width="4.1640625" style="163" customWidth="1"/>
    <col min="6402" max="6402" width="6.6640625" style="163" customWidth="1"/>
    <col min="6403" max="6403" width="4.83203125" style="163" customWidth="1"/>
    <col min="6404" max="6404" width="22.83203125" style="163" customWidth="1"/>
    <col min="6405" max="6405" width="9.5" style="163" customWidth="1"/>
    <col min="6406" max="6406" width="10.33203125" style="163" customWidth="1"/>
    <col min="6407" max="6407" width="10.83203125" style="163" customWidth="1"/>
    <col min="6408" max="6408" width="10.1640625" style="163" customWidth="1"/>
    <col min="6409" max="6409" width="10.83203125" style="163" customWidth="1"/>
    <col min="6410" max="6410" width="9.6640625" style="163" customWidth="1"/>
    <col min="6411" max="6411" width="4.6640625" style="163" customWidth="1"/>
    <col min="6412" max="6656" width="9.33203125" style="163"/>
    <col min="6657" max="6657" width="4.1640625" style="163" customWidth="1"/>
    <col min="6658" max="6658" width="6.6640625" style="163" customWidth="1"/>
    <col min="6659" max="6659" width="4.83203125" style="163" customWidth="1"/>
    <col min="6660" max="6660" width="22.83203125" style="163" customWidth="1"/>
    <col min="6661" max="6661" width="9.5" style="163" customWidth="1"/>
    <col min="6662" max="6662" width="10.33203125" style="163" customWidth="1"/>
    <col min="6663" max="6663" width="10.83203125" style="163" customWidth="1"/>
    <col min="6664" max="6664" width="10.1640625" style="163" customWidth="1"/>
    <col min="6665" max="6665" width="10.83203125" style="163" customWidth="1"/>
    <col min="6666" max="6666" width="9.6640625" style="163" customWidth="1"/>
    <col min="6667" max="6667" width="4.6640625" style="163" customWidth="1"/>
    <col min="6668" max="6912" width="9.33203125" style="163"/>
    <col min="6913" max="6913" width="4.1640625" style="163" customWidth="1"/>
    <col min="6914" max="6914" width="6.6640625" style="163" customWidth="1"/>
    <col min="6915" max="6915" width="4.83203125" style="163" customWidth="1"/>
    <col min="6916" max="6916" width="22.83203125" style="163" customWidth="1"/>
    <col min="6917" max="6917" width="9.5" style="163" customWidth="1"/>
    <col min="6918" max="6918" width="10.33203125" style="163" customWidth="1"/>
    <col min="6919" max="6919" width="10.83203125" style="163" customWidth="1"/>
    <col min="6920" max="6920" width="10.1640625" style="163" customWidth="1"/>
    <col min="6921" max="6921" width="10.83203125" style="163" customWidth="1"/>
    <col min="6922" max="6922" width="9.6640625" style="163" customWidth="1"/>
    <col min="6923" max="6923" width="4.6640625" style="163" customWidth="1"/>
    <col min="6924" max="7168" width="9.33203125" style="163"/>
    <col min="7169" max="7169" width="4.1640625" style="163" customWidth="1"/>
    <col min="7170" max="7170" width="6.6640625" style="163" customWidth="1"/>
    <col min="7171" max="7171" width="4.83203125" style="163" customWidth="1"/>
    <col min="7172" max="7172" width="22.83203125" style="163" customWidth="1"/>
    <col min="7173" max="7173" width="9.5" style="163" customWidth="1"/>
    <col min="7174" max="7174" width="10.33203125" style="163" customWidth="1"/>
    <col min="7175" max="7175" width="10.83203125" style="163" customWidth="1"/>
    <col min="7176" max="7176" width="10.1640625" style="163" customWidth="1"/>
    <col min="7177" max="7177" width="10.83203125" style="163" customWidth="1"/>
    <col min="7178" max="7178" width="9.6640625" style="163" customWidth="1"/>
    <col min="7179" max="7179" width="4.6640625" style="163" customWidth="1"/>
    <col min="7180" max="7424" width="9.33203125" style="163"/>
    <col min="7425" max="7425" width="4.1640625" style="163" customWidth="1"/>
    <col min="7426" max="7426" width="6.6640625" style="163" customWidth="1"/>
    <col min="7427" max="7427" width="4.83203125" style="163" customWidth="1"/>
    <col min="7428" max="7428" width="22.83203125" style="163" customWidth="1"/>
    <col min="7429" max="7429" width="9.5" style="163" customWidth="1"/>
    <col min="7430" max="7430" width="10.33203125" style="163" customWidth="1"/>
    <col min="7431" max="7431" width="10.83203125" style="163" customWidth="1"/>
    <col min="7432" max="7432" width="10.1640625" style="163" customWidth="1"/>
    <col min="7433" max="7433" width="10.83203125" style="163" customWidth="1"/>
    <col min="7434" max="7434" width="9.6640625" style="163" customWidth="1"/>
    <col min="7435" max="7435" width="4.6640625" style="163" customWidth="1"/>
    <col min="7436" max="7680" width="9.33203125" style="163"/>
    <col min="7681" max="7681" width="4.1640625" style="163" customWidth="1"/>
    <col min="7682" max="7682" width="6.6640625" style="163" customWidth="1"/>
    <col min="7683" max="7683" width="4.83203125" style="163" customWidth="1"/>
    <col min="7684" max="7684" width="22.83203125" style="163" customWidth="1"/>
    <col min="7685" max="7685" width="9.5" style="163" customWidth="1"/>
    <col min="7686" max="7686" width="10.33203125" style="163" customWidth="1"/>
    <col min="7687" max="7687" width="10.83203125" style="163" customWidth="1"/>
    <col min="7688" max="7688" width="10.1640625" style="163" customWidth="1"/>
    <col min="7689" max="7689" width="10.83203125" style="163" customWidth="1"/>
    <col min="7690" max="7690" width="9.6640625" style="163" customWidth="1"/>
    <col min="7691" max="7691" width="4.6640625" style="163" customWidth="1"/>
    <col min="7692" max="7936" width="9.33203125" style="163"/>
    <col min="7937" max="7937" width="4.1640625" style="163" customWidth="1"/>
    <col min="7938" max="7938" width="6.6640625" style="163" customWidth="1"/>
    <col min="7939" max="7939" width="4.83203125" style="163" customWidth="1"/>
    <col min="7940" max="7940" width="22.83203125" style="163" customWidth="1"/>
    <col min="7941" max="7941" width="9.5" style="163" customWidth="1"/>
    <col min="7942" max="7942" width="10.33203125" style="163" customWidth="1"/>
    <col min="7943" max="7943" width="10.83203125" style="163" customWidth="1"/>
    <col min="7944" max="7944" width="10.1640625" style="163" customWidth="1"/>
    <col min="7945" max="7945" width="10.83203125" style="163" customWidth="1"/>
    <col min="7946" max="7946" width="9.6640625" style="163" customWidth="1"/>
    <col min="7947" max="7947" width="4.6640625" style="163" customWidth="1"/>
    <col min="7948" max="8192" width="9.33203125" style="163"/>
    <col min="8193" max="8193" width="4.1640625" style="163" customWidth="1"/>
    <col min="8194" max="8194" width="6.6640625" style="163" customWidth="1"/>
    <col min="8195" max="8195" width="4.83203125" style="163" customWidth="1"/>
    <col min="8196" max="8196" width="22.83203125" style="163" customWidth="1"/>
    <col min="8197" max="8197" width="9.5" style="163" customWidth="1"/>
    <col min="8198" max="8198" width="10.33203125" style="163" customWidth="1"/>
    <col min="8199" max="8199" width="10.83203125" style="163" customWidth="1"/>
    <col min="8200" max="8200" width="10.1640625" style="163" customWidth="1"/>
    <col min="8201" max="8201" width="10.83203125" style="163" customWidth="1"/>
    <col min="8202" max="8202" width="9.6640625" style="163" customWidth="1"/>
    <col min="8203" max="8203" width="4.6640625" style="163" customWidth="1"/>
    <col min="8204" max="8448" width="9.33203125" style="163"/>
    <col min="8449" max="8449" width="4.1640625" style="163" customWidth="1"/>
    <col min="8450" max="8450" width="6.6640625" style="163" customWidth="1"/>
    <col min="8451" max="8451" width="4.83203125" style="163" customWidth="1"/>
    <col min="8452" max="8452" width="22.83203125" style="163" customWidth="1"/>
    <col min="8453" max="8453" width="9.5" style="163" customWidth="1"/>
    <col min="8454" max="8454" width="10.33203125" style="163" customWidth="1"/>
    <col min="8455" max="8455" width="10.83203125" style="163" customWidth="1"/>
    <col min="8456" max="8456" width="10.1640625" style="163" customWidth="1"/>
    <col min="8457" max="8457" width="10.83203125" style="163" customWidth="1"/>
    <col min="8458" max="8458" width="9.6640625" style="163" customWidth="1"/>
    <col min="8459" max="8459" width="4.6640625" style="163" customWidth="1"/>
    <col min="8460" max="8704" width="9.33203125" style="163"/>
    <col min="8705" max="8705" width="4.1640625" style="163" customWidth="1"/>
    <col min="8706" max="8706" width="6.6640625" style="163" customWidth="1"/>
    <col min="8707" max="8707" width="4.83203125" style="163" customWidth="1"/>
    <col min="8708" max="8708" width="22.83203125" style="163" customWidth="1"/>
    <col min="8709" max="8709" width="9.5" style="163" customWidth="1"/>
    <col min="8710" max="8710" width="10.33203125" style="163" customWidth="1"/>
    <col min="8711" max="8711" width="10.83203125" style="163" customWidth="1"/>
    <col min="8712" max="8712" width="10.1640625" style="163" customWidth="1"/>
    <col min="8713" max="8713" width="10.83203125" style="163" customWidth="1"/>
    <col min="8714" max="8714" width="9.6640625" style="163" customWidth="1"/>
    <col min="8715" max="8715" width="4.6640625" style="163" customWidth="1"/>
    <col min="8716" max="8960" width="9.33203125" style="163"/>
    <col min="8961" max="8961" width="4.1640625" style="163" customWidth="1"/>
    <col min="8962" max="8962" width="6.6640625" style="163" customWidth="1"/>
    <col min="8963" max="8963" width="4.83203125" style="163" customWidth="1"/>
    <col min="8964" max="8964" width="22.83203125" style="163" customWidth="1"/>
    <col min="8965" max="8965" width="9.5" style="163" customWidth="1"/>
    <col min="8966" max="8966" width="10.33203125" style="163" customWidth="1"/>
    <col min="8967" max="8967" width="10.83203125" style="163" customWidth="1"/>
    <col min="8968" max="8968" width="10.1640625" style="163" customWidth="1"/>
    <col min="8969" max="8969" width="10.83203125" style="163" customWidth="1"/>
    <col min="8970" max="8970" width="9.6640625" style="163" customWidth="1"/>
    <col min="8971" max="8971" width="4.6640625" style="163" customWidth="1"/>
    <col min="8972" max="9216" width="9.33203125" style="163"/>
    <col min="9217" max="9217" width="4.1640625" style="163" customWidth="1"/>
    <col min="9218" max="9218" width="6.6640625" style="163" customWidth="1"/>
    <col min="9219" max="9219" width="4.83203125" style="163" customWidth="1"/>
    <col min="9220" max="9220" width="22.83203125" style="163" customWidth="1"/>
    <col min="9221" max="9221" width="9.5" style="163" customWidth="1"/>
    <col min="9222" max="9222" width="10.33203125" style="163" customWidth="1"/>
    <col min="9223" max="9223" width="10.83203125" style="163" customWidth="1"/>
    <col min="9224" max="9224" width="10.1640625" style="163" customWidth="1"/>
    <col min="9225" max="9225" width="10.83203125" style="163" customWidth="1"/>
    <col min="9226" max="9226" width="9.6640625" style="163" customWidth="1"/>
    <col min="9227" max="9227" width="4.6640625" style="163" customWidth="1"/>
    <col min="9228" max="9472" width="9.33203125" style="163"/>
    <col min="9473" max="9473" width="4.1640625" style="163" customWidth="1"/>
    <col min="9474" max="9474" width="6.6640625" style="163" customWidth="1"/>
    <col min="9475" max="9475" width="4.83203125" style="163" customWidth="1"/>
    <col min="9476" max="9476" width="22.83203125" style="163" customWidth="1"/>
    <col min="9477" max="9477" width="9.5" style="163" customWidth="1"/>
    <col min="9478" max="9478" width="10.33203125" style="163" customWidth="1"/>
    <col min="9479" max="9479" width="10.83203125" style="163" customWidth="1"/>
    <col min="9480" max="9480" width="10.1640625" style="163" customWidth="1"/>
    <col min="9481" max="9481" width="10.83203125" style="163" customWidth="1"/>
    <col min="9482" max="9482" width="9.6640625" style="163" customWidth="1"/>
    <col min="9483" max="9483" width="4.6640625" style="163" customWidth="1"/>
    <col min="9484" max="9728" width="9.33203125" style="163"/>
    <col min="9729" max="9729" width="4.1640625" style="163" customWidth="1"/>
    <col min="9730" max="9730" width="6.6640625" style="163" customWidth="1"/>
    <col min="9731" max="9731" width="4.83203125" style="163" customWidth="1"/>
    <col min="9732" max="9732" width="22.83203125" style="163" customWidth="1"/>
    <col min="9733" max="9733" width="9.5" style="163" customWidth="1"/>
    <col min="9734" max="9734" width="10.33203125" style="163" customWidth="1"/>
    <col min="9735" max="9735" width="10.83203125" style="163" customWidth="1"/>
    <col min="9736" max="9736" width="10.1640625" style="163" customWidth="1"/>
    <col min="9737" max="9737" width="10.83203125" style="163" customWidth="1"/>
    <col min="9738" max="9738" width="9.6640625" style="163" customWidth="1"/>
    <col min="9739" max="9739" width="4.6640625" style="163" customWidth="1"/>
    <col min="9740" max="9984" width="9.33203125" style="163"/>
    <col min="9985" max="9985" width="4.1640625" style="163" customWidth="1"/>
    <col min="9986" max="9986" width="6.6640625" style="163" customWidth="1"/>
    <col min="9987" max="9987" width="4.83203125" style="163" customWidth="1"/>
    <col min="9988" max="9988" width="22.83203125" style="163" customWidth="1"/>
    <col min="9989" max="9989" width="9.5" style="163" customWidth="1"/>
    <col min="9990" max="9990" width="10.33203125" style="163" customWidth="1"/>
    <col min="9991" max="9991" width="10.83203125" style="163" customWidth="1"/>
    <col min="9992" max="9992" width="10.1640625" style="163" customWidth="1"/>
    <col min="9993" max="9993" width="10.83203125" style="163" customWidth="1"/>
    <col min="9994" max="9994" width="9.6640625" style="163" customWidth="1"/>
    <col min="9995" max="9995" width="4.6640625" style="163" customWidth="1"/>
    <col min="9996" max="10240" width="9.33203125" style="163"/>
    <col min="10241" max="10241" width="4.1640625" style="163" customWidth="1"/>
    <col min="10242" max="10242" width="6.6640625" style="163" customWidth="1"/>
    <col min="10243" max="10243" width="4.83203125" style="163" customWidth="1"/>
    <col min="10244" max="10244" width="22.83203125" style="163" customWidth="1"/>
    <col min="10245" max="10245" width="9.5" style="163" customWidth="1"/>
    <col min="10246" max="10246" width="10.33203125" style="163" customWidth="1"/>
    <col min="10247" max="10247" width="10.83203125" style="163" customWidth="1"/>
    <col min="10248" max="10248" width="10.1640625" style="163" customWidth="1"/>
    <col min="10249" max="10249" width="10.83203125" style="163" customWidth="1"/>
    <col min="10250" max="10250" width="9.6640625" style="163" customWidth="1"/>
    <col min="10251" max="10251" width="4.6640625" style="163" customWidth="1"/>
    <col min="10252" max="10496" width="9.33203125" style="163"/>
    <col min="10497" max="10497" width="4.1640625" style="163" customWidth="1"/>
    <col min="10498" max="10498" width="6.6640625" style="163" customWidth="1"/>
    <col min="10499" max="10499" width="4.83203125" style="163" customWidth="1"/>
    <col min="10500" max="10500" width="22.83203125" style="163" customWidth="1"/>
    <col min="10501" max="10501" width="9.5" style="163" customWidth="1"/>
    <col min="10502" max="10502" width="10.33203125" style="163" customWidth="1"/>
    <col min="10503" max="10503" width="10.83203125" style="163" customWidth="1"/>
    <col min="10504" max="10504" width="10.1640625" style="163" customWidth="1"/>
    <col min="10505" max="10505" width="10.83203125" style="163" customWidth="1"/>
    <col min="10506" max="10506" width="9.6640625" style="163" customWidth="1"/>
    <col min="10507" max="10507" width="4.6640625" style="163" customWidth="1"/>
    <col min="10508" max="10752" width="9.33203125" style="163"/>
    <col min="10753" max="10753" width="4.1640625" style="163" customWidth="1"/>
    <col min="10754" max="10754" width="6.6640625" style="163" customWidth="1"/>
    <col min="10755" max="10755" width="4.83203125" style="163" customWidth="1"/>
    <col min="10756" max="10756" width="22.83203125" style="163" customWidth="1"/>
    <col min="10757" max="10757" width="9.5" style="163" customWidth="1"/>
    <col min="10758" max="10758" width="10.33203125" style="163" customWidth="1"/>
    <col min="10759" max="10759" width="10.83203125" style="163" customWidth="1"/>
    <col min="10760" max="10760" width="10.1640625" style="163" customWidth="1"/>
    <col min="10761" max="10761" width="10.83203125" style="163" customWidth="1"/>
    <col min="10762" max="10762" width="9.6640625" style="163" customWidth="1"/>
    <col min="10763" max="10763" width="4.6640625" style="163" customWidth="1"/>
    <col min="10764" max="11008" width="9.33203125" style="163"/>
    <col min="11009" max="11009" width="4.1640625" style="163" customWidth="1"/>
    <col min="11010" max="11010" width="6.6640625" style="163" customWidth="1"/>
    <col min="11011" max="11011" width="4.83203125" style="163" customWidth="1"/>
    <col min="11012" max="11012" width="22.83203125" style="163" customWidth="1"/>
    <col min="11013" max="11013" width="9.5" style="163" customWidth="1"/>
    <col min="11014" max="11014" width="10.33203125" style="163" customWidth="1"/>
    <col min="11015" max="11015" width="10.83203125" style="163" customWidth="1"/>
    <col min="11016" max="11016" width="10.1640625" style="163" customWidth="1"/>
    <col min="11017" max="11017" width="10.83203125" style="163" customWidth="1"/>
    <col min="11018" max="11018" width="9.6640625" style="163" customWidth="1"/>
    <col min="11019" max="11019" width="4.6640625" style="163" customWidth="1"/>
    <col min="11020" max="11264" width="9.33203125" style="163"/>
    <col min="11265" max="11265" width="4.1640625" style="163" customWidth="1"/>
    <col min="11266" max="11266" width="6.6640625" style="163" customWidth="1"/>
    <col min="11267" max="11267" width="4.83203125" style="163" customWidth="1"/>
    <col min="11268" max="11268" width="22.83203125" style="163" customWidth="1"/>
    <col min="11269" max="11269" width="9.5" style="163" customWidth="1"/>
    <col min="11270" max="11270" width="10.33203125" style="163" customWidth="1"/>
    <col min="11271" max="11271" width="10.83203125" style="163" customWidth="1"/>
    <col min="11272" max="11272" width="10.1640625" style="163" customWidth="1"/>
    <col min="11273" max="11273" width="10.83203125" style="163" customWidth="1"/>
    <col min="11274" max="11274" width="9.6640625" style="163" customWidth="1"/>
    <col min="11275" max="11275" width="4.6640625" style="163" customWidth="1"/>
    <col min="11276" max="11520" width="9.33203125" style="163"/>
    <col min="11521" max="11521" width="4.1640625" style="163" customWidth="1"/>
    <col min="11522" max="11522" width="6.6640625" style="163" customWidth="1"/>
    <col min="11523" max="11523" width="4.83203125" style="163" customWidth="1"/>
    <col min="11524" max="11524" width="22.83203125" style="163" customWidth="1"/>
    <col min="11525" max="11525" width="9.5" style="163" customWidth="1"/>
    <col min="11526" max="11526" width="10.33203125" style="163" customWidth="1"/>
    <col min="11527" max="11527" width="10.83203125" style="163" customWidth="1"/>
    <col min="11528" max="11528" width="10.1640625" style="163" customWidth="1"/>
    <col min="11529" max="11529" width="10.83203125" style="163" customWidth="1"/>
    <col min="11530" max="11530" width="9.6640625" style="163" customWidth="1"/>
    <col min="11531" max="11531" width="4.6640625" style="163" customWidth="1"/>
    <col min="11532" max="11776" width="9.33203125" style="163"/>
    <col min="11777" max="11777" width="4.1640625" style="163" customWidth="1"/>
    <col min="11778" max="11778" width="6.6640625" style="163" customWidth="1"/>
    <col min="11779" max="11779" width="4.83203125" style="163" customWidth="1"/>
    <col min="11780" max="11780" width="22.83203125" style="163" customWidth="1"/>
    <col min="11781" max="11781" width="9.5" style="163" customWidth="1"/>
    <col min="11782" max="11782" width="10.33203125" style="163" customWidth="1"/>
    <col min="11783" max="11783" width="10.83203125" style="163" customWidth="1"/>
    <col min="11784" max="11784" width="10.1640625" style="163" customWidth="1"/>
    <col min="11785" max="11785" width="10.83203125" style="163" customWidth="1"/>
    <col min="11786" max="11786" width="9.6640625" style="163" customWidth="1"/>
    <col min="11787" max="11787" width="4.6640625" style="163" customWidth="1"/>
    <col min="11788" max="12032" width="9.33203125" style="163"/>
    <col min="12033" max="12033" width="4.1640625" style="163" customWidth="1"/>
    <col min="12034" max="12034" width="6.6640625" style="163" customWidth="1"/>
    <col min="12035" max="12035" width="4.83203125" style="163" customWidth="1"/>
    <col min="12036" max="12036" width="22.83203125" style="163" customWidth="1"/>
    <col min="12037" max="12037" width="9.5" style="163" customWidth="1"/>
    <col min="12038" max="12038" width="10.33203125" style="163" customWidth="1"/>
    <col min="12039" max="12039" width="10.83203125" style="163" customWidth="1"/>
    <col min="12040" max="12040" width="10.1640625" style="163" customWidth="1"/>
    <col min="12041" max="12041" width="10.83203125" style="163" customWidth="1"/>
    <col min="12042" max="12042" width="9.6640625" style="163" customWidth="1"/>
    <col min="12043" max="12043" width="4.6640625" style="163" customWidth="1"/>
    <col min="12044" max="12288" width="9.33203125" style="163"/>
    <col min="12289" max="12289" width="4.1640625" style="163" customWidth="1"/>
    <col min="12290" max="12290" width="6.6640625" style="163" customWidth="1"/>
    <col min="12291" max="12291" width="4.83203125" style="163" customWidth="1"/>
    <col min="12292" max="12292" width="22.83203125" style="163" customWidth="1"/>
    <col min="12293" max="12293" width="9.5" style="163" customWidth="1"/>
    <col min="12294" max="12294" width="10.33203125" style="163" customWidth="1"/>
    <col min="12295" max="12295" width="10.83203125" style="163" customWidth="1"/>
    <col min="12296" max="12296" width="10.1640625" style="163" customWidth="1"/>
    <col min="12297" max="12297" width="10.83203125" style="163" customWidth="1"/>
    <col min="12298" max="12298" width="9.6640625" style="163" customWidth="1"/>
    <col min="12299" max="12299" width="4.6640625" style="163" customWidth="1"/>
    <col min="12300" max="12544" width="9.33203125" style="163"/>
    <col min="12545" max="12545" width="4.1640625" style="163" customWidth="1"/>
    <col min="12546" max="12546" width="6.6640625" style="163" customWidth="1"/>
    <col min="12547" max="12547" width="4.83203125" style="163" customWidth="1"/>
    <col min="12548" max="12548" width="22.83203125" style="163" customWidth="1"/>
    <col min="12549" max="12549" width="9.5" style="163" customWidth="1"/>
    <col min="12550" max="12550" width="10.33203125" style="163" customWidth="1"/>
    <col min="12551" max="12551" width="10.83203125" style="163" customWidth="1"/>
    <col min="12552" max="12552" width="10.1640625" style="163" customWidth="1"/>
    <col min="12553" max="12553" width="10.83203125" style="163" customWidth="1"/>
    <col min="12554" max="12554" width="9.6640625" style="163" customWidth="1"/>
    <col min="12555" max="12555" width="4.6640625" style="163" customWidth="1"/>
    <col min="12556" max="12800" width="9.33203125" style="163"/>
    <col min="12801" max="12801" width="4.1640625" style="163" customWidth="1"/>
    <col min="12802" max="12802" width="6.6640625" style="163" customWidth="1"/>
    <col min="12803" max="12803" width="4.83203125" style="163" customWidth="1"/>
    <col min="12804" max="12804" width="22.83203125" style="163" customWidth="1"/>
    <col min="12805" max="12805" width="9.5" style="163" customWidth="1"/>
    <col min="12806" max="12806" width="10.33203125" style="163" customWidth="1"/>
    <col min="12807" max="12807" width="10.83203125" style="163" customWidth="1"/>
    <col min="12808" max="12808" width="10.1640625" style="163" customWidth="1"/>
    <col min="12809" max="12809" width="10.83203125" style="163" customWidth="1"/>
    <col min="12810" max="12810" width="9.6640625" style="163" customWidth="1"/>
    <col min="12811" max="12811" width="4.6640625" style="163" customWidth="1"/>
    <col min="12812" max="13056" width="9.33203125" style="163"/>
    <col min="13057" max="13057" width="4.1640625" style="163" customWidth="1"/>
    <col min="13058" max="13058" width="6.6640625" style="163" customWidth="1"/>
    <col min="13059" max="13059" width="4.83203125" style="163" customWidth="1"/>
    <col min="13060" max="13060" width="22.83203125" style="163" customWidth="1"/>
    <col min="13061" max="13061" width="9.5" style="163" customWidth="1"/>
    <col min="13062" max="13062" width="10.33203125" style="163" customWidth="1"/>
    <col min="13063" max="13063" width="10.83203125" style="163" customWidth="1"/>
    <col min="13064" max="13064" width="10.1640625" style="163" customWidth="1"/>
    <col min="13065" max="13065" width="10.83203125" style="163" customWidth="1"/>
    <col min="13066" max="13066" width="9.6640625" style="163" customWidth="1"/>
    <col min="13067" max="13067" width="4.6640625" style="163" customWidth="1"/>
    <col min="13068" max="13312" width="9.33203125" style="163"/>
    <col min="13313" max="13313" width="4.1640625" style="163" customWidth="1"/>
    <col min="13314" max="13314" width="6.6640625" style="163" customWidth="1"/>
    <col min="13315" max="13315" width="4.83203125" style="163" customWidth="1"/>
    <col min="13316" max="13316" width="22.83203125" style="163" customWidth="1"/>
    <col min="13317" max="13317" width="9.5" style="163" customWidth="1"/>
    <col min="13318" max="13318" width="10.33203125" style="163" customWidth="1"/>
    <col min="13319" max="13319" width="10.83203125" style="163" customWidth="1"/>
    <col min="13320" max="13320" width="10.1640625" style="163" customWidth="1"/>
    <col min="13321" max="13321" width="10.83203125" style="163" customWidth="1"/>
    <col min="13322" max="13322" width="9.6640625" style="163" customWidth="1"/>
    <col min="13323" max="13323" width="4.6640625" style="163" customWidth="1"/>
    <col min="13324" max="13568" width="9.33203125" style="163"/>
    <col min="13569" max="13569" width="4.1640625" style="163" customWidth="1"/>
    <col min="13570" max="13570" width="6.6640625" style="163" customWidth="1"/>
    <col min="13571" max="13571" width="4.83203125" style="163" customWidth="1"/>
    <col min="13572" max="13572" width="22.83203125" style="163" customWidth="1"/>
    <col min="13573" max="13573" width="9.5" style="163" customWidth="1"/>
    <col min="13574" max="13574" width="10.33203125" style="163" customWidth="1"/>
    <col min="13575" max="13575" width="10.83203125" style="163" customWidth="1"/>
    <col min="13576" max="13576" width="10.1640625" style="163" customWidth="1"/>
    <col min="13577" max="13577" width="10.83203125" style="163" customWidth="1"/>
    <col min="13578" max="13578" width="9.6640625" style="163" customWidth="1"/>
    <col min="13579" max="13579" width="4.6640625" style="163" customWidth="1"/>
    <col min="13580" max="13824" width="9.33203125" style="163"/>
    <col min="13825" max="13825" width="4.1640625" style="163" customWidth="1"/>
    <col min="13826" max="13826" width="6.6640625" style="163" customWidth="1"/>
    <col min="13827" max="13827" width="4.83203125" style="163" customWidth="1"/>
    <col min="13828" max="13828" width="22.83203125" style="163" customWidth="1"/>
    <col min="13829" max="13829" width="9.5" style="163" customWidth="1"/>
    <col min="13830" max="13830" width="10.33203125" style="163" customWidth="1"/>
    <col min="13831" max="13831" width="10.83203125" style="163" customWidth="1"/>
    <col min="13832" max="13832" width="10.1640625" style="163" customWidth="1"/>
    <col min="13833" max="13833" width="10.83203125" style="163" customWidth="1"/>
    <col min="13834" max="13834" width="9.6640625" style="163" customWidth="1"/>
    <col min="13835" max="13835" width="4.6640625" style="163" customWidth="1"/>
    <col min="13836" max="14080" width="9.33203125" style="163"/>
    <col min="14081" max="14081" width="4.1640625" style="163" customWidth="1"/>
    <col min="14082" max="14082" width="6.6640625" style="163" customWidth="1"/>
    <col min="14083" max="14083" width="4.83203125" style="163" customWidth="1"/>
    <col min="14084" max="14084" width="22.83203125" style="163" customWidth="1"/>
    <col min="14085" max="14085" width="9.5" style="163" customWidth="1"/>
    <col min="14086" max="14086" width="10.33203125" style="163" customWidth="1"/>
    <col min="14087" max="14087" width="10.83203125" style="163" customWidth="1"/>
    <col min="14088" max="14088" width="10.1640625" style="163" customWidth="1"/>
    <col min="14089" max="14089" width="10.83203125" style="163" customWidth="1"/>
    <col min="14090" max="14090" width="9.6640625" style="163" customWidth="1"/>
    <col min="14091" max="14091" width="4.6640625" style="163" customWidth="1"/>
    <col min="14092" max="14336" width="9.33203125" style="163"/>
    <col min="14337" max="14337" width="4.1640625" style="163" customWidth="1"/>
    <col min="14338" max="14338" width="6.6640625" style="163" customWidth="1"/>
    <col min="14339" max="14339" width="4.83203125" style="163" customWidth="1"/>
    <col min="14340" max="14340" width="22.83203125" style="163" customWidth="1"/>
    <col min="14341" max="14341" width="9.5" style="163" customWidth="1"/>
    <col min="14342" max="14342" width="10.33203125" style="163" customWidth="1"/>
    <col min="14343" max="14343" width="10.83203125" style="163" customWidth="1"/>
    <col min="14344" max="14344" width="10.1640625" style="163" customWidth="1"/>
    <col min="14345" max="14345" width="10.83203125" style="163" customWidth="1"/>
    <col min="14346" max="14346" width="9.6640625" style="163" customWidth="1"/>
    <col min="14347" max="14347" width="4.6640625" style="163" customWidth="1"/>
    <col min="14348" max="14592" width="9.33203125" style="163"/>
    <col min="14593" max="14593" width="4.1640625" style="163" customWidth="1"/>
    <col min="14594" max="14594" width="6.6640625" style="163" customWidth="1"/>
    <col min="14595" max="14595" width="4.83203125" style="163" customWidth="1"/>
    <col min="14596" max="14596" width="22.83203125" style="163" customWidth="1"/>
    <col min="14597" max="14597" width="9.5" style="163" customWidth="1"/>
    <col min="14598" max="14598" width="10.33203125" style="163" customWidth="1"/>
    <col min="14599" max="14599" width="10.83203125" style="163" customWidth="1"/>
    <col min="14600" max="14600" width="10.1640625" style="163" customWidth="1"/>
    <col min="14601" max="14601" width="10.83203125" style="163" customWidth="1"/>
    <col min="14602" max="14602" width="9.6640625" style="163" customWidth="1"/>
    <col min="14603" max="14603" width="4.6640625" style="163" customWidth="1"/>
    <col min="14604" max="14848" width="9.33203125" style="163"/>
    <col min="14849" max="14849" width="4.1640625" style="163" customWidth="1"/>
    <col min="14850" max="14850" width="6.6640625" style="163" customWidth="1"/>
    <col min="14851" max="14851" width="4.83203125" style="163" customWidth="1"/>
    <col min="14852" max="14852" width="22.83203125" style="163" customWidth="1"/>
    <col min="14853" max="14853" width="9.5" style="163" customWidth="1"/>
    <col min="14854" max="14854" width="10.33203125" style="163" customWidth="1"/>
    <col min="14855" max="14855" width="10.83203125" style="163" customWidth="1"/>
    <col min="14856" max="14856" width="10.1640625" style="163" customWidth="1"/>
    <col min="14857" max="14857" width="10.83203125" style="163" customWidth="1"/>
    <col min="14858" max="14858" width="9.6640625" style="163" customWidth="1"/>
    <col min="14859" max="14859" width="4.6640625" style="163" customWidth="1"/>
    <col min="14860" max="15104" width="9.33203125" style="163"/>
    <col min="15105" max="15105" width="4.1640625" style="163" customWidth="1"/>
    <col min="15106" max="15106" width="6.6640625" style="163" customWidth="1"/>
    <col min="15107" max="15107" width="4.83203125" style="163" customWidth="1"/>
    <col min="15108" max="15108" width="22.83203125" style="163" customWidth="1"/>
    <col min="15109" max="15109" width="9.5" style="163" customWidth="1"/>
    <col min="15110" max="15110" width="10.33203125" style="163" customWidth="1"/>
    <col min="15111" max="15111" width="10.83203125" style="163" customWidth="1"/>
    <col min="15112" max="15112" width="10.1640625" style="163" customWidth="1"/>
    <col min="15113" max="15113" width="10.83203125" style="163" customWidth="1"/>
    <col min="15114" max="15114" width="9.6640625" style="163" customWidth="1"/>
    <col min="15115" max="15115" width="4.6640625" style="163" customWidth="1"/>
    <col min="15116" max="15360" width="9.33203125" style="163"/>
    <col min="15361" max="15361" width="4.1640625" style="163" customWidth="1"/>
    <col min="15362" max="15362" width="6.6640625" style="163" customWidth="1"/>
    <col min="15363" max="15363" width="4.83203125" style="163" customWidth="1"/>
    <col min="15364" max="15364" width="22.83203125" style="163" customWidth="1"/>
    <col min="15365" max="15365" width="9.5" style="163" customWidth="1"/>
    <col min="15366" max="15366" width="10.33203125" style="163" customWidth="1"/>
    <col min="15367" max="15367" width="10.83203125" style="163" customWidth="1"/>
    <col min="15368" max="15368" width="10.1640625" style="163" customWidth="1"/>
    <col min="15369" max="15369" width="10.83203125" style="163" customWidth="1"/>
    <col min="15370" max="15370" width="9.6640625" style="163" customWidth="1"/>
    <col min="15371" max="15371" width="4.6640625" style="163" customWidth="1"/>
    <col min="15372" max="15616" width="9.33203125" style="163"/>
    <col min="15617" max="15617" width="4.1640625" style="163" customWidth="1"/>
    <col min="15618" max="15618" width="6.6640625" style="163" customWidth="1"/>
    <col min="15619" max="15619" width="4.83203125" style="163" customWidth="1"/>
    <col min="15620" max="15620" width="22.83203125" style="163" customWidth="1"/>
    <col min="15621" max="15621" width="9.5" style="163" customWidth="1"/>
    <col min="15622" max="15622" width="10.33203125" style="163" customWidth="1"/>
    <col min="15623" max="15623" width="10.83203125" style="163" customWidth="1"/>
    <col min="15624" max="15624" width="10.1640625" style="163" customWidth="1"/>
    <col min="15625" max="15625" width="10.83203125" style="163" customWidth="1"/>
    <col min="15626" max="15626" width="9.6640625" style="163" customWidth="1"/>
    <col min="15627" max="15627" width="4.6640625" style="163" customWidth="1"/>
    <col min="15628" max="15872" width="9.33203125" style="163"/>
    <col min="15873" max="15873" width="4.1640625" style="163" customWidth="1"/>
    <col min="15874" max="15874" width="6.6640625" style="163" customWidth="1"/>
    <col min="15875" max="15875" width="4.83203125" style="163" customWidth="1"/>
    <col min="15876" max="15876" width="22.83203125" style="163" customWidth="1"/>
    <col min="15877" max="15877" width="9.5" style="163" customWidth="1"/>
    <col min="15878" max="15878" width="10.33203125" style="163" customWidth="1"/>
    <col min="15879" max="15879" width="10.83203125" style="163" customWidth="1"/>
    <col min="15880" max="15880" width="10.1640625" style="163" customWidth="1"/>
    <col min="15881" max="15881" width="10.83203125" style="163" customWidth="1"/>
    <col min="15882" max="15882" width="9.6640625" style="163" customWidth="1"/>
    <col min="15883" max="15883" width="4.6640625" style="163" customWidth="1"/>
    <col min="15884" max="16128" width="9.33203125" style="163"/>
    <col min="16129" max="16129" width="4.1640625" style="163" customWidth="1"/>
    <col min="16130" max="16130" width="6.6640625" style="163" customWidth="1"/>
    <col min="16131" max="16131" width="4.83203125" style="163" customWidth="1"/>
    <col min="16132" max="16132" width="22.83203125" style="163" customWidth="1"/>
    <col min="16133" max="16133" width="9.5" style="163" customWidth="1"/>
    <col min="16134" max="16134" width="10.33203125" style="163" customWidth="1"/>
    <col min="16135" max="16135" width="10.83203125" style="163" customWidth="1"/>
    <col min="16136" max="16136" width="10.1640625" style="163" customWidth="1"/>
    <col min="16137" max="16137" width="10.83203125" style="163" customWidth="1"/>
    <col min="16138" max="16138" width="9.6640625" style="163" customWidth="1"/>
    <col min="16139" max="16139" width="4.6640625" style="163" customWidth="1"/>
    <col min="16140" max="16384" width="9.33203125" style="163"/>
  </cols>
  <sheetData>
    <row r="1" spans="1:14">
      <c r="A1" s="1123" t="s">
        <v>559</v>
      </c>
      <c r="B1" s="766"/>
      <c r="C1" s="766"/>
      <c r="D1" s="766"/>
      <c r="E1" s="766"/>
      <c r="F1" s="766"/>
      <c r="G1" s="766"/>
      <c r="H1" s="766"/>
      <c r="I1" s="766"/>
      <c r="J1" s="766"/>
      <c r="K1" s="1124">
        <v>41</v>
      </c>
    </row>
    <row r="2" spans="1:14">
      <c r="A2" s="1125" t="s">
        <v>1811</v>
      </c>
      <c r="B2" s="1126"/>
      <c r="C2" s="1126"/>
      <c r="D2" s="1127"/>
      <c r="E2" s="1127"/>
      <c r="F2" s="1127"/>
      <c r="G2" s="1127"/>
      <c r="H2" s="1127"/>
      <c r="I2" s="1127"/>
      <c r="J2" s="1127"/>
      <c r="K2" s="1128"/>
    </row>
    <row r="3" spans="1:14">
      <c r="A3" s="1129" t="s">
        <v>710</v>
      </c>
      <c r="B3" s="1130"/>
      <c r="C3" s="1130"/>
      <c r="D3" s="1130"/>
      <c r="E3" s="1130"/>
      <c r="F3" s="1130"/>
      <c r="G3" s="1130"/>
      <c r="H3" s="1130"/>
      <c r="I3" s="1130"/>
      <c r="J3" s="1130"/>
      <c r="K3" s="1131"/>
    </row>
    <row r="4" spans="1:14" ht="5.0999999999999996" customHeight="1">
      <c r="A4" s="1132"/>
      <c r="B4" s="1133"/>
      <c r="C4" s="1133"/>
      <c r="D4" s="1133"/>
      <c r="E4" s="1133"/>
      <c r="F4" s="1133"/>
      <c r="G4" s="1133"/>
      <c r="H4" s="1133"/>
      <c r="I4" s="1133"/>
      <c r="J4" s="1133"/>
      <c r="K4" s="1134"/>
      <c r="L4" s="767"/>
      <c r="M4" s="767"/>
      <c r="N4" s="767"/>
    </row>
    <row r="5" spans="1:14">
      <c r="A5" s="1135" t="s">
        <v>386</v>
      </c>
      <c r="B5" s="767" t="s">
        <v>1715</v>
      </c>
      <c r="C5" s="767"/>
      <c r="D5" s="767"/>
      <c r="E5" s="767"/>
      <c r="F5" s="767"/>
      <c r="G5" s="767"/>
      <c r="H5" s="767"/>
      <c r="I5" s="767"/>
      <c r="J5" s="767"/>
      <c r="K5" s="1136"/>
      <c r="L5" s="767"/>
      <c r="M5" s="767"/>
      <c r="N5" s="767"/>
    </row>
    <row r="6" spans="1:14">
      <c r="A6" s="1137" t="s">
        <v>1716</v>
      </c>
      <c r="B6" s="767"/>
      <c r="C6" s="767"/>
      <c r="D6" s="767"/>
      <c r="E6" s="767"/>
      <c r="F6" s="767"/>
      <c r="G6" s="767"/>
      <c r="H6" s="767"/>
      <c r="I6" s="767"/>
      <c r="J6" s="767"/>
      <c r="K6" s="1136"/>
      <c r="L6" s="767"/>
      <c r="M6" s="767"/>
      <c r="N6" s="767"/>
    </row>
    <row r="7" spans="1:14" ht="5.0999999999999996" customHeight="1">
      <c r="A7" s="1137"/>
      <c r="B7" s="767"/>
      <c r="C7" s="767"/>
      <c r="D7" s="767"/>
      <c r="E7" s="767"/>
      <c r="F7" s="767"/>
      <c r="G7" s="767"/>
      <c r="H7" s="767"/>
      <c r="I7" s="767"/>
      <c r="J7" s="767"/>
      <c r="K7" s="1136"/>
      <c r="L7" s="767"/>
      <c r="M7" s="767"/>
      <c r="N7" s="767"/>
    </row>
    <row r="8" spans="1:14">
      <c r="A8" s="1135" t="s">
        <v>387</v>
      </c>
      <c r="B8" s="767" t="s">
        <v>1717</v>
      </c>
      <c r="C8" s="767"/>
      <c r="D8" s="767"/>
      <c r="E8" s="767"/>
      <c r="F8" s="767"/>
      <c r="G8" s="767"/>
      <c r="H8" s="767"/>
      <c r="I8" s="767"/>
      <c r="J8" s="767"/>
      <c r="K8" s="1136"/>
      <c r="L8" s="767"/>
      <c r="M8" s="767"/>
      <c r="N8" s="767"/>
    </row>
    <row r="9" spans="1:14">
      <c r="A9" s="1137" t="s">
        <v>1718</v>
      </c>
      <c r="B9" s="767"/>
      <c r="C9" s="767"/>
      <c r="D9" s="767"/>
      <c r="E9" s="767"/>
      <c r="F9" s="767"/>
      <c r="G9" s="767"/>
      <c r="H9" s="767"/>
      <c r="I9" s="767"/>
      <c r="J9" s="767"/>
      <c r="K9" s="1136"/>
      <c r="L9" s="767"/>
      <c r="M9" s="767"/>
      <c r="N9" s="767"/>
    </row>
    <row r="10" spans="1:14">
      <c r="A10" s="1137" t="s">
        <v>1719</v>
      </c>
      <c r="B10" s="767"/>
      <c r="C10" s="767"/>
      <c r="D10" s="767"/>
      <c r="E10" s="767"/>
      <c r="F10" s="767"/>
      <c r="G10" s="767"/>
      <c r="H10" s="767"/>
      <c r="I10" s="767"/>
      <c r="J10" s="767"/>
      <c r="K10" s="1136"/>
      <c r="L10" s="767"/>
      <c r="M10" s="767"/>
      <c r="N10" s="767"/>
    </row>
    <row r="11" spans="1:14" ht="5.0999999999999996" customHeight="1">
      <c r="A11" s="1137"/>
      <c r="B11" s="767"/>
      <c r="C11" s="767"/>
      <c r="D11" s="767"/>
      <c r="E11" s="767"/>
      <c r="F11" s="767"/>
      <c r="G11" s="767"/>
      <c r="H11" s="767"/>
      <c r="I11" s="767"/>
      <c r="J11" s="767"/>
      <c r="K11" s="1136"/>
      <c r="L11" s="767"/>
      <c r="M11" s="767"/>
      <c r="N11" s="767"/>
    </row>
    <row r="12" spans="1:14">
      <c r="A12" s="1135" t="s">
        <v>388</v>
      </c>
      <c r="B12" s="767" t="s">
        <v>1708</v>
      </c>
      <c r="C12" s="767"/>
      <c r="D12" s="767"/>
      <c r="E12" s="767"/>
      <c r="F12" s="767"/>
      <c r="G12" s="767"/>
      <c r="H12" s="767"/>
      <c r="I12" s="767"/>
      <c r="J12" s="767"/>
      <c r="K12" s="1136"/>
      <c r="L12" s="767"/>
      <c r="M12" s="767"/>
      <c r="N12" s="767"/>
    </row>
    <row r="13" spans="1:14">
      <c r="A13" s="1138" t="s">
        <v>1709</v>
      </c>
      <c r="B13" s="767"/>
      <c r="C13" s="767"/>
      <c r="D13" s="767"/>
      <c r="E13" s="767"/>
      <c r="F13" s="767"/>
      <c r="G13" s="767"/>
      <c r="H13" s="767"/>
      <c r="I13" s="767"/>
      <c r="J13" s="767"/>
      <c r="K13" s="1136"/>
      <c r="L13" s="767"/>
      <c r="M13" s="767"/>
      <c r="N13" s="767"/>
    </row>
    <row r="14" spans="1:14" ht="5.0999999999999996" customHeight="1">
      <c r="A14" s="1137"/>
      <c r="B14" s="767"/>
      <c r="C14" s="767"/>
      <c r="D14" s="767"/>
      <c r="E14" s="767"/>
      <c r="F14" s="767"/>
      <c r="G14" s="767"/>
      <c r="H14" s="767"/>
      <c r="I14" s="767"/>
      <c r="J14" s="767"/>
      <c r="K14" s="1136"/>
      <c r="L14" s="767"/>
      <c r="M14" s="767"/>
      <c r="N14" s="767"/>
    </row>
    <row r="15" spans="1:14">
      <c r="A15" s="1135" t="s">
        <v>389</v>
      </c>
      <c r="B15" s="767" t="s">
        <v>1720</v>
      </c>
      <c r="C15" s="767"/>
      <c r="D15" s="767"/>
      <c r="E15" s="767"/>
      <c r="F15" s="767"/>
      <c r="G15" s="767"/>
      <c r="H15" s="767"/>
      <c r="I15" s="767"/>
      <c r="J15" s="767"/>
      <c r="K15" s="1136"/>
      <c r="L15" s="767"/>
      <c r="M15" s="767"/>
      <c r="N15" s="767"/>
    </row>
    <row r="16" spans="1:14">
      <c r="A16" s="1137" t="s">
        <v>1713</v>
      </c>
      <c r="B16" s="767"/>
      <c r="C16" s="767"/>
      <c r="D16" s="767"/>
      <c r="E16" s="767"/>
      <c r="F16" s="767"/>
      <c r="G16" s="767"/>
      <c r="H16" s="767"/>
      <c r="I16" s="767"/>
      <c r="J16" s="767"/>
      <c r="K16" s="1136"/>
      <c r="L16" s="767"/>
      <c r="M16" s="767"/>
      <c r="N16" s="767"/>
    </row>
    <row r="17" spans="1:14" ht="5.0999999999999996" customHeight="1">
      <c r="A17" s="1139"/>
      <c r="B17" s="1140"/>
      <c r="C17" s="1140"/>
      <c r="D17" s="1140"/>
      <c r="E17" s="1140"/>
      <c r="F17" s="1140"/>
      <c r="G17" s="1140"/>
      <c r="H17" s="1140"/>
      <c r="I17" s="1140"/>
      <c r="J17" s="1140"/>
      <c r="K17" s="1141"/>
      <c r="L17" s="767"/>
      <c r="M17" s="767"/>
      <c r="N17" s="767"/>
    </row>
    <row r="18" spans="1:14" ht="10.5" customHeight="1">
      <c r="A18" s="1142"/>
      <c r="B18" s="1143"/>
      <c r="C18" s="1144"/>
      <c r="D18" s="1134"/>
      <c r="E18" s="1145"/>
      <c r="F18" s="1146" t="s">
        <v>1674</v>
      </c>
      <c r="G18" s="1147"/>
      <c r="H18" s="1146" t="s">
        <v>1675</v>
      </c>
      <c r="I18" s="1147"/>
      <c r="J18" s="1134"/>
      <c r="K18" s="1142"/>
      <c r="L18" s="767"/>
      <c r="M18" s="767"/>
      <c r="N18" s="767"/>
    </row>
    <row r="19" spans="1:14" ht="10.5" customHeight="1">
      <c r="A19" s="1148"/>
      <c r="B19" s="1149"/>
      <c r="C19" s="1150"/>
      <c r="D19" s="1136"/>
      <c r="E19" s="1148" t="s">
        <v>1357</v>
      </c>
      <c r="F19" s="1129" t="s">
        <v>1676</v>
      </c>
      <c r="G19" s="1131"/>
      <c r="H19" s="1129" t="s">
        <v>1676</v>
      </c>
      <c r="I19" s="1131"/>
      <c r="J19" s="1151" t="s">
        <v>1357</v>
      </c>
      <c r="K19" s="1148"/>
      <c r="L19" s="767"/>
      <c r="M19" s="767"/>
      <c r="N19" s="767"/>
    </row>
    <row r="20" spans="1:14" ht="10.5" customHeight="1">
      <c r="A20" s="1148" t="s">
        <v>639</v>
      </c>
      <c r="B20" s="1149" t="s">
        <v>784</v>
      </c>
      <c r="C20" s="1150"/>
      <c r="D20" s="1136"/>
      <c r="E20" s="1148" t="s">
        <v>1677</v>
      </c>
      <c r="F20" s="1148" t="s">
        <v>1678</v>
      </c>
      <c r="G20" s="1148"/>
      <c r="H20" s="1148"/>
      <c r="I20" s="1148"/>
      <c r="J20" s="1151" t="s">
        <v>1502</v>
      </c>
      <c r="K20" s="1148" t="s">
        <v>639</v>
      </c>
      <c r="L20" s="767"/>
      <c r="M20" s="767"/>
      <c r="N20" s="767"/>
    </row>
    <row r="21" spans="1:14" ht="10.5" customHeight="1">
      <c r="A21" s="1148" t="s">
        <v>642</v>
      </c>
      <c r="B21" s="1149" t="s">
        <v>788</v>
      </c>
      <c r="C21" s="1150"/>
      <c r="D21" s="1151" t="s">
        <v>785</v>
      </c>
      <c r="E21" s="1148" t="s">
        <v>1497</v>
      </c>
      <c r="F21" s="1148" t="s">
        <v>1679</v>
      </c>
      <c r="G21" s="1148" t="s">
        <v>1680</v>
      </c>
      <c r="H21" s="1148" t="s">
        <v>1681</v>
      </c>
      <c r="I21" s="1148" t="s">
        <v>1680</v>
      </c>
      <c r="J21" s="1151" t="s">
        <v>1682</v>
      </c>
      <c r="K21" s="1148" t="s">
        <v>642</v>
      </c>
      <c r="L21" s="767"/>
      <c r="M21" s="767"/>
      <c r="N21" s="767"/>
    </row>
    <row r="22" spans="1:14" ht="10.5" customHeight="1">
      <c r="A22" s="1152"/>
      <c r="B22" s="1152"/>
      <c r="C22" s="767"/>
      <c r="D22" s="1136"/>
      <c r="E22" s="1148" t="s">
        <v>789</v>
      </c>
      <c r="F22" s="1148" t="s">
        <v>919</v>
      </c>
      <c r="G22" s="1148" t="s">
        <v>1683</v>
      </c>
      <c r="H22" s="1148"/>
      <c r="I22" s="1148" t="s">
        <v>1684</v>
      </c>
      <c r="J22" s="1151" t="s">
        <v>1685</v>
      </c>
      <c r="K22" s="1152"/>
      <c r="L22" s="767"/>
      <c r="M22" s="767"/>
      <c r="N22" s="767"/>
    </row>
    <row r="23" spans="1:14" ht="10.5" customHeight="1" thickBot="1">
      <c r="A23" s="1153"/>
      <c r="B23" s="1153"/>
      <c r="C23" s="1140"/>
      <c r="D23" s="1154" t="s">
        <v>651</v>
      </c>
      <c r="E23" s="1148" t="s">
        <v>652</v>
      </c>
      <c r="F23" s="1148" t="s">
        <v>653</v>
      </c>
      <c r="G23" s="1148" t="s">
        <v>654</v>
      </c>
      <c r="H23" s="1148" t="s">
        <v>655</v>
      </c>
      <c r="I23" s="1148" t="s">
        <v>656</v>
      </c>
      <c r="J23" s="1148" t="s">
        <v>1087</v>
      </c>
      <c r="K23" s="1153"/>
      <c r="L23" s="767"/>
      <c r="M23" s="767"/>
      <c r="N23" s="767"/>
    </row>
    <row r="24" spans="1:14">
      <c r="A24" s="1152"/>
      <c r="B24" s="1136"/>
      <c r="C24" s="831"/>
      <c r="D24" s="1155" t="s">
        <v>1650</v>
      </c>
      <c r="E24" s="1156"/>
      <c r="F24" s="1157"/>
      <c r="G24" s="1157"/>
      <c r="H24" s="1157"/>
      <c r="I24" s="1157"/>
      <c r="J24" s="1158"/>
      <c r="K24" s="1136"/>
      <c r="L24" s="767"/>
      <c r="M24" s="767"/>
      <c r="N24" s="767"/>
    </row>
    <row r="25" spans="1:14" ht="10.5" customHeight="1">
      <c r="A25" s="1159">
        <v>1</v>
      </c>
      <c r="B25" s="1160"/>
      <c r="C25" s="1161">
        <v>-3</v>
      </c>
      <c r="D25" s="1140" t="s">
        <v>1579</v>
      </c>
      <c r="E25" s="1162"/>
      <c r="F25" s="1141"/>
      <c r="G25" s="1141"/>
      <c r="H25" s="1141"/>
      <c r="I25" s="1141"/>
      <c r="J25" s="1163"/>
      <c r="K25" s="1154">
        <v>1</v>
      </c>
      <c r="L25" s="767"/>
      <c r="M25" s="767"/>
      <c r="N25" s="767"/>
    </row>
    <row r="26" spans="1:14" ht="10.5" customHeight="1">
      <c r="A26" s="1159">
        <v>2</v>
      </c>
      <c r="B26" s="1160"/>
      <c r="C26" s="1161">
        <f t="shared" ref="C26:C31" si="0">C25-1</f>
        <v>-4</v>
      </c>
      <c r="D26" s="1140" t="s">
        <v>1580</v>
      </c>
      <c r="E26" s="1162"/>
      <c r="F26" s="1164" t="s">
        <v>1812</v>
      </c>
      <c r="G26" s="1141"/>
      <c r="H26" s="1141"/>
      <c r="I26" s="1141"/>
      <c r="J26" s="1163"/>
      <c r="K26" s="1154">
        <v>2</v>
      </c>
      <c r="L26" s="767"/>
      <c r="M26" s="767"/>
      <c r="N26" s="767"/>
    </row>
    <row r="27" spans="1:14" ht="10.5" customHeight="1">
      <c r="A27" s="1159">
        <v>3</v>
      </c>
      <c r="B27" s="1160"/>
      <c r="C27" s="1161">
        <f t="shared" si="0"/>
        <v>-5</v>
      </c>
      <c r="D27" s="1140" t="s">
        <v>1581</v>
      </c>
      <c r="E27" s="1162"/>
      <c r="F27" s="1164" t="s">
        <v>1813</v>
      </c>
      <c r="G27" s="1141"/>
      <c r="H27" s="1141"/>
      <c r="I27" s="1141"/>
      <c r="J27" s="1163"/>
      <c r="K27" s="1154">
        <v>3</v>
      </c>
      <c r="L27" s="767"/>
      <c r="M27" s="767"/>
      <c r="N27" s="767"/>
    </row>
    <row r="28" spans="1:14" ht="10.5" customHeight="1">
      <c r="A28" s="1159">
        <v>4</v>
      </c>
      <c r="B28" s="1160"/>
      <c r="C28" s="1161">
        <f t="shared" si="0"/>
        <v>-6</v>
      </c>
      <c r="D28" s="1140" t="s">
        <v>1582</v>
      </c>
      <c r="E28" s="1162"/>
      <c r="F28" s="1141"/>
      <c r="G28" s="1141"/>
      <c r="H28" s="1141"/>
      <c r="I28" s="1141"/>
      <c r="J28" s="1163"/>
      <c r="K28" s="1154">
        <v>4</v>
      </c>
      <c r="L28" s="767"/>
      <c r="M28" s="767"/>
      <c r="N28" s="767"/>
    </row>
    <row r="29" spans="1:14" ht="10.5" customHeight="1">
      <c r="A29" s="1159">
        <v>5</v>
      </c>
      <c r="B29" s="1160"/>
      <c r="C29" s="1161">
        <f t="shared" si="0"/>
        <v>-7</v>
      </c>
      <c r="D29" s="1140" t="s">
        <v>1583</v>
      </c>
      <c r="E29" s="1162"/>
      <c r="F29" s="1141"/>
      <c r="G29" s="1141"/>
      <c r="H29" s="1141"/>
      <c r="I29" s="1141"/>
      <c r="J29" s="1163"/>
      <c r="K29" s="1154">
        <v>5</v>
      </c>
      <c r="L29" s="767"/>
      <c r="M29" s="767"/>
      <c r="N29" s="767"/>
    </row>
    <row r="30" spans="1:14" ht="10.5" customHeight="1">
      <c r="A30" s="1159">
        <v>6</v>
      </c>
      <c r="B30" s="1160"/>
      <c r="C30" s="1161">
        <f t="shared" si="0"/>
        <v>-8</v>
      </c>
      <c r="D30" s="1140" t="s">
        <v>1584</v>
      </c>
      <c r="E30" s="1162"/>
      <c r="F30" s="1141"/>
      <c r="G30" s="1141"/>
      <c r="H30" s="1141"/>
      <c r="I30" s="1141"/>
      <c r="J30" s="1163"/>
      <c r="K30" s="1154">
        <v>6</v>
      </c>
      <c r="L30" s="767"/>
      <c r="M30" s="767"/>
      <c r="N30" s="767"/>
    </row>
    <row r="31" spans="1:14" ht="10.5" customHeight="1">
      <c r="A31" s="1159">
        <v>7</v>
      </c>
      <c r="B31" s="1160"/>
      <c r="C31" s="1161">
        <f t="shared" si="0"/>
        <v>-9</v>
      </c>
      <c r="D31" s="1140" t="s">
        <v>1585</v>
      </c>
      <c r="E31" s="1162"/>
      <c r="F31" s="1141"/>
      <c r="G31" s="1141"/>
      <c r="H31" s="1141"/>
      <c r="I31" s="1141"/>
      <c r="J31" s="1163"/>
      <c r="K31" s="1154">
        <v>7</v>
      </c>
      <c r="L31" s="767"/>
      <c r="M31" s="767"/>
      <c r="N31" s="767"/>
    </row>
    <row r="32" spans="1:14" ht="10.5" customHeight="1">
      <c r="A32" s="1159">
        <v>8</v>
      </c>
      <c r="B32" s="1160"/>
      <c r="C32" s="1161">
        <v>-11</v>
      </c>
      <c r="D32" s="1140" t="s">
        <v>1586</v>
      </c>
      <c r="E32" s="1162"/>
      <c r="F32" s="1141"/>
      <c r="G32" s="1141"/>
      <c r="H32" s="1141"/>
      <c r="I32" s="1141"/>
      <c r="J32" s="1163"/>
      <c r="K32" s="1154">
        <v>8</v>
      </c>
      <c r="L32" s="767"/>
      <c r="M32" s="767"/>
      <c r="N32" s="767"/>
    </row>
    <row r="33" spans="1:14" ht="10.5" customHeight="1">
      <c r="A33" s="1159">
        <v>9</v>
      </c>
      <c r="B33" s="1160"/>
      <c r="C33" s="1161">
        <v>-13</v>
      </c>
      <c r="D33" s="1140" t="s">
        <v>1587</v>
      </c>
      <c r="E33" s="1162"/>
      <c r="F33" s="1141"/>
      <c r="G33" s="1141"/>
      <c r="H33" s="1141"/>
      <c r="I33" s="1141"/>
      <c r="J33" s="1163"/>
      <c r="K33" s="1154">
        <v>9</v>
      </c>
      <c r="L33" s="767"/>
      <c r="M33" s="767"/>
      <c r="N33" s="767"/>
    </row>
    <row r="34" spans="1:14" ht="10.5" customHeight="1">
      <c r="A34" s="1159">
        <v>10</v>
      </c>
      <c r="B34" s="1160"/>
      <c r="C34" s="1161">
        <v>-16</v>
      </c>
      <c r="D34" s="1140" t="s">
        <v>1588</v>
      </c>
      <c r="E34" s="1162"/>
      <c r="F34" s="1141"/>
      <c r="G34" s="1141"/>
      <c r="H34" s="1141"/>
      <c r="I34" s="1141"/>
      <c r="J34" s="1163"/>
      <c r="K34" s="1154">
        <v>10</v>
      </c>
      <c r="L34" s="767"/>
      <c r="M34" s="767"/>
      <c r="N34" s="767"/>
    </row>
    <row r="35" spans="1:14" ht="10.5" customHeight="1">
      <c r="A35" s="1159">
        <v>11</v>
      </c>
      <c r="B35" s="1160"/>
      <c r="C35" s="1161">
        <f>C34-1</f>
        <v>-17</v>
      </c>
      <c r="D35" s="1140" t="s">
        <v>1589</v>
      </c>
      <c r="E35" s="1162"/>
      <c r="F35" s="1141"/>
      <c r="G35" s="1141"/>
      <c r="H35" s="1141"/>
      <c r="I35" s="1141"/>
      <c r="J35" s="1163"/>
      <c r="K35" s="1154">
        <v>11</v>
      </c>
      <c r="L35" s="767"/>
      <c r="M35" s="767"/>
      <c r="N35" s="767"/>
    </row>
    <row r="36" spans="1:14" ht="10.5" customHeight="1">
      <c r="A36" s="1159">
        <v>12</v>
      </c>
      <c r="B36" s="1160"/>
      <c r="C36" s="1161">
        <f>C35-1</f>
        <v>-18</v>
      </c>
      <c r="D36" s="1140" t="s">
        <v>1590</v>
      </c>
      <c r="E36" s="1162"/>
      <c r="F36" s="1141"/>
      <c r="G36" s="1141"/>
      <c r="H36" s="1141"/>
      <c r="I36" s="1141"/>
      <c r="J36" s="1163"/>
      <c r="K36" s="1154">
        <v>12</v>
      </c>
      <c r="L36" s="767"/>
      <c r="M36" s="767"/>
      <c r="N36" s="767"/>
    </row>
    <row r="37" spans="1:14" ht="10.5" customHeight="1">
      <c r="A37" s="1159">
        <v>13</v>
      </c>
      <c r="B37" s="1160"/>
      <c r="C37" s="1161">
        <f>C36-1</f>
        <v>-19</v>
      </c>
      <c r="D37" s="1140" t="s">
        <v>1591</v>
      </c>
      <c r="E37" s="1162"/>
      <c r="F37" s="1141"/>
      <c r="G37" s="1141"/>
      <c r="H37" s="1141"/>
      <c r="I37" s="1141"/>
      <c r="J37" s="1163"/>
      <c r="K37" s="1154">
        <v>13</v>
      </c>
      <c r="L37" s="767"/>
      <c r="M37" s="767"/>
      <c r="N37" s="767"/>
    </row>
    <row r="38" spans="1:14" ht="10.5" customHeight="1">
      <c r="A38" s="1159">
        <v>14</v>
      </c>
      <c r="B38" s="1160"/>
      <c r="C38" s="1161">
        <f>C37-1</f>
        <v>-20</v>
      </c>
      <c r="D38" s="1140" t="s">
        <v>1592</v>
      </c>
      <c r="E38" s="1162"/>
      <c r="F38" s="1141"/>
      <c r="G38" s="1141"/>
      <c r="H38" s="1141"/>
      <c r="I38" s="1141"/>
      <c r="J38" s="1163"/>
      <c r="K38" s="1154">
        <v>14</v>
      </c>
      <c r="L38" s="767"/>
      <c r="M38" s="767"/>
      <c r="N38" s="767"/>
    </row>
    <row r="39" spans="1:14" ht="10.5" customHeight="1">
      <c r="A39" s="1159">
        <v>15</v>
      </c>
      <c r="B39" s="1160"/>
      <c r="C39" s="1161">
        <v>-22</v>
      </c>
      <c r="D39" s="1140" t="s">
        <v>1593</v>
      </c>
      <c r="E39" s="1162"/>
      <c r="F39" s="1141"/>
      <c r="G39" s="1141"/>
      <c r="H39" s="1141"/>
      <c r="I39" s="1141"/>
      <c r="J39" s="1163"/>
      <c r="K39" s="1154">
        <v>15</v>
      </c>
      <c r="L39" s="767"/>
      <c r="M39" s="767"/>
      <c r="N39" s="767"/>
    </row>
    <row r="40" spans="1:14" ht="10.5" customHeight="1">
      <c r="A40" s="1159">
        <v>16</v>
      </c>
      <c r="B40" s="1160"/>
      <c r="C40" s="1161">
        <f>C39-1</f>
        <v>-23</v>
      </c>
      <c r="D40" s="1140" t="s">
        <v>1594</v>
      </c>
      <c r="E40" s="1162"/>
      <c r="F40" s="1141"/>
      <c r="G40" s="1141"/>
      <c r="H40" s="1141"/>
      <c r="I40" s="1141"/>
      <c r="J40" s="1163"/>
      <c r="K40" s="1154">
        <v>16</v>
      </c>
      <c r="L40" s="767"/>
      <c r="M40" s="767"/>
      <c r="N40" s="767"/>
    </row>
    <row r="41" spans="1:14" ht="10.5" customHeight="1">
      <c r="A41" s="1159">
        <v>17</v>
      </c>
      <c r="B41" s="1160"/>
      <c r="C41" s="1161">
        <f>C40-1</f>
        <v>-24</v>
      </c>
      <c r="D41" s="1140" t="s">
        <v>1595</v>
      </c>
      <c r="E41" s="1162"/>
      <c r="F41" s="1141"/>
      <c r="G41" s="1141"/>
      <c r="H41" s="1141"/>
      <c r="I41" s="1141"/>
      <c r="J41" s="1163"/>
      <c r="K41" s="1154">
        <v>17</v>
      </c>
      <c r="L41" s="767"/>
      <c r="M41" s="767"/>
      <c r="N41" s="767"/>
    </row>
    <row r="42" spans="1:14" ht="10.5" customHeight="1">
      <c r="A42" s="1159">
        <v>18</v>
      </c>
      <c r="B42" s="1160"/>
      <c r="C42" s="1161">
        <f>C41-1</f>
        <v>-25</v>
      </c>
      <c r="D42" s="1140" t="s">
        <v>1596</v>
      </c>
      <c r="E42" s="1162"/>
      <c r="F42" s="1141"/>
      <c r="G42" s="1141"/>
      <c r="H42" s="1141"/>
      <c r="I42" s="1141"/>
      <c r="J42" s="1163"/>
      <c r="K42" s="1154">
        <v>18</v>
      </c>
      <c r="L42" s="767"/>
      <c r="M42" s="767"/>
      <c r="N42" s="767"/>
    </row>
    <row r="43" spans="1:14" ht="10.5" customHeight="1">
      <c r="A43" s="1159">
        <v>19</v>
      </c>
      <c r="B43" s="1160"/>
      <c r="C43" s="1161">
        <f>C42-1</f>
        <v>-26</v>
      </c>
      <c r="D43" s="1140" t="s">
        <v>1597</v>
      </c>
      <c r="E43" s="1162"/>
      <c r="F43" s="1141"/>
      <c r="G43" s="1141"/>
      <c r="H43" s="1141"/>
      <c r="I43" s="1141"/>
      <c r="J43" s="1163"/>
      <c r="K43" s="1154">
        <v>19</v>
      </c>
      <c r="L43" s="767"/>
      <c r="M43" s="767"/>
      <c r="N43" s="767"/>
    </row>
    <row r="44" spans="1:14" ht="10.5" customHeight="1">
      <c r="A44" s="1159">
        <v>20</v>
      </c>
      <c r="B44" s="1160"/>
      <c r="C44" s="1161">
        <f>C43-1</f>
        <v>-27</v>
      </c>
      <c r="D44" s="1140" t="s">
        <v>1598</v>
      </c>
      <c r="E44" s="1162"/>
      <c r="F44" s="1141"/>
      <c r="G44" s="1141"/>
      <c r="H44" s="1141"/>
      <c r="I44" s="1141"/>
      <c r="J44" s="1163"/>
      <c r="K44" s="1154">
        <v>20</v>
      </c>
      <c r="L44" s="767"/>
      <c r="M44" s="767"/>
      <c r="N44" s="767"/>
    </row>
    <row r="45" spans="1:14" ht="10.5" customHeight="1">
      <c r="A45" s="1159">
        <v>21</v>
      </c>
      <c r="B45" s="1160"/>
      <c r="C45" s="1161">
        <v>-29</v>
      </c>
      <c r="D45" s="1140" t="s">
        <v>1599</v>
      </c>
      <c r="E45" s="1162"/>
      <c r="F45" s="1141"/>
      <c r="G45" s="1141"/>
      <c r="H45" s="1141"/>
      <c r="I45" s="1141"/>
      <c r="J45" s="1163"/>
      <c r="K45" s="1154">
        <v>21</v>
      </c>
      <c r="L45" s="767"/>
      <c r="M45" s="767"/>
      <c r="N45" s="767"/>
    </row>
    <row r="46" spans="1:14" ht="10.5" customHeight="1">
      <c r="A46" s="1159">
        <v>22</v>
      </c>
      <c r="B46" s="1160"/>
      <c r="C46" s="1161">
        <v>-31</v>
      </c>
      <c r="D46" s="1140" t="s">
        <v>1600</v>
      </c>
      <c r="E46" s="1162"/>
      <c r="F46" s="1141"/>
      <c r="G46" s="1141"/>
      <c r="H46" s="1141"/>
      <c r="I46" s="1141"/>
      <c r="J46" s="1163"/>
      <c r="K46" s="1154">
        <v>22</v>
      </c>
      <c r="L46" s="767"/>
      <c r="M46" s="767"/>
      <c r="N46" s="767"/>
    </row>
    <row r="47" spans="1:14" ht="10.5" customHeight="1">
      <c r="A47" s="1159">
        <v>23</v>
      </c>
      <c r="B47" s="1160"/>
      <c r="C47" s="1161">
        <v>-35</v>
      </c>
      <c r="D47" s="1140" t="s">
        <v>1601</v>
      </c>
      <c r="E47" s="1162"/>
      <c r="F47" s="1141"/>
      <c r="G47" s="1141"/>
      <c r="H47" s="1141"/>
      <c r="I47" s="1141"/>
      <c r="J47" s="1163"/>
      <c r="K47" s="1154">
        <v>23</v>
      </c>
      <c r="L47" s="767"/>
      <c r="M47" s="767"/>
      <c r="N47" s="767"/>
    </row>
    <row r="48" spans="1:14" ht="10.5" customHeight="1">
      <c r="A48" s="1159">
        <v>24</v>
      </c>
      <c r="B48" s="1160"/>
      <c r="C48" s="1161">
        <v>-37</v>
      </c>
      <c r="D48" s="1140" t="s">
        <v>1602</v>
      </c>
      <c r="E48" s="1162"/>
      <c r="F48" s="1141"/>
      <c r="G48" s="1141"/>
      <c r="H48" s="1141"/>
      <c r="I48" s="1141"/>
      <c r="J48" s="1163"/>
      <c r="K48" s="1154">
        <v>24</v>
      </c>
      <c r="L48" s="767"/>
      <c r="M48" s="767"/>
      <c r="N48" s="767"/>
    </row>
    <row r="49" spans="1:14" ht="10.5" customHeight="1">
      <c r="A49" s="1159">
        <v>25</v>
      </c>
      <c r="B49" s="1160"/>
      <c r="C49" s="1161">
        <v>-39</v>
      </c>
      <c r="D49" s="1140" t="s">
        <v>1686</v>
      </c>
      <c r="E49" s="1162"/>
      <c r="F49" s="1141"/>
      <c r="G49" s="1141"/>
      <c r="H49" s="1141"/>
      <c r="I49" s="1141"/>
      <c r="J49" s="1163"/>
      <c r="K49" s="1154">
        <v>25</v>
      </c>
      <c r="L49" s="767"/>
      <c r="M49" s="767"/>
      <c r="N49" s="767"/>
    </row>
    <row r="50" spans="1:14" ht="10.5" customHeight="1">
      <c r="A50" s="1159">
        <v>26</v>
      </c>
      <c r="B50" s="1160"/>
      <c r="C50" s="1161">
        <v>-44</v>
      </c>
      <c r="D50" s="1140" t="s">
        <v>1702</v>
      </c>
      <c r="E50" s="1162"/>
      <c r="F50" s="1141"/>
      <c r="G50" s="1141"/>
      <c r="H50" s="1141"/>
      <c r="I50" s="1141"/>
      <c r="J50" s="1163"/>
      <c r="K50" s="1154">
        <v>26</v>
      </c>
      <c r="L50" s="767"/>
      <c r="M50" s="767"/>
      <c r="N50" s="767"/>
    </row>
    <row r="51" spans="1:14" ht="10.5" customHeight="1">
      <c r="A51" s="1159">
        <v>27</v>
      </c>
      <c r="B51" s="1160"/>
      <c r="C51" s="1161">
        <v>-45</v>
      </c>
      <c r="D51" s="1140" t="s">
        <v>1605</v>
      </c>
      <c r="E51" s="1162"/>
      <c r="F51" s="1141"/>
      <c r="G51" s="1141"/>
      <c r="H51" s="1141"/>
      <c r="I51" s="1141"/>
      <c r="J51" s="1163"/>
      <c r="K51" s="1154">
        <v>27</v>
      </c>
      <c r="L51" s="767"/>
      <c r="M51" s="767"/>
      <c r="N51" s="767"/>
    </row>
    <row r="52" spans="1:14" ht="10.5" customHeight="1">
      <c r="A52" s="1159">
        <v>28</v>
      </c>
      <c r="B52" s="1160"/>
      <c r="C52" s="1161"/>
      <c r="D52" s="1140" t="s">
        <v>1655</v>
      </c>
      <c r="E52" s="1162"/>
      <c r="F52" s="1141"/>
      <c r="G52" s="1141"/>
      <c r="H52" s="1141"/>
      <c r="I52" s="1141"/>
      <c r="J52" s="1163"/>
      <c r="K52" s="1154">
        <v>28</v>
      </c>
      <c r="L52" s="767"/>
      <c r="M52" s="767"/>
      <c r="N52" s="767"/>
    </row>
    <row r="53" spans="1:14" ht="11.25" customHeight="1" thickBot="1">
      <c r="A53" s="1165">
        <v>29</v>
      </c>
      <c r="B53" s="1165"/>
      <c r="C53" s="1166"/>
      <c r="D53" s="1167" t="s">
        <v>1657</v>
      </c>
      <c r="E53" s="1168"/>
      <c r="F53" s="1169"/>
      <c r="G53" s="1169"/>
      <c r="H53" s="1169"/>
      <c r="I53" s="1169"/>
      <c r="J53" s="1170"/>
      <c r="K53" s="1171">
        <v>29</v>
      </c>
      <c r="L53" s="767"/>
      <c r="M53" s="767"/>
      <c r="N53" s="767"/>
    </row>
    <row r="54" spans="1:14" ht="11.25" customHeight="1" thickTop="1">
      <c r="A54" s="1152"/>
      <c r="B54" s="1172"/>
      <c r="C54" s="1150"/>
      <c r="D54" s="1155" t="s">
        <v>1658</v>
      </c>
      <c r="E54" s="1173"/>
      <c r="F54" s="1136"/>
      <c r="G54" s="1136"/>
      <c r="H54" s="1136"/>
      <c r="I54" s="1136"/>
      <c r="J54" s="1174"/>
      <c r="K54" s="1136"/>
    </row>
    <row r="55" spans="1:14" ht="10.5" customHeight="1">
      <c r="A55" s="1159">
        <v>30</v>
      </c>
      <c r="B55" s="1141"/>
      <c r="C55" s="1161">
        <v>-52</v>
      </c>
      <c r="D55" s="1140" t="s">
        <v>1608</v>
      </c>
      <c r="E55" s="1162"/>
      <c r="F55" s="1141"/>
      <c r="G55" s="1141"/>
      <c r="H55" s="1141"/>
      <c r="I55" s="1141"/>
      <c r="J55" s="1163"/>
      <c r="K55" s="1154">
        <v>30</v>
      </c>
    </row>
    <row r="56" spans="1:14" ht="10.5" customHeight="1">
      <c r="A56" s="1159">
        <v>31</v>
      </c>
      <c r="B56" s="1141"/>
      <c r="C56" s="1161">
        <f t="shared" ref="C56:C62" si="1">C55-1</f>
        <v>-53</v>
      </c>
      <c r="D56" s="1140" t="s">
        <v>1609</v>
      </c>
      <c r="E56" s="1162"/>
      <c r="F56" s="1164" t="s">
        <v>1814</v>
      </c>
      <c r="G56" s="1141"/>
      <c r="H56" s="1141"/>
      <c r="I56" s="1141"/>
      <c r="J56" s="1163"/>
      <c r="K56" s="1154">
        <v>31</v>
      </c>
    </row>
    <row r="57" spans="1:14" ht="10.5" customHeight="1">
      <c r="A57" s="1159">
        <v>32</v>
      </c>
      <c r="B57" s="1160"/>
      <c r="C57" s="1161">
        <f t="shared" si="1"/>
        <v>-54</v>
      </c>
      <c r="D57" s="1140" t="s">
        <v>1610</v>
      </c>
      <c r="E57" s="1162"/>
      <c r="F57" s="1164" t="s">
        <v>1815</v>
      </c>
      <c r="G57" s="1141"/>
      <c r="H57" s="1141"/>
      <c r="I57" s="1141"/>
      <c r="J57" s="1163"/>
      <c r="K57" s="1154">
        <v>32</v>
      </c>
    </row>
    <row r="58" spans="1:14" ht="10.5" customHeight="1">
      <c r="A58" s="1159">
        <v>33</v>
      </c>
      <c r="B58" s="1141"/>
      <c r="C58" s="1161">
        <f t="shared" si="1"/>
        <v>-55</v>
      </c>
      <c r="D58" s="1140" t="s">
        <v>1611</v>
      </c>
      <c r="E58" s="1162"/>
      <c r="F58" s="1141"/>
      <c r="G58" s="1141"/>
      <c r="H58" s="1141"/>
      <c r="I58" s="1141"/>
      <c r="J58" s="1163"/>
      <c r="K58" s="1154">
        <v>33</v>
      </c>
    </row>
    <row r="59" spans="1:14" ht="10.5" customHeight="1">
      <c r="A59" s="1159">
        <v>34</v>
      </c>
      <c r="B59" s="1141"/>
      <c r="C59" s="1161">
        <f t="shared" si="1"/>
        <v>-56</v>
      </c>
      <c r="D59" s="1140" t="s">
        <v>175</v>
      </c>
      <c r="E59" s="1162"/>
      <c r="F59" s="1141"/>
      <c r="G59" s="1141"/>
      <c r="H59" s="1141"/>
      <c r="I59" s="1141"/>
      <c r="J59" s="1163"/>
      <c r="K59" s="1154">
        <v>34</v>
      </c>
    </row>
    <row r="60" spans="1:14" ht="10.5" customHeight="1">
      <c r="A60" s="1159">
        <v>35</v>
      </c>
      <c r="B60" s="1141"/>
      <c r="C60" s="1161">
        <f t="shared" si="1"/>
        <v>-57</v>
      </c>
      <c r="D60" s="1140" t="s">
        <v>1612</v>
      </c>
      <c r="E60" s="1162"/>
      <c r="F60" s="1141"/>
      <c r="G60" s="1141"/>
      <c r="H60" s="1141"/>
      <c r="I60" s="1141"/>
      <c r="J60" s="1163"/>
      <c r="K60" s="1154">
        <v>35</v>
      </c>
    </row>
    <row r="61" spans="1:14" ht="10.5" customHeight="1">
      <c r="A61" s="1159">
        <v>36</v>
      </c>
      <c r="B61" s="1141"/>
      <c r="C61" s="1161">
        <f t="shared" si="1"/>
        <v>-58</v>
      </c>
      <c r="D61" s="1140" t="s">
        <v>1613</v>
      </c>
      <c r="E61" s="1162"/>
      <c r="F61" s="1141"/>
      <c r="G61" s="1141"/>
      <c r="H61" s="1141"/>
      <c r="I61" s="1141"/>
      <c r="J61" s="1163"/>
      <c r="K61" s="1154">
        <v>36</v>
      </c>
    </row>
    <row r="62" spans="1:14" ht="10.5" customHeight="1">
      <c r="A62" s="1159">
        <v>37</v>
      </c>
      <c r="B62" s="1141"/>
      <c r="C62" s="1161">
        <f t="shared" si="1"/>
        <v>-59</v>
      </c>
      <c r="D62" s="1140" t="s">
        <v>1688</v>
      </c>
      <c r="E62" s="1162"/>
      <c r="F62" s="1141"/>
      <c r="G62" s="1141"/>
      <c r="H62" s="1141"/>
      <c r="I62" s="1141"/>
      <c r="J62" s="1163"/>
      <c r="K62" s="1154">
        <v>37</v>
      </c>
    </row>
    <row r="63" spans="1:14" ht="10.5" customHeight="1" thickBot="1">
      <c r="A63" s="1165">
        <v>38</v>
      </c>
      <c r="B63" s="1165"/>
      <c r="C63" s="1166"/>
      <c r="D63" s="1167" t="s">
        <v>1660</v>
      </c>
      <c r="E63" s="1168"/>
      <c r="F63" s="1169"/>
      <c r="G63" s="1169"/>
      <c r="H63" s="1169"/>
      <c r="I63" s="1169"/>
      <c r="J63" s="1170"/>
      <c r="K63" s="1171">
        <v>38</v>
      </c>
    </row>
    <row r="64" spans="1:14" ht="12.75" customHeight="1" thickTop="1" thickBot="1">
      <c r="A64" s="1159">
        <v>39</v>
      </c>
      <c r="B64" s="1141"/>
      <c r="C64" s="1161"/>
      <c r="D64" s="1175" t="s">
        <v>1619</v>
      </c>
      <c r="E64" s="1176">
        <v>100800</v>
      </c>
      <c r="F64" s="1177"/>
      <c r="G64" s="1178"/>
      <c r="H64" s="1178"/>
      <c r="I64" s="1179"/>
      <c r="J64" s="1180">
        <v>106189</v>
      </c>
      <c r="K64" s="1154">
        <v>39</v>
      </c>
    </row>
    <row r="65" spans="1:11" ht="10.5" customHeight="1">
      <c r="A65" s="1181"/>
      <c r="B65" s="1182"/>
      <c r="C65" s="1182"/>
      <c r="D65" s="1182"/>
      <c r="E65" s="1183"/>
      <c r="F65" s="1183"/>
      <c r="G65" s="1183"/>
      <c r="H65" s="1183"/>
      <c r="I65" s="1183"/>
      <c r="J65" s="1183"/>
      <c r="K65" s="1184"/>
    </row>
    <row r="66" spans="1:11" ht="10.5" customHeight="1">
      <c r="A66" s="1185"/>
      <c r="B66" s="1119" t="s">
        <v>1703</v>
      </c>
      <c r="C66" s="1183"/>
      <c r="D66" s="1183"/>
      <c r="E66" s="1183"/>
      <c r="F66" s="1183"/>
      <c r="G66" s="1183"/>
      <c r="H66" s="1183"/>
      <c r="I66" s="1183"/>
      <c r="J66" s="1183"/>
      <c r="K66" s="1172"/>
    </row>
    <row r="67" spans="1:11" ht="10.5" customHeight="1">
      <c r="A67" s="1185"/>
      <c r="B67" s="1119"/>
      <c r="C67" s="1183"/>
      <c r="D67" s="1183"/>
      <c r="E67" s="1183"/>
      <c r="F67" s="1183"/>
      <c r="G67" s="1183"/>
      <c r="H67" s="1183"/>
      <c r="I67" s="1183"/>
      <c r="J67" s="1183"/>
      <c r="K67" s="1172"/>
    </row>
    <row r="68" spans="1:11" ht="10.5" customHeight="1">
      <c r="A68" s="1185"/>
      <c r="B68" s="1119"/>
      <c r="C68" s="1183"/>
      <c r="D68" s="1183"/>
      <c r="E68" s="1183"/>
      <c r="F68" s="1183"/>
      <c r="G68" s="1183"/>
      <c r="H68" s="1183"/>
      <c r="I68" s="1183"/>
      <c r="J68" s="1183"/>
      <c r="K68" s="1172"/>
    </row>
    <row r="69" spans="1:11" ht="10.5" customHeight="1">
      <c r="A69" s="1185"/>
      <c r="B69" s="1119"/>
      <c r="C69" s="1183"/>
      <c r="D69" s="1183"/>
      <c r="E69" s="1183"/>
      <c r="F69" s="1183"/>
      <c r="G69" s="1183"/>
      <c r="H69" s="1183"/>
      <c r="I69" s="1183"/>
      <c r="J69" s="1183"/>
      <c r="K69" s="1172"/>
    </row>
    <row r="70" spans="1:11" ht="10.5" customHeight="1">
      <c r="A70" s="1185"/>
      <c r="B70" s="1119"/>
      <c r="C70" s="1183"/>
      <c r="D70" s="1183"/>
      <c r="E70" s="1186"/>
      <c r="F70" s="1183"/>
      <c r="G70" s="1183"/>
      <c r="H70" s="1183"/>
      <c r="I70" s="1183"/>
      <c r="J70" s="1183"/>
      <c r="K70" s="1172"/>
    </row>
    <row r="71" spans="1:11" ht="10.5" customHeight="1">
      <c r="A71" s="1185"/>
      <c r="B71" s="1119"/>
      <c r="C71" s="1183"/>
      <c r="D71" s="1183"/>
      <c r="E71" s="1183"/>
      <c r="F71" s="1183"/>
      <c r="G71" s="1183"/>
      <c r="H71" s="1183"/>
      <c r="I71" s="1183"/>
      <c r="J71" s="1183"/>
      <c r="K71" s="1172"/>
    </row>
    <row r="72" spans="1:11" ht="10.5" customHeight="1">
      <c r="A72" s="1185"/>
      <c r="B72" s="1119"/>
      <c r="C72" s="1183"/>
      <c r="D72" s="1183"/>
      <c r="E72" s="1183"/>
      <c r="F72" s="1183"/>
      <c r="G72" s="1183"/>
      <c r="H72" s="1183"/>
      <c r="I72" s="1183"/>
      <c r="J72" s="1183"/>
      <c r="K72" s="1172"/>
    </row>
    <row r="73" spans="1:11" ht="10.5" customHeight="1">
      <c r="A73" s="1185"/>
      <c r="B73" s="1119"/>
      <c r="C73" s="1183"/>
      <c r="D73" s="1183"/>
      <c r="E73" s="1183"/>
      <c r="F73" s="1183"/>
      <c r="G73" s="1183"/>
      <c r="H73" s="1183"/>
      <c r="I73" s="1183"/>
      <c r="J73" s="1183"/>
      <c r="K73" s="1172"/>
    </row>
    <row r="74" spans="1:11" ht="10.5" customHeight="1">
      <c r="A74" s="1185"/>
      <c r="B74" s="1119"/>
      <c r="C74" s="1183"/>
      <c r="D74" s="1183"/>
      <c r="E74" s="1183"/>
      <c r="F74" s="1183"/>
      <c r="G74" s="1183"/>
      <c r="H74" s="1183"/>
      <c r="I74" s="1183"/>
      <c r="J74" s="1183"/>
      <c r="K74" s="1172"/>
    </row>
    <row r="75" spans="1:11" ht="10.5" customHeight="1">
      <c r="A75" s="1185"/>
      <c r="B75" s="1119"/>
      <c r="C75" s="1183"/>
      <c r="D75" s="1183"/>
      <c r="E75" s="1183"/>
      <c r="F75" s="1183"/>
      <c r="G75" s="1183"/>
      <c r="H75" s="1183"/>
      <c r="I75" s="1183"/>
      <c r="J75" s="1183"/>
      <c r="K75" s="1172"/>
    </row>
    <row r="76" spans="1:11" ht="10.5" customHeight="1">
      <c r="A76" s="1187"/>
      <c r="B76" s="1188"/>
      <c r="C76" s="1189"/>
      <c r="D76" s="1189"/>
      <c r="E76" s="1189"/>
      <c r="F76" s="1189"/>
      <c r="G76" s="1189"/>
      <c r="H76" s="1189"/>
      <c r="I76" s="1189"/>
      <c r="J76" s="1189"/>
      <c r="K76" s="1190"/>
    </row>
    <row r="77" spans="1:11" ht="10.5" customHeight="1">
      <c r="A77" s="1191" t="s">
        <v>166</v>
      </c>
    </row>
  </sheetData>
  <printOptions horizontalCentered="1" verticalCentered="1"/>
  <pageMargins left="0.5" right="0.5" top="0.5" bottom="0.5" header="0.5" footer="0.5"/>
  <pageSetup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G157"/>
  <sheetViews>
    <sheetView view="pageBreakPreview" zoomScale="120" zoomScaleNormal="100" zoomScaleSheetLayoutView="120" workbookViewId="0"/>
  </sheetViews>
  <sheetFormatPr defaultColWidth="9.5" defaultRowHeight="11.25" zeroHeight="1"/>
  <cols>
    <col min="1" max="1" width="4.6640625" style="3142" customWidth="1"/>
    <col min="2" max="2" width="9.83203125" style="3142" customWidth="1"/>
    <col min="3" max="3" width="60.6640625" style="3142" customWidth="1"/>
    <col min="4" max="6" width="13.6640625" style="3222" customWidth="1"/>
    <col min="7" max="7" width="4.6640625" style="3222" customWidth="1"/>
    <col min="8" max="8" width="4.33203125" style="3142" customWidth="1"/>
    <col min="9" max="256" width="9.5" style="3142"/>
    <col min="257" max="257" width="4.6640625" style="3142" customWidth="1"/>
    <col min="258" max="258" width="9.83203125" style="3142" customWidth="1"/>
    <col min="259" max="259" width="60.6640625" style="3142" customWidth="1"/>
    <col min="260" max="262" width="13.6640625" style="3142" customWidth="1"/>
    <col min="263" max="263" width="4.6640625" style="3142" customWidth="1"/>
    <col min="264" max="264" width="4.33203125" style="3142" customWidth="1"/>
    <col min="265" max="512" width="9.5" style="3142"/>
    <col min="513" max="513" width="4.6640625" style="3142" customWidth="1"/>
    <col min="514" max="514" width="9.83203125" style="3142" customWidth="1"/>
    <col min="515" max="515" width="60.6640625" style="3142" customWidth="1"/>
    <col min="516" max="518" width="13.6640625" style="3142" customWidth="1"/>
    <col min="519" max="519" width="4.6640625" style="3142" customWidth="1"/>
    <col min="520" max="520" width="4.33203125" style="3142" customWidth="1"/>
    <col min="521" max="768" width="9.5" style="3142"/>
    <col min="769" max="769" width="4.6640625" style="3142" customWidth="1"/>
    <col min="770" max="770" width="9.83203125" style="3142" customWidth="1"/>
    <col min="771" max="771" width="60.6640625" style="3142" customWidth="1"/>
    <col min="772" max="774" width="13.6640625" style="3142" customWidth="1"/>
    <col min="775" max="775" width="4.6640625" style="3142" customWidth="1"/>
    <col min="776" max="776" width="4.33203125" style="3142" customWidth="1"/>
    <col min="777" max="1024" width="9.5" style="3142"/>
    <col min="1025" max="1025" width="4.6640625" style="3142" customWidth="1"/>
    <col min="1026" max="1026" width="9.83203125" style="3142" customWidth="1"/>
    <col min="1027" max="1027" width="60.6640625" style="3142" customWidth="1"/>
    <col min="1028" max="1030" width="13.6640625" style="3142" customWidth="1"/>
    <col min="1031" max="1031" width="4.6640625" style="3142" customWidth="1"/>
    <col min="1032" max="1032" width="4.33203125" style="3142" customWidth="1"/>
    <col min="1033" max="1280" width="9.5" style="3142"/>
    <col min="1281" max="1281" width="4.6640625" style="3142" customWidth="1"/>
    <col min="1282" max="1282" width="9.83203125" style="3142" customWidth="1"/>
    <col min="1283" max="1283" width="60.6640625" style="3142" customWidth="1"/>
    <col min="1284" max="1286" width="13.6640625" style="3142" customWidth="1"/>
    <col min="1287" max="1287" width="4.6640625" style="3142" customWidth="1"/>
    <col min="1288" max="1288" width="4.33203125" style="3142" customWidth="1"/>
    <col min="1289" max="1536" width="9.5" style="3142"/>
    <col min="1537" max="1537" width="4.6640625" style="3142" customWidth="1"/>
    <col min="1538" max="1538" width="9.83203125" style="3142" customWidth="1"/>
    <col min="1539" max="1539" width="60.6640625" style="3142" customWidth="1"/>
    <col min="1540" max="1542" width="13.6640625" style="3142" customWidth="1"/>
    <col min="1543" max="1543" width="4.6640625" style="3142" customWidth="1"/>
    <col min="1544" max="1544" width="4.33203125" style="3142" customWidth="1"/>
    <col min="1545" max="1792" width="9.5" style="3142"/>
    <col min="1793" max="1793" width="4.6640625" style="3142" customWidth="1"/>
    <col min="1794" max="1794" width="9.83203125" style="3142" customWidth="1"/>
    <col min="1795" max="1795" width="60.6640625" style="3142" customWidth="1"/>
    <col min="1796" max="1798" width="13.6640625" style="3142" customWidth="1"/>
    <col min="1799" max="1799" width="4.6640625" style="3142" customWidth="1"/>
    <col min="1800" max="1800" width="4.33203125" style="3142" customWidth="1"/>
    <col min="1801" max="2048" width="9.5" style="3142"/>
    <col min="2049" max="2049" width="4.6640625" style="3142" customWidth="1"/>
    <col min="2050" max="2050" width="9.83203125" style="3142" customWidth="1"/>
    <col min="2051" max="2051" width="60.6640625" style="3142" customWidth="1"/>
    <col min="2052" max="2054" width="13.6640625" style="3142" customWidth="1"/>
    <col min="2055" max="2055" width="4.6640625" style="3142" customWidth="1"/>
    <col min="2056" max="2056" width="4.33203125" style="3142" customWidth="1"/>
    <col min="2057" max="2304" width="9.5" style="3142"/>
    <col min="2305" max="2305" width="4.6640625" style="3142" customWidth="1"/>
    <col min="2306" max="2306" width="9.83203125" style="3142" customWidth="1"/>
    <col min="2307" max="2307" width="60.6640625" style="3142" customWidth="1"/>
    <col min="2308" max="2310" width="13.6640625" style="3142" customWidth="1"/>
    <col min="2311" max="2311" width="4.6640625" style="3142" customWidth="1"/>
    <col min="2312" max="2312" width="4.33203125" style="3142" customWidth="1"/>
    <col min="2313" max="2560" width="9.5" style="3142"/>
    <col min="2561" max="2561" width="4.6640625" style="3142" customWidth="1"/>
    <col min="2562" max="2562" width="9.83203125" style="3142" customWidth="1"/>
    <col min="2563" max="2563" width="60.6640625" style="3142" customWidth="1"/>
    <col min="2564" max="2566" width="13.6640625" style="3142" customWidth="1"/>
    <col min="2567" max="2567" width="4.6640625" style="3142" customWidth="1"/>
    <col min="2568" max="2568" width="4.33203125" style="3142" customWidth="1"/>
    <col min="2569" max="2816" width="9.5" style="3142"/>
    <col min="2817" max="2817" width="4.6640625" style="3142" customWidth="1"/>
    <col min="2818" max="2818" width="9.83203125" style="3142" customWidth="1"/>
    <col min="2819" max="2819" width="60.6640625" style="3142" customWidth="1"/>
    <col min="2820" max="2822" width="13.6640625" style="3142" customWidth="1"/>
    <col min="2823" max="2823" width="4.6640625" style="3142" customWidth="1"/>
    <col min="2824" max="2824" width="4.33203125" style="3142" customWidth="1"/>
    <col min="2825" max="3072" width="9.5" style="3142"/>
    <col min="3073" max="3073" width="4.6640625" style="3142" customWidth="1"/>
    <col min="3074" max="3074" width="9.83203125" style="3142" customWidth="1"/>
    <col min="3075" max="3075" width="60.6640625" style="3142" customWidth="1"/>
    <col min="3076" max="3078" width="13.6640625" style="3142" customWidth="1"/>
    <col min="3079" max="3079" width="4.6640625" style="3142" customWidth="1"/>
    <col min="3080" max="3080" width="4.33203125" style="3142" customWidth="1"/>
    <col min="3081" max="3328" width="9.5" style="3142"/>
    <col min="3329" max="3329" width="4.6640625" style="3142" customWidth="1"/>
    <col min="3330" max="3330" width="9.83203125" style="3142" customWidth="1"/>
    <col min="3331" max="3331" width="60.6640625" style="3142" customWidth="1"/>
    <col min="3332" max="3334" width="13.6640625" style="3142" customWidth="1"/>
    <col min="3335" max="3335" width="4.6640625" style="3142" customWidth="1"/>
    <col min="3336" max="3336" width="4.33203125" style="3142" customWidth="1"/>
    <col min="3337" max="3584" width="9.5" style="3142"/>
    <col min="3585" max="3585" width="4.6640625" style="3142" customWidth="1"/>
    <col min="3586" max="3586" width="9.83203125" style="3142" customWidth="1"/>
    <col min="3587" max="3587" width="60.6640625" style="3142" customWidth="1"/>
    <col min="3588" max="3590" width="13.6640625" style="3142" customWidth="1"/>
    <col min="3591" max="3591" width="4.6640625" style="3142" customWidth="1"/>
    <col min="3592" max="3592" width="4.33203125" style="3142" customWidth="1"/>
    <col min="3593" max="3840" width="9.5" style="3142"/>
    <col min="3841" max="3841" width="4.6640625" style="3142" customWidth="1"/>
    <col min="3842" max="3842" width="9.83203125" style="3142" customWidth="1"/>
    <col min="3843" max="3843" width="60.6640625" style="3142" customWidth="1"/>
    <col min="3844" max="3846" width="13.6640625" style="3142" customWidth="1"/>
    <col min="3847" max="3847" width="4.6640625" style="3142" customWidth="1"/>
    <col min="3848" max="3848" width="4.33203125" style="3142" customWidth="1"/>
    <col min="3849" max="4096" width="9.5" style="3142"/>
    <col min="4097" max="4097" width="4.6640625" style="3142" customWidth="1"/>
    <col min="4098" max="4098" width="9.83203125" style="3142" customWidth="1"/>
    <col min="4099" max="4099" width="60.6640625" style="3142" customWidth="1"/>
    <col min="4100" max="4102" width="13.6640625" style="3142" customWidth="1"/>
    <col min="4103" max="4103" width="4.6640625" style="3142" customWidth="1"/>
    <col min="4104" max="4104" width="4.33203125" style="3142" customWidth="1"/>
    <col min="4105" max="4352" width="9.5" style="3142"/>
    <col min="4353" max="4353" width="4.6640625" style="3142" customWidth="1"/>
    <col min="4354" max="4354" width="9.83203125" style="3142" customWidth="1"/>
    <col min="4355" max="4355" width="60.6640625" style="3142" customWidth="1"/>
    <col min="4356" max="4358" width="13.6640625" style="3142" customWidth="1"/>
    <col min="4359" max="4359" width="4.6640625" style="3142" customWidth="1"/>
    <col min="4360" max="4360" width="4.33203125" style="3142" customWidth="1"/>
    <col min="4361" max="4608" width="9.5" style="3142"/>
    <col min="4609" max="4609" width="4.6640625" style="3142" customWidth="1"/>
    <col min="4610" max="4610" width="9.83203125" style="3142" customWidth="1"/>
    <col min="4611" max="4611" width="60.6640625" style="3142" customWidth="1"/>
    <col min="4612" max="4614" width="13.6640625" style="3142" customWidth="1"/>
    <col min="4615" max="4615" width="4.6640625" style="3142" customWidth="1"/>
    <col min="4616" max="4616" width="4.33203125" style="3142" customWidth="1"/>
    <col min="4617" max="4864" width="9.5" style="3142"/>
    <col min="4865" max="4865" width="4.6640625" style="3142" customWidth="1"/>
    <col min="4866" max="4866" width="9.83203125" style="3142" customWidth="1"/>
    <col min="4867" max="4867" width="60.6640625" style="3142" customWidth="1"/>
    <col min="4868" max="4870" width="13.6640625" style="3142" customWidth="1"/>
    <col min="4871" max="4871" width="4.6640625" style="3142" customWidth="1"/>
    <col min="4872" max="4872" width="4.33203125" style="3142" customWidth="1"/>
    <col min="4873" max="5120" width="9.5" style="3142"/>
    <col min="5121" max="5121" width="4.6640625" style="3142" customWidth="1"/>
    <col min="5122" max="5122" width="9.83203125" style="3142" customWidth="1"/>
    <col min="5123" max="5123" width="60.6640625" style="3142" customWidth="1"/>
    <col min="5124" max="5126" width="13.6640625" style="3142" customWidth="1"/>
    <col min="5127" max="5127" width="4.6640625" style="3142" customWidth="1"/>
    <col min="5128" max="5128" width="4.33203125" style="3142" customWidth="1"/>
    <col min="5129" max="5376" width="9.5" style="3142"/>
    <col min="5377" max="5377" width="4.6640625" style="3142" customWidth="1"/>
    <col min="5378" max="5378" width="9.83203125" style="3142" customWidth="1"/>
    <col min="5379" max="5379" width="60.6640625" style="3142" customWidth="1"/>
    <col min="5380" max="5382" width="13.6640625" style="3142" customWidth="1"/>
    <col min="5383" max="5383" width="4.6640625" style="3142" customWidth="1"/>
    <col min="5384" max="5384" width="4.33203125" style="3142" customWidth="1"/>
    <col min="5385" max="5632" width="9.5" style="3142"/>
    <col min="5633" max="5633" width="4.6640625" style="3142" customWidth="1"/>
    <col min="5634" max="5634" width="9.83203125" style="3142" customWidth="1"/>
    <col min="5635" max="5635" width="60.6640625" style="3142" customWidth="1"/>
    <col min="5636" max="5638" width="13.6640625" style="3142" customWidth="1"/>
    <col min="5639" max="5639" width="4.6640625" style="3142" customWidth="1"/>
    <col min="5640" max="5640" width="4.33203125" style="3142" customWidth="1"/>
    <col min="5641" max="5888" width="9.5" style="3142"/>
    <col min="5889" max="5889" width="4.6640625" style="3142" customWidth="1"/>
    <col min="5890" max="5890" width="9.83203125" style="3142" customWidth="1"/>
    <col min="5891" max="5891" width="60.6640625" style="3142" customWidth="1"/>
    <col min="5892" max="5894" width="13.6640625" style="3142" customWidth="1"/>
    <col min="5895" max="5895" width="4.6640625" style="3142" customWidth="1"/>
    <col min="5896" max="5896" width="4.33203125" style="3142" customWidth="1"/>
    <col min="5897" max="6144" width="9.5" style="3142"/>
    <col min="6145" max="6145" width="4.6640625" style="3142" customWidth="1"/>
    <col min="6146" max="6146" width="9.83203125" style="3142" customWidth="1"/>
    <col min="6147" max="6147" width="60.6640625" style="3142" customWidth="1"/>
    <col min="6148" max="6150" width="13.6640625" style="3142" customWidth="1"/>
    <col min="6151" max="6151" width="4.6640625" style="3142" customWidth="1"/>
    <col min="6152" max="6152" width="4.33203125" style="3142" customWidth="1"/>
    <col min="6153" max="6400" width="9.5" style="3142"/>
    <col min="6401" max="6401" width="4.6640625" style="3142" customWidth="1"/>
    <col min="6402" max="6402" width="9.83203125" style="3142" customWidth="1"/>
    <col min="6403" max="6403" width="60.6640625" style="3142" customWidth="1"/>
    <col min="6404" max="6406" width="13.6640625" style="3142" customWidth="1"/>
    <col min="6407" max="6407" width="4.6640625" style="3142" customWidth="1"/>
    <col min="6408" max="6408" width="4.33203125" style="3142" customWidth="1"/>
    <col min="6409" max="6656" width="9.5" style="3142"/>
    <col min="6657" max="6657" width="4.6640625" style="3142" customWidth="1"/>
    <col min="6658" max="6658" width="9.83203125" style="3142" customWidth="1"/>
    <col min="6659" max="6659" width="60.6640625" style="3142" customWidth="1"/>
    <col min="6660" max="6662" width="13.6640625" style="3142" customWidth="1"/>
    <col min="6663" max="6663" width="4.6640625" style="3142" customWidth="1"/>
    <col min="6664" max="6664" width="4.33203125" style="3142" customWidth="1"/>
    <col min="6665" max="6912" width="9.5" style="3142"/>
    <col min="6913" max="6913" width="4.6640625" style="3142" customWidth="1"/>
    <col min="6914" max="6914" width="9.83203125" style="3142" customWidth="1"/>
    <col min="6915" max="6915" width="60.6640625" style="3142" customWidth="1"/>
    <col min="6916" max="6918" width="13.6640625" style="3142" customWidth="1"/>
    <col min="6919" max="6919" width="4.6640625" style="3142" customWidth="1"/>
    <col min="6920" max="6920" width="4.33203125" style="3142" customWidth="1"/>
    <col min="6921" max="7168" width="9.5" style="3142"/>
    <col min="7169" max="7169" width="4.6640625" style="3142" customWidth="1"/>
    <col min="7170" max="7170" width="9.83203125" style="3142" customWidth="1"/>
    <col min="7171" max="7171" width="60.6640625" style="3142" customWidth="1"/>
    <col min="7172" max="7174" width="13.6640625" style="3142" customWidth="1"/>
    <col min="7175" max="7175" width="4.6640625" style="3142" customWidth="1"/>
    <col min="7176" max="7176" width="4.33203125" style="3142" customWidth="1"/>
    <col min="7177" max="7424" width="9.5" style="3142"/>
    <col min="7425" max="7425" width="4.6640625" style="3142" customWidth="1"/>
    <col min="7426" max="7426" width="9.83203125" style="3142" customWidth="1"/>
    <col min="7427" max="7427" width="60.6640625" style="3142" customWidth="1"/>
    <col min="7428" max="7430" width="13.6640625" style="3142" customWidth="1"/>
    <col min="7431" max="7431" width="4.6640625" style="3142" customWidth="1"/>
    <col min="7432" max="7432" width="4.33203125" style="3142" customWidth="1"/>
    <col min="7433" max="7680" width="9.5" style="3142"/>
    <col min="7681" max="7681" width="4.6640625" style="3142" customWidth="1"/>
    <col min="7682" max="7682" width="9.83203125" style="3142" customWidth="1"/>
    <col min="7683" max="7683" width="60.6640625" style="3142" customWidth="1"/>
    <col min="7684" max="7686" width="13.6640625" style="3142" customWidth="1"/>
    <col min="7687" max="7687" width="4.6640625" style="3142" customWidth="1"/>
    <col min="7688" max="7688" width="4.33203125" style="3142" customWidth="1"/>
    <col min="7689" max="7936" width="9.5" style="3142"/>
    <col min="7937" max="7937" width="4.6640625" style="3142" customWidth="1"/>
    <col min="7938" max="7938" width="9.83203125" style="3142" customWidth="1"/>
    <col min="7939" max="7939" width="60.6640625" style="3142" customWidth="1"/>
    <col min="7940" max="7942" width="13.6640625" style="3142" customWidth="1"/>
    <col min="7943" max="7943" width="4.6640625" style="3142" customWidth="1"/>
    <col min="7944" max="7944" width="4.33203125" style="3142" customWidth="1"/>
    <col min="7945" max="8192" width="9.5" style="3142"/>
    <col min="8193" max="8193" width="4.6640625" style="3142" customWidth="1"/>
    <col min="8194" max="8194" width="9.83203125" style="3142" customWidth="1"/>
    <col min="8195" max="8195" width="60.6640625" style="3142" customWidth="1"/>
    <col min="8196" max="8198" width="13.6640625" style="3142" customWidth="1"/>
    <col min="8199" max="8199" width="4.6640625" style="3142" customWidth="1"/>
    <col min="8200" max="8200" width="4.33203125" style="3142" customWidth="1"/>
    <col min="8201" max="8448" width="9.5" style="3142"/>
    <col min="8449" max="8449" width="4.6640625" style="3142" customWidth="1"/>
    <col min="8450" max="8450" width="9.83203125" style="3142" customWidth="1"/>
    <col min="8451" max="8451" width="60.6640625" style="3142" customWidth="1"/>
    <col min="8452" max="8454" width="13.6640625" style="3142" customWidth="1"/>
    <col min="8455" max="8455" width="4.6640625" style="3142" customWidth="1"/>
    <col min="8456" max="8456" width="4.33203125" style="3142" customWidth="1"/>
    <col min="8457" max="8704" width="9.5" style="3142"/>
    <col min="8705" max="8705" width="4.6640625" style="3142" customWidth="1"/>
    <col min="8706" max="8706" width="9.83203125" style="3142" customWidth="1"/>
    <col min="8707" max="8707" width="60.6640625" style="3142" customWidth="1"/>
    <col min="8708" max="8710" width="13.6640625" style="3142" customWidth="1"/>
    <col min="8711" max="8711" width="4.6640625" style="3142" customWidth="1"/>
    <col min="8712" max="8712" width="4.33203125" style="3142" customWidth="1"/>
    <col min="8713" max="8960" width="9.5" style="3142"/>
    <col min="8961" max="8961" width="4.6640625" style="3142" customWidth="1"/>
    <col min="8962" max="8962" width="9.83203125" style="3142" customWidth="1"/>
    <col min="8963" max="8963" width="60.6640625" style="3142" customWidth="1"/>
    <col min="8964" max="8966" width="13.6640625" style="3142" customWidth="1"/>
    <col min="8967" max="8967" width="4.6640625" style="3142" customWidth="1"/>
    <col min="8968" max="8968" width="4.33203125" style="3142" customWidth="1"/>
    <col min="8969" max="9216" width="9.5" style="3142"/>
    <col min="9217" max="9217" width="4.6640625" style="3142" customWidth="1"/>
    <col min="9218" max="9218" width="9.83203125" style="3142" customWidth="1"/>
    <col min="9219" max="9219" width="60.6640625" style="3142" customWidth="1"/>
    <col min="9220" max="9222" width="13.6640625" style="3142" customWidth="1"/>
    <col min="9223" max="9223" width="4.6640625" style="3142" customWidth="1"/>
    <col min="9224" max="9224" width="4.33203125" style="3142" customWidth="1"/>
    <col min="9225" max="9472" width="9.5" style="3142"/>
    <col min="9473" max="9473" width="4.6640625" style="3142" customWidth="1"/>
    <col min="9474" max="9474" width="9.83203125" style="3142" customWidth="1"/>
    <col min="9475" max="9475" width="60.6640625" style="3142" customWidth="1"/>
    <col min="9476" max="9478" width="13.6640625" style="3142" customWidth="1"/>
    <col min="9479" max="9479" width="4.6640625" style="3142" customWidth="1"/>
    <col min="9480" max="9480" width="4.33203125" style="3142" customWidth="1"/>
    <col min="9481" max="9728" width="9.5" style="3142"/>
    <col min="9729" max="9729" width="4.6640625" style="3142" customWidth="1"/>
    <col min="9730" max="9730" width="9.83203125" style="3142" customWidth="1"/>
    <col min="9731" max="9731" width="60.6640625" style="3142" customWidth="1"/>
    <col min="9732" max="9734" width="13.6640625" style="3142" customWidth="1"/>
    <col min="9735" max="9735" width="4.6640625" style="3142" customWidth="1"/>
    <col min="9736" max="9736" width="4.33203125" style="3142" customWidth="1"/>
    <col min="9737" max="9984" width="9.5" style="3142"/>
    <col min="9985" max="9985" width="4.6640625" style="3142" customWidth="1"/>
    <col min="9986" max="9986" width="9.83203125" style="3142" customWidth="1"/>
    <col min="9987" max="9987" width="60.6640625" style="3142" customWidth="1"/>
    <col min="9988" max="9990" width="13.6640625" style="3142" customWidth="1"/>
    <col min="9991" max="9991" width="4.6640625" style="3142" customWidth="1"/>
    <col min="9992" max="9992" width="4.33203125" style="3142" customWidth="1"/>
    <col min="9993" max="10240" width="9.5" style="3142"/>
    <col min="10241" max="10241" width="4.6640625" style="3142" customWidth="1"/>
    <col min="10242" max="10242" width="9.83203125" style="3142" customWidth="1"/>
    <col min="10243" max="10243" width="60.6640625" style="3142" customWidth="1"/>
    <col min="10244" max="10246" width="13.6640625" style="3142" customWidth="1"/>
    <col min="10247" max="10247" width="4.6640625" style="3142" customWidth="1"/>
    <col min="10248" max="10248" width="4.33203125" style="3142" customWidth="1"/>
    <col min="10249" max="10496" width="9.5" style="3142"/>
    <col min="10497" max="10497" width="4.6640625" style="3142" customWidth="1"/>
    <col min="10498" max="10498" width="9.83203125" style="3142" customWidth="1"/>
    <col min="10499" max="10499" width="60.6640625" style="3142" customWidth="1"/>
    <col min="10500" max="10502" width="13.6640625" style="3142" customWidth="1"/>
    <col min="10503" max="10503" width="4.6640625" style="3142" customWidth="1"/>
    <col min="10504" max="10504" width="4.33203125" style="3142" customWidth="1"/>
    <col min="10505" max="10752" width="9.5" style="3142"/>
    <col min="10753" max="10753" width="4.6640625" style="3142" customWidth="1"/>
    <col min="10754" max="10754" width="9.83203125" style="3142" customWidth="1"/>
    <col min="10755" max="10755" width="60.6640625" style="3142" customWidth="1"/>
    <col min="10756" max="10758" width="13.6640625" style="3142" customWidth="1"/>
    <col min="10759" max="10759" width="4.6640625" style="3142" customWidth="1"/>
    <col min="10760" max="10760" width="4.33203125" style="3142" customWidth="1"/>
    <col min="10761" max="11008" width="9.5" style="3142"/>
    <col min="11009" max="11009" width="4.6640625" style="3142" customWidth="1"/>
    <col min="11010" max="11010" width="9.83203125" style="3142" customWidth="1"/>
    <col min="11011" max="11011" width="60.6640625" style="3142" customWidth="1"/>
    <col min="11012" max="11014" width="13.6640625" style="3142" customWidth="1"/>
    <col min="11015" max="11015" width="4.6640625" style="3142" customWidth="1"/>
    <col min="11016" max="11016" width="4.33203125" style="3142" customWidth="1"/>
    <col min="11017" max="11264" width="9.5" style="3142"/>
    <col min="11265" max="11265" width="4.6640625" style="3142" customWidth="1"/>
    <col min="11266" max="11266" width="9.83203125" style="3142" customWidth="1"/>
    <col min="11267" max="11267" width="60.6640625" style="3142" customWidth="1"/>
    <col min="11268" max="11270" width="13.6640625" style="3142" customWidth="1"/>
    <col min="11271" max="11271" width="4.6640625" style="3142" customWidth="1"/>
    <col min="11272" max="11272" width="4.33203125" style="3142" customWidth="1"/>
    <col min="11273" max="11520" width="9.5" style="3142"/>
    <col min="11521" max="11521" width="4.6640625" style="3142" customWidth="1"/>
    <col min="11522" max="11522" width="9.83203125" style="3142" customWidth="1"/>
    <col min="11523" max="11523" width="60.6640625" style="3142" customWidth="1"/>
    <col min="11524" max="11526" width="13.6640625" style="3142" customWidth="1"/>
    <col min="11527" max="11527" width="4.6640625" style="3142" customWidth="1"/>
    <col min="11528" max="11528" width="4.33203125" style="3142" customWidth="1"/>
    <col min="11529" max="11776" width="9.5" style="3142"/>
    <col min="11777" max="11777" width="4.6640625" style="3142" customWidth="1"/>
    <col min="11778" max="11778" width="9.83203125" style="3142" customWidth="1"/>
    <col min="11779" max="11779" width="60.6640625" style="3142" customWidth="1"/>
    <col min="11780" max="11782" width="13.6640625" style="3142" customWidth="1"/>
    <col min="11783" max="11783" width="4.6640625" style="3142" customWidth="1"/>
    <col min="11784" max="11784" width="4.33203125" style="3142" customWidth="1"/>
    <col min="11785" max="12032" width="9.5" style="3142"/>
    <col min="12033" max="12033" width="4.6640625" style="3142" customWidth="1"/>
    <col min="12034" max="12034" width="9.83203125" style="3142" customWidth="1"/>
    <col min="12035" max="12035" width="60.6640625" style="3142" customWidth="1"/>
    <col min="12036" max="12038" width="13.6640625" style="3142" customWidth="1"/>
    <col min="12039" max="12039" width="4.6640625" style="3142" customWidth="1"/>
    <col min="12040" max="12040" width="4.33203125" style="3142" customWidth="1"/>
    <col min="12041" max="12288" width="9.5" style="3142"/>
    <col min="12289" max="12289" width="4.6640625" style="3142" customWidth="1"/>
    <col min="12290" max="12290" width="9.83203125" style="3142" customWidth="1"/>
    <col min="12291" max="12291" width="60.6640625" style="3142" customWidth="1"/>
    <col min="12292" max="12294" width="13.6640625" style="3142" customWidth="1"/>
    <col min="12295" max="12295" width="4.6640625" style="3142" customWidth="1"/>
    <col min="12296" max="12296" width="4.33203125" style="3142" customWidth="1"/>
    <col min="12297" max="12544" width="9.5" style="3142"/>
    <col min="12545" max="12545" width="4.6640625" style="3142" customWidth="1"/>
    <col min="12546" max="12546" width="9.83203125" style="3142" customWidth="1"/>
    <col min="12547" max="12547" width="60.6640625" style="3142" customWidth="1"/>
    <col min="12548" max="12550" width="13.6640625" style="3142" customWidth="1"/>
    <col min="12551" max="12551" width="4.6640625" style="3142" customWidth="1"/>
    <col min="12552" max="12552" width="4.33203125" style="3142" customWidth="1"/>
    <col min="12553" max="12800" width="9.5" style="3142"/>
    <col min="12801" max="12801" width="4.6640625" style="3142" customWidth="1"/>
    <col min="12802" max="12802" width="9.83203125" style="3142" customWidth="1"/>
    <col min="12803" max="12803" width="60.6640625" style="3142" customWidth="1"/>
    <col min="12804" max="12806" width="13.6640625" style="3142" customWidth="1"/>
    <col min="12807" max="12807" width="4.6640625" style="3142" customWidth="1"/>
    <col min="12808" max="12808" width="4.33203125" style="3142" customWidth="1"/>
    <col min="12809" max="13056" width="9.5" style="3142"/>
    <col min="13057" max="13057" width="4.6640625" style="3142" customWidth="1"/>
    <col min="13058" max="13058" width="9.83203125" style="3142" customWidth="1"/>
    <col min="13059" max="13059" width="60.6640625" style="3142" customWidth="1"/>
    <col min="13060" max="13062" width="13.6640625" style="3142" customWidth="1"/>
    <col min="13063" max="13063" width="4.6640625" style="3142" customWidth="1"/>
    <col min="13064" max="13064" width="4.33203125" style="3142" customWidth="1"/>
    <col min="13065" max="13312" width="9.5" style="3142"/>
    <col min="13313" max="13313" width="4.6640625" style="3142" customWidth="1"/>
    <col min="13314" max="13314" width="9.83203125" style="3142" customWidth="1"/>
    <col min="13315" max="13315" width="60.6640625" style="3142" customWidth="1"/>
    <col min="13316" max="13318" width="13.6640625" style="3142" customWidth="1"/>
    <col min="13319" max="13319" width="4.6640625" style="3142" customWidth="1"/>
    <col min="13320" max="13320" width="4.33203125" style="3142" customWidth="1"/>
    <col min="13321" max="13568" width="9.5" style="3142"/>
    <col min="13569" max="13569" width="4.6640625" style="3142" customWidth="1"/>
    <col min="13570" max="13570" width="9.83203125" style="3142" customWidth="1"/>
    <col min="13571" max="13571" width="60.6640625" style="3142" customWidth="1"/>
    <col min="13572" max="13574" width="13.6640625" style="3142" customWidth="1"/>
    <col min="13575" max="13575" width="4.6640625" style="3142" customWidth="1"/>
    <col min="13576" max="13576" width="4.33203125" style="3142" customWidth="1"/>
    <col min="13577" max="13824" width="9.5" style="3142"/>
    <col min="13825" max="13825" width="4.6640625" style="3142" customWidth="1"/>
    <col min="13826" max="13826" width="9.83203125" style="3142" customWidth="1"/>
    <col min="13827" max="13827" width="60.6640625" style="3142" customWidth="1"/>
    <col min="13828" max="13830" width="13.6640625" style="3142" customWidth="1"/>
    <col min="13831" max="13831" width="4.6640625" style="3142" customWidth="1"/>
    <col min="13832" max="13832" width="4.33203125" style="3142" customWidth="1"/>
    <col min="13833" max="14080" width="9.5" style="3142"/>
    <col min="14081" max="14081" width="4.6640625" style="3142" customWidth="1"/>
    <col min="14082" max="14082" width="9.83203125" style="3142" customWidth="1"/>
    <col min="14083" max="14083" width="60.6640625" style="3142" customWidth="1"/>
    <col min="14084" max="14086" width="13.6640625" style="3142" customWidth="1"/>
    <col min="14087" max="14087" width="4.6640625" style="3142" customWidth="1"/>
    <col min="14088" max="14088" width="4.33203125" style="3142" customWidth="1"/>
    <col min="14089" max="14336" width="9.5" style="3142"/>
    <col min="14337" max="14337" width="4.6640625" style="3142" customWidth="1"/>
    <col min="14338" max="14338" width="9.83203125" style="3142" customWidth="1"/>
    <col min="14339" max="14339" width="60.6640625" style="3142" customWidth="1"/>
    <col min="14340" max="14342" width="13.6640625" style="3142" customWidth="1"/>
    <col min="14343" max="14343" width="4.6640625" style="3142" customWidth="1"/>
    <col min="14344" max="14344" width="4.33203125" style="3142" customWidth="1"/>
    <col min="14345" max="14592" width="9.5" style="3142"/>
    <col min="14593" max="14593" width="4.6640625" style="3142" customWidth="1"/>
    <col min="14594" max="14594" width="9.83203125" style="3142" customWidth="1"/>
    <col min="14595" max="14595" width="60.6640625" style="3142" customWidth="1"/>
    <col min="14596" max="14598" width="13.6640625" style="3142" customWidth="1"/>
    <col min="14599" max="14599" width="4.6640625" style="3142" customWidth="1"/>
    <col min="14600" max="14600" width="4.33203125" style="3142" customWidth="1"/>
    <col min="14601" max="14848" width="9.5" style="3142"/>
    <col min="14849" max="14849" width="4.6640625" style="3142" customWidth="1"/>
    <col min="14850" max="14850" width="9.83203125" style="3142" customWidth="1"/>
    <col min="14851" max="14851" width="60.6640625" style="3142" customWidth="1"/>
    <col min="14852" max="14854" width="13.6640625" style="3142" customWidth="1"/>
    <col min="14855" max="14855" width="4.6640625" style="3142" customWidth="1"/>
    <col min="14856" max="14856" width="4.33203125" style="3142" customWidth="1"/>
    <col min="14857" max="15104" width="9.5" style="3142"/>
    <col min="15105" max="15105" width="4.6640625" style="3142" customWidth="1"/>
    <col min="15106" max="15106" width="9.83203125" style="3142" customWidth="1"/>
    <col min="15107" max="15107" width="60.6640625" style="3142" customWidth="1"/>
    <col min="15108" max="15110" width="13.6640625" style="3142" customWidth="1"/>
    <col min="15111" max="15111" width="4.6640625" style="3142" customWidth="1"/>
    <col min="15112" max="15112" width="4.33203125" style="3142" customWidth="1"/>
    <col min="15113" max="15360" width="9.5" style="3142"/>
    <col min="15361" max="15361" width="4.6640625" style="3142" customWidth="1"/>
    <col min="15362" max="15362" width="9.83203125" style="3142" customWidth="1"/>
    <col min="15363" max="15363" width="60.6640625" style="3142" customWidth="1"/>
    <col min="15364" max="15366" width="13.6640625" style="3142" customWidth="1"/>
    <col min="15367" max="15367" width="4.6640625" style="3142" customWidth="1"/>
    <col min="15368" max="15368" width="4.33203125" style="3142" customWidth="1"/>
    <col min="15369" max="15616" width="9.5" style="3142"/>
    <col min="15617" max="15617" width="4.6640625" style="3142" customWidth="1"/>
    <col min="15618" max="15618" width="9.83203125" style="3142" customWidth="1"/>
    <col min="15619" max="15619" width="60.6640625" style="3142" customWidth="1"/>
    <col min="15620" max="15622" width="13.6640625" style="3142" customWidth="1"/>
    <col min="15623" max="15623" width="4.6640625" style="3142" customWidth="1"/>
    <col min="15624" max="15624" width="4.33203125" style="3142" customWidth="1"/>
    <col min="15625" max="15872" width="9.5" style="3142"/>
    <col min="15873" max="15873" width="4.6640625" style="3142" customWidth="1"/>
    <col min="15874" max="15874" width="9.83203125" style="3142" customWidth="1"/>
    <col min="15875" max="15875" width="60.6640625" style="3142" customWidth="1"/>
    <col min="15876" max="15878" width="13.6640625" style="3142" customWidth="1"/>
    <col min="15879" max="15879" width="4.6640625" style="3142" customWidth="1"/>
    <col min="15880" max="15880" width="4.33203125" style="3142" customWidth="1"/>
    <col min="15881" max="16128" width="9.5" style="3142"/>
    <col min="16129" max="16129" width="4.6640625" style="3142" customWidth="1"/>
    <col min="16130" max="16130" width="9.83203125" style="3142" customWidth="1"/>
    <col min="16131" max="16131" width="60.6640625" style="3142" customWidth="1"/>
    <col min="16132" max="16134" width="13.6640625" style="3142" customWidth="1"/>
    <col min="16135" max="16135" width="4.6640625" style="3142" customWidth="1"/>
    <col min="16136" max="16136" width="4.33203125" style="3142" customWidth="1"/>
    <col min="16137" max="16384" width="9.5" style="3142"/>
  </cols>
  <sheetData>
    <row r="1" spans="1:7" ht="10.5" customHeight="1">
      <c r="A1" s="3138">
        <v>42</v>
      </c>
      <c r="B1" s="3138"/>
      <c r="C1" s="3138"/>
      <c r="D1" s="3139"/>
      <c r="E1" s="3140"/>
      <c r="F1" s="3139"/>
      <c r="G1" s="3141" t="s">
        <v>559</v>
      </c>
    </row>
    <row r="2" spans="1:7" ht="10.5" customHeight="1">
      <c r="A2" s="3143" t="s">
        <v>1816</v>
      </c>
      <c r="B2" s="3144"/>
      <c r="C2" s="3144"/>
      <c r="D2" s="3145"/>
      <c r="E2" s="3145"/>
      <c r="F2" s="3145"/>
      <c r="G2" s="3146"/>
    </row>
    <row r="3" spans="1:7" ht="10.5" customHeight="1">
      <c r="A3" s="3147" t="s">
        <v>710</v>
      </c>
      <c r="B3" s="3148"/>
      <c r="C3" s="3148"/>
      <c r="D3" s="3149"/>
      <c r="E3" s="3149"/>
      <c r="F3" s="3149"/>
      <c r="G3" s="3150"/>
    </row>
    <row r="4" spans="1:7" ht="10.5" customHeight="1">
      <c r="A4" s="3151"/>
      <c r="B4" s="3152"/>
      <c r="C4" s="3152"/>
      <c r="D4" s="3153"/>
      <c r="E4" s="3153"/>
      <c r="F4" s="3153"/>
      <c r="G4" s="3154"/>
    </row>
    <row r="5" spans="1:7" ht="10.5" customHeight="1">
      <c r="A5" s="3155" t="s">
        <v>386</v>
      </c>
      <c r="B5" s="3156" t="s">
        <v>1817</v>
      </c>
      <c r="C5" s="3157"/>
      <c r="D5" s="3158"/>
      <c r="E5" s="3158"/>
      <c r="F5" s="3158"/>
      <c r="G5" s="3159"/>
    </row>
    <row r="6" spans="1:7" ht="10.5" customHeight="1">
      <c r="A6" s="3160" t="s">
        <v>1818</v>
      </c>
      <c r="B6" s="3152"/>
      <c r="C6" s="3152"/>
      <c r="D6" s="3153"/>
      <c r="E6" s="3153"/>
      <c r="F6" s="3153"/>
      <c r="G6" s="3154"/>
    </row>
    <row r="7" spans="1:7" ht="10.5" customHeight="1">
      <c r="A7" s="3160" t="s">
        <v>1819</v>
      </c>
      <c r="B7" s="3152"/>
      <c r="C7" s="3152"/>
      <c r="D7" s="3153"/>
      <c r="E7" s="3153"/>
      <c r="F7" s="3153"/>
      <c r="G7" s="3154"/>
    </row>
    <row r="8" spans="1:7" ht="10.5" customHeight="1">
      <c r="A8" s="3161" t="s">
        <v>1820</v>
      </c>
      <c r="B8" s="3152"/>
      <c r="C8" s="3152"/>
      <c r="D8" s="3153"/>
      <c r="E8" s="3153"/>
      <c r="F8" s="3153"/>
      <c r="G8" s="3154"/>
    </row>
    <row r="9" spans="1:7" ht="10.5" customHeight="1">
      <c r="A9" s="3160" t="s">
        <v>1821</v>
      </c>
      <c r="B9" s="3152"/>
      <c r="C9" s="3152"/>
      <c r="D9" s="3153"/>
      <c r="E9" s="3153"/>
      <c r="F9" s="3153"/>
      <c r="G9" s="3154"/>
    </row>
    <row r="10" spans="1:7" ht="10.5" customHeight="1">
      <c r="A10" s="3160" t="s">
        <v>1822</v>
      </c>
      <c r="B10" s="3152"/>
      <c r="C10" s="3152"/>
      <c r="D10" s="3153"/>
      <c r="E10" s="3153"/>
      <c r="F10" s="3153"/>
      <c r="G10" s="3154"/>
    </row>
    <row r="11" spans="1:7" ht="10.5" customHeight="1">
      <c r="A11" s="3160" t="s">
        <v>1823</v>
      </c>
      <c r="B11" s="3152"/>
      <c r="C11" s="3152"/>
      <c r="D11" s="3153"/>
      <c r="E11" s="3153"/>
      <c r="F11" s="3153"/>
      <c r="G11" s="3154"/>
    </row>
    <row r="12" spans="1:7" ht="10.5" customHeight="1">
      <c r="A12" s="3161"/>
      <c r="B12" s="3152"/>
      <c r="C12" s="3152"/>
      <c r="D12" s="3153"/>
      <c r="E12" s="3153"/>
      <c r="F12" s="3153"/>
      <c r="G12" s="3154"/>
    </row>
    <row r="13" spans="1:7" ht="10.5" customHeight="1">
      <c r="A13" s="3155" t="s">
        <v>387</v>
      </c>
      <c r="B13" s="3156" t="s">
        <v>1824</v>
      </c>
      <c r="C13" s="3157"/>
      <c r="D13" s="3158"/>
      <c r="E13" s="3158"/>
      <c r="F13" s="3158"/>
      <c r="G13" s="3159"/>
    </row>
    <row r="14" spans="1:7" ht="10.5" customHeight="1">
      <c r="A14" s="3162" t="s">
        <v>1825</v>
      </c>
      <c r="B14" s="3152"/>
      <c r="C14" s="3152"/>
      <c r="D14" s="3153"/>
      <c r="E14" s="3153"/>
      <c r="F14" s="3153"/>
      <c r="G14" s="3154"/>
    </row>
    <row r="15" spans="1:7" ht="10.5" customHeight="1">
      <c r="A15" s="3162"/>
      <c r="B15" s="3152"/>
      <c r="C15" s="3152"/>
      <c r="D15" s="3153"/>
      <c r="E15" s="3153"/>
      <c r="F15" s="3153"/>
      <c r="G15" s="3154"/>
    </row>
    <row r="16" spans="1:7" ht="10.5" customHeight="1">
      <c r="A16" s="3155" t="s">
        <v>388</v>
      </c>
      <c r="B16" s="3156" t="s">
        <v>1826</v>
      </c>
      <c r="C16" s="3157"/>
      <c r="D16" s="3158"/>
      <c r="E16" s="3158"/>
      <c r="F16" s="3158"/>
      <c r="G16" s="3159"/>
    </row>
    <row r="17" spans="1:7" ht="10.5" customHeight="1">
      <c r="A17" s="3160" t="s">
        <v>1827</v>
      </c>
      <c r="B17" s="3152"/>
      <c r="C17" s="3152"/>
      <c r="D17" s="3153"/>
      <c r="E17" s="3153"/>
      <c r="F17" s="3153"/>
      <c r="G17" s="3154"/>
    </row>
    <row r="18" spans="1:7" ht="10.5" customHeight="1">
      <c r="A18" s="3160" t="s">
        <v>1828</v>
      </c>
      <c r="B18" s="3152"/>
      <c r="C18" s="3152"/>
      <c r="D18" s="3153"/>
      <c r="E18" s="3153"/>
      <c r="F18" s="3153"/>
      <c r="G18" s="3154"/>
    </row>
    <row r="19" spans="1:7" ht="10.5" customHeight="1">
      <c r="A19" s="3160" t="s">
        <v>1829</v>
      </c>
      <c r="B19" s="3152"/>
      <c r="C19" s="3152"/>
      <c r="D19" s="3153"/>
      <c r="E19" s="3153"/>
      <c r="F19" s="3153"/>
      <c r="G19" s="3154"/>
    </row>
    <row r="20" spans="1:7" ht="10.5" customHeight="1">
      <c r="A20" s="3162"/>
      <c r="B20" s="3152"/>
      <c r="C20" s="3152"/>
      <c r="D20" s="3153"/>
      <c r="E20" s="3153"/>
      <c r="F20" s="3153"/>
      <c r="G20" s="3154"/>
    </row>
    <row r="21" spans="1:7" ht="10.5" customHeight="1">
      <c r="A21" s="3155" t="s">
        <v>389</v>
      </c>
      <c r="B21" s="3156" t="s">
        <v>1830</v>
      </c>
      <c r="C21" s="3157"/>
      <c r="D21" s="3158"/>
      <c r="E21" s="3158"/>
      <c r="F21" s="3158"/>
      <c r="G21" s="3159"/>
    </row>
    <row r="22" spans="1:7" ht="10.5" customHeight="1">
      <c r="A22" s="3162"/>
      <c r="B22" s="3152"/>
      <c r="C22" s="3152"/>
      <c r="D22" s="3153"/>
      <c r="E22" s="3153"/>
      <c r="F22" s="3153"/>
      <c r="G22" s="3154"/>
    </row>
    <row r="23" spans="1:7" ht="10.5" customHeight="1">
      <c r="A23" s="3155" t="s">
        <v>390</v>
      </c>
      <c r="B23" s="3156" t="s">
        <v>1831</v>
      </c>
      <c r="C23" s="3157"/>
      <c r="D23" s="3158"/>
      <c r="E23" s="3158"/>
      <c r="F23" s="3158"/>
      <c r="G23" s="3159"/>
    </row>
    <row r="24" spans="1:7" ht="10.5" customHeight="1">
      <c r="A24" s="3160" t="s">
        <v>1832</v>
      </c>
      <c r="B24" s="3152"/>
      <c r="C24" s="3152"/>
      <c r="D24" s="3153"/>
      <c r="E24" s="3153"/>
      <c r="F24" s="3153"/>
      <c r="G24" s="3154"/>
    </row>
    <row r="25" spans="1:7" ht="10.5" customHeight="1">
      <c r="A25" s="3160" t="s">
        <v>1833</v>
      </c>
      <c r="B25" s="3152"/>
      <c r="C25" s="3152"/>
      <c r="D25" s="3153"/>
      <c r="E25" s="3153"/>
      <c r="F25" s="3153"/>
      <c r="G25" s="3154"/>
    </row>
    <row r="26" spans="1:7" ht="10.5" customHeight="1">
      <c r="A26" s="3160" t="s">
        <v>1834</v>
      </c>
      <c r="B26" s="3152"/>
      <c r="C26" s="3152"/>
      <c r="D26" s="3153"/>
      <c r="E26" s="3153"/>
      <c r="F26" s="3153"/>
      <c r="G26" s="3154"/>
    </row>
    <row r="27" spans="1:7" ht="10.5" customHeight="1">
      <c r="A27" s="3160" t="s">
        <v>1835</v>
      </c>
      <c r="B27" s="3152"/>
      <c r="C27" s="3152"/>
      <c r="D27" s="3153"/>
      <c r="E27" s="3153"/>
      <c r="F27" s="3153"/>
      <c r="G27" s="3154"/>
    </row>
    <row r="28" spans="1:7" ht="10.5" customHeight="1">
      <c r="A28" s="3160" t="s">
        <v>1836</v>
      </c>
      <c r="B28" s="3152"/>
      <c r="C28" s="3152"/>
      <c r="D28" s="3153"/>
      <c r="E28" s="3153"/>
      <c r="F28" s="3153"/>
      <c r="G28" s="3154"/>
    </row>
    <row r="29" spans="1:7" ht="10.5" customHeight="1">
      <c r="A29" s="3161" t="s">
        <v>1837</v>
      </c>
      <c r="B29" s="3152"/>
      <c r="C29" s="3152"/>
      <c r="D29" s="3153"/>
      <c r="E29" s="3153"/>
      <c r="F29" s="3153"/>
      <c r="G29" s="3154"/>
    </row>
    <row r="30" spans="1:7" ht="10.5" customHeight="1">
      <c r="A30" s="3155" t="s">
        <v>391</v>
      </c>
      <c r="B30" s="3156" t="s">
        <v>1838</v>
      </c>
      <c r="C30" s="3157"/>
      <c r="D30" s="3158"/>
      <c r="E30" s="3158"/>
      <c r="F30" s="3158"/>
      <c r="G30" s="3159"/>
    </row>
    <row r="31" spans="1:7" ht="10.5" customHeight="1">
      <c r="A31" s="3160" t="s">
        <v>1839</v>
      </c>
      <c r="B31" s="3152"/>
      <c r="C31" s="3152"/>
      <c r="D31" s="3153"/>
      <c r="E31" s="3153"/>
      <c r="F31" s="3153"/>
      <c r="G31" s="3154"/>
    </row>
    <row r="32" spans="1:7" ht="10.5" customHeight="1">
      <c r="A32" s="3163"/>
      <c r="B32" s="3164"/>
      <c r="C32" s="3164"/>
      <c r="D32" s="3165"/>
      <c r="E32" s="3165"/>
      <c r="F32" s="3165"/>
      <c r="G32" s="3166"/>
    </row>
    <row r="33" spans="1:7" ht="10.5" customHeight="1">
      <c r="A33" s="3167"/>
      <c r="B33" s="3168"/>
      <c r="C33" s="3168"/>
      <c r="D33" s="3169"/>
      <c r="E33" s="3169"/>
      <c r="F33" s="3170" t="s">
        <v>1221</v>
      </c>
      <c r="G33" s="3171"/>
    </row>
    <row r="34" spans="1:7" ht="10.5" customHeight="1">
      <c r="A34" s="3172"/>
      <c r="B34" s="3173" t="s">
        <v>1343</v>
      </c>
      <c r="C34" s="3174"/>
      <c r="D34" s="3175" t="s">
        <v>1840</v>
      </c>
      <c r="E34" s="3175" t="s">
        <v>1841</v>
      </c>
      <c r="F34" s="3175" t="s">
        <v>1842</v>
      </c>
      <c r="G34" s="3176"/>
    </row>
    <row r="35" spans="1:7" ht="10.5" customHeight="1">
      <c r="A35" s="3177" t="s">
        <v>639</v>
      </c>
      <c r="B35" s="3173" t="s">
        <v>1843</v>
      </c>
      <c r="C35" s="3173" t="s">
        <v>1844</v>
      </c>
      <c r="D35" s="3175" t="s">
        <v>1845</v>
      </c>
      <c r="E35" s="3175" t="s">
        <v>1846</v>
      </c>
      <c r="F35" s="3175" t="s">
        <v>1847</v>
      </c>
      <c r="G35" s="3176" t="s">
        <v>639</v>
      </c>
    </row>
    <row r="36" spans="1:7" ht="10.5" customHeight="1">
      <c r="A36" s="3177" t="s">
        <v>642</v>
      </c>
      <c r="B36" s="3173" t="s">
        <v>1848</v>
      </c>
      <c r="C36" s="3174"/>
      <c r="D36" s="3175" t="s">
        <v>1849</v>
      </c>
      <c r="E36" s="3175" t="s">
        <v>1850</v>
      </c>
      <c r="F36" s="3175" t="s">
        <v>1851</v>
      </c>
      <c r="G36" s="3176" t="s">
        <v>642</v>
      </c>
    </row>
    <row r="37" spans="1:7" ht="10.5" customHeight="1">
      <c r="A37" s="3178"/>
      <c r="B37" s="3179" t="s">
        <v>651</v>
      </c>
      <c r="C37" s="3179" t="s">
        <v>652</v>
      </c>
      <c r="D37" s="3180" t="s">
        <v>653</v>
      </c>
      <c r="E37" s="3180" t="s">
        <v>654</v>
      </c>
      <c r="F37" s="3180" t="s">
        <v>655</v>
      </c>
      <c r="G37" s="3181"/>
    </row>
    <row r="38" spans="1:7" ht="10.5" customHeight="1">
      <c r="A38" s="3182">
        <v>1</v>
      </c>
      <c r="B38" s="3179" t="s">
        <v>1852</v>
      </c>
      <c r="C38" s="3183" t="s">
        <v>1853</v>
      </c>
      <c r="D38" s="3184">
        <v>23293</v>
      </c>
      <c r="E38" s="3184">
        <v>59108137</v>
      </c>
      <c r="F38" s="3184">
        <v>10175073</v>
      </c>
      <c r="G38" s="3185">
        <v>1</v>
      </c>
    </row>
    <row r="39" spans="1:7" ht="10.5" customHeight="1">
      <c r="A39" s="3182">
        <v>2</v>
      </c>
      <c r="B39" s="3179"/>
      <c r="C39" s="3186"/>
      <c r="D39" s="3187"/>
      <c r="E39" s="3187"/>
      <c r="F39" s="3187"/>
      <c r="G39" s="3185">
        <v>2</v>
      </c>
    </row>
    <row r="40" spans="1:7" ht="10.5" customHeight="1">
      <c r="A40" s="3182">
        <v>3</v>
      </c>
      <c r="B40" s="3179"/>
      <c r="C40" s="3186" t="s">
        <v>1854</v>
      </c>
      <c r="D40" s="3188"/>
      <c r="E40" s="3188"/>
      <c r="F40" s="3188"/>
      <c r="G40" s="3185">
        <v>3</v>
      </c>
    </row>
    <row r="41" spans="1:7" ht="10.5" customHeight="1">
      <c r="A41" s="3182">
        <v>4</v>
      </c>
      <c r="B41" s="3179" t="s">
        <v>1855</v>
      </c>
      <c r="C41" s="3186" t="s">
        <v>1856</v>
      </c>
      <c r="D41" s="3189" t="s">
        <v>1857</v>
      </c>
      <c r="E41" s="3189" t="s">
        <v>1858</v>
      </c>
      <c r="F41" s="3189" t="s">
        <v>1859</v>
      </c>
      <c r="G41" s="3185">
        <v>4</v>
      </c>
    </row>
    <row r="42" spans="1:7" ht="10.5" customHeight="1">
      <c r="A42" s="3182">
        <v>5</v>
      </c>
      <c r="B42" s="3179" t="s">
        <v>1855</v>
      </c>
      <c r="C42" s="3186" t="s">
        <v>1860</v>
      </c>
      <c r="D42" s="3188">
        <v>51</v>
      </c>
      <c r="E42" s="3189" t="s">
        <v>1858</v>
      </c>
      <c r="F42" s="3189" t="s">
        <v>1859</v>
      </c>
      <c r="G42" s="3185">
        <v>5</v>
      </c>
    </row>
    <row r="43" spans="1:7" ht="10.5" customHeight="1">
      <c r="A43" s="3182">
        <f>A42+1</f>
        <v>6</v>
      </c>
      <c r="B43" s="3179"/>
      <c r="C43" s="3186" t="s">
        <v>1861</v>
      </c>
      <c r="D43" s="3188">
        <f>D42</f>
        <v>51</v>
      </c>
      <c r="E43" s="3189"/>
      <c r="F43" s="3189"/>
      <c r="G43" s="3185">
        <v>6</v>
      </c>
    </row>
    <row r="44" spans="1:7" ht="10.5" customHeight="1">
      <c r="A44" s="3182">
        <f>A43+1</f>
        <v>7</v>
      </c>
      <c r="B44" s="3179"/>
      <c r="C44" s="3186"/>
      <c r="D44" s="3188"/>
      <c r="E44" s="3188"/>
      <c r="F44" s="3188"/>
      <c r="G44" s="3185">
        <v>7</v>
      </c>
    </row>
    <row r="45" spans="1:7" ht="10.5" customHeight="1">
      <c r="A45" s="3182">
        <f>A44+1</f>
        <v>8</v>
      </c>
      <c r="B45" s="3179"/>
      <c r="C45" s="3186" t="s">
        <v>1862</v>
      </c>
      <c r="D45" s="3188"/>
      <c r="E45" s="3188"/>
      <c r="F45" s="3188"/>
      <c r="G45" s="3185">
        <v>8</v>
      </c>
    </row>
    <row r="46" spans="1:7" ht="10.5" customHeight="1">
      <c r="A46" s="3182">
        <v>9</v>
      </c>
      <c r="B46" s="3179" t="s">
        <v>1863</v>
      </c>
      <c r="C46" s="3190" t="s">
        <v>1864</v>
      </c>
      <c r="D46" s="3189">
        <v>129</v>
      </c>
      <c r="E46" s="3188">
        <v>58631</v>
      </c>
      <c r="F46" s="3188">
        <v>16985</v>
      </c>
      <c r="G46" s="3185">
        <v>9</v>
      </c>
    </row>
    <row r="47" spans="1:7" ht="21.75" customHeight="1">
      <c r="A47" s="3182">
        <v>10</v>
      </c>
      <c r="B47" s="3179" t="s">
        <v>1863</v>
      </c>
      <c r="C47" s="3191" t="s">
        <v>1865</v>
      </c>
      <c r="D47" s="3189">
        <v>77</v>
      </c>
      <c r="E47" s="3188">
        <v>16326</v>
      </c>
      <c r="F47" s="3188">
        <v>7135</v>
      </c>
      <c r="G47" s="3185">
        <v>10</v>
      </c>
    </row>
    <row r="48" spans="1:7" ht="21.75" customHeight="1">
      <c r="A48" s="3182">
        <f t="shared" ref="A48:A77" si="0">A47+1</f>
        <v>11</v>
      </c>
      <c r="B48" s="3179" t="s">
        <v>1863</v>
      </c>
      <c r="C48" s="3191" t="s">
        <v>1866</v>
      </c>
      <c r="D48" s="3189">
        <v>27</v>
      </c>
      <c r="E48" s="3188">
        <v>2259</v>
      </c>
      <c r="F48" s="3188">
        <v>775</v>
      </c>
      <c r="G48" s="3185">
        <f t="shared" ref="G48:G77" si="1">G47+1</f>
        <v>11</v>
      </c>
    </row>
    <row r="49" spans="1:7" ht="10.5" customHeight="1">
      <c r="A49" s="3182">
        <f t="shared" si="0"/>
        <v>12</v>
      </c>
      <c r="B49" s="3179" t="s">
        <v>1863</v>
      </c>
      <c r="C49" s="3190" t="s">
        <v>1867</v>
      </c>
      <c r="D49" s="3189" t="s">
        <v>1857</v>
      </c>
      <c r="E49" s="3188">
        <v>413</v>
      </c>
      <c r="F49" s="3188">
        <v>109</v>
      </c>
      <c r="G49" s="3185">
        <f t="shared" si="1"/>
        <v>12</v>
      </c>
    </row>
    <row r="50" spans="1:7" ht="10.5" customHeight="1">
      <c r="A50" s="3182">
        <f t="shared" si="0"/>
        <v>13</v>
      </c>
      <c r="B50" s="3179" t="s">
        <v>1863</v>
      </c>
      <c r="C50" s="3190" t="s">
        <v>1868</v>
      </c>
      <c r="D50" s="3188">
        <v>6</v>
      </c>
      <c r="E50" s="3188">
        <v>542</v>
      </c>
      <c r="F50" s="3188">
        <v>38</v>
      </c>
      <c r="G50" s="3185">
        <f t="shared" si="1"/>
        <v>13</v>
      </c>
    </row>
    <row r="51" spans="1:7" ht="10.5" customHeight="1">
      <c r="A51" s="3182">
        <f t="shared" si="0"/>
        <v>14</v>
      </c>
      <c r="B51" s="3179" t="s">
        <v>1863</v>
      </c>
      <c r="C51" s="3190" t="s">
        <v>1869</v>
      </c>
      <c r="D51" s="3188">
        <v>6</v>
      </c>
      <c r="E51" s="3188">
        <v>7995</v>
      </c>
      <c r="F51" s="3188">
        <v>4490</v>
      </c>
      <c r="G51" s="3185">
        <f t="shared" si="1"/>
        <v>14</v>
      </c>
    </row>
    <row r="52" spans="1:7" ht="21" customHeight="1">
      <c r="A52" s="3182">
        <f t="shared" si="0"/>
        <v>15</v>
      </c>
      <c r="B52" s="3179" t="s">
        <v>1863</v>
      </c>
      <c r="C52" s="3191" t="s">
        <v>1870</v>
      </c>
      <c r="D52" s="3188">
        <v>273</v>
      </c>
      <c r="E52" s="3188">
        <v>38367</v>
      </c>
      <c r="F52" s="3188">
        <v>20221</v>
      </c>
      <c r="G52" s="3185">
        <f t="shared" si="1"/>
        <v>15</v>
      </c>
    </row>
    <row r="53" spans="1:7" ht="19.5" customHeight="1">
      <c r="A53" s="3182">
        <f t="shared" si="0"/>
        <v>16</v>
      </c>
      <c r="B53" s="3192" t="s">
        <v>1863</v>
      </c>
      <c r="C53" s="3193" t="s">
        <v>1871</v>
      </c>
      <c r="D53" s="3188">
        <v>83</v>
      </c>
      <c r="E53" s="3188">
        <v>21559</v>
      </c>
      <c r="F53" s="3188">
        <v>6010</v>
      </c>
      <c r="G53" s="3185">
        <f t="shared" si="1"/>
        <v>16</v>
      </c>
    </row>
    <row r="54" spans="1:7" ht="10.5" customHeight="1">
      <c r="A54" s="3182">
        <f t="shared" si="0"/>
        <v>17</v>
      </c>
      <c r="B54" s="3179" t="s">
        <v>1863</v>
      </c>
      <c r="C54" s="3194" t="s">
        <v>1872</v>
      </c>
      <c r="D54" s="3188">
        <v>16</v>
      </c>
      <c r="E54" s="3188">
        <v>7899</v>
      </c>
      <c r="F54" s="3188">
        <v>2629</v>
      </c>
      <c r="G54" s="3185">
        <f t="shared" si="1"/>
        <v>17</v>
      </c>
    </row>
    <row r="55" spans="1:7" ht="10.5" customHeight="1">
      <c r="A55" s="3182">
        <f t="shared" si="0"/>
        <v>18</v>
      </c>
      <c r="B55" s="3179" t="s">
        <v>1863</v>
      </c>
      <c r="C55" s="3190" t="s">
        <v>1873</v>
      </c>
      <c r="D55" s="3188">
        <v>16</v>
      </c>
      <c r="E55" s="3188">
        <v>1316</v>
      </c>
      <c r="F55" s="3188">
        <v>1246</v>
      </c>
      <c r="G55" s="3185">
        <f t="shared" si="1"/>
        <v>18</v>
      </c>
    </row>
    <row r="56" spans="1:7" ht="10.5" customHeight="1">
      <c r="A56" s="3182">
        <f t="shared" si="0"/>
        <v>19</v>
      </c>
      <c r="B56" s="3179" t="s">
        <v>1863</v>
      </c>
      <c r="C56" s="3195" t="s">
        <v>1874</v>
      </c>
      <c r="D56" s="3188">
        <v>20</v>
      </c>
      <c r="E56" s="3188">
        <v>323</v>
      </c>
      <c r="F56" s="3188">
        <v>141</v>
      </c>
      <c r="G56" s="3185">
        <f t="shared" si="1"/>
        <v>19</v>
      </c>
    </row>
    <row r="57" spans="1:7" ht="10.5" customHeight="1">
      <c r="A57" s="3182">
        <f t="shared" si="0"/>
        <v>20</v>
      </c>
      <c r="B57" s="3179" t="s">
        <v>1863</v>
      </c>
      <c r="C57" s="3194" t="s">
        <v>1875</v>
      </c>
      <c r="D57" s="3196" t="s">
        <v>1857</v>
      </c>
      <c r="E57" s="3188">
        <v>45078</v>
      </c>
      <c r="F57" s="3188">
        <v>8641</v>
      </c>
      <c r="G57" s="3185">
        <f t="shared" si="1"/>
        <v>20</v>
      </c>
    </row>
    <row r="58" spans="1:7" ht="10.5" customHeight="1">
      <c r="A58" s="3182">
        <f t="shared" si="0"/>
        <v>21</v>
      </c>
      <c r="B58" s="3179" t="s">
        <v>1863</v>
      </c>
      <c r="C58" s="3194" t="s">
        <v>1876</v>
      </c>
      <c r="D58" s="3197">
        <v>62</v>
      </c>
      <c r="E58" s="3188">
        <v>4256</v>
      </c>
      <c r="F58" s="3188">
        <v>3412</v>
      </c>
      <c r="G58" s="3185">
        <f t="shared" si="1"/>
        <v>21</v>
      </c>
    </row>
    <row r="59" spans="1:7" ht="10.5" customHeight="1">
      <c r="A59" s="3182">
        <f t="shared" si="0"/>
        <v>22</v>
      </c>
      <c r="B59" s="3179" t="s">
        <v>1863</v>
      </c>
      <c r="C59" s="3198" t="s">
        <v>1877</v>
      </c>
      <c r="D59" s="3199">
        <v>40</v>
      </c>
      <c r="E59" s="3188">
        <v>13622</v>
      </c>
      <c r="F59" s="3188">
        <v>2417</v>
      </c>
      <c r="G59" s="3185">
        <f t="shared" si="1"/>
        <v>22</v>
      </c>
    </row>
    <row r="60" spans="1:7" ht="10.5" customHeight="1">
      <c r="A60" s="3182">
        <f t="shared" si="0"/>
        <v>23</v>
      </c>
      <c r="B60" s="3179" t="s">
        <v>1863</v>
      </c>
      <c r="C60" s="3198" t="s">
        <v>1878</v>
      </c>
      <c r="D60" s="3199">
        <v>10</v>
      </c>
      <c r="E60" s="3188">
        <v>3633</v>
      </c>
      <c r="F60" s="3188">
        <v>1791</v>
      </c>
      <c r="G60" s="3185">
        <f t="shared" si="1"/>
        <v>23</v>
      </c>
    </row>
    <row r="61" spans="1:7" ht="10.5" customHeight="1">
      <c r="A61" s="3182">
        <f t="shared" si="0"/>
        <v>24</v>
      </c>
      <c r="B61" s="3179" t="s">
        <v>1863</v>
      </c>
      <c r="C61" s="3198" t="s">
        <v>1879</v>
      </c>
      <c r="D61" s="3199">
        <v>10</v>
      </c>
      <c r="E61" s="3188">
        <v>414</v>
      </c>
      <c r="F61" s="3188">
        <v>168</v>
      </c>
      <c r="G61" s="3185">
        <f t="shared" si="1"/>
        <v>24</v>
      </c>
    </row>
    <row r="62" spans="1:7" ht="10.5" customHeight="1">
      <c r="A62" s="3182">
        <f t="shared" si="0"/>
        <v>25</v>
      </c>
      <c r="B62" s="3179" t="s">
        <v>1863</v>
      </c>
      <c r="C62" s="3198" t="s">
        <v>1880</v>
      </c>
      <c r="D62" s="3199">
        <v>8</v>
      </c>
      <c r="E62" s="3188">
        <v>341</v>
      </c>
      <c r="F62" s="3188">
        <v>333</v>
      </c>
      <c r="G62" s="3185">
        <f t="shared" si="1"/>
        <v>25</v>
      </c>
    </row>
    <row r="63" spans="1:7" ht="10.5" customHeight="1">
      <c r="A63" s="3182">
        <f t="shared" si="0"/>
        <v>26</v>
      </c>
      <c r="B63" s="3179" t="s">
        <v>1863</v>
      </c>
      <c r="C63" s="3198" t="s">
        <v>1881</v>
      </c>
      <c r="D63" s="3199">
        <v>10</v>
      </c>
      <c r="E63" s="3188">
        <v>408</v>
      </c>
      <c r="F63" s="3188">
        <v>1005</v>
      </c>
      <c r="G63" s="3185">
        <f t="shared" si="1"/>
        <v>26</v>
      </c>
    </row>
    <row r="64" spans="1:7" ht="10.5" customHeight="1">
      <c r="A64" s="3182">
        <f t="shared" si="0"/>
        <v>27</v>
      </c>
      <c r="B64" s="3179" t="s">
        <v>1863</v>
      </c>
      <c r="C64" s="3198" t="s">
        <v>1882</v>
      </c>
      <c r="D64" s="3199">
        <v>48</v>
      </c>
      <c r="E64" s="3188">
        <v>2118</v>
      </c>
      <c r="F64" s="3188">
        <v>3166</v>
      </c>
      <c r="G64" s="3185">
        <f t="shared" si="1"/>
        <v>27</v>
      </c>
    </row>
    <row r="65" spans="1:7" ht="10.5" customHeight="1">
      <c r="A65" s="3182">
        <f t="shared" si="0"/>
        <v>28</v>
      </c>
      <c r="B65" s="3179" t="s">
        <v>1863</v>
      </c>
      <c r="C65" s="3198" t="s">
        <v>1883</v>
      </c>
      <c r="D65" s="3199">
        <v>12</v>
      </c>
      <c r="E65" s="3188">
        <v>2082</v>
      </c>
      <c r="F65" s="3188">
        <v>39</v>
      </c>
      <c r="G65" s="3185">
        <f t="shared" si="1"/>
        <v>28</v>
      </c>
    </row>
    <row r="66" spans="1:7" ht="10.5" customHeight="1">
      <c r="A66" s="3182">
        <f t="shared" si="0"/>
        <v>29</v>
      </c>
      <c r="B66" s="3179" t="s">
        <v>1863</v>
      </c>
      <c r="C66" s="3198" t="s">
        <v>1884</v>
      </c>
      <c r="D66" s="3199">
        <v>5</v>
      </c>
      <c r="E66" s="3188">
        <v>400</v>
      </c>
      <c r="F66" s="3188">
        <v>260</v>
      </c>
      <c r="G66" s="3185">
        <f t="shared" si="1"/>
        <v>29</v>
      </c>
    </row>
    <row r="67" spans="1:7" ht="10.5" customHeight="1">
      <c r="A67" s="3182">
        <f t="shared" si="0"/>
        <v>30</v>
      </c>
      <c r="B67" s="3179" t="s">
        <v>1863</v>
      </c>
      <c r="C67" s="3198" t="s">
        <v>1885</v>
      </c>
      <c r="D67" s="3199">
        <v>15</v>
      </c>
      <c r="E67" s="3188">
        <v>34987</v>
      </c>
      <c r="F67" s="3188">
        <v>4482</v>
      </c>
      <c r="G67" s="3185">
        <f t="shared" si="1"/>
        <v>30</v>
      </c>
    </row>
    <row r="68" spans="1:7" ht="10.5" customHeight="1">
      <c r="A68" s="3182">
        <f t="shared" si="0"/>
        <v>31</v>
      </c>
      <c r="B68" s="3200" t="s">
        <v>1863</v>
      </c>
      <c r="C68" s="3198" t="s">
        <v>1886</v>
      </c>
      <c r="D68" s="3189">
        <v>4</v>
      </c>
      <c r="E68" s="3188">
        <v>265</v>
      </c>
      <c r="F68" s="3188">
        <v>43</v>
      </c>
      <c r="G68" s="3185">
        <f t="shared" si="1"/>
        <v>31</v>
      </c>
    </row>
    <row r="69" spans="1:7" ht="10.5" customHeight="1">
      <c r="A69" s="3182">
        <f t="shared" si="0"/>
        <v>32</v>
      </c>
      <c r="B69" s="3179" t="s">
        <v>1863</v>
      </c>
      <c r="C69" s="3198" t="s">
        <v>1887</v>
      </c>
      <c r="D69" s="3201" t="s">
        <v>1857</v>
      </c>
      <c r="E69" s="3188">
        <v>31776</v>
      </c>
      <c r="F69" s="3188">
        <v>8216</v>
      </c>
      <c r="G69" s="3185">
        <f t="shared" si="1"/>
        <v>32</v>
      </c>
    </row>
    <row r="70" spans="1:7" ht="10.5" customHeight="1">
      <c r="A70" s="3182">
        <f t="shared" si="0"/>
        <v>33</v>
      </c>
      <c r="B70" s="3179" t="s">
        <v>1863</v>
      </c>
      <c r="C70" s="3198" t="s">
        <v>1888</v>
      </c>
      <c r="D70" s="3189">
        <v>2</v>
      </c>
      <c r="E70" s="3188">
        <v>380</v>
      </c>
      <c r="F70" s="3188">
        <v>5</v>
      </c>
      <c r="G70" s="3185">
        <f t="shared" si="1"/>
        <v>33</v>
      </c>
    </row>
    <row r="71" spans="1:7" ht="10.5" customHeight="1">
      <c r="A71" s="3182">
        <f t="shared" si="0"/>
        <v>34</v>
      </c>
      <c r="B71" s="3179"/>
      <c r="C71" s="3190" t="s">
        <v>1889</v>
      </c>
      <c r="D71" s="3188">
        <f>SUM(D46:D70)</f>
        <v>879</v>
      </c>
      <c r="E71" s="3188">
        <f>SUM(E46:E70)</f>
        <v>295390</v>
      </c>
      <c r="F71" s="3188">
        <f>SUM(F46:F70)</f>
        <v>93757</v>
      </c>
      <c r="G71" s="3182">
        <f t="shared" si="1"/>
        <v>34</v>
      </c>
    </row>
    <row r="72" spans="1:7" ht="10.5" customHeight="1">
      <c r="A72" s="3182">
        <f t="shared" si="0"/>
        <v>35</v>
      </c>
      <c r="B72" s="3179"/>
      <c r="C72" s="3190"/>
      <c r="D72" s="3188"/>
      <c r="E72" s="3188"/>
      <c r="F72" s="3188"/>
      <c r="G72" s="3182">
        <f t="shared" si="1"/>
        <v>35</v>
      </c>
    </row>
    <row r="73" spans="1:7" ht="10.5" customHeight="1">
      <c r="A73" s="3182">
        <f t="shared" si="0"/>
        <v>36</v>
      </c>
      <c r="B73" s="3179"/>
      <c r="C73" s="3190" t="s">
        <v>1890</v>
      </c>
      <c r="D73" s="3188"/>
      <c r="E73" s="3188"/>
      <c r="F73" s="3188"/>
      <c r="G73" s="3182">
        <f t="shared" si="1"/>
        <v>36</v>
      </c>
    </row>
    <row r="74" spans="1:7" ht="10.5" customHeight="1">
      <c r="A74" s="3182">
        <f t="shared" si="0"/>
        <v>37</v>
      </c>
      <c r="B74" s="3179" t="s">
        <v>1863</v>
      </c>
      <c r="C74" s="3190" t="s">
        <v>1891</v>
      </c>
      <c r="D74" s="3188">
        <v>434</v>
      </c>
      <c r="E74" s="3188">
        <v>7724</v>
      </c>
      <c r="F74" s="3188">
        <v>12432</v>
      </c>
      <c r="G74" s="3182">
        <f t="shared" si="1"/>
        <v>37</v>
      </c>
    </row>
    <row r="75" spans="1:7" ht="10.5" customHeight="1">
      <c r="A75" s="3182">
        <f t="shared" si="0"/>
        <v>38</v>
      </c>
      <c r="B75" s="3186"/>
      <c r="C75" s="3190" t="s">
        <v>1892</v>
      </c>
      <c r="D75" s="3188">
        <f>D74</f>
        <v>434</v>
      </c>
      <c r="E75" s="3188">
        <f>E74</f>
        <v>7724</v>
      </c>
      <c r="F75" s="3188">
        <f>F74</f>
        <v>12432</v>
      </c>
      <c r="G75" s="3182">
        <f t="shared" si="1"/>
        <v>38</v>
      </c>
    </row>
    <row r="76" spans="1:7" ht="12" thickBot="1">
      <c r="A76" s="3182">
        <f t="shared" si="0"/>
        <v>39</v>
      </c>
      <c r="B76" s="3186"/>
      <c r="C76" s="3190" t="s">
        <v>1893</v>
      </c>
      <c r="D76" s="3202">
        <f>-D75-D71+D43</f>
        <v>-1262</v>
      </c>
      <c r="E76" s="3202">
        <f>-E75-E71+E43</f>
        <v>-303114</v>
      </c>
      <c r="F76" s="3202">
        <f>-F75-F71+F43</f>
        <v>-106189</v>
      </c>
      <c r="G76" s="3182">
        <f t="shared" si="1"/>
        <v>39</v>
      </c>
    </row>
    <row r="77" spans="1:7" ht="12" thickBot="1">
      <c r="A77" s="3182">
        <f t="shared" si="0"/>
        <v>40</v>
      </c>
      <c r="B77" s="3203"/>
      <c r="C77" s="3204" t="s">
        <v>1894</v>
      </c>
      <c r="D77" s="3205">
        <f>D76+D38</f>
        <v>22031</v>
      </c>
      <c r="E77" s="3206">
        <f>E76+E38</f>
        <v>58805023</v>
      </c>
      <c r="F77" s="3207">
        <f>F76+F38</f>
        <v>10068884</v>
      </c>
      <c r="G77" s="3182">
        <f t="shared" si="1"/>
        <v>40</v>
      </c>
    </row>
    <row r="78" spans="1:7">
      <c r="A78" s="3208"/>
      <c r="B78" s="3209"/>
      <c r="C78" s="3210"/>
      <c r="D78" s="3211"/>
      <c r="E78" s="3211"/>
      <c r="F78" s="3211"/>
      <c r="G78" s="3212"/>
    </row>
    <row r="79" spans="1:7">
      <c r="A79" s="3155"/>
      <c r="B79" s="3213" t="s">
        <v>939</v>
      </c>
      <c r="C79" s="3214" t="s">
        <v>1895</v>
      </c>
      <c r="D79" s="3211"/>
      <c r="E79" s="3211"/>
      <c r="F79" s="3211"/>
      <c r="G79" s="3215"/>
    </row>
    <row r="80" spans="1:7">
      <c r="A80" s="3155"/>
      <c r="B80" s="3213" t="s">
        <v>1858</v>
      </c>
      <c r="C80" s="3214" t="s">
        <v>1896</v>
      </c>
      <c r="D80" s="3211"/>
      <c r="E80" s="3211"/>
      <c r="F80" s="3211"/>
      <c r="G80" s="3215"/>
    </row>
    <row r="81" spans="1:7">
      <c r="A81" s="3155"/>
      <c r="B81" s="3213" t="s">
        <v>1857</v>
      </c>
      <c r="C81" s="3214" t="s">
        <v>1897</v>
      </c>
      <c r="D81" s="3211"/>
      <c r="E81" s="3211"/>
      <c r="F81" s="3211"/>
      <c r="G81" s="3215"/>
    </row>
    <row r="82" spans="1:7">
      <c r="A82" s="3155"/>
      <c r="B82" s="3213" t="s">
        <v>1859</v>
      </c>
      <c r="C82" s="3214" t="s">
        <v>1898</v>
      </c>
      <c r="D82" s="3211"/>
      <c r="E82" s="3211"/>
      <c r="F82" s="3211"/>
      <c r="G82" s="3215"/>
    </row>
    <row r="83" spans="1:7">
      <c r="A83" s="3155"/>
      <c r="B83" s="3213"/>
      <c r="C83" s="3214"/>
      <c r="D83" s="3211"/>
      <c r="E83" s="3211"/>
      <c r="F83" s="3211"/>
      <c r="G83" s="3215"/>
    </row>
    <row r="84" spans="1:7">
      <c r="A84" s="3216"/>
      <c r="B84" s="3217"/>
      <c r="C84" s="3217"/>
      <c r="D84" s="3140"/>
      <c r="E84" s="3140"/>
      <c r="F84" s="3140"/>
      <c r="G84" s="3218"/>
    </row>
    <row r="85" spans="1:7">
      <c r="A85" s="3219"/>
      <c r="B85" s="3219"/>
      <c r="C85" s="3219"/>
      <c r="D85" s="3220"/>
      <c r="E85" s="3220"/>
      <c r="F85" s="3220"/>
      <c r="G85" s="3221" t="s">
        <v>166</v>
      </c>
    </row>
    <row r="86" spans="1:7"/>
    <row r="87" spans="1:7"/>
    <row r="88" spans="1:7"/>
    <row r="89" spans="1:7"/>
    <row r="90" spans="1:7"/>
    <row r="91" spans="1:7"/>
    <row r="92" spans="1:7"/>
    <row r="93" spans="1:7"/>
    <row r="94" spans="1:7"/>
    <row r="95" spans="1:7"/>
    <row r="96" spans="1:7"/>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hidden="1"/>
    <row r="138" hidden="1"/>
    <row r="139"/>
    <row r="140"/>
    <row r="141"/>
    <row r="142"/>
    <row r="143"/>
    <row r="144"/>
    <row r="145"/>
    <row r="146"/>
    <row r="147"/>
    <row r="148"/>
    <row r="149"/>
    <row r="150"/>
    <row r="151"/>
    <row r="152"/>
    <row r="153"/>
    <row r="154"/>
    <row r="155"/>
    <row r="156"/>
    <row r="157"/>
  </sheetData>
  <printOptions horizontalCentered="1" verticalCentered="1"/>
  <pageMargins left="0.7" right="0.7" top="0.5" bottom="0.5" header="0.3" footer="0.3"/>
  <pageSetup scale="84" orientation="portrait" r:id="rId1"/>
  <rowBreaks count="1" manualBreakCount="1">
    <brk id="92"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
    <pageSetUpPr fitToPage="1"/>
  </sheetPr>
  <dimension ref="A1:K69"/>
  <sheetViews>
    <sheetView defaultGridColor="0" view="pageBreakPreview" colorId="22" zoomScale="90" zoomScaleNormal="87" zoomScaleSheetLayoutView="90" workbookViewId="0"/>
  </sheetViews>
  <sheetFormatPr defaultColWidth="8.33203125" defaultRowHeight="9"/>
  <cols>
    <col min="1" max="1" width="1.6640625" style="31" customWidth="1"/>
    <col min="2" max="2" width="25.83203125" style="31" customWidth="1"/>
    <col min="3" max="3" width="57.1640625" style="31" customWidth="1"/>
    <col min="4" max="4" width="7.5" style="31" customWidth="1"/>
    <col min="5" max="5" width="4.6640625" style="31" customWidth="1"/>
    <col min="6" max="6" width="4" style="31" customWidth="1"/>
    <col min="7" max="7" width="1.6640625" style="31" customWidth="1"/>
    <col min="8" max="8" width="2.5" style="31" customWidth="1"/>
    <col min="9" max="9" width="40" style="31" customWidth="1"/>
    <col min="10" max="10" width="7.5" style="31" customWidth="1"/>
    <col min="11" max="11" width="3.33203125" style="31" customWidth="1"/>
    <col min="12" max="16384" width="8.33203125" style="31"/>
  </cols>
  <sheetData>
    <row r="1" spans="1:11" ht="14.1" customHeight="1">
      <c r="A1" s="26" t="s">
        <v>559</v>
      </c>
      <c r="B1" s="27"/>
      <c r="C1" s="27"/>
      <c r="D1" s="27"/>
      <c r="E1" s="27"/>
      <c r="F1" s="27"/>
      <c r="G1" s="28"/>
      <c r="H1" s="27"/>
      <c r="I1" s="29"/>
      <c r="J1" s="29"/>
      <c r="K1" s="30"/>
    </row>
    <row r="2" spans="1:11" ht="15.75" customHeight="1">
      <c r="A2" s="32"/>
      <c r="B2" s="33"/>
      <c r="C2" s="33"/>
      <c r="D2" s="33"/>
      <c r="E2" s="33"/>
      <c r="F2" s="33"/>
      <c r="G2" s="33"/>
      <c r="H2" s="34"/>
    </row>
    <row r="3" spans="1:11" ht="12" customHeight="1">
      <c r="A3" s="35"/>
      <c r="B3" s="36"/>
      <c r="C3" s="36"/>
      <c r="D3" s="36"/>
      <c r="E3" s="36"/>
      <c r="F3" s="36"/>
      <c r="G3" s="36"/>
      <c r="H3" s="37"/>
    </row>
    <row r="4" spans="1:11" ht="12" customHeight="1">
      <c r="A4" s="35"/>
      <c r="B4" s="36"/>
      <c r="C4" s="36"/>
      <c r="D4" s="36"/>
      <c r="E4" s="36"/>
      <c r="F4" s="36"/>
      <c r="G4" s="36"/>
      <c r="H4" s="37"/>
    </row>
    <row r="5" spans="1:11" ht="9.9499999999999993" customHeight="1">
      <c r="A5" s="38"/>
      <c r="B5" s="39"/>
      <c r="C5" s="39" t="s">
        <v>18</v>
      </c>
      <c r="D5" s="40"/>
      <c r="E5" s="39"/>
      <c r="F5" s="27"/>
      <c r="G5" s="39"/>
      <c r="H5" s="37"/>
    </row>
    <row r="6" spans="1:11" ht="9.9499999999999993" customHeight="1">
      <c r="A6" s="38"/>
      <c r="B6" s="27"/>
      <c r="C6" s="27"/>
      <c r="D6" s="27"/>
      <c r="E6" s="27"/>
      <c r="F6" s="27"/>
      <c r="G6" s="27"/>
      <c r="H6" s="37"/>
    </row>
    <row r="7" spans="1:11" ht="12" customHeight="1">
      <c r="A7" s="38"/>
      <c r="B7" s="27"/>
      <c r="C7" s="27"/>
      <c r="D7" s="41" t="s">
        <v>19</v>
      </c>
      <c r="E7" s="27"/>
      <c r="F7" s="41" t="s">
        <v>20</v>
      </c>
      <c r="G7" s="27"/>
      <c r="H7" s="37"/>
    </row>
    <row r="8" spans="1:11" ht="9.9499999999999993" customHeight="1">
      <c r="A8" s="38"/>
      <c r="B8" s="27"/>
      <c r="C8" s="27"/>
      <c r="D8" s="27"/>
      <c r="E8" s="27"/>
      <c r="F8" s="27"/>
      <c r="G8" s="27"/>
      <c r="H8" s="37"/>
    </row>
    <row r="9" spans="1:11" ht="12" customHeight="1">
      <c r="A9" s="38"/>
      <c r="B9" s="27" t="s">
        <v>21</v>
      </c>
      <c r="C9" s="27"/>
      <c r="D9" s="41" t="s">
        <v>22</v>
      </c>
      <c r="E9" s="27"/>
      <c r="F9" s="42" t="s">
        <v>23</v>
      </c>
      <c r="G9" s="27"/>
      <c r="H9" s="37"/>
    </row>
    <row r="10" spans="1:11" ht="12" customHeight="1">
      <c r="A10" s="38"/>
      <c r="B10" s="27" t="s">
        <v>24</v>
      </c>
      <c r="C10" s="27"/>
      <c r="D10" s="41" t="s">
        <v>25</v>
      </c>
      <c r="E10" s="27"/>
      <c r="F10" s="42" t="s">
        <v>26</v>
      </c>
      <c r="G10" s="27"/>
      <c r="H10" s="37"/>
    </row>
    <row r="11" spans="1:11" ht="12" customHeight="1">
      <c r="A11" s="38"/>
      <c r="B11" s="27" t="s">
        <v>27</v>
      </c>
      <c r="C11" s="27"/>
      <c r="D11" s="41" t="s">
        <v>28</v>
      </c>
      <c r="E11" s="27"/>
      <c r="F11" s="42" t="s">
        <v>29</v>
      </c>
      <c r="G11" s="27"/>
      <c r="H11" s="37"/>
    </row>
    <row r="12" spans="1:11" ht="12" customHeight="1">
      <c r="A12" s="38"/>
      <c r="B12" s="27" t="s">
        <v>30</v>
      </c>
      <c r="C12" s="27"/>
      <c r="D12" s="41" t="s">
        <v>31</v>
      </c>
      <c r="E12" s="27"/>
      <c r="F12" s="42" t="s">
        <v>32</v>
      </c>
      <c r="G12" s="27"/>
      <c r="H12" s="37"/>
    </row>
    <row r="13" spans="1:11" ht="12" customHeight="1">
      <c r="A13" s="38"/>
      <c r="B13" s="27" t="s">
        <v>33</v>
      </c>
      <c r="C13" s="27"/>
      <c r="D13" s="41" t="s">
        <v>34</v>
      </c>
      <c r="E13" s="27"/>
      <c r="F13" s="42" t="s">
        <v>35</v>
      </c>
      <c r="G13" s="27"/>
      <c r="H13" s="37"/>
    </row>
    <row r="14" spans="1:11" ht="12" customHeight="1">
      <c r="A14" s="38"/>
      <c r="B14" s="27" t="s">
        <v>36</v>
      </c>
      <c r="C14" s="27"/>
      <c r="D14" s="41" t="s">
        <v>37</v>
      </c>
      <c r="E14" s="27"/>
      <c r="F14" s="42" t="s">
        <v>38</v>
      </c>
      <c r="G14" s="27"/>
      <c r="H14" s="37"/>
    </row>
    <row r="15" spans="1:11" ht="12" customHeight="1">
      <c r="A15" s="38"/>
      <c r="B15" s="27" t="s">
        <v>39</v>
      </c>
      <c r="C15" s="27"/>
      <c r="D15" s="41" t="s">
        <v>40</v>
      </c>
      <c r="E15" s="27"/>
      <c r="F15" s="42" t="s">
        <v>41</v>
      </c>
      <c r="G15" s="27"/>
      <c r="H15" s="37"/>
    </row>
    <row r="16" spans="1:11" ht="12" customHeight="1">
      <c r="A16" s="38"/>
      <c r="B16" s="27" t="s">
        <v>42</v>
      </c>
      <c r="C16" s="27"/>
      <c r="D16" s="41" t="s">
        <v>43</v>
      </c>
      <c r="E16" s="27"/>
      <c r="F16" s="42" t="s">
        <v>44</v>
      </c>
      <c r="G16" s="27"/>
      <c r="H16" s="37"/>
    </row>
    <row r="17" spans="1:8" ht="12" customHeight="1">
      <c r="A17" s="38"/>
      <c r="B17" s="27" t="s">
        <v>45</v>
      </c>
      <c r="C17" s="27"/>
      <c r="D17" s="41" t="s">
        <v>46</v>
      </c>
      <c r="E17" s="27"/>
      <c r="F17" s="42" t="s">
        <v>47</v>
      </c>
      <c r="G17" s="27"/>
      <c r="H17" s="37"/>
    </row>
    <row r="18" spans="1:8" ht="12" customHeight="1">
      <c r="A18" s="38"/>
      <c r="B18" s="27"/>
      <c r="C18" s="27"/>
      <c r="D18" s="27"/>
      <c r="E18" s="27"/>
      <c r="F18" s="27"/>
      <c r="G18" s="27"/>
      <c r="H18" s="37"/>
    </row>
    <row r="19" spans="1:8" ht="12" customHeight="1">
      <c r="A19" s="38"/>
      <c r="B19" s="27" t="s">
        <v>48</v>
      </c>
      <c r="C19" s="27"/>
      <c r="D19" s="41" t="s">
        <v>49</v>
      </c>
      <c r="E19" s="27"/>
      <c r="F19" s="42" t="s">
        <v>50</v>
      </c>
      <c r="G19" s="27"/>
      <c r="H19" s="37"/>
    </row>
    <row r="20" spans="1:8" ht="12" customHeight="1">
      <c r="A20" s="38"/>
      <c r="B20" s="27" t="s">
        <v>51</v>
      </c>
      <c r="C20" s="27"/>
      <c r="D20" s="41" t="s">
        <v>52</v>
      </c>
      <c r="E20" s="27"/>
      <c r="F20" s="42" t="s">
        <v>53</v>
      </c>
      <c r="G20" s="27"/>
      <c r="H20" s="37"/>
    </row>
    <row r="21" spans="1:8" ht="12" customHeight="1">
      <c r="A21" s="38"/>
      <c r="B21" s="27" t="s">
        <v>54</v>
      </c>
      <c r="C21" s="27"/>
      <c r="D21" s="41" t="s">
        <v>55</v>
      </c>
      <c r="E21" s="27"/>
      <c r="F21" s="42" t="s">
        <v>56</v>
      </c>
      <c r="G21" s="27"/>
      <c r="H21" s="37"/>
    </row>
    <row r="22" spans="1:8" ht="12" customHeight="1">
      <c r="A22" s="38"/>
      <c r="B22" s="27" t="s">
        <v>57</v>
      </c>
      <c r="C22" s="27"/>
      <c r="D22" s="41" t="s">
        <v>58</v>
      </c>
      <c r="E22" s="27"/>
      <c r="F22" s="42" t="s">
        <v>59</v>
      </c>
      <c r="G22" s="27"/>
      <c r="H22" s="37"/>
    </row>
    <row r="23" spans="1:8" ht="12" customHeight="1">
      <c r="A23" s="38"/>
      <c r="B23" s="27" t="s">
        <v>60</v>
      </c>
      <c r="C23" s="27"/>
      <c r="D23" s="41" t="s">
        <v>61</v>
      </c>
      <c r="E23" s="27"/>
      <c r="F23" s="42" t="s">
        <v>62</v>
      </c>
      <c r="G23" s="27"/>
      <c r="H23" s="37"/>
    </row>
    <row r="24" spans="1:8" ht="12" customHeight="1">
      <c r="A24" s="38"/>
      <c r="B24" s="27" t="s">
        <v>63</v>
      </c>
      <c r="C24" s="27"/>
      <c r="D24" s="41" t="s">
        <v>64</v>
      </c>
      <c r="E24" s="27"/>
      <c r="F24" s="42" t="s">
        <v>65</v>
      </c>
      <c r="G24" s="27"/>
      <c r="H24" s="37"/>
    </row>
    <row r="25" spans="1:8" ht="12" customHeight="1">
      <c r="A25" s="38"/>
      <c r="B25" s="27" t="s">
        <v>66</v>
      </c>
      <c r="C25" s="27"/>
      <c r="D25" s="41" t="s">
        <v>67</v>
      </c>
      <c r="E25" s="27"/>
      <c r="F25" s="42" t="s">
        <v>68</v>
      </c>
      <c r="G25" s="27"/>
      <c r="H25" s="37"/>
    </row>
    <row r="26" spans="1:8" ht="12" customHeight="1">
      <c r="A26" s="38"/>
      <c r="B26" s="27" t="s">
        <v>69</v>
      </c>
      <c r="C26" s="27"/>
      <c r="D26" s="41" t="s">
        <v>70</v>
      </c>
      <c r="E26" s="27"/>
      <c r="F26" s="42" t="s">
        <v>71</v>
      </c>
      <c r="G26" s="27"/>
      <c r="H26" s="37"/>
    </row>
    <row r="27" spans="1:8" ht="12" customHeight="1">
      <c r="A27" s="38"/>
      <c r="B27" s="27" t="s">
        <v>72</v>
      </c>
      <c r="C27" s="27"/>
      <c r="D27" s="41" t="s">
        <v>73</v>
      </c>
      <c r="E27" s="27"/>
      <c r="F27" s="42" t="s">
        <v>74</v>
      </c>
      <c r="G27" s="27"/>
      <c r="H27" s="37"/>
    </row>
    <row r="28" spans="1:8" ht="12" customHeight="1">
      <c r="A28" s="38"/>
      <c r="B28" s="27" t="s">
        <v>75</v>
      </c>
      <c r="C28" s="27"/>
      <c r="D28" s="41" t="s">
        <v>76</v>
      </c>
      <c r="E28" s="27"/>
      <c r="F28" s="42" t="s">
        <v>77</v>
      </c>
      <c r="G28" s="27"/>
      <c r="H28" s="37"/>
    </row>
    <row r="29" spans="1:8" ht="12" customHeight="1">
      <c r="A29" s="38"/>
      <c r="B29" s="27" t="s">
        <v>78</v>
      </c>
      <c r="C29" s="27"/>
      <c r="D29" s="41" t="s">
        <v>79</v>
      </c>
      <c r="E29" s="27"/>
      <c r="F29" s="42" t="s">
        <v>80</v>
      </c>
      <c r="G29" s="27"/>
      <c r="H29" s="37"/>
    </row>
    <row r="30" spans="1:8" ht="12" customHeight="1">
      <c r="A30" s="38"/>
      <c r="B30" s="27" t="s">
        <v>81</v>
      </c>
      <c r="C30" s="27"/>
      <c r="D30" s="41" t="s">
        <v>82</v>
      </c>
      <c r="E30" s="27"/>
      <c r="F30" s="42" t="s">
        <v>83</v>
      </c>
      <c r="G30" s="27"/>
      <c r="H30" s="37"/>
    </row>
    <row r="31" spans="1:8" ht="12" customHeight="1">
      <c r="A31" s="38"/>
      <c r="B31" s="27"/>
      <c r="C31" s="27"/>
      <c r="D31" s="27"/>
      <c r="E31" s="27"/>
      <c r="F31" s="27"/>
      <c r="G31" s="27"/>
      <c r="H31" s="37"/>
    </row>
    <row r="32" spans="1:8" ht="12" customHeight="1">
      <c r="A32" s="38"/>
      <c r="B32" s="27" t="s">
        <v>84</v>
      </c>
      <c r="C32" s="27"/>
      <c r="D32" s="41" t="s">
        <v>85</v>
      </c>
      <c r="E32" s="27"/>
      <c r="F32" s="42" t="s">
        <v>86</v>
      </c>
      <c r="G32" s="27"/>
      <c r="H32" s="37"/>
    </row>
    <row r="33" spans="1:8" ht="12" customHeight="1">
      <c r="A33" s="38"/>
      <c r="B33" s="27" t="s">
        <v>87</v>
      </c>
      <c r="C33" s="27"/>
      <c r="D33" s="41" t="s">
        <v>88</v>
      </c>
      <c r="E33" s="27"/>
      <c r="F33" s="42" t="s">
        <v>89</v>
      </c>
      <c r="G33" s="27"/>
      <c r="H33" s="37"/>
    </row>
    <row r="34" spans="1:8" ht="12" customHeight="1">
      <c r="A34" s="38"/>
      <c r="B34" s="27" t="s">
        <v>90</v>
      </c>
      <c r="C34" s="27"/>
      <c r="D34" s="41" t="s">
        <v>91</v>
      </c>
      <c r="E34" s="27"/>
      <c r="F34" s="42" t="s">
        <v>92</v>
      </c>
      <c r="G34" s="27"/>
      <c r="H34" s="37"/>
    </row>
    <row r="35" spans="1:8" ht="12" customHeight="1">
      <c r="A35" s="38"/>
      <c r="B35" s="27" t="s">
        <v>93</v>
      </c>
      <c r="C35" s="27"/>
      <c r="D35" s="41" t="s">
        <v>94</v>
      </c>
      <c r="E35" s="27"/>
      <c r="F35" s="42" t="s">
        <v>95</v>
      </c>
      <c r="G35" s="27"/>
      <c r="H35" s="37"/>
    </row>
    <row r="36" spans="1:8" ht="12" customHeight="1">
      <c r="A36" s="38"/>
      <c r="B36" s="27" t="s">
        <v>96</v>
      </c>
      <c r="C36" s="40"/>
      <c r="D36" s="41" t="s">
        <v>97</v>
      </c>
      <c r="E36" s="27"/>
      <c r="F36" s="42" t="s">
        <v>98</v>
      </c>
      <c r="G36" s="27"/>
      <c r="H36" s="37"/>
    </row>
    <row r="37" spans="1:8" ht="12" customHeight="1">
      <c r="A37" s="38"/>
      <c r="B37" s="27" t="s">
        <v>99</v>
      </c>
      <c r="C37" s="40"/>
      <c r="D37" s="41" t="s">
        <v>100</v>
      </c>
      <c r="E37" s="27"/>
      <c r="F37" s="42" t="s">
        <v>101</v>
      </c>
      <c r="G37" s="27"/>
      <c r="H37" s="37"/>
    </row>
    <row r="38" spans="1:8" ht="12" customHeight="1">
      <c r="A38" s="38"/>
      <c r="B38" s="27" t="s">
        <v>102</v>
      </c>
      <c r="C38" s="40"/>
      <c r="D38" s="41" t="s">
        <v>103</v>
      </c>
      <c r="E38" s="27"/>
      <c r="F38" s="42" t="s">
        <v>104</v>
      </c>
      <c r="G38" s="27"/>
      <c r="H38" s="37"/>
    </row>
    <row r="39" spans="1:8" ht="12" customHeight="1">
      <c r="A39" s="38"/>
      <c r="B39" s="27" t="s">
        <v>105</v>
      </c>
      <c r="C39" s="40"/>
      <c r="D39" s="41" t="s">
        <v>106</v>
      </c>
      <c r="E39" s="27"/>
      <c r="F39" s="42" t="s">
        <v>107</v>
      </c>
      <c r="G39" s="27"/>
      <c r="H39" s="37"/>
    </row>
    <row r="40" spans="1:8" ht="12" customHeight="1">
      <c r="A40" s="38"/>
      <c r="B40" s="27" t="s">
        <v>108</v>
      </c>
      <c r="C40" s="40"/>
      <c r="D40" s="41" t="s">
        <v>109</v>
      </c>
      <c r="E40" s="27"/>
      <c r="F40" s="42" t="s">
        <v>110</v>
      </c>
      <c r="G40" s="27"/>
      <c r="H40" s="37"/>
    </row>
    <row r="41" spans="1:8" ht="12" customHeight="1">
      <c r="A41" s="38"/>
      <c r="B41" s="27"/>
      <c r="C41" s="40"/>
      <c r="D41" s="27"/>
      <c r="E41" s="27"/>
      <c r="F41" s="27"/>
      <c r="G41" s="27"/>
      <c r="H41" s="37"/>
    </row>
    <row r="42" spans="1:8" ht="12" customHeight="1">
      <c r="A42" s="38"/>
      <c r="B42" s="27" t="s">
        <v>111</v>
      </c>
      <c r="C42" s="40"/>
      <c r="D42" s="41" t="s">
        <v>112</v>
      </c>
      <c r="E42" s="27"/>
      <c r="F42" s="42" t="s">
        <v>113</v>
      </c>
      <c r="G42" s="27"/>
      <c r="H42" s="37"/>
    </row>
    <row r="43" spans="1:8" ht="12" customHeight="1">
      <c r="A43" s="38"/>
      <c r="B43" s="27" t="s">
        <v>114</v>
      </c>
      <c r="C43" s="40"/>
      <c r="D43" s="41" t="s">
        <v>115</v>
      </c>
      <c r="E43" s="27"/>
      <c r="F43" s="42" t="s">
        <v>116</v>
      </c>
      <c r="G43" s="27"/>
      <c r="H43" s="37"/>
    </row>
    <row r="44" spans="1:8" ht="12" customHeight="1">
      <c r="A44" s="38"/>
      <c r="B44" s="27" t="s">
        <v>117</v>
      </c>
      <c r="C44" s="40"/>
      <c r="D44" s="41" t="s">
        <v>118</v>
      </c>
      <c r="E44" s="27"/>
      <c r="F44" s="42" t="s">
        <v>119</v>
      </c>
      <c r="G44" s="27"/>
      <c r="H44" s="37"/>
    </row>
    <row r="45" spans="1:8" ht="12" customHeight="1">
      <c r="A45" s="38"/>
      <c r="B45" s="27" t="s">
        <v>120</v>
      </c>
      <c r="C45" s="40"/>
      <c r="D45" s="27"/>
      <c r="E45" s="27"/>
      <c r="F45" s="27"/>
      <c r="G45" s="27"/>
      <c r="H45" s="37"/>
    </row>
    <row r="46" spans="1:8" ht="12" customHeight="1">
      <c r="A46" s="38"/>
      <c r="B46" s="27" t="s">
        <v>121</v>
      </c>
      <c r="C46" s="40"/>
      <c r="D46" s="41" t="s">
        <v>122</v>
      </c>
      <c r="E46" s="27"/>
      <c r="F46" s="42" t="s">
        <v>123</v>
      </c>
      <c r="G46" s="27"/>
      <c r="H46" s="37"/>
    </row>
    <row r="47" spans="1:8" ht="12" customHeight="1">
      <c r="A47" s="38"/>
      <c r="B47" s="27"/>
      <c r="C47" s="40"/>
      <c r="D47" s="27"/>
      <c r="E47" s="27"/>
      <c r="F47" s="27"/>
      <c r="G47" s="27"/>
      <c r="H47" s="37"/>
    </row>
    <row r="48" spans="1:8" ht="12" customHeight="1">
      <c r="A48" s="38"/>
      <c r="B48" s="27" t="s">
        <v>124</v>
      </c>
      <c r="C48" s="40"/>
      <c r="D48" s="41" t="s">
        <v>125</v>
      </c>
      <c r="E48" s="27"/>
      <c r="F48" s="42" t="s">
        <v>126</v>
      </c>
      <c r="G48" s="27"/>
      <c r="H48" s="37"/>
    </row>
    <row r="49" spans="1:8" ht="12" customHeight="1">
      <c r="A49" s="38"/>
      <c r="B49" s="27" t="s">
        <v>127</v>
      </c>
      <c r="C49" s="40"/>
      <c r="D49" s="41" t="s">
        <v>128</v>
      </c>
      <c r="E49" s="27"/>
      <c r="F49" s="42" t="s">
        <v>129</v>
      </c>
      <c r="G49" s="27"/>
      <c r="H49" s="37"/>
    </row>
    <row r="50" spans="1:8" ht="12" customHeight="1">
      <c r="A50" s="38"/>
      <c r="B50" s="27" t="s">
        <v>130</v>
      </c>
      <c r="C50" s="40"/>
      <c r="D50" s="41" t="s">
        <v>131</v>
      </c>
      <c r="E50" s="27"/>
      <c r="F50" s="42" t="s">
        <v>132</v>
      </c>
      <c r="G50" s="27"/>
      <c r="H50" s="37"/>
    </row>
    <row r="51" spans="1:8" ht="12" customHeight="1">
      <c r="A51" s="38"/>
      <c r="B51" s="27" t="s">
        <v>133</v>
      </c>
      <c r="C51" s="40"/>
      <c r="D51" s="41" t="s">
        <v>134</v>
      </c>
      <c r="E51" s="27"/>
      <c r="F51" s="42" t="s">
        <v>135</v>
      </c>
      <c r="G51" s="27"/>
      <c r="H51" s="37"/>
    </row>
    <row r="52" spans="1:8" ht="12" customHeight="1">
      <c r="A52" s="38"/>
      <c r="B52" s="27" t="s">
        <v>136</v>
      </c>
      <c r="C52" s="40"/>
      <c r="D52" s="41" t="s">
        <v>137</v>
      </c>
      <c r="E52" s="27"/>
      <c r="F52" s="42" t="s">
        <v>138</v>
      </c>
      <c r="G52" s="27"/>
      <c r="H52" s="37"/>
    </row>
    <row r="53" spans="1:8" ht="12" customHeight="1">
      <c r="A53" s="38"/>
      <c r="B53" s="27" t="s">
        <v>139</v>
      </c>
      <c r="C53" s="40"/>
      <c r="D53" s="41" t="s">
        <v>140</v>
      </c>
      <c r="E53" s="27"/>
      <c r="F53" s="42" t="s">
        <v>141</v>
      </c>
      <c r="G53" s="27"/>
      <c r="H53" s="37"/>
    </row>
    <row r="54" spans="1:8" ht="12" customHeight="1">
      <c r="A54" s="38"/>
      <c r="B54" s="27" t="s">
        <v>142</v>
      </c>
      <c r="C54" s="40"/>
      <c r="D54" s="41" t="s">
        <v>143</v>
      </c>
      <c r="E54" s="27"/>
      <c r="F54" s="42" t="s">
        <v>144</v>
      </c>
      <c r="G54" s="27"/>
      <c r="H54" s="37"/>
    </row>
    <row r="55" spans="1:8" ht="12" customHeight="1">
      <c r="A55" s="38"/>
      <c r="B55" s="27" t="s">
        <v>145</v>
      </c>
      <c r="C55" s="40"/>
      <c r="D55" s="41" t="s">
        <v>146</v>
      </c>
      <c r="E55" s="27"/>
      <c r="F55" s="42" t="s">
        <v>147</v>
      </c>
      <c r="G55" s="27"/>
      <c r="H55" s="37"/>
    </row>
    <row r="56" spans="1:8" ht="12" customHeight="1">
      <c r="A56" s="38"/>
      <c r="B56" s="27" t="s">
        <v>148</v>
      </c>
      <c r="C56" s="40"/>
      <c r="D56" s="41" t="s">
        <v>149</v>
      </c>
      <c r="E56" s="27"/>
      <c r="F56" s="42" t="s">
        <v>150</v>
      </c>
      <c r="G56" s="27"/>
      <c r="H56" s="37"/>
    </row>
    <row r="57" spans="1:8" ht="12" customHeight="1">
      <c r="A57" s="38"/>
      <c r="B57" s="27" t="s">
        <v>151</v>
      </c>
      <c r="C57" s="40"/>
      <c r="D57" s="41" t="s">
        <v>152</v>
      </c>
      <c r="E57" s="27"/>
      <c r="F57" s="42" t="s">
        <v>153</v>
      </c>
      <c r="G57" s="27"/>
      <c r="H57" s="37"/>
    </row>
    <row r="58" spans="1:8" ht="12" customHeight="1">
      <c r="A58" s="38"/>
      <c r="B58" s="27" t="s">
        <v>154</v>
      </c>
      <c r="C58" s="40"/>
      <c r="D58" s="41" t="s">
        <v>155</v>
      </c>
      <c r="E58" s="27"/>
      <c r="F58" s="42" t="s">
        <v>156</v>
      </c>
      <c r="G58" s="27"/>
      <c r="H58" s="37"/>
    </row>
    <row r="59" spans="1:8" ht="12" customHeight="1">
      <c r="A59" s="38"/>
      <c r="B59" s="27" t="s">
        <v>157</v>
      </c>
      <c r="C59" s="40"/>
      <c r="D59" s="41" t="s">
        <v>158</v>
      </c>
      <c r="E59" s="27"/>
      <c r="F59" s="42" t="s">
        <v>156</v>
      </c>
      <c r="G59" s="27"/>
      <c r="H59" s="37"/>
    </row>
    <row r="60" spans="1:8" ht="12" customHeight="1">
      <c r="A60" s="38"/>
      <c r="B60" s="27" t="s">
        <v>159</v>
      </c>
      <c r="C60" s="40"/>
      <c r="D60" s="41" t="s">
        <v>160</v>
      </c>
      <c r="E60" s="27"/>
      <c r="F60" s="42" t="s">
        <v>161</v>
      </c>
      <c r="G60" s="27"/>
      <c r="H60" s="37"/>
    </row>
    <row r="61" spans="1:8" ht="12" customHeight="1">
      <c r="A61" s="38"/>
      <c r="B61" s="27"/>
      <c r="C61" s="40"/>
      <c r="D61" s="41"/>
      <c r="E61" s="27"/>
      <c r="F61" s="42"/>
      <c r="G61" s="27"/>
      <c r="H61" s="37"/>
    </row>
    <row r="62" spans="1:8" ht="12" customHeight="1">
      <c r="A62" s="38"/>
      <c r="B62" s="27" t="s">
        <v>558</v>
      </c>
      <c r="C62" s="40"/>
      <c r="D62" s="27"/>
      <c r="E62" s="27"/>
      <c r="F62" s="27">
        <v>98</v>
      </c>
      <c r="G62" s="27"/>
      <c r="H62" s="37"/>
    </row>
    <row r="63" spans="1:8" ht="12" customHeight="1">
      <c r="A63" s="38"/>
      <c r="B63" s="27" t="s">
        <v>162</v>
      </c>
      <c r="C63" s="40"/>
      <c r="D63" s="27"/>
      <c r="E63" s="27"/>
      <c r="F63" s="42">
        <v>121</v>
      </c>
      <c r="G63" s="27"/>
      <c r="H63" s="37"/>
    </row>
    <row r="64" spans="1:8" ht="12" customHeight="1">
      <c r="A64" s="38"/>
      <c r="B64" s="27" t="s">
        <v>164</v>
      </c>
      <c r="C64" s="40"/>
      <c r="D64" s="27"/>
      <c r="E64" s="27"/>
      <c r="F64" s="42">
        <v>122</v>
      </c>
      <c r="G64" s="27"/>
      <c r="H64" s="37"/>
    </row>
    <row r="65" spans="1:10" ht="12" customHeight="1">
      <c r="A65" s="38"/>
      <c r="B65" s="27" t="s">
        <v>165</v>
      </c>
      <c r="C65" s="40"/>
      <c r="D65" s="27"/>
      <c r="E65" s="27"/>
      <c r="F65" s="42">
        <v>123</v>
      </c>
      <c r="G65" s="27"/>
      <c r="H65" s="37"/>
    </row>
    <row r="66" spans="1:10" ht="9.9499999999999993" customHeight="1">
      <c r="A66" s="38"/>
      <c r="B66" s="27"/>
      <c r="C66" s="40"/>
      <c r="D66" s="27"/>
      <c r="E66" s="27"/>
      <c r="F66" s="42"/>
      <c r="G66" s="27"/>
      <c r="H66" s="37"/>
    </row>
    <row r="67" spans="1:10" ht="9.9499999999999993" customHeight="1">
      <c r="A67" s="43"/>
      <c r="B67" s="44"/>
      <c r="C67" s="44"/>
      <c r="D67" s="44"/>
      <c r="E67" s="44"/>
      <c r="F67" s="44"/>
      <c r="G67" s="44"/>
      <c r="H67" s="45"/>
    </row>
    <row r="68" spans="1:10" ht="12" customHeight="1">
      <c r="A68" s="27" t="s">
        <v>166</v>
      </c>
      <c r="B68" s="27"/>
      <c r="C68" s="27"/>
      <c r="D68" s="27"/>
      <c r="E68" s="27"/>
      <c r="F68" s="27"/>
      <c r="G68" s="27"/>
      <c r="H68" s="40"/>
      <c r="I68" s="46"/>
      <c r="J68" s="29"/>
    </row>
    <row r="69" spans="1:10" ht="11.25">
      <c r="A69" s="29"/>
      <c r="B69" s="29"/>
      <c r="C69" s="29"/>
      <c r="D69" s="29"/>
      <c r="E69" s="29"/>
      <c r="F69" s="29"/>
      <c r="G69" s="29"/>
      <c r="H69" s="29"/>
    </row>
  </sheetData>
  <printOptions horizontalCentered="1"/>
  <pageMargins left="1" right="0.75" top="0.5" bottom="0.5" header="0" footer="0"/>
  <pageSetup scale="98"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J79"/>
  <sheetViews>
    <sheetView view="pageBreakPreview" zoomScaleNormal="100" zoomScaleSheetLayoutView="100" workbookViewId="0"/>
  </sheetViews>
  <sheetFormatPr defaultColWidth="0" defaultRowHeight="15" zeroHeight="1"/>
  <cols>
    <col min="1" max="2" width="5.5" style="1196" customWidth="1"/>
    <col min="3" max="3" width="4.5" style="1196" customWidth="1"/>
    <col min="4" max="4" width="32.33203125" style="1196" customWidth="1"/>
    <col min="5" max="7" width="12.83203125" style="1196" customWidth="1"/>
    <col min="8" max="8" width="12.83203125" style="1247" customWidth="1"/>
    <col min="9" max="9" width="5.6640625" style="1196" customWidth="1"/>
    <col min="10" max="10" width="9.33203125" style="1196" customWidth="1"/>
    <col min="11" max="256" width="0" style="1196" hidden="1"/>
    <col min="257" max="258" width="5.5" style="1196" customWidth="1"/>
    <col min="259" max="259" width="4.5" style="1196" customWidth="1"/>
    <col min="260" max="260" width="32.33203125" style="1196" customWidth="1"/>
    <col min="261" max="264" width="12.83203125" style="1196" customWidth="1"/>
    <col min="265" max="265" width="5.6640625" style="1196" customWidth="1"/>
    <col min="266" max="266" width="9.33203125" style="1196" customWidth="1"/>
    <col min="267" max="512" width="0" style="1196" hidden="1"/>
    <col min="513" max="514" width="5.5" style="1196" customWidth="1"/>
    <col min="515" max="515" width="4.5" style="1196" customWidth="1"/>
    <col min="516" max="516" width="32.33203125" style="1196" customWidth="1"/>
    <col min="517" max="520" width="12.83203125" style="1196" customWidth="1"/>
    <col min="521" max="521" width="5.6640625" style="1196" customWidth="1"/>
    <col min="522" max="522" width="9.33203125" style="1196" customWidth="1"/>
    <col min="523" max="768" width="0" style="1196" hidden="1"/>
    <col min="769" max="770" width="5.5" style="1196" customWidth="1"/>
    <col min="771" max="771" width="4.5" style="1196" customWidth="1"/>
    <col min="772" max="772" width="32.33203125" style="1196" customWidth="1"/>
    <col min="773" max="776" width="12.83203125" style="1196" customWidth="1"/>
    <col min="777" max="777" width="5.6640625" style="1196" customWidth="1"/>
    <col min="778" max="778" width="9.33203125" style="1196" customWidth="1"/>
    <col min="779" max="1024" width="0" style="1196" hidden="1"/>
    <col min="1025" max="1026" width="5.5" style="1196" customWidth="1"/>
    <col min="1027" max="1027" width="4.5" style="1196" customWidth="1"/>
    <col min="1028" max="1028" width="32.33203125" style="1196" customWidth="1"/>
    <col min="1029" max="1032" width="12.83203125" style="1196" customWidth="1"/>
    <col min="1033" max="1033" width="5.6640625" style="1196" customWidth="1"/>
    <col min="1034" max="1034" width="9.33203125" style="1196" customWidth="1"/>
    <col min="1035" max="1280" width="0" style="1196" hidden="1"/>
    <col min="1281" max="1282" width="5.5" style="1196" customWidth="1"/>
    <col min="1283" max="1283" width="4.5" style="1196" customWidth="1"/>
    <col min="1284" max="1284" width="32.33203125" style="1196" customWidth="1"/>
    <col min="1285" max="1288" width="12.83203125" style="1196" customWidth="1"/>
    <col min="1289" max="1289" width="5.6640625" style="1196" customWidth="1"/>
    <col min="1290" max="1290" width="9.33203125" style="1196" customWidth="1"/>
    <col min="1291" max="1536" width="0" style="1196" hidden="1"/>
    <col min="1537" max="1538" width="5.5" style="1196" customWidth="1"/>
    <col min="1539" max="1539" width="4.5" style="1196" customWidth="1"/>
    <col min="1540" max="1540" width="32.33203125" style="1196" customWidth="1"/>
    <col min="1541" max="1544" width="12.83203125" style="1196" customWidth="1"/>
    <col min="1545" max="1545" width="5.6640625" style="1196" customWidth="1"/>
    <col min="1546" max="1546" width="9.33203125" style="1196" customWidth="1"/>
    <col min="1547" max="1792" width="0" style="1196" hidden="1"/>
    <col min="1793" max="1794" width="5.5" style="1196" customWidth="1"/>
    <col min="1795" max="1795" width="4.5" style="1196" customWidth="1"/>
    <col min="1796" max="1796" width="32.33203125" style="1196" customWidth="1"/>
    <col min="1797" max="1800" width="12.83203125" style="1196" customWidth="1"/>
    <col min="1801" max="1801" width="5.6640625" style="1196" customWidth="1"/>
    <col min="1802" max="1802" width="9.33203125" style="1196" customWidth="1"/>
    <col min="1803" max="2048" width="0" style="1196" hidden="1"/>
    <col min="2049" max="2050" width="5.5" style="1196" customWidth="1"/>
    <col min="2051" max="2051" width="4.5" style="1196" customWidth="1"/>
    <col min="2052" max="2052" width="32.33203125" style="1196" customWidth="1"/>
    <col min="2053" max="2056" width="12.83203125" style="1196" customWidth="1"/>
    <col min="2057" max="2057" width="5.6640625" style="1196" customWidth="1"/>
    <col min="2058" max="2058" width="9.33203125" style="1196" customWidth="1"/>
    <col min="2059" max="2304" width="0" style="1196" hidden="1"/>
    <col min="2305" max="2306" width="5.5" style="1196" customWidth="1"/>
    <col min="2307" max="2307" width="4.5" style="1196" customWidth="1"/>
    <col min="2308" max="2308" width="32.33203125" style="1196" customWidth="1"/>
    <col min="2309" max="2312" width="12.83203125" style="1196" customWidth="1"/>
    <col min="2313" max="2313" width="5.6640625" style="1196" customWidth="1"/>
    <col min="2314" max="2314" width="9.33203125" style="1196" customWidth="1"/>
    <col min="2315" max="2560" width="0" style="1196" hidden="1"/>
    <col min="2561" max="2562" width="5.5" style="1196" customWidth="1"/>
    <col min="2563" max="2563" width="4.5" style="1196" customWidth="1"/>
    <col min="2564" max="2564" width="32.33203125" style="1196" customWidth="1"/>
    <col min="2565" max="2568" width="12.83203125" style="1196" customWidth="1"/>
    <col min="2569" max="2569" width="5.6640625" style="1196" customWidth="1"/>
    <col min="2570" max="2570" width="9.33203125" style="1196" customWidth="1"/>
    <col min="2571" max="2816" width="0" style="1196" hidden="1"/>
    <col min="2817" max="2818" width="5.5" style="1196" customWidth="1"/>
    <col min="2819" max="2819" width="4.5" style="1196" customWidth="1"/>
    <col min="2820" max="2820" width="32.33203125" style="1196" customWidth="1"/>
    <col min="2821" max="2824" width="12.83203125" style="1196" customWidth="1"/>
    <col min="2825" max="2825" width="5.6640625" style="1196" customWidth="1"/>
    <col min="2826" max="2826" width="9.33203125" style="1196" customWidth="1"/>
    <col min="2827" max="3072" width="0" style="1196" hidden="1"/>
    <col min="3073" max="3074" width="5.5" style="1196" customWidth="1"/>
    <col min="3075" max="3075" width="4.5" style="1196" customWidth="1"/>
    <col min="3076" max="3076" width="32.33203125" style="1196" customWidth="1"/>
    <col min="3077" max="3080" width="12.83203125" style="1196" customWidth="1"/>
    <col min="3081" max="3081" width="5.6640625" style="1196" customWidth="1"/>
    <col min="3082" max="3082" width="9.33203125" style="1196" customWidth="1"/>
    <col min="3083" max="3328" width="0" style="1196" hidden="1"/>
    <col min="3329" max="3330" width="5.5" style="1196" customWidth="1"/>
    <col min="3331" max="3331" width="4.5" style="1196" customWidth="1"/>
    <col min="3332" max="3332" width="32.33203125" style="1196" customWidth="1"/>
    <col min="3333" max="3336" width="12.83203125" style="1196" customWidth="1"/>
    <col min="3337" max="3337" width="5.6640625" style="1196" customWidth="1"/>
    <col min="3338" max="3338" width="9.33203125" style="1196" customWidth="1"/>
    <col min="3339" max="3584" width="0" style="1196" hidden="1"/>
    <col min="3585" max="3586" width="5.5" style="1196" customWidth="1"/>
    <col min="3587" max="3587" width="4.5" style="1196" customWidth="1"/>
    <col min="3588" max="3588" width="32.33203125" style="1196" customWidth="1"/>
    <col min="3589" max="3592" width="12.83203125" style="1196" customWidth="1"/>
    <col min="3593" max="3593" width="5.6640625" style="1196" customWidth="1"/>
    <col min="3594" max="3594" width="9.33203125" style="1196" customWidth="1"/>
    <col min="3595" max="3840" width="0" style="1196" hidden="1"/>
    <col min="3841" max="3842" width="5.5" style="1196" customWidth="1"/>
    <col min="3843" max="3843" width="4.5" style="1196" customWidth="1"/>
    <col min="3844" max="3844" width="32.33203125" style="1196" customWidth="1"/>
    <col min="3845" max="3848" width="12.83203125" style="1196" customWidth="1"/>
    <col min="3849" max="3849" width="5.6640625" style="1196" customWidth="1"/>
    <col min="3850" max="3850" width="9.33203125" style="1196" customWidth="1"/>
    <col min="3851" max="4096" width="0" style="1196" hidden="1"/>
    <col min="4097" max="4098" width="5.5" style="1196" customWidth="1"/>
    <col min="4099" max="4099" width="4.5" style="1196" customWidth="1"/>
    <col min="4100" max="4100" width="32.33203125" style="1196" customWidth="1"/>
    <col min="4101" max="4104" width="12.83203125" style="1196" customWidth="1"/>
    <col min="4105" max="4105" width="5.6640625" style="1196" customWidth="1"/>
    <col min="4106" max="4106" width="9.33203125" style="1196" customWidth="1"/>
    <col min="4107" max="4352" width="0" style="1196" hidden="1"/>
    <col min="4353" max="4354" width="5.5" style="1196" customWidth="1"/>
    <col min="4355" max="4355" width="4.5" style="1196" customWidth="1"/>
    <col min="4356" max="4356" width="32.33203125" style="1196" customWidth="1"/>
    <col min="4357" max="4360" width="12.83203125" style="1196" customWidth="1"/>
    <col min="4361" max="4361" width="5.6640625" style="1196" customWidth="1"/>
    <col min="4362" max="4362" width="9.33203125" style="1196" customWidth="1"/>
    <col min="4363" max="4608" width="0" style="1196" hidden="1"/>
    <col min="4609" max="4610" width="5.5" style="1196" customWidth="1"/>
    <col min="4611" max="4611" width="4.5" style="1196" customWidth="1"/>
    <col min="4612" max="4612" width="32.33203125" style="1196" customWidth="1"/>
    <col min="4613" max="4616" width="12.83203125" style="1196" customWidth="1"/>
    <col min="4617" max="4617" width="5.6640625" style="1196" customWidth="1"/>
    <col min="4618" max="4618" width="9.33203125" style="1196" customWidth="1"/>
    <col min="4619" max="4864" width="0" style="1196" hidden="1"/>
    <col min="4865" max="4866" width="5.5" style="1196" customWidth="1"/>
    <col min="4867" max="4867" width="4.5" style="1196" customWidth="1"/>
    <col min="4868" max="4868" width="32.33203125" style="1196" customWidth="1"/>
    <col min="4869" max="4872" width="12.83203125" style="1196" customWidth="1"/>
    <col min="4873" max="4873" width="5.6640625" style="1196" customWidth="1"/>
    <col min="4874" max="4874" width="9.33203125" style="1196" customWidth="1"/>
    <col min="4875" max="5120" width="0" style="1196" hidden="1"/>
    <col min="5121" max="5122" width="5.5" style="1196" customWidth="1"/>
    <col min="5123" max="5123" width="4.5" style="1196" customWidth="1"/>
    <col min="5124" max="5124" width="32.33203125" style="1196" customWidth="1"/>
    <col min="5125" max="5128" width="12.83203125" style="1196" customWidth="1"/>
    <col min="5129" max="5129" width="5.6640625" style="1196" customWidth="1"/>
    <col min="5130" max="5130" width="9.33203125" style="1196" customWidth="1"/>
    <col min="5131" max="5376" width="0" style="1196" hidden="1"/>
    <col min="5377" max="5378" width="5.5" style="1196" customWidth="1"/>
    <col min="5379" max="5379" width="4.5" style="1196" customWidth="1"/>
    <col min="5380" max="5380" width="32.33203125" style="1196" customWidth="1"/>
    <col min="5381" max="5384" width="12.83203125" style="1196" customWidth="1"/>
    <col min="5385" max="5385" width="5.6640625" style="1196" customWidth="1"/>
    <col min="5386" max="5386" width="9.33203125" style="1196" customWidth="1"/>
    <col min="5387" max="5632" width="0" style="1196" hidden="1"/>
    <col min="5633" max="5634" width="5.5" style="1196" customWidth="1"/>
    <col min="5635" max="5635" width="4.5" style="1196" customWidth="1"/>
    <col min="5636" max="5636" width="32.33203125" style="1196" customWidth="1"/>
    <col min="5637" max="5640" width="12.83203125" style="1196" customWidth="1"/>
    <col min="5641" max="5641" width="5.6640625" style="1196" customWidth="1"/>
    <col min="5642" max="5642" width="9.33203125" style="1196" customWidth="1"/>
    <col min="5643" max="5888" width="0" style="1196" hidden="1"/>
    <col min="5889" max="5890" width="5.5" style="1196" customWidth="1"/>
    <col min="5891" max="5891" width="4.5" style="1196" customWidth="1"/>
    <col min="5892" max="5892" width="32.33203125" style="1196" customWidth="1"/>
    <col min="5893" max="5896" width="12.83203125" style="1196" customWidth="1"/>
    <col min="5897" max="5897" width="5.6640625" style="1196" customWidth="1"/>
    <col min="5898" max="5898" width="9.33203125" style="1196" customWidth="1"/>
    <col min="5899" max="6144" width="0" style="1196" hidden="1"/>
    <col min="6145" max="6146" width="5.5" style="1196" customWidth="1"/>
    <col min="6147" max="6147" width="4.5" style="1196" customWidth="1"/>
    <col min="6148" max="6148" width="32.33203125" style="1196" customWidth="1"/>
    <col min="6149" max="6152" width="12.83203125" style="1196" customWidth="1"/>
    <col min="6153" max="6153" width="5.6640625" style="1196" customWidth="1"/>
    <col min="6154" max="6154" width="9.33203125" style="1196" customWidth="1"/>
    <col min="6155" max="6400" width="0" style="1196" hidden="1"/>
    <col min="6401" max="6402" width="5.5" style="1196" customWidth="1"/>
    <col min="6403" max="6403" width="4.5" style="1196" customWidth="1"/>
    <col min="6404" max="6404" width="32.33203125" style="1196" customWidth="1"/>
    <col min="6405" max="6408" width="12.83203125" style="1196" customWidth="1"/>
    <col min="6409" max="6409" width="5.6640625" style="1196" customWidth="1"/>
    <col min="6410" max="6410" width="9.33203125" style="1196" customWidth="1"/>
    <col min="6411" max="6656" width="0" style="1196" hidden="1"/>
    <col min="6657" max="6658" width="5.5" style="1196" customWidth="1"/>
    <col min="6659" max="6659" width="4.5" style="1196" customWidth="1"/>
    <col min="6660" max="6660" width="32.33203125" style="1196" customWidth="1"/>
    <col min="6661" max="6664" width="12.83203125" style="1196" customWidth="1"/>
    <col min="6665" max="6665" width="5.6640625" style="1196" customWidth="1"/>
    <col min="6666" max="6666" width="9.33203125" style="1196" customWidth="1"/>
    <col min="6667" max="6912" width="0" style="1196" hidden="1"/>
    <col min="6913" max="6914" width="5.5" style="1196" customWidth="1"/>
    <col min="6915" max="6915" width="4.5" style="1196" customWidth="1"/>
    <col min="6916" max="6916" width="32.33203125" style="1196" customWidth="1"/>
    <col min="6917" max="6920" width="12.83203125" style="1196" customWidth="1"/>
    <col min="6921" max="6921" width="5.6640625" style="1196" customWidth="1"/>
    <col min="6922" max="6922" width="9.33203125" style="1196" customWidth="1"/>
    <col min="6923" max="7168" width="0" style="1196" hidden="1"/>
    <col min="7169" max="7170" width="5.5" style="1196" customWidth="1"/>
    <col min="7171" max="7171" width="4.5" style="1196" customWidth="1"/>
    <col min="7172" max="7172" width="32.33203125" style="1196" customWidth="1"/>
    <col min="7173" max="7176" width="12.83203125" style="1196" customWidth="1"/>
    <col min="7177" max="7177" width="5.6640625" style="1196" customWidth="1"/>
    <col min="7178" max="7178" width="9.33203125" style="1196" customWidth="1"/>
    <col min="7179" max="7424" width="0" style="1196" hidden="1"/>
    <col min="7425" max="7426" width="5.5" style="1196" customWidth="1"/>
    <col min="7427" max="7427" width="4.5" style="1196" customWidth="1"/>
    <col min="7428" max="7428" width="32.33203125" style="1196" customWidth="1"/>
    <col min="7429" max="7432" width="12.83203125" style="1196" customWidth="1"/>
    <col min="7433" max="7433" width="5.6640625" style="1196" customWidth="1"/>
    <col min="7434" max="7434" width="9.33203125" style="1196" customWidth="1"/>
    <col min="7435" max="7680" width="0" style="1196" hidden="1"/>
    <col min="7681" max="7682" width="5.5" style="1196" customWidth="1"/>
    <col min="7683" max="7683" width="4.5" style="1196" customWidth="1"/>
    <col min="7684" max="7684" width="32.33203125" style="1196" customWidth="1"/>
    <col min="7685" max="7688" width="12.83203125" style="1196" customWidth="1"/>
    <col min="7689" max="7689" width="5.6640625" style="1196" customWidth="1"/>
    <col min="7690" max="7690" width="9.33203125" style="1196" customWidth="1"/>
    <col min="7691" max="7936" width="0" style="1196" hidden="1"/>
    <col min="7937" max="7938" width="5.5" style="1196" customWidth="1"/>
    <col min="7939" max="7939" width="4.5" style="1196" customWidth="1"/>
    <col min="7940" max="7940" width="32.33203125" style="1196" customWidth="1"/>
    <col min="7941" max="7944" width="12.83203125" style="1196" customWidth="1"/>
    <col min="7945" max="7945" width="5.6640625" style="1196" customWidth="1"/>
    <col min="7946" max="7946" width="9.33203125" style="1196" customWidth="1"/>
    <col min="7947" max="8192" width="0" style="1196" hidden="1"/>
    <col min="8193" max="8194" width="5.5" style="1196" customWidth="1"/>
    <col min="8195" max="8195" width="4.5" style="1196" customWidth="1"/>
    <col min="8196" max="8196" width="32.33203125" style="1196" customWidth="1"/>
    <col min="8197" max="8200" width="12.83203125" style="1196" customWidth="1"/>
    <col min="8201" max="8201" width="5.6640625" style="1196" customWidth="1"/>
    <col min="8202" max="8202" width="9.33203125" style="1196" customWidth="1"/>
    <col min="8203" max="8448" width="0" style="1196" hidden="1"/>
    <col min="8449" max="8450" width="5.5" style="1196" customWidth="1"/>
    <col min="8451" max="8451" width="4.5" style="1196" customWidth="1"/>
    <col min="8452" max="8452" width="32.33203125" style="1196" customWidth="1"/>
    <col min="8453" max="8456" width="12.83203125" style="1196" customWidth="1"/>
    <col min="8457" max="8457" width="5.6640625" style="1196" customWidth="1"/>
    <col min="8458" max="8458" width="9.33203125" style="1196" customWidth="1"/>
    <col min="8459" max="8704" width="0" style="1196" hidden="1"/>
    <col min="8705" max="8706" width="5.5" style="1196" customWidth="1"/>
    <col min="8707" max="8707" width="4.5" style="1196" customWidth="1"/>
    <col min="8708" max="8708" width="32.33203125" style="1196" customWidth="1"/>
    <col min="8709" max="8712" width="12.83203125" style="1196" customWidth="1"/>
    <col min="8713" max="8713" width="5.6640625" style="1196" customWidth="1"/>
    <col min="8714" max="8714" width="9.33203125" style="1196" customWidth="1"/>
    <col min="8715" max="8960" width="0" style="1196" hidden="1"/>
    <col min="8961" max="8962" width="5.5" style="1196" customWidth="1"/>
    <col min="8963" max="8963" width="4.5" style="1196" customWidth="1"/>
    <col min="8964" max="8964" width="32.33203125" style="1196" customWidth="1"/>
    <col min="8965" max="8968" width="12.83203125" style="1196" customWidth="1"/>
    <col min="8969" max="8969" width="5.6640625" style="1196" customWidth="1"/>
    <col min="8970" max="8970" width="9.33203125" style="1196" customWidth="1"/>
    <col min="8971" max="9216" width="0" style="1196" hidden="1"/>
    <col min="9217" max="9218" width="5.5" style="1196" customWidth="1"/>
    <col min="9219" max="9219" width="4.5" style="1196" customWidth="1"/>
    <col min="9220" max="9220" width="32.33203125" style="1196" customWidth="1"/>
    <col min="9221" max="9224" width="12.83203125" style="1196" customWidth="1"/>
    <col min="9225" max="9225" width="5.6640625" style="1196" customWidth="1"/>
    <col min="9226" max="9226" width="9.33203125" style="1196" customWidth="1"/>
    <col min="9227" max="9472" width="0" style="1196" hidden="1"/>
    <col min="9473" max="9474" width="5.5" style="1196" customWidth="1"/>
    <col min="9475" max="9475" width="4.5" style="1196" customWidth="1"/>
    <col min="9476" max="9476" width="32.33203125" style="1196" customWidth="1"/>
    <col min="9477" max="9480" width="12.83203125" style="1196" customWidth="1"/>
    <col min="9481" max="9481" width="5.6640625" style="1196" customWidth="1"/>
    <col min="9482" max="9482" width="9.33203125" style="1196" customWidth="1"/>
    <col min="9483" max="9728" width="0" style="1196" hidden="1"/>
    <col min="9729" max="9730" width="5.5" style="1196" customWidth="1"/>
    <col min="9731" max="9731" width="4.5" style="1196" customWidth="1"/>
    <col min="9732" max="9732" width="32.33203125" style="1196" customWidth="1"/>
    <col min="9733" max="9736" width="12.83203125" style="1196" customWidth="1"/>
    <col min="9737" max="9737" width="5.6640625" style="1196" customWidth="1"/>
    <col min="9738" max="9738" width="9.33203125" style="1196" customWidth="1"/>
    <col min="9739" max="9984" width="0" style="1196" hidden="1"/>
    <col min="9985" max="9986" width="5.5" style="1196" customWidth="1"/>
    <col min="9987" max="9987" width="4.5" style="1196" customWidth="1"/>
    <col min="9988" max="9988" width="32.33203125" style="1196" customWidth="1"/>
    <col min="9989" max="9992" width="12.83203125" style="1196" customWidth="1"/>
    <col min="9993" max="9993" width="5.6640625" style="1196" customWidth="1"/>
    <col min="9994" max="9994" width="9.33203125" style="1196" customWidth="1"/>
    <col min="9995" max="10240" width="0" style="1196" hidden="1"/>
    <col min="10241" max="10242" width="5.5" style="1196" customWidth="1"/>
    <col min="10243" max="10243" width="4.5" style="1196" customWidth="1"/>
    <col min="10244" max="10244" width="32.33203125" style="1196" customWidth="1"/>
    <col min="10245" max="10248" width="12.83203125" style="1196" customWidth="1"/>
    <col min="10249" max="10249" width="5.6640625" style="1196" customWidth="1"/>
    <col min="10250" max="10250" width="9.33203125" style="1196" customWidth="1"/>
    <col min="10251" max="10496" width="0" style="1196" hidden="1"/>
    <col min="10497" max="10498" width="5.5" style="1196" customWidth="1"/>
    <col min="10499" max="10499" width="4.5" style="1196" customWidth="1"/>
    <col min="10500" max="10500" width="32.33203125" style="1196" customWidth="1"/>
    <col min="10501" max="10504" width="12.83203125" style="1196" customWidth="1"/>
    <col min="10505" max="10505" width="5.6640625" style="1196" customWidth="1"/>
    <col min="10506" max="10506" width="9.33203125" style="1196" customWidth="1"/>
    <col min="10507" max="10752" width="0" style="1196" hidden="1"/>
    <col min="10753" max="10754" width="5.5" style="1196" customWidth="1"/>
    <col min="10755" max="10755" width="4.5" style="1196" customWidth="1"/>
    <col min="10756" max="10756" width="32.33203125" style="1196" customWidth="1"/>
    <col min="10757" max="10760" width="12.83203125" style="1196" customWidth="1"/>
    <col min="10761" max="10761" width="5.6640625" style="1196" customWidth="1"/>
    <col min="10762" max="10762" width="9.33203125" style="1196" customWidth="1"/>
    <col min="10763" max="11008" width="0" style="1196" hidden="1"/>
    <col min="11009" max="11010" width="5.5" style="1196" customWidth="1"/>
    <col min="11011" max="11011" width="4.5" style="1196" customWidth="1"/>
    <col min="11012" max="11012" width="32.33203125" style="1196" customWidth="1"/>
    <col min="11013" max="11016" width="12.83203125" style="1196" customWidth="1"/>
    <col min="11017" max="11017" width="5.6640625" style="1196" customWidth="1"/>
    <col min="11018" max="11018" width="9.33203125" style="1196" customWidth="1"/>
    <col min="11019" max="11264" width="0" style="1196" hidden="1"/>
    <col min="11265" max="11266" width="5.5" style="1196" customWidth="1"/>
    <col min="11267" max="11267" width="4.5" style="1196" customWidth="1"/>
    <col min="11268" max="11268" width="32.33203125" style="1196" customWidth="1"/>
    <col min="11269" max="11272" width="12.83203125" style="1196" customWidth="1"/>
    <col min="11273" max="11273" width="5.6640625" style="1196" customWidth="1"/>
    <col min="11274" max="11274" width="9.33203125" style="1196" customWidth="1"/>
    <col min="11275" max="11520" width="0" style="1196" hidden="1"/>
    <col min="11521" max="11522" width="5.5" style="1196" customWidth="1"/>
    <col min="11523" max="11523" width="4.5" style="1196" customWidth="1"/>
    <col min="11524" max="11524" width="32.33203125" style="1196" customWidth="1"/>
    <col min="11525" max="11528" width="12.83203125" style="1196" customWidth="1"/>
    <col min="11529" max="11529" width="5.6640625" style="1196" customWidth="1"/>
    <col min="11530" max="11530" width="9.33203125" style="1196" customWidth="1"/>
    <col min="11531" max="11776" width="0" style="1196" hidden="1"/>
    <col min="11777" max="11778" width="5.5" style="1196" customWidth="1"/>
    <col min="11779" max="11779" width="4.5" style="1196" customWidth="1"/>
    <col min="11780" max="11780" width="32.33203125" style="1196" customWidth="1"/>
    <col min="11781" max="11784" width="12.83203125" style="1196" customWidth="1"/>
    <col min="11785" max="11785" width="5.6640625" style="1196" customWidth="1"/>
    <col min="11786" max="11786" width="9.33203125" style="1196" customWidth="1"/>
    <col min="11787" max="12032" width="0" style="1196" hidden="1"/>
    <col min="12033" max="12034" width="5.5" style="1196" customWidth="1"/>
    <col min="12035" max="12035" width="4.5" style="1196" customWidth="1"/>
    <col min="12036" max="12036" width="32.33203125" style="1196" customWidth="1"/>
    <col min="12037" max="12040" width="12.83203125" style="1196" customWidth="1"/>
    <col min="12041" max="12041" width="5.6640625" style="1196" customWidth="1"/>
    <col min="12042" max="12042" width="9.33203125" style="1196" customWidth="1"/>
    <col min="12043" max="12288" width="0" style="1196" hidden="1"/>
    <col min="12289" max="12290" width="5.5" style="1196" customWidth="1"/>
    <col min="12291" max="12291" width="4.5" style="1196" customWidth="1"/>
    <col min="12292" max="12292" width="32.33203125" style="1196" customWidth="1"/>
    <col min="12293" max="12296" width="12.83203125" style="1196" customWidth="1"/>
    <col min="12297" max="12297" width="5.6640625" style="1196" customWidth="1"/>
    <col min="12298" max="12298" width="9.33203125" style="1196" customWidth="1"/>
    <col min="12299" max="12544" width="0" style="1196" hidden="1"/>
    <col min="12545" max="12546" width="5.5" style="1196" customWidth="1"/>
    <col min="12547" max="12547" width="4.5" style="1196" customWidth="1"/>
    <col min="12548" max="12548" width="32.33203125" style="1196" customWidth="1"/>
    <col min="12549" max="12552" width="12.83203125" style="1196" customWidth="1"/>
    <col min="12553" max="12553" width="5.6640625" style="1196" customWidth="1"/>
    <col min="12554" max="12554" width="9.33203125" style="1196" customWidth="1"/>
    <col min="12555" max="12800" width="0" style="1196" hidden="1"/>
    <col min="12801" max="12802" width="5.5" style="1196" customWidth="1"/>
    <col min="12803" max="12803" width="4.5" style="1196" customWidth="1"/>
    <col min="12804" max="12804" width="32.33203125" style="1196" customWidth="1"/>
    <col min="12805" max="12808" width="12.83203125" style="1196" customWidth="1"/>
    <col min="12809" max="12809" width="5.6640625" style="1196" customWidth="1"/>
    <col min="12810" max="12810" width="9.33203125" style="1196" customWidth="1"/>
    <col min="12811" max="13056" width="0" style="1196" hidden="1"/>
    <col min="13057" max="13058" width="5.5" style="1196" customWidth="1"/>
    <col min="13059" max="13059" width="4.5" style="1196" customWidth="1"/>
    <col min="13060" max="13060" width="32.33203125" style="1196" customWidth="1"/>
    <col min="13061" max="13064" width="12.83203125" style="1196" customWidth="1"/>
    <col min="13065" max="13065" width="5.6640625" style="1196" customWidth="1"/>
    <col min="13066" max="13066" width="9.33203125" style="1196" customWidth="1"/>
    <col min="13067" max="13312" width="0" style="1196" hidden="1"/>
    <col min="13313" max="13314" width="5.5" style="1196" customWidth="1"/>
    <col min="13315" max="13315" width="4.5" style="1196" customWidth="1"/>
    <col min="13316" max="13316" width="32.33203125" style="1196" customWidth="1"/>
    <col min="13317" max="13320" width="12.83203125" style="1196" customWidth="1"/>
    <col min="13321" max="13321" width="5.6640625" style="1196" customWidth="1"/>
    <col min="13322" max="13322" width="9.33203125" style="1196" customWidth="1"/>
    <col min="13323" max="13568" width="0" style="1196" hidden="1"/>
    <col min="13569" max="13570" width="5.5" style="1196" customWidth="1"/>
    <col min="13571" max="13571" width="4.5" style="1196" customWidth="1"/>
    <col min="13572" max="13572" width="32.33203125" style="1196" customWidth="1"/>
    <col min="13573" max="13576" width="12.83203125" style="1196" customWidth="1"/>
    <col min="13577" max="13577" width="5.6640625" style="1196" customWidth="1"/>
    <col min="13578" max="13578" width="9.33203125" style="1196" customWidth="1"/>
    <col min="13579" max="13824" width="0" style="1196" hidden="1"/>
    <col min="13825" max="13826" width="5.5" style="1196" customWidth="1"/>
    <col min="13827" max="13827" width="4.5" style="1196" customWidth="1"/>
    <col min="13828" max="13828" width="32.33203125" style="1196" customWidth="1"/>
    <col min="13829" max="13832" width="12.83203125" style="1196" customWidth="1"/>
    <col min="13833" max="13833" width="5.6640625" style="1196" customWidth="1"/>
    <col min="13834" max="13834" width="9.33203125" style="1196" customWidth="1"/>
    <col min="13835" max="14080" width="0" style="1196" hidden="1"/>
    <col min="14081" max="14082" width="5.5" style="1196" customWidth="1"/>
    <col min="14083" max="14083" width="4.5" style="1196" customWidth="1"/>
    <col min="14084" max="14084" width="32.33203125" style="1196" customWidth="1"/>
    <col min="14085" max="14088" width="12.83203125" style="1196" customWidth="1"/>
    <col min="14089" max="14089" width="5.6640625" style="1196" customWidth="1"/>
    <col min="14090" max="14090" width="9.33203125" style="1196" customWidth="1"/>
    <col min="14091" max="14336" width="0" style="1196" hidden="1"/>
    <col min="14337" max="14338" width="5.5" style="1196" customWidth="1"/>
    <col min="14339" max="14339" width="4.5" style="1196" customWidth="1"/>
    <col min="14340" max="14340" width="32.33203125" style="1196" customWidth="1"/>
    <col min="14341" max="14344" width="12.83203125" style="1196" customWidth="1"/>
    <col min="14345" max="14345" width="5.6640625" style="1196" customWidth="1"/>
    <col min="14346" max="14346" width="9.33203125" style="1196" customWidth="1"/>
    <col min="14347" max="14592" width="0" style="1196" hidden="1"/>
    <col min="14593" max="14594" width="5.5" style="1196" customWidth="1"/>
    <col min="14595" max="14595" width="4.5" style="1196" customWidth="1"/>
    <col min="14596" max="14596" width="32.33203125" style="1196" customWidth="1"/>
    <col min="14597" max="14600" width="12.83203125" style="1196" customWidth="1"/>
    <col min="14601" max="14601" width="5.6640625" style="1196" customWidth="1"/>
    <col min="14602" max="14602" width="9.33203125" style="1196" customWidth="1"/>
    <col min="14603" max="14848" width="0" style="1196" hidden="1"/>
    <col min="14849" max="14850" width="5.5" style="1196" customWidth="1"/>
    <col min="14851" max="14851" width="4.5" style="1196" customWidth="1"/>
    <col min="14852" max="14852" width="32.33203125" style="1196" customWidth="1"/>
    <col min="14853" max="14856" width="12.83203125" style="1196" customWidth="1"/>
    <col min="14857" max="14857" width="5.6640625" style="1196" customWidth="1"/>
    <col min="14858" max="14858" width="9.33203125" style="1196" customWidth="1"/>
    <col min="14859" max="15104" width="0" style="1196" hidden="1"/>
    <col min="15105" max="15106" width="5.5" style="1196" customWidth="1"/>
    <col min="15107" max="15107" width="4.5" style="1196" customWidth="1"/>
    <col min="15108" max="15108" width="32.33203125" style="1196" customWidth="1"/>
    <col min="15109" max="15112" width="12.83203125" style="1196" customWidth="1"/>
    <col min="15113" max="15113" width="5.6640625" style="1196" customWidth="1"/>
    <col min="15114" max="15114" width="9.33203125" style="1196" customWidth="1"/>
    <col min="15115" max="15360" width="0" style="1196" hidden="1"/>
    <col min="15361" max="15362" width="5.5" style="1196" customWidth="1"/>
    <col min="15363" max="15363" width="4.5" style="1196" customWidth="1"/>
    <col min="15364" max="15364" width="32.33203125" style="1196" customWidth="1"/>
    <col min="15365" max="15368" width="12.83203125" style="1196" customWidth="1"/>
    <col min="15369" max="15369" width="5.6640625" style="1196" customWidth="1"/>
    <col min="15370" max="15370" width="9.33203125" style="1196" customWidth="1"/>
    <col min="15371" max="15616" width="0" style="1196" hidden="1"/>
    <col min="15617" max="15618" width="5.5" style="1196" customWidth="1"/>
    <col min="15619" max="15619" width="4.5" style="1196" customWidth="1"/>
    <col min="15620" max="15620" width="32.33203125" style="1196" customWidth="1"/>
    <col min="15621" max="15624" width="12.83203125" style="1196" customWidth="1"/>
    <col min="15625" max="15625" width="5.6640625" style="1196" customWidth="1"/>
    <col min="15626" max="15626" width="9.33203125" style="1196" customWidth="1"/>
    <col min="15627" max="15872" width="0" style="1196" hidden="1"/>
    <col min="15873" max="15874" width="5.5" style="1196" customWidth="1"/>
    <col min="15875" max="15875" width="4.5" style="1196" customWidth="1"/>
    <col min="15876" max="15876" width="32.33203125" style="1196" customWidth="1"/>
    <col min="15877" max="15880" width="12.83203125" style="1196" customWidth="1"/>
    <col min="15881" max="15881" width="5.6640625" style="1196" customWidth="1"/>
    <col min="15882" max="15882" width="9.33203125" style="1196" customWidth="1"/>
    <col min="15883" max="16128" width="0" style="1196" hidden="1"/>
    <col min="16129" max="16130" width="5.5" style="1196" customWidth="1"/>
    <col min="16131" max="16131" width="4.5" style="1196" customWidth="1"/>
    <col min="16132" max="16132" width="32.33203125" style="1196" customWidth="1"/>
    <col min="16133" max="16136" width="12.83203125" style="1196" customWidth="1"/>
    <col min="16137" max="16137" width="5.6640625" style="1196" customWidth="1"/>
    <col min="16138" max="16138" width="9.33203125" style="1196" customWidth="1"/>
    <col min="16139" max="16384" width="0" style="1196" hidden="1"/>
  </cols>
  <sheetData>
    <row r="1" spans="1:10" ht="11.1" customHeight="1">
      <c r="A1" s="1192" t="s">
        <v>559</v>
      </c>
      <c r="B1" s="1193"/>
      <c r="C1" s="1193"/>
      <c r="D1" s="1193"/>
      <c r="E1" s="1193"/>
      <c r="F1" s="1193"/>
      <c r="G1" s="1193"/>
      <c r="H1" s="1194"/>
      <c r="I1" s="1195">
        <v>43</v>
      </c>
    </row>
    <row r="2" spans="1:10" ht="11.1" customHeight="1">
      <c r="A2" s="1197" t="s">
        <v>1899</v>
      </c>
      <c r="B2" s="1198"/>
      <c r="C2" s="1198"/>
      <c r="D2" s="1198"/>
      <c r="E2" s="1198"/>
      <c r="F2" s="1198"/>
      <c r="G2" s="1198"/>
      <c r="H2" s="1199"/>
      <c r="I2" s="1200"/>
    </row>
    <row r="3" spans="1:10" ht="11.1" customHeight="1">
      <c r="A3" s="1201" t="s">
        <v>710</v>
      </c>
      <c r="B3" s="1202"/>
      <c r="C3" s="1202"/>
      <c r="D3" s="1202"/>
      <c r="E3" s="1202"/>
      <c r="F3" s="1202"/>
      <c r="G3" s="1202"/>
      <c r="H3" s="1203"/>
      <c r="I3" s="1204"/>
      <c r="J3" s="1205"/>
    </row>
    <row r="4" spans="1:10" ht="5.0999999999999996" customHeight="1">
      <c r="A4" s="1206"/>
      <c r="B4" s="1205"/>
      <c r="C4" s="1205"/>
      <c r="D4" s="1205"/>
      <c r="E4" s="1205"/>
      <c r="F4" s="1205"/>
      <c r="G4" s="1205"/>
      <c r="H4" s="1207"/>
      <c r="I4" s="1208"/>
      <c r="J4" s="1205"/>
    </row>
    <row r="5" spans="1:10" ht="11.25">
      <c r="A5" s="1209" t="s">
        <v>386</v>
      </c>
      <c r="B5" s="1205" t="s">
        <v>1900</v>
      </c>
      <c r="C5" s="1205"/>
      <c r="D5" s="1205"/>
      <c r="E5" s="1205"/>
      <c r="F5" s="1205"/>
      <c r="G5" s="1205"/>
      <c r="H5" s="1207"/>
      <c r="I5" s="1208"/>
      <c r="J5" s="1205"/>
    </row>
    <row r="6" spans="1:10" ht="11.25">
      <c r="A6" s="1206" t="s">
        <v>1901</v>
      </c>
      <c r="B6" s="1205"/>
      <c r="C6" s="1205"/>
      <c r="D6" s="1205"/>
      <c r="E6" s="1205"/>
      <c r="F6" s="1205"/>
      <c r="G6" s="1205"/>
      <c r="H6" s="1207"/>
      <c r="I6" s="1208"/>
      <c r="J6" s="1205"/>
    </row>
    <row r="7" spans="1:10" ht="5.0999999999999996" customHeight="1">
      <c r="A7" s="1206"/>
      <c r="B7" s="1205"/>
      <c r="C7" s="1205"/>
      <c r="D7" s="1205"/>
      <c r="E7" s="1205"/>
      <c r="F7" s="1205"/>
      <c r="G7" s="1205"/>
      <c r="H7" s="1207"/>
      <c r="I7" s="1208"/>
      <c r="J7" s="1205"/>
    </row>
    <row r="8" spans="1:10" ht="11.25">
      <c r="A8" s="1209" t="s">
        <v>387</v>
      </c>
      <c r="B8" s="1205" t="s">
        <v>1902</v>
      </c>
      <c r="C8" s="1205"/>
      <c r="D8" s="1205"/>
      <c r="E8" s="1205"/>
      <c r="F8" s="1205"/>
      <c r="G8" s="1205"/>
      <c r="H8" s="1207"/>
      <c r="I8" s="1208"/>
      <c r="J8" s="1205"/>
    </row>
    <row r="9" spans="1:10" ht="11.25">
      <c r="A9" s="1206" t="s">
        <v>1903</v>
      </c>
      <c r="B9" s="1205"/>
      <c r="C9" s="1205"/>
      <c r="D9" s="1205"/>
      <c r="E9" s="1205"/>
      <c r="F9" s="1205"/>
      <c r="G9" s="1205"/>
      <c r="H9" s="1207"/>
      <c r="I9" s="1208"/>
      <c r="J9" s="1205"/>
    </row>
    <row r="10" spans="1:10" ht="11.25">
      <c r="A10" s="1206" t="s">
        <v>1904</v>
      </c>
      <c r="B10" s="1205"/>
      <c r="C10" s="1205"/>
      <c r="D10" s="1205"/>
      <c r="E10" s="1205"/>
      <c r="F10" s="1205"/>
      <c r="G10" s="1205"/>
      <c r="H10" s="1207"/>
      <c r="I10" s="1208"/>
      <c r="J10" s="1205"/>
    </row>
    <row r="11" spans="1:10" ht="5.0999999999999996" customHeight="1">
      <c r="A11" s="1206"/>
      <c r="B11" s="1205"/>
      <c r="C11" s="1205"/>
      <c r="D11" s="1205"/>
      <c r="E11" s="1205"/>
      <c r="F11" s="1205"/>
      <c r="G11" s="1205"/>
      <c r="H11" s="1207"/>
      <c r="I11" s="1208"/>
      <c r="J11" s="1205"/>
    </row>
    <row r="12" spans="1:10" ht="11.25">
      <c r="A12" s="1209" t="s">
        <v>388</v>
      </c>
      <c r="B12" s="1205" t="s">
        <v>1905</v>
      </c>
      <c r="C12" s="1205"/>
      <c r="D12" s="1205"/>
      <c r="E12" s="1205"/>
      <c r="F12" s="1205"/>
      <c r="G12" s="1205"/>
      <c r="H12" s="1207"/>
      <c r="I12" s="1208"/>
      <c r="J12" s="1205"/>
    </row>
    <row r="13" spans="1:10" ht="11.25">
      <c r="A13" s="1206" t="s">
        <v>1906</v>
      </c>
      <c r="B13" s="1205"/>
      <c r="C13" s="1205"/>
      <c r="D13" s="1205"/>
      <c r="E13" s="1205"/>
      <c r="F13" s="1205"/>
      <c r="G13" s="1205"/>
      <c r="H13" s="1207"/>
      <c r="I13" s="1208"/>
      <c r="J13" s="1205"/>
    </row>
    <row r="14" spans="1:10" ht="11.25">
      <c r="A14" s="1206" t="s">
        <v>1907</v>
      </c>
      <c r="B14" s="1205"/>
      <c r="C14" s="1205"/>
      <c r="D14" s="1205"/>
      <c r="E14" s="1205"/>
      <c r="F14" s="1205"/>
      <c r="G14" s="1205"/>
      <c r="H14" s="1207"/>
      <c r="I14" s="1208"/>
      <c r="J14" s="1205"/>
    </row>
    <row r="15" spans="1:10" ht="5.0999999999999996" customHeight="1">
      <c r="A15" s="1206"/>
      <c r="B15" s="1205"/>
      <c r="C15" s="1205"/>
      <c r="D15" s="1205"/>
      <c r="E15" s="1205"/>
      <c r="F15" s="1205"/>
      <c r="G15" s="1205"/>
      <c r="H15" s="1207"/>
      <c r="I15" s="1208"/>
      <c r="J15" s="1205"/>
    </row>
    <row r="16" spans="1:10" ht="11.25">
      <c r="A16" s="1209" t="s">
        <v>389</v>
      </c>
      <c r="B16" s="1205" t="s">
        <v>1908</v>
      </c>
      <c r="C16" s="1205"/>
      <c r="D16" s="1205"/>
      <c r="E16" s="1205"/>
      <c r="F16" s="1205"/>
      <c r="G16" s="1205"/>
      <c r="H16" s="1207"/>
      <c r="I16" s="1208"/>
      <c r="J16" s="1205"/>
    </row>
    <row r="17" spans="1:10" ht="11.25">
      <c r="A17" s="1206" t="s">
        <v>1909</v>
      </c>
      <c r="B17" s="1205"/>
      <c r="C17" s="1205"/>
      <c r="D17" s="1205"/>
      <c r="E17" s="1205"/>
      <c r="F17" s="1205"/>
      <c r="G17" s="1205"/>
      <c r="H17" s="1207"/>
      <c r="I17" s="1208"/>
      <c r="J17" s="1205"/>
    </row>
    <row r="18" spans="1:10" ht="11.25">
      <c r="A18" s="1206" t="s">
        <v>1910</v>
      </c>
      <c r="B18" s="1205"/>
      <c r="C18" s="1205"/>
      <c r="D18" s="1205"/>
      <c r="E18" s="1205"/>
      <c r="F18" s="1205"/>
      <c r="G18" s="1205"/>
      <c r="H18" s="1207"/>
      <c r="I18" s="1208"/>
      <c r="J18" s="1205"/>
    </row>
    <row r="19" spans="1:10" ht="11.25">
      <c r="A19" s="1206" t="s">
        <v>1911</v>
      </c>
      <c r="B19" s="1205"/>
      <c r="C19" s="1205"/>
      <c r="D19" s="1205"/>
      <c r="E19" s="1205"/>
      <c r="F19" s="1205"/>
      <c r="G19" s="1205"/>
      <c r="H19" s="1207"/>
      <c r="I19" s="1208"/>
      <c r="J19" s="1205"/>
    </row>
    <row r="20" spans="1:10" ht="5.0999999999999996" customHeight="1">
      <c r="A20" s="1210"/>
      <c r="B20" s="1211"/>
      <c r="C20" s="1211"/>
      <c r="D20" s="1211"/>
      <c r="E20" s="1211"/>
      <c r="F20" s="1211"/>
      <c r="G20" s="1211"/>
      <c r="H20" s="1212"/>
      <c r="I20" s="1213"/>
      <c r="J20" s="1205"/>
    </row>
    <row r="21" spans="1:10" ht="10.35" customHeight="1">
      <c r="A21" s="1214" t="s">
        <v>639</v>
      </c>
      <c r="B21" s="1214" t="s">
        <v>784</v>
      </c>
      <c r="C21" s="1209"/>
      <c r="D21" s="1215" t="s">
        <v>785</v>
      </c>
      <c r="E21" s="1214" t="s">
        <v>1912</v>
      </c>
      <c r="F21" s="1214" t="s">
        <v>1913</v>
      </c>
      <c r="G21" s="1214" t="s">
        <v>1914</v>
      </c>
      <c r="H21" s="1216" t="s">
        <v>1915</v>
      </c>
      <c r="I21" s="1214" t="s">
        <v>639</v>
      </c>
      <c r="J21" s="1217"/>
    </row>
    <row r="22" spans="1:10" ht="10.35" customHeight="1">
      <c r="A22" s="1214" t="s">
        <v>642</v>
      </c>
      <c r="B22" s="1214" t="s">
        <v>788</v>
      </c>
      <c r="C22" s="1209"/>
      <c r="D22" s="1215"/>
      <c r="E22" s="1214"/>
      <c r="F22" s="1214" t="s">
        <v>1916</v>
      </c>
      <c r="G22" s="1214" t="s">
        <v>1917</v>
      </c>
      <c r="H22" s="1216" t="s">
        <v>1918</v>
      </c>
      <c r="I22" s="1214" t="s">
        <v>642</v>
      </c>
      <c r="J22" s="1217"/>
    </row>
    <row r="23" spans="1:10" ht="10.35" customHeight="1" thickBot="1">
      <c r="A23" s="1218"/>
      <c r="B23" s="1218"/>
      <c r="C23" s="1210"/>
      <c r="D23" s="1219" t="s">
        <v>651</v>
      </c>
      <c r="E23" s="1214" t="s">
        <v>652</v>
      </c>
      <c r="F23" s="1214" t="s">
        <v>653</v>
      </c>
      <c r="G23" s="1214" t="s">
        <v>654</v>
      </c>
      <c r="H23" s="1220" t="s">
        <v>1919</v>
      </c>
      <c r="I23" s="1218"/>
      <c r="J23" s="1205"/>
    </row>
    <row r="24" spans="1:10" ht="10.5" customHeight="1">
      <c r="A24" s="1221">
        <v>1</v>
      </c>
      <c r="B24" s="1218"/>
      <c r="C24" s="1222" t="s">
        <v>1577</v>
      </c>
      <c r="D24" s="1211" t="s">
        <v>1578</v>
      </c>
      <c r="E24" s="1223">
        <v>3978161</v>
      </c>
      <c r="F24" s="1224"/>
      <c r="G24" s="1225"/>
      <c r="H24" s="1226">
        <v>-38269</v>
      </c>
      <c r="I24" s="1219">
        <v>1</v>
      </c>
      <c r="J24" s="1227"/>
    </row>
    <row r="25" spans="1:10" ht="10.5" customHeight="1">
      <c r="A25" s="1221">
        <v>2</v>
      </c>
      <c r="B25" s="1218"/>
      <c r="C25" s="1222">
        <v>-3</v>
      </c>
      <c r="D25" s="1211" t="s">
        <v>1579</v>
      </c>
      <c r="E25" s="1228">
        <v>6961441</v>
      </c>
      <c r="F25" s="1229"/>
      <c r="G25" s="1230"/>
      <c r="H25" s="1231">
        <v>-13258</v>
      </c>
      <c r="I25" s="1219">
        <v>2</v>
      </c>
      <c r="J25" s="1227"/>
    </row>
    <row r="26" spans="1:10" ht="10.5" customHeight="1">
      <c r="A26" s="1221">
        <v>3</v>
      </c>
      <c r="B26" s="1218"/>
      <c r="C26" s="1222">
        <v>-4</v>
      </c>
      <c r="D26" s="1211" t="s">
        <v>1580</v>
      </c>
      <c r="E26" s="1228">
        <v>48219</v>
      </c>
      <c r="F26" s="1229"/>
      <c r="G26" s="1230"/>
      <c r="H26" s="1231">
        <v>-674</v>
      </c>
      <c r="I26" s="1219">
        <v>3</v>
      </c>
      <c r="J26" s="1227"/>
    </row>
    <row r="27" spans="1:10" ht="10.5" customHeight="1">
      <c r="A27" s="1221">
        <v>4</v>
      </c>
      <c r="B27" s="1218"/>
      <c r="C27" s="1222">
        <v>-5</v>
      </c>
      <c r="D27" s="1211" t="s">
        <v>1581</v>
      </c>
      <c r="E27" s="1228">
        <v>312701</v>
      </c>
      <c r="F27" s="1229"/>
      <c r="G27" s="1230"/>
      <c r="H27" s="1231">
        <v>-317</v>
      </c>
      <c r="I27" s="1219">
        <v>4</v>
      </c>
      <c r="J27" s="1227"/>
    </row>
    <row r="28" spans="1:10" ht="10.5" customHeight="1">
      <c r="A28" s="1221">
        <v>5</v>
      </c>
      <c r="B28" s="1218"/>
      <c r="C28" s="1222">
        <v>-6</v>
      </c>
      <c r="D28" s="1211" t="s">
        <v>1582</v>
      </c>
      <c r="E28" s="1228">
        <v>3470410</v>
      </c>
      <c r="F28" s="1229"/>
      <c r="G28" s="1230"/>
      <c r="H28" s="1231">
        <v>-17988</v>
      </c>
      <c r="I28" s="1219">
        <v>5</v>
      </c>
      <c r="J28" s="1227"/>
    </row>
    <row r="29" spans="1:10" ht="10.5" customHeight="1">
      <c r="A29" s="1221">
        <v>6</v>
      </c>
      <c r="B29" s="1218"/>
      <c r="C29" s="1222">
        <v>-7</v>
      </c>
      <c r="D29" s="1211" t="s">
        <v>1583</v>
      </c>
      <c r="E29" s="1228">
        <v>0</v>
      </c>
      <c r="F29" s="1229"/>
      <c r="G29" s="1230"/>
      <c r="H29" s="1231">
        <v>0</v>
      </c>
      <c r="I29" s="1219">
        <v>6</v>
      </c>
      <c r="J29" s="1227"/>
    </row>
    <row r="30" spans="1:10" ht="10.5" customHeight="1">
      <c r="A30" s="1221">
        <v>7</v>
      </c>
      <c r="B30" s="1218"/>
      <c r="C30" s="1222">
        <v>-8</v>
      </c>
      <c r="D30" s="1211" t="s">
        <v>1584</v>
      </c>
      <c r="E30" s="1228">
        <v>5676587</v>
      </c>
      <c r="F30" s="1229"/>
      <c r="G30" s="1230"/>
      <c r="H30" s="1231">
        <v>-60899</v>
      </c>
      <c r="I30" s="1219">
        <v>7</v>
      </c>
      <c r="J30" s="1227"/>
    </row>
    <row r="31" spans="1:10" ht="10.5" customHeight="1">
      <c r="A31" s="1221">
        <v>8</v>
      </c>
      <c r="B31" s="1218"/>
      <c r="C31" s="1222">
        <v>-9</v>
      </c>
      <c r="D31" s="1211" t="s">
        <v>1585</v>
      </c>
      <c r="E31" s="1228">
        <v>12062746</v>
      </c>
      <c r="F31" s="1229"/>
      <c r="G31" s="1230"/>
      <c r="H31" s="1231">
        <v>-88457</v>
      </c>
      <c r="I31" s="1219">
        <v>8</v>
      </c>
      <c r="J31" s="1227"/>
    </row>
    <row r="32" spans="1:10" ht="10.5" customHeight="1">
      <c r="A32" s="1221">
        <v>9</v>
      </c>
      <c r="B32" s="1218"/>
      <c r="C32" s="1222">
        <v>-11</v>
      </c>
      <c r="D32" s="1211" t="s">
        <v>1586</v>
      </c>
      <c r="E32" s="1228">
        <v>4440245</v>
      </c>
      <c r="F32" s="1229"/>
      <c r="G32" s="1230"/>
      <c r="H32" s="1231">
        <v>-40238</v>
      </c>
      <c r="I32" s="1219">
        <v>9</v>
      </c>
      <c r="J32" s="1227"/>
    </row>
    <row r="33" spans="1:10" ht="10.5" customHeight="1">
      <c r="A33" s="1221">
        <v>10</v>
      </c>
      <c r="B33" s="1218"/>
      <c r="C33" s="1222">
        <v>-13</v>
      </c>
      <c r="D33" s="1211" t="s">
        <v>1587</v>
      </c>
      <c r="E33" s="1228">
        <v>99219</v>
      </c>
      <c r="F33" s="1229"/>
      <c r="G33" s="1230"/>
      <c r="H33" s="1231">
        <v>-661</v>
      </c>
      <c r="I33" s="1219">
        <v>10</v>
      </c>
      <c r="J33" s="1227"/>
    </row>
    <row r="34" spans="1:10" ht="10.5" customHeight="1">
      <c r="A34" s="1221">
        <v>11</v>
      </c>
      <c r="B34" s="1218"/>
      <c r="C34" s="1222">
        <v>-16</v>
      </c>
      <c r="D34" s="1211" t="s">
        <v>1588</v>
      </c>
      <c r="E34" s="1228">
        <v>586710</v>
      </c>
      <c r="F34" s="1229"/>
      <c r="G34" s="1230"/>
      <c r="H34" s="1231">
        <v>-6490</v>
      </c>
      <c r="I34" s="1219">
        <v>11</v>
      </c>
      <c r="J34" s="1227"/>
    </row>
    <row r="35" spans="1:10" ht="10.5" customHeight="1">
      <c r="A35" s="1221">
        <v>12</v>
      </c>
      <c r="B35" s="1218"/>
      <c r="C35" s="1222">
        <v>-17</v>
      </c>
      <c r="D35" s="1211" t="s">
        <v>1589</v>
      </c>
      <c r="E35" s="1228">
        <v>46574</v>
      </c>
      <c r="F35" s="1229"/>
      <c r="G35" s="1230"/>
      <c r="H35" s="1231">
        <v>-173</v>
      </c>
      <c r="I35" s="1219">
        <v>12</v>
      </c>
      <c r="J35" s="1227"/>
    </row>
    <row r="36" spans="1:10" ht="10.5" customHeight="1">
      <c r="A36" s="1221">
        <v>13</v>
      </c>
      <c r="B36" s="1218"/>
      <c r="C36" s="1222">
        <v>-18</v>
      </c>
      <c r="D36" s="1211" t="s">
        <v>1590</v>
      </c>
      <c r="E36" s="1228">
        <v>12622</v>
      </c>
      <c r="F36" s="1229"/>
      <c r="G36" s="1230"/>
      <c r="H36" s="1231">
        <v>-6</v>
      </c>
      <c r="I36" s="1219">
        <v>13</v>
      </c>
      <c r="J36" s="1227"/>
    </row>
    <row r="37" spans="1:10" ht="10.5" customHeight="1">
      <c r="A37" s="1221">
        <v>14</v>
      </c>
      <c r="B37" s="1218"/>
      <c r="C37" s="1222">
        <v>-19</v>
      </c>
      <c r="D37" s="1211" t="s">
        <v>1591</v>
      </c>
      <c r="E37" s="1228">
        <v>421058</v>
      </c>
      <c r="F37" s="1229"/>
      <c r="G37" s="1230"/>
      <c r="H37" s="1231">
        <v>-1468</v>
      </c>
      <c r="I37" s="1219">
        <v>14</v>
      </c>
      <c r="J37" s="1227"/>
    </row>
    <row r="38" spans="1:10" ht="10.5" customHeight="1">
      <c r="A38" s="1221">
        <v>15</v>
      </c>
      <c r="B38" s="1218"/>
      <c r="C38" s="1222">
        <v>-20</v>
      </c>
      <c r="D38" s="1211" t="s">
        <v>1592</v>
      </c>
      <c r="E38" s="1228">
        <v>638564</v>
      </c>
      <c r="F38" s="1229"/>
      <c r="G38" s="1230"/>
      <c r="H38" s="1231">
        <v>-9981</v>
      </c>
      <c r="I38" s="1219">
        <v>15</v>
      </c>
      <c r="J38" s="1227"/>
    </row>
    <row r="39" spans="1:10" ht="10.5" customHeight="1">
      <c r="A39" s="1221">
        <v>16</v>
      </c>
      <c r="B39" s="1218"/>
      <c r="C39" s="1222">
        <v>-22</v>
      </c>
      <c r="D39" s="1211" t="s">
        <v>1593</v>
      </c>
      <c r="E39" s="1228">
        <v>0</v>
      </c>
      <c r="F39" s="1229"/>
      <c r="G39" s="1230"/>
      <c r="H39" s="1231">
        <v>0</v>
      </c>
      <c r="I39" s="1219">
        <v>16</v>
      </c>
      <c r="J39" s="1227"/>
    </row>
    <row r="40" spans="1:10" ht="10.5" customHeight="1">
      <c r="A40" s="1221">
        <v>17</v>
      </c>
      <c r="B40" s="1218"/>
      <c r="C40" s="1222">
        <v>-23</v>
      </c>
      <c r="D40" s="1211" t="s">
        <v>1594</v>
      </c>
      <c r="E40" s="1228">
        <v>16437</v>
      </c>
      <c r="F40" s="1229"/>
      <c r="G40" s="1230"/>
      <c r="H40" s="1231">
        <v>0</v>
      </c>
      <c r="I40" s="1219">
        <v>17</v>
      </c>
      <c r="J40" s="1227"/>
    </row>
    <row r="41" spans="1:10" ht="10.5" customHeight="1">
      <c r="A41" s="1221">
        <v>18</v>
      </c>
      <c r="B41" s="1218"/>
      <c r="C41" s="1222">
        <v>-24</v>
      </c>
      <c r="D41" s="1211" t="s">
        <v>1595</v>
      </c>
      <c r="E41" s="1228">
        <v>51029</v>
      </c>
      <c r="F41" s="1229"/>
      <c r="G41" s="1230"/>
      <c r="H41" s="1231">
        <v>0</v>
      </c>
      <c r="I41" s="1219">
        <v>18</v>
      </c>
      <c r="J41" s="1227"/>
    </row>
    <row r="42" spans="1:10" ht="10.5" customHeight="1">
      <c r="A42" s="1221">
        <v>19</v>
      </c>
      <c r="B42" s="1218"/>
      <c r="C42" s="1222">
        <v>-25</v>
      </c>
      <c r="D42" s="1211" t="s">
        <v>1596</v>
      </c>
      <c r="E42" s="1228">
        <v>1476108</v>
      </c>
      <c r="F42" s="1229"/>
      <c r="G42" s="1230"/>
      <c r="H42" s="1231">
        <v>0</v>
      </c>
      <c r="I42" s="1219">
        <v>19</v>
      </c>
      <c r="J42" s="1227"/>
    </row>
    <row r="43" spans="1:10" ht="10.5" customHeight="1">
      <c r="A43" s="1221">
        <v>20</v>
      </c>
      <c r="B43" s="1218"/>
      <c r="C43" s="1222">
        <v>-26</v>
      </c>
      <c r="D43" s="1211" t="s">
        <v>1597</v>
      </c>
      <c r="E43" s="1228">
        <v>891900</v>
      </c>
      <c r="F43" s="1229"/>
      <c r="G43" s="1230"/>
      <c r="H43" s="1231">
        <v>-4635</v>
      </c>
      <c r="I43" s="1219">
        <v>20</v>
      </c>
      <c r="J43" s="1227"/>
    </row>
    <row r="44" spans="1:10" ht="10.5" customHeight="1">
      <c r="A44" s="1221">
        <v>21</v>
      </c>
      <c r="B44" s="1218"/>
      <c r="C44" s="1222">
        <v>-27</v>
      </c>
      <c r="D44" s="1211" t="s">
        <v>1598</v>
      </c>
      <c r="E44" s="1228">
        <v>2913966</v>
      </c>
      <c r="F44" s="1229"/>
      <c r="G44" s="1230"/>
      <c r="H44" s="1231">
        <v>-13151</v>
      </c>
      <c r="I44" s="1219">
        <v>21</v>
      </c>
      <c r="J44" s="1227"/>
    </row>
    <row r="45" spans="1:10" ht="10.5" customHeight="1">
      <c r="A45" s="1221">
        <v>22</v>
      </c>
      <c r="B45" s="1218"/>
      <c r="C45" s="1222">
        <v>-29</v>
      </c>
      <c r="D45" s="1211" t="s">
        <v>1599</v>
      </c>
      <c r="E45" s="1228">
        <v>2050</v>
      </c>
      <c r="F45" s="1229"/>
      <c r="G45" s="1230"/>
      <c r="H45" s="1231">
        <v>0</v>
      </c>
      <c r="I45" s="1219">
        <v>22</v>
      </c>
      <c r="J45" s="1227"/>
    </row>
    <row r="46" spans="1:10" ht="10.5" customHeight="1">
      <c r="A46" s="1221">
        <v>23</v>
      </c>
      <c r="B46" s="1218"/>
      <c r="C46" s="1222">
        <v>-31</v>
      </c>
      <c r="D46" s="1211" t="s">
        <v>1600</v>
      </c>
      <c r="E46" s="1228">
        <v>55762</v>
      </c>
      <c r="F46" s="1229"/>
      <c r="G46" s="1230"/>
      <c r="H46" s="1231">
        <v>-682</v>
      </c>
      <c r="I46" s="1219">
        <v>23</v>
      </c>
      <c r="J46" s="1227"/>
    </row>
    <row r="47" spans="1:10" ht="10.5" customHeight="1">
      <c r="A47" s="1221">
        <v>24</v>
      </c>
      <c r="B47" s="1218"/>
      <c r="C47" s="1222">
        <v>-35</v>
      </c>
      <c r="D47" s="1211" t="s">
        <v>1601</v>
      </c>
      <c r="E47" s="1228">
        <v>37652</v>
      </c>
      <c r="F47" s="1229"/>
      <c r="G47" s="1230"/>
      <c r="H47" s="1231">
        <v>-128</v>
      </c>
      <c r="I47" s="1219">
        <v>24</v>
      </c>
      <c r="J47" s="1227"/>
    </row>
    <row r="48" spans="1:10" ht="10.5" customHeight="1">
      <c r="A48" s="1221">
        <v>25</v>
      </c>
      <c r="B48" s="1218"/>
      <c r="C48" s="1222">
        <v>-37</v>
      </c>
      <c r="D48" s="1211" t="s">
        <v>1602</v>
      </c>
      <c r="E48" s="1228">
        <v>726916</v>
      </c>
      <c r="F48" s="1229"/>
      <c r="G48" s="1230"/>
      <c r="H48" s="1231">
        <v>0</v>
      </c>
      <c r="I48" s="1219">
        <v>25</v>
      </c>
      <c r="J48" s="1227"/>
    </row>
    <row r="49" spans="1:10" ht="10.5" customHeight="1">
      <c r="A49" s="1221">
        <v>26</v>
      </c>
      <c r="B49" s="1218"/>
      <c r="C49" s="1222">
        <v>-39</v>
      </c>
      <c r="D49" s="1211" t="s">
        <v>1603</v>
      </c>
      <c r="E49" s="1228">
        <v>652823</v>
      </c>
      <c r="F49" s="1229"/>
      <c r="G49" s="1230"/>
      <c r="H49" s="1231">
        <v>-3999</v>
      </c>
      <c r="I49" s="1219">
        <v>26</v>
      </c>
      <c r="J49" s="1227"/>
    </row>
    <row r="50" spans="1:10" ht="10.5" customHeight="1">
      <c r="A50" s="1221">
        <v>27</v>
      </c>
      <c r="B50" s="1218"/>
      <c r="C50" s="1222" t="s">
        <v>1920</v>
      </c>
      <c r="D50" s="1211" t="s">
        <v>1604</v>
      </c>
      <c r="E50" s="1228">
        <v>247849</v>
      </c>
      <c r="F50" s="1229"/>
      <c r="G50" s="1230"/>
      <c r="H50" s="1231">
        <v>-1529</v>
      </c>
      <c r="I50" s="1219">
        <v>27</v>
      </c>
      <c r="J50" s="1227"/>
    </row>
    <row r="51" spans="1:10" ht="10.5" customHeight="1">
      <c r="A51" s="1221">
        <v>28</v>
      </c>
      <c r="B51" s="1218"/>
      <c r="C51" s="1222">
        <v>-45</v>
      </c>
      <c r="D51" s="1211" t="s">
        <v>1605</v>
      </c>
      <c r="E51" s="1228">
        <v>1702</v>
      </c>
      <c r="F51" s="1229"/>
      <c r="G51" s="1230"/>
      <c r="H51" s="1231">
        <v>0</v>
      </c>
      <c r="I51" s="1219">
        <v>28</v>
      </c>
      <c r="J51" s="1227"/>
    </row>
    <row r="52" spans="1:10" ht="10.5" customHeight="1">
      <c r="A52" s="1221">
        <v>29</v>
      </c>
      <c r="B52" s="1218"/>
      <c r="C52" s="1222"/>
      <c r="D52" s="1211" t="s">
        <v>1921</v>
      </c>
      <c r="E52" s="1228"/>
      <c r="F52" s="1229"/>
      <c r="G52" s="1230"/>
      <c r="H52" s="1231"/>
      <c r="I52" s="1219">
        <v>29</v>
      </c>
      <c r="J52" s="1227"/>
    </row>
    <row r="53" spans="1:10" ht="10.5" customHeight="1">
      <c r="A53" s="1221">
        <v>30</v>
      </c>
      <c r="B53" s="1218"/>
      <c r="C53" s="1222"/>
      <c r="D53" s="1211" t="s">
        <v>1922</v>
      </c>
      <c r="E53" s="1228"/>
      <c r="F53" s="1229"/>
      <c r="G53" s="1230"/>
      <c r="H53" s="1231"/>
      <c r="I53" s="1219">
        <v>30</v>
      </c>
      <c r="J53" s="1227"/>
    </row>
    <row r="54" spans="1:10" ht="10.5" customHeight="1">
      <c r="A54" s="1221">
        <v>31</v>
      </c>
      <c r="B54" s="1218"/>
      <c r="C54" s="1232"/>
      <c r="D54" s="1211" t="s">
        <v>1657</v>
      </c>
      <c r="E54" s="1228">
        <f>SUM(E24:E53)</f>
        <v>45829451</v>
      </c>
      <c r="F54" s="1229"/>
      <c r="G54" s="1230"/>
      <c r="H54" s="1231">
        <f>SUM(H24:H53)</f>
        <v>-303003</v>
      </c>
      <c r="I54" s="1219">
        <v>31</v>
      </c>
      <c r="J54" s="1227"/>
    </row>
    <row r="55" spans="1:10" ht="10.5" customHeight="1">
      <c r="A55" s="1221">
        <v>32</v>
      </c>
      <c r="B55" s="1218"/>
      <c r="C55" s="1222">
        <v>-52</v>
      </c>
      <c r="D55" s="1211" t="s">
        <v>1608</v>
      </c>
      <c r="E55" s="1228">
        <v>7862793</v>
      </c>
      <c r="F55" s="1229"/>
      <c r="G55" s="1230"/>
      <c r="H55" s="1231">
        <v>0</v>
      </c>
      <c r="I55" s="1219">
        <v>32</v>
      </c>
      <c r="J55" s="1227"/>
    </row>
    <row r="56" spans="1:10" ht="10.5" customHeight="1">
      <c r="A56" s="1221">
        <v>33</v>
      </c>
      <c r="B56" s="1218"/>
      <c r="C56" s="1222">
        <v>-53</v>
      </c>
      <c r="D56" s="1211" t="s">
        <v>1609</v>
      </c>
      <c r="E56" s="1228">
        <v>2024776</v>
      </c>
      <c r="F56" s="1229"/>
      <c r="G56" s="1230"/>
      <c r="H56" s="1231">
        <v>0</v>
      </c>
      <c r="I56" s="1219">
        <v>33</v>
      </c>
      <c r="J56" s="1227"/>
    </row>
    <row r="57" spans="1:10" ht="10.5" customHeight="1">
      <c r="A57" s="1221">
        <v>34</v>
      </c>
      <c r="B57" s="1218"/>
      <c r="C57" s="1222">
        <v>-54</v>
      </c>
      <c r="D57" s="1211" t="s">
        <v>1610</v>
      </c>
      <c r="E57" s="1228">
        <v>0</v>
      </c>
      <c r="F57" s="1229"/>
      <c r="G57" s="1230"/>
      <c r="H57" s="1231">
        <v>0</v>
      </c>
      <c r="I57" s="1219">
        <v>34</v>
      </c>
      <c r="J57" s="1227"/>
    </row>
    <row r="58" spans="1:10" ht="10.5" customHeight="1">
      <c r="A58" s="1221">
        <v>35</v>
      </c>
      <c r="B58" s="1218"/>
      <c r="C58" s="1222">
        <v>-55</v>
      </c>
      <c r="D58" s="1211" t="s">
        <v>1611</v>
      </c>
      <c r="E58" s="1228">
        <v>9232</v>
      </c>
      <c r="F58" s="1229"/>
      <c r="G58" s="1230"/>
      <c r="H58" s="1231">
        <v>0</v>
      </c>
      <c r="I58" s="1219">
        <v>35</v>
      </c>
      <c r="J58" s="1227"/>
    </row>
    <row r="59" spans="1:10" ht="10.5" customHeight="1">
      <c r="A59" s="1221">
        <v>36</v>
      </c>
      <c r="B59" s="1218"/>
      <c r="C59" s="1222">
        <v>-56</v>
      </c>
      <c r="D59" s="1211" t="s">
        <v>175</v>
      </c>
      <c r="E59" s="1228">
        <v>0</v>
      </c>
      <c r="F59" s="1229"/>
      <c r="G59" s="1230"/>
      <c r="H59" s="1231">
        <v>0</v>
      </c>
      <c r="I59" s="1219">
        <v>36</v>
      </c>
      <c r="J59" s="1227"/>
    </row>
    <row r="60" spans="1:10" ht="10.5" customHeight="1">
      <c r="A60" s="1221">
        <v>37</v>
      </c>
      <c r="B60" s="1218"/>
      <c r="C60" s="1222">
        <v>-57</v>
      </c>
      <c r="D60" s="1211" t="s">
        <v>1612</v>
      </c>
      <c r="E60" s="1228">
        <v>403117</v>
      </c>
      <c r="F60" s="1229"/>
      <c r="G60" s="1230"/>
      <c r="H60" s="1231">
        <v>0</v>
      </c>
      <c r="I60" s="1219">
        <v>37</v>
      </c>
      <c r="J60" s="1227"/>
    </row>
    <row r="61" spans="1:10" ht="10.5" customHeight="1">
      <c r="A61" s="1221">
        <v>38</v>
      </c>
      <c r="B61" s="1218"/>
      <c r="C61" s="1222">
        <v>-58</v>
      </c>
      <c r="D61" s="1211" t="s">
        <v>1613</v>
      </c>
      <c r="E61" s="1228">
        <v>342899</v>
      </c>
      <c r="F61" s="1229"/>
      <c r="G61" s="1230"/>
      <c r="H61" s="1231">
        <v>0</v>
      </c>
      <c r="I61" s="1219">
        <v>38</v>
      </c>
      <c r="J61" s="1227"/>
    </row>
    <row r="62" spans="1:10" ht="10.5" customHeight="1">
      <c r="A62" s="1221">
        <v>39</v>
      </c>
      <c r="B62" s="1218"/>
      <c r="C62" s="1222">
        <v>-59</v>
      </c>
      <c r="D62" s="1211" t="s">
        <v>1659</v>
      </c>
      <c r="E62" s="1228">
        <v>1341450</v>
      </c>
      <c r="F62" s="1229"/>
      <c r="G62" s="1230"/>
      <c r="H62" s="1231">
        <v>-111</v>
      </c>
      <c r="I62" s="1219">
        <v>39</v>
      </c>
      <c r="J62" s="1227"/>
    </row>
    <row r="63" spans="1:10" ht="10.5" customHeight="1">
      <c r="A63" s="1221">
        <v>40</v>
      </c>
      <c r="B63" s="1218"/>
      <c r="C63" s="1222"/>
      <c r="D63" s="1211" t="s">
        <v>1660</v>
      </c>
      <c r="E63" s="1228">
        <f>SUM(E55:E62)</f>
        <v>11984267</v>
      </c>
      <c r="F63" s="1229"/>
      <c r="G63" s="3223"/>
      <c r="H63" s="1231">
        <f>SUM(H55:H62)</f>
        <v>-111</v>
      </c>
      <c r="I63" s="1219">
        <v>40</v>
      </c>
      <c r="J63" s="1227"/>
    </row>
    <row r="64" spans="1:10" ht="10.5" customHeight="1">
      <c r="A64" s="1221">
        <v>41</v>
      </c>
      <c r="B64" s="1218"/>
      <c r="C64" s="1222">
        <v>-76</v>
      </c>
      <c r="D64" s="1211" t="s">
        <v>1616</v>
      </c>
      <c r="E64" s="1228">
        <v>0</v>
      </c>
      <c r="F64" s="1229"/>
      <c r="G64" s="1230"/>
      <c r="H64" s="1231">
        <v>0</v>
      </c>
      <c r="I64" s="1219">
        <v>41</v>
      </c>
      <c r="J64" s="1227"/>
    </row>
    <row r="65" spans="1:10" ht="10.5" customHeight="1">
      <c r="A65" s="1221">
        <v>42</v>
      </c>
      <c r="B65" s="1218"/>
      <c r="C65" s="1222">
        <v>-80</v>
      </c>
      <c r="D65" s="1211" t="s">
        <v>1617</v>
      </c>
      <c r="E65" s="1228">
        <v>0</v>
      </c>
      <c r="F65" s="1229"/>
      <c r="G65" s="1230"/>
      <c r="H65" s="1231">
        <v>0</v>
      </c>
      <c r="I65" s="1219">
        <v>42</v>
      </c>
      <c r="J65" s="1227"/>
    </row>
    <row r="66" spans="1:10" ht="10.5" customHeight="1">
      <c r="A66" s="1221">
        <v>43</v>
      </c>
      <c r="B66" s="1218"/>
      <c r="C66" s="1222">
        <v>-90</v>
      </c>
      <c r="D66" s="1211" t="s">
        <v>1618</v>
      </c>
      <c r="E66" s="1228">
        <v>1294419</v>
      </c>
      <c r="F66" s="1229"/>
      <c r="G66" s="1230"/>
      <c r="H66" s="1231">
        <v>0</v>
      </c>
      <c r="I66" s="1219">
        <v>43</v>
      </c>
      <c r="J66" s="1227"/>
    </row>
    <row r="67" spans="1:10" ht="10.5" customHeight="1" thickBot="1">
      <c r="A67" s="1221">
        <v>44</v>
      </c>
      <c r="B67" s="1218"/>
      <c r="C67" s="1233"/>
      <c r="D67" s="1234" t="s">
        <v>1619</v>
      </c>
      <c r="E67" s="3224">
        <f>SUM(E63:E66)+E54</f>
        <v>59108137</v>
      </c>
      <c r="F67" s="3225"/>
      <c r="G67" s="3226"/>
      <c r="H67" s="3227">
        <f>SUM(H63:H66)+H54</f>
        <v>-303114</v>
      </c>
      <c r="I67" s="1219">
        <v>44</v>
      </c>
      <c r="J67" s="1227"/>
    </row>
    <row r="68" spans="1:10" ht="11.25">
      <c r="A68" s="1235"/>
      <c r="B68" s="1236"/>
      <c r="C68" s="1237"/>
      <c r="D68" s="1236"/>
      <c r="E68" s="1237"/>
      <c r="F68" s="1237"/>
      <c r="G68" s="1237"/>
      <c r="H68" s="1238"/>
      <c r="I68" s="1239"/>
    </row>
    <row r="69" spans="1:10" ht="11.25">
      <c r="A69" s="1240"/>
      <c r="B69" s="1236" t="s">
        <v>1923</v>
      </c>
      <c r="C69" s="1237"/>
      <c r="D69" s="1236"/>
      <c r="E69" s="1237"/>
      <c r="F69" s="1237"/>
      <c r="G69" s="1237"/>
      <c r="H69" s="1238"/>
      <c r="I69" s="1239"/>
    </row>
    <row r="70" spans="1:10" ht="11.25">
      <c r="A70" s="1240"/>
      <c r="B70" s="1236"/>
      <c r="C70" s="1237"/>
      <c r="D70" s="1236"/>
      <c r="E70" s="1237"/>
      <c r="F70" s="1237"/>
      <c r="G70" s="1237"/>
      <c r="H70" s="1238"/>
      <c r="I70" s="1239"/>
    </row>
    <row r="71" spans="1:10" ht="11.25">
      <c r="A71" s="1240"/>
      <c r="B71" s="1236"/>
      <c r="C71" s="1237"/>
      <c r="D71" s="1236"/>
      <c r="E71" s="1237"/>
      <c r="F71" s="1237"/>
      <c r="G71" s="1237"/>
      <c r="H71" s="1238"/>
      <c r="I71" s="1239"/>
    </row>
    <row r="72" spans="1:10" ht="11.25">
      <c r="A72" s="1240"/>
      <c r="B72" s="1236"/>
      <c r="C72" s="1237"/>
      <c r="D72" s="1236"/>
      <c r="E72" s="1237"/>
      <c r="F72" s="1237"/>
      <c r="G72" s="1237"/>
      <c r="H72" s="1238"/>
      <c r="I72" s="1239"/>
    </row>
    <row r="73" spans="1:10" ht="11.25">
      <c r="A73" s="1240"/>
      <c r="B73" s="1236"/>
      <c r="C73" s="1237"/>
      <c r="D73" s="1236"/>
      <c r="E73" s="1237"/>
      <c r="F73" s="1237"/>
      <c r="G73" s="1237"/>
      <c r="H73" s="1238"/>
      <c r="I73" s="1239"/>
    </row>
    <row r="74" spans="1:10" ht="11.25">
      <c r="A74" s="1240"/>
      <c r="B74" s="1236"/>
      <c r="C74" s="1237"/>
      <c r="D74" s="1236"/>
      <c r="E74" s="1237"/>
      <c r="F74" s="1237"/>
      <c r="G74" s="1237"/>
      <c r="H74" s="1238"/>
      <c r="I74" s="1239"/>
    </row>
    <row r="75" spans="1:10" ht="11.25">
      <c r="A75" s="1240"/>
      <c r="B75" s="1236"/>
      <c r="C75" s="1237"/>
      <c r="D75" s="1236"/>
      <c r="E75" s="1237"/>
      <c r="F75" s="1237"/>
      <c r="G75" s="1237"/>
      <c r="H75" s="1238"/>
      <c r="I75" s="1239"/>
    </row>
    <row r="76" spans="1:10">
      <c r="A76" s="1241"/>
      <c r="B76" s="1242"/>
      <c r="C76" s="1243"/>
      <c r="D76" s="1242"/>
      <c r="E76" s="1242"/>
      <c r="F76" s="1242"/>
      <c r="G76" s="1242"/>
      <c r="H76" s="1244"/>
      <c r="I76" s="1245"/>
    </row>
    <row r="77" spans="1:10">
      <c r="A77" s="1246" t="s">
        <v>166</v>
      </c>
    </row>
    <row r="78" spans="1:10" ht="14.25" customHeight="1"/>
    <row r="79" spans="1:10" ht="14.25" customHeight="1"/>
  </sheetData>
  <printOptions horizontalCentered="1" verticalCentered="1"/>
  <pageMargins left="1" right="1" top="0.5" bottom="0.5" header="0.3" footer="0.3"/>
  <pageSetup scale="98" orientation="portrait" r:id="rId1"/>
  <rowBreaks count="1" manualBreakCount="1">
    <brk id="77" max="8"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J46"/>
  <sheetViews>
    <sheetView view="pageBreakPreview" zoomScale="60" zoomScaleNormal="100" workbookViewId="0">
      <selection sqref="A1:A16"/>
    </sheetView>
  </sheetViews>
  <sheetFormatPr defaultRowHeight="11.25"/>
  <cols>
    <col min="1" max="1" width="3.33203125" style="176" customWidth="1"/>
    <col min="2" max="2" width="1.33203125" style="163" customWidth="1"/>
    <col min="3" max="3" width="22.5" style="163" customWidth="1"/>
    <col min="4" max="4" width="5.83203125" style="163" customWidth="1"/>
    <col min="5" max="5" width="31.33203125" style="163" customWidth="1"/>
    <col min="6" max="6" width="12.33203125" style="163" customWidth="1"/>
    <col min="7" max="7" width="39.1640625" style="163" customWidth="1"/>
    <col min="8" max="8" width="5.83203125" style="163" customWidth="1"/>
    <col min="9" max="9" width="36.83203125" style="163" customWidth="1"/>
    <col min="10" max="10" width="3" style="176" customWidth="1"/>
    <col min="11" max="256" width="9.33203125" style="163"/>
    <col min="257" max="257" width="3.33203125" style="163" customWidth="1"/>
    <col min="258" max="258" width="1.33203125" style="163" customWidth="1"/>
    <col min="259" max="259" width="22.5" style="163" customWidth="1"/>
    <col min="260" max="260" width="5.83203125" style="163" customWidth="1"/>
    <col min="261" max="261" width="31.33203125" style="163" customWidth="1"/>
    <col min="262" max="262" width="12.33203125" style="163" customWidth="1"/>
    <col min="263" max="263" width="39.1640625" style="163" customWidth="1"/>
    <col min="264" max="264" width="5.83203125" style="163" customWidth="1"/>
    <col min="265" max="265" width="36.83203125" style="163" customWidth="1"/>
    <col min="266" max="266" width="3" style="163" customWidth="1"/>
    <col min="267" max="512" width="9.33203125" style="163"/>
    <col min="513" max="513" width="3.33203125" style="163" customWidth="1"/>
    <col min="514" max="514" width="1.33203125" style="163" customWidth="1"/>
    <col min="515" max="515" width="22.5" style="163" customWidth="1"/>
    <col min="516" max="516" width="5.83203125" style="163" customWidth="1"/>
    <col min="517" max="517" width="31.33203125" style="163" customWidth="1"/>
    <col min="518" max="518" width="12.33203125" style="163" customWidth="1"/>
    <col min="519" max="519" width="39.1640625" style="163" customWidth="1"/>
    <col min="520" max="520" width="5.83203125" style="163" customWidth="1"/>
    <col min="521" max="521" width="36.83203125" style="163" customWidth="1"/>
    <col min="522" max="522" width="3" style="163" customWidth="1"/>
    <col min="523" max="768" width="9.33203125" style="163"/>
    <col min="769" max="769" width="3.33203125" style="163" customWidth="1"/>
    <col min="770" max="770" width="1.33203125" style="163" customWidth="1"/>
    <col min="771" max="771" width="22.5" style="163" customWidth="1"/>
    <col min="772" max="772" width="5.83203125" style="163" customWidth="1"/>
    <col min="773" max="773" width="31.33203125" style="163" customWidth="1"/>
    <col min="774" max="774" width="12.33203125" style="163" customWidth="1"/>
    <col min="775" max="775" width="39.1640625" style="163" customWidth="1"/>
    <col min="776" max="776" width="5.83203125" style="163" customWidth="1"/>
    <col min="777" max="777" width="36.83203125" style="163" customWidth="1"/>
    <col min="778" max="778" width="3" style="163" customWidth="1"/>
    <col min="779" max="1024" width="9.33203125" style="163"/>
    <col min="1025" max="1025" width="3.33203125" style="163" customWidth="1"/>
    <col min="1026" max="1026" width="1.33203125" style="163" customWidth="1"/>
    <col min="1027" max="1027" width="22.5" style="163" customWidth="1"/>
    <col min="1028" max="1028" width="5.83203125" style="163" customWidth="1"/>
    <col min="1029" max="1029" width="31.33203125" style="163" customWidth="1"/>
    <col min="1030" max="1030" width="12.33203125" style="163" customWidth="1"/>
    <col min="1031" max="1031" width="39.1640625" style="163" customWidth="1"/>
    <col min="1032" max="1032" width="5.83203125" style="163" customWidth="1"/>
    <col min="1033" max="1033" width="36.83203125" style="163" customWidth="1"/>
    <col min="1034" max="1034" width="3" style="163" customWidth="1"/>
    <col min="1035" max="1280" width="9.33203125" style="163"/>
    <col min="1281" max="1281" width="3.33203125" style="163" customWidth="1"/>
    <col min="1282" max="1282" width="1.33203125" style="163" customWidth="1"/>
    <col min="1283" max="1283" width="22.5" style="163" customWidth="1"/>
    <col min="1284" max="1284" width="5.83203125" style="163" customWidth="1"/>
    <col min="1285" max="1285" width="31.33203125" style="163" customWidth="1"/>
    <col min="1286" max="1286" width="12.33203125" style="163" customWidth="1"/>
    <col min="1287" max="1287" width="39.1640625" style="163" customWidth="1"/>
    <col min="1288" max="1288" width="5.83203125" style="163" customWidth="1"/>
    <col min="1289" max="1289" width="36.83203125" style="163" customWidth="1"/>
    <col min="1290" max="1290" width="3" style="163" customWidth="1"/>
    <col min="1291" max="1536" width="9.33203125" style="163"/>
    <col min="1537" max="1537" width="3.33203125" style="163" customWidth="1"/>
    <col min="1538" max="1538" width="1.33203125" style="163" customWidth="1"/>
    <col min="1539" max="1539" width="22.5" style="163" customWidth="1"/>
    <col min="1540" max="1540" width="5.83203125" style="163" customWidth="1"/>
    <col min="1541" max="1541" width="31.33203125" style="163" customWidth="1"/>
    <col min="1542" max="1542" width="12.33203125" style="163" customWidth="1"/>
    <col min="1543" max="1543" width="39.1640625" style="163" customWidth="1"/>
    <col min="1544" max="1544" width="5.83203125" style="163" customWidth="1"/>
    <col min="1545" max="1545" width="36.83203125" style="163" customWidth="1"/>
    <col min="1546" max="1546" width="3" style="163" customWidth="1"/>
    <col min="1547" max="1792" width="9.33203125" style="163"/>
    <col min="1793" max="1793" width="3.33203125" style="163" customWidth="1"/>
    <col min="1794" max="1794" width="1.33203125" style="163" customWidth="1"/>
    <col min="1795" max="1795" width="22.5" style="163" customWidth="1"/>
    <col min="1796" max="1796" width="5.83203125" style="163" customWidth="1"/>
    <col min="1797" max="1797" width="31.33203125" style="163" customWidth="1"/>
    <col min="1798" max="1798" width="12.33203125" style="163" customWidth="1"/>
    <col min="1799" max="1799" width="39.1640625" style="163" customWidth="1"/>
    <col min="1800" max="1800" width="5.83203125" style="163" customWidth="1"/>
    <col min="1801" max="1801" width="36.83203125" style="163" customWidth="1"/>
    <col min="1802" max="1802" width="3" style="163" customWidth="1"/>
    <col min="1803" max="2048" width="9.33203125" style="163"/>
    <col min="2049" max="2049" width="3.33203125" style="163" customWidth="1"/>
    <col min="2050" max="2050" width="1.33203125" style="163" customWidth="1"/>
    <col min="2051" max="2051" width="22.5" style="163" customWidth="1"/>
    <col min="2052" max="2052" width="5.83203125" style="163" customWidth="1"/>
    <col min="2053" max="2053" width="31.33203125" style="163" customWidth="1"/>
    <col min="2054" max="2054" width="12.33203125" style="163" customWidth="1"/>
    <col min="2055" max="2055" width="39.1640625" style="163" customWidth="1"/>
    <col min="2056" max="2056" width="5.83203125" style="163" customWidth="1"/>
    <col min="2057" max="2057" width="36.83203125" style="163" customWidth="1"/>
    <col min="2058" max="2058" width="3" style="163" customWidth="1"/>
    <col min="2059" max="2304" width="9.33203125" style="163"/>
    <col min="2305" max="2305" width="3.33203125" style="163" customWidth="1"/>
    <col min="2306" max="2306" width="1.33203125" style="163" customWidth="1"/>
    <col min="2307" max="2307" width="22.5" style="163" customWidth="1"/>
    <col min="2308" max="2308" width="5.83203125" style="163" customWidth="1"/>
    <col min="2309" max="2309" width="31.33203125" style="163" customWidth="1"/>
    <col min="2310" max="2310" width="12.33203125" style="163" customWidth="1"/>
    <col min="2311" max="2311" width="39.1640625" style="163" customWidth="1"/>
    <col min="2312" max="2312" width="5.83203125" style="163" customWidth="1"/>
    <col min="2313" max="2313" width="36.83203125" style="163" customWidth="1"/>
    <col min="2314" max="2314" width="3" style="163" customWidth="1"/>
    <col min="2315" max="2560" width="9.33203125" style="163"/>
    <col min="2561" max="2561" width="3.33203125" style="163" customWidth="1"/>
    <col min="2562" max="2562" width="1.33203125" style="163" customWidth="1"/>
    <col min="2563" max="2563" width="22.5" style="163" customWidth="1"/>
    <col min="2564" max="2564" width="5.83203125" style="163" customWidth="1"/>
    <col min="2565" max="2565" width="31.33203125" style="163" customWidth="1"/>
    <col min="2566" max="2566" width="12.33203125" style="163" customWidth="1"/>
    <col min="2567" max="2567" width="39.1640625" style="163" customWidth="1"/>
    <col min="2568" max="2568" width="5.83203125" style="163" customWidth="1"/>
    <col min="2569" max="2569" width="36.83203125" style="163" customWidth="1"/>
    <col min="2570" max="2570" width="3" style="163" customWidth="1"/>
    <col min="2571" max="2816" width="9.33203125" style="163"/>
    <col min="2817" max="2817" width="3.33203125" style="163" customWidth="1"/>
    <col min="2818" max="2818" width="1.33203125" style="163" customWidth="1"/>
    <col min="2819" max="2819" width="22.5" style="163" customWidth="1"/>
    <col min="2820" max="2820" width="5.83203125" style="163" customWidth="1"/>
    <col min="2821" max="2821" width="31.33203125" style="163" customWidth="1"/>
    <col min="2822" max="2822" width="12.33203125" style="163" customWidth="1"/>
    <col min="2823" max="2823" width="39.1640625" style="163" customWidth="1"/>
    <col min="2824" max="2824" width="5.83203125" style="163" customWidth="1"/>
    <col min="2825" max="2825" width="36.83203125" style="163" customWidth="1"/>
    <col min="2826" max="2826" width="3" style="163" customWidth="1"/>
    <col min="2827" max="3072" width="9.33203125" style="163"/>
    <col min="3073" max="3073" width="3.33203125" style="163" customWidth="1"/>
    <col min="3074" max="3074" width="1.33203125" style="163" customWidth="1"/>
    <col min="3075" max="3075" width="22.5" style="163" customWidth="1"/>
    <col min="3076" max="3076" width="5.83203125" style="163" customWidth="1"/>
    <col min="3077" max="3077" width="31.33203125" style="163" customWidth="1"/>
    <col min="3078" max="3078" width="12.33203125" style="163" customWidth="1"/>
    <col min="3079" max="3079" width="39.1640625" style="163" customWidth="1"/>
    <col min="3080" max="3080" width="5.83203125" style="163" customWidth="1"/>
    <col min="3081" max="3081" width="36.83203125" style="163" customWidth="1"/>
    <col min="3082" max="3082" width="3" style="163" customWidth="1"/>
    <col min="3083" max="3328" width="9.33203125" style="163"/>
    <col min="3329" max="3329" width="3.33203125" style="163" customWidth="1"/>
    <col min="3330" max="3330" width="1.33203125" style="163" customWidth="1"/>
    <col min="3331" max="3331" width="22.5" style="163" customWidth="1"/>
    <col min="3332" max="3332" width="5.83203125" style="163" customWidth="1"/>
    <col min="3333" max="3333" width="31.33203125" style="163" customWidth="1"/>
    <col min="3334" max="3334" width="12.33203125" style="163" customWidth="1"/>
    <col min="3335" max="3335" width="39.1640625" style="163" customWidth="1"/>
    <col min="3336" max="3336" width="5.83203125" style="163" customWidth="1"/>
    <col min="3337" max="3337" width="36.83203125" style="163" customWidth="1"/>
    <col min="3338" max="3338" width="3" style="163" customWidth="1"/>
    <col min="3339" max="3584" width="9.33203125" style="163"/>
    <col min="3585" max="3585" width="3.33203125" style="163" customWidth="1"/>
    <col min="3586" max="3586" width="1.33203125" style="163" customWidth="1"/>
    <col min="3587" max="3587" width="22.5" style="163" customWidth="1"/>
    <col min="3588" max="3588" width="5.83203125" style="163" customWidth="1"/>
    <col min="3589" max="3589" width="31.33203125" style="163" customWidth="1"/>
    <col min="3590" max="3590" width="12.33203125" style="163" customWidth="1"/>
    <col min="3591" max="3591" width="39.1640625" style="163" customWidth="1"/>
    <col min="3592" max="3592" width="5.83203125" style="163" customWidth="1"/>
    <col min="3593" max="3593" width="36.83203125" style="163" customWidth="1"/>
    <col min="3594" max="3594" width="3" style="163" customWidth="1"/>
    <col min="3595" max="3840" width="9.33203125" style="163"/>
    <col min="3841" max="3841" width="3.33203125" style="163" customWidth="1"/>
    <col min="3842" max="3842" width="1.33203125" style="163" customWidth="1"/>
    <col min="3843" max="3843" width="22.5" style="163" customWidth="1"/>
    <col min="3844" max="3844" width="5.83203125" style="163" customWidth="1"/>
    <col min="3845" max="3845" width="31.33203125" style="163" customWidth="1"/>
    <col min="3846" max="3846" width="12.33203125" style="163" customWidth="1"/>
    <col min="3847" max="3847" width="39.1640625" style="163" customWidth="1"/>
    <col min="3848" max="3848" width="5.83203125" style="163" customWidth="1"/>
    <col min="3849" max="3849" width="36.83203125" style="163" customWidth="1"/>
    <col min="3850" max="3850" width="3" style="163" customWidth="1"/>
    <col min="3851" max="4096" width="9.33203125" style="163"/>
    <col min="4097" max="4097" width="3.33203125" style="163" customWidth="1"/>
    <col min="4098" max="4098" width="1.33203125" style="163" customWidth="1"/>
    <col min="4099" max="4099" width="22.5" style="163" customWidth="1"/>
    <col min="4100" max="4100" width="5.83203125" style="163" customWidth="1"/>
    <col min="4101" max="4101" width="31.33203125" style="163" customWidth="1"/>
    <col min="4102" max="4102" width="12.33203125" style="163" customWidth="1"/>
    <col min="4103" max="4103" width="39.1640625" style="163" customWidth="1"/>
    <col min="4104" max="4104" width="5.83203125" style="163" customWidth="1"/>
    <col min="4105" max="4105" width="36.83203125" style="163" customWidth="1"/>
    <col min="4106" max="4106" width="3" style="163" customWidth="1"/>
    <col min="4107" max="4352" width="9.33203125" style="163"/>
    <col min="4353" max="4353" width="3.33203125" style="163" customWidth="1"/>
    <col min="4354" max="4354" width="1.33203125" style="163" customWidth="1"/>
    <col min="4355" max="4355" width="22.5" style="163" customWidth="1"/>
    <col min="4356" max="4356" width="5.83203125" style="163" customWidth="1"/>
    <col min="4357" max="4357" width="31.33203125" style="163" customWidth="1"/>
    <col min="4358" max="4358" width="12.33203125" style="163" customWidth="1"/>
    <col min="4359" max="4359" width="39.1640625" style="163" customWidth="1"/>
    <col min="4360" max="4360" width="5.83203125" style="163" customWidth="1"/>
    <col min="4361" max="4361" width="36.83203125" style="163" customWidth="1"/>
    <col min="4362" max="4362" width="3" style="163" customWidth="1"/>
    <col min="4363" max="4608" width="9.33203125" style="163"/>
    <col min="4609" max="4609" width="3.33203125" style="163" customWidth="1"/>
    <col min="4610" max="4610" width="1.33203125" style="163" customWidth="1"/>
    <col min="4611" max="4611" width="22.5" style="163" customWidth="1"/>
    <col min="4612" max="4612" width="5.83203125" style="163" customWidth="1"/>
    <col min="4613" max="4613" width="31.33203125" style="163" customWidth="1"/>
    <col min="4614" max="4614" width="12.33203125" style="163" customWidth="1"/>
    <col min="4615" max="4615" width="39.1640625" style="163" customWidth="1"/>
    <col min="4616" max="4616" width="5.83203125" style="163" customWidth="1"/>
    <col min="4617" max="4617" width="36.83203125" style="163" customWidth="1"/>
    <col min="4618" max="4618" width="3" style="163" customWidth="1"/>
    <col min="4619" max="4864" width="9.33203125" style="163"/>
    <col min="4865" max="4865" width="3.33203125" style="163" customWidth="1"/>
    <col min="4866" max="4866" width="1.33203125" style="163" customWidth="1"/>
    <col min="4867" max="4867" width="22.5" style="163" customWidth="1"/>
    <col min="4868" max="4868" width="5.83203125" style="163" customWidth="1"/>
    <col min="4869" max="4869" width="31.33203125" style="163" customWidth="1"/>
    <col min="4870" max="4870" width="12.33203125" style="163" customWidth="1"/>
    <col min="4871" max="4871" width="39.1640625" style="163" customWidth="1"/>
    <col min="4872" max="4872" width="5.83203125" style="163" customWidth="1"/>
    <col min="4873" max="4873" width="36.83203125" style="163" customWidth="1"/>
    <col min="4874" max="4874" width="3" style="163" customWidth="1"/>
    <col min="4875" max="5120" width="9.33203125" style="163"/>
    <col min="5121" max="5121" width="3.33203125" style="163" customWidth="1"/>
    <col min="5122" max="5122" width="1.33203125" style="163" customWidth="1"/>
    <col min="5123" max="5123" width="22.5" style="163" customWidth="1"/>
    <col min="5124" max="5124" width="5.83203125" style="163" customWidth="1"/>
    <col min="5125" max="5125" width="31.33203125" style="163" customWidth="1"/>
    <col min="5126" max="5126" width="12.33203125" style="163" customWidth="1"/>
    <col min="5127" max="5127" width="39.1640625" style="163" customWidth="1"/>
    <col min="5128" max="5128" width="5.83203125" style="163" customWidth="1"/>
    <col min="5129" max="5129" width="36.83203125" style="163" customWidth="1"/>
    <col min="5130" max="5130" width="3" style="163" customWidth="1"/>
    <col min="5131" max="5376" width="9.33203125" style="163"/>
    <col min="5377" max="5377" width="3.33203125" style="163" customWidth="1"/>
    <col min="5378" max="5378" width="1.33203125" style="163" customWidth="1"/>
    <col min="5379" max="5379" width="22.5" style="163" customWidth="1"/>
    <col min="5380" max="5380" width="5.83203125" style="163" customWidth="1"/>
    <col min="5381" max="5381" width="31.33203125" style="163" customWidth="1"/>
    <col min="5382" max="5382" width="12.33203125" style="163" customWidth="1"/>
    <col min="5383" max="5383" width="39.1640625" style="163" customWidth="1"/>
    <col min="5384" max="5384" width="5.83203125" style="163" customWidth="1"/>
    <col min="5385" max="5385" width="36.83203125" style="163" customWidth="1"/>
    <col min="5386" max="5386" width="3" style="163" customWidth="1"/>
    <col min="5387" max="5632" width="9.33203125" style="163"/>
    <col min="5633" max="5633" width="3.33203125" style="163" customWidth="1"/>
    <col min="5634" max="5634" width="1.33203125" style="163" customWidth="1"/>
    <col min="5635" max="5635" width="22.5" style="163" customWidth="1"/>
    <col min="5636" max="5636" width="5.83203125" style="163" customWidth="1"/>
    <col min="5637" max="5637" width="31.33203125" style="163" customWidth="1"/>
    <col min="5638" max="5638" width="12.33203125" style="163" customWidth="1"/>
    <col min="5639" max="5639" width="39.1640625" style="163" customWidth="1"/>
    <col min="5640" max="5640" width="5.83203125" style="163" customWidth="1"/>
    <col min="5641" max="5641" width="36.83203125" style="163" customWidth="1"/>
    <col min="5642" max="5642" width="3" style="163" customWidth="1"/>
    <col min="5643" max="5888" width="9.33203125" style="163"/>
    <col min="5889" max="5889" width="3.33203125" style="163" customWidth="1"/>
    <col min="5890" max="5890" width="1.33203125" style="163" customWidth="1"/>
    <col min="5891" max="5891" width="22.5" style="163" customWidth="1"/>
    <col min="5892" max="5892" width="5.83203125" style="163" customWidth="1"/>
    <col min="5893" max="5893" width="31.33203125" style="163" customWidth="1"/>
    <col min="5894" max="5894" width="12.33203125" style="163" customWidth="1"/>
    <col min="5895" max="5895" width="39.1640625" style="163" customWidth="1"/>
    <col min="5896" max="5896" width="5.83203125" style="163" customWidth="1"/>
    <col min="5897" max="5897" width="36.83203125" style="163" customWidth="1"/>
    <col min="5898" max="5898" width="3" style="163" customWidth="1"/>
    <col min="5899" max="6144" width="9.33203125" style="163"/>
    <col min="6145" max="6145" width="3.33203125" style="163" customWidth="1"/>
    <col min="6146" max="6146" width="1.33203125" style="163" customWidth="1"/>
    <col min="6147" max="6147" width="22.5" style="163" customWidth="1"/>
    <col min="6148" max="6148" width="5.83203125" style="163" customWidth="1"/>
    <col min="6149" max="6149" width="31.33203125" style="163" customWidth="1"/>
    <col min="6150" max="6150" width="12.33203125" style="163" customWidth="1"/>
    <col min="6151" max="6151" width="39.1640625" style="163" customWidth="1"/>
    <col min="6152" max="6152" width="5.83203125" style="163" customWidth="1"/>
    <col min="6153" max="6153" width="36.83203125" style="163" customWidth="1"/>
    <col min="6154" max="6154" width="3" style="163" customWidth="1"/>
    <col min="6155" max="6400" width="9.33203125" style="163"/>
    <col min="6401" max="6401" width="3.33203125" style="163" customWidth="1"/>
    <col min="6402" max="6402" width="1.33203125" style="163" customWidth="1"/>
    <col min="6403" max="6403" width="22.5" style="163" customWidth="1"/>
    <col min="6404" max="6404" width="5.83203125" style="163" customWidth="1"/>
    <col min="6405" max="6405" width="31.33203125" style="163" customWidth="1"/>
    <col min="6406" max="6406" width="12.33203125" style="163" customWidth="1"/>
    <col min="6407" max="6407" width="39.1640625" style="163" customWidth="1"/>
    <col min="6408" max="6408" width="5.83203125" style="163" customWidth="1"/>
    <col min="6409" max="6409" width="36.83203125" style="163" customWidth="1"/>
    <col min="6410" max="6410" width="3" style="163" customWidth="1"/>
    <col min="6411" max="6656" width="9.33203125" style="163"/>
    <col min="6657" max="6657" width="3.33203125" style="163" customWidth="1"/>
    <col min="6658" max="6658" width="1.33203125" style="163" customWidth="1"/>
    <col min="6659" max="6659" width="22.5" style="163" customWidth="1"/>
    <col min="6660" max="6660" width="5.83203125" style="163" customWidth="1"/>
    <col min="6661" max="6661" width="31.33203125" style="163" customWidth="1"/>
    <col min="6662" max="6662" width="12.33203125" style="163" customWidth="1"/>
    <col min="6663" max="6663" width="39.1640625" style="163" customWidth="1"/>
    <col min="6664" max="6664" width="5.83203125" style="163" customWidth="1"/>
    <col min="6665" max="6665" width="36.83203125" style="163" customWidth="1"/>
    <col min="6666" max="6666" width="3" style="163" customWidth="1"/>
    <col min="6667" max="6912" width="9.33203125" style="163"/>
    <col min="6913" max="6913" width="3.33203125" style="163" customWidth="1"/>
    <col min="6914" max="6914" width="1.33203125" style="163" customWidth="1"/>
    <col min="6915" max="6915" width="22.5" style="163" customWidth="1"/>
    <col min="6916" max="6916" width="5.83203125" style="163" customWidth="1"/>
    <col min="6917" max="6917" width="31.33203125" style="163" customWidth="1"/>
    <col min="6918" max="6918" width="12.33203125" style="163" customWidth="1"/>
    <col min="6919" max="6919" width="39.1640625" style="163" customWidth="1"/>
    <col min="6920" max="6920" width="5.83203125" style="163" customWidth="1"/>
    <col min="6921" max="6921" width="36.83203125" style="163" customWidth="1"/>
    <col min="6922" max="6922" width="3" style="163" customWidth="1"/>
    <col min="6923" max="7168" width="9.33203125" style="163"/>
    <col min="7169" max="7169" width="3.33203125" style="163" customWidth="1"/>
    <col min="7170" max="7170" width="1.33203125" style="163" customWidth="1"/>
    <col min="7171" max="7171" width="22.5" style="163" customWidth="1"/>
    <col min="7172" max="7172" width="5.83203125" style="163" customWidth="1"/>
    <col min="7173" max="7173" width="31.33203125" style="163" customWidth="1"/>
    <col min="7174" max="7174" width="12.33203125" style="163" customWidth="1"/>
    <col min="7175" max="7175" width="39.1640625" style="163" customWidth="1"/>
    <col min="7176" max="7176" width="5.83203125" style="163" customWidth="1"/>
    <col min="7177" max="7177" width="36.83203125" style="163" customWidth="1"/>
    <col min="7178" max="7178" width="3" style="163" customWidth="1"/>
    <col min="7179" max="7424" width="9.33203125" style="163"/>
    <col min="7425" max="7425" width="3.33203125" style="163" customWidth="1"/>
    <col min="7426" max="7426" width="1.33203125" style="163" customWidth="1"/>
    <col min="7427" max="7427" width="22.5" style="163" customWidth="1"/>
    <col min="7428" max="7428" width="5.83203125" style="163" customWidth="1"/>
    <col min="7429" max="7429" width="31.33203125" style="163" customWidth="1"/>
    <col min="7430" max="7430" width="12.33203125" style="163" customWidth="1"/>
    <col min="7431" max="7431" width="39.1640625" style="163" customWidth="1"/>
    <col min="7432" max="7432" width="5.83203125" style="163" customWidth="1"/>
    <col min="7433" max="7433" width="36.83203125" style="163" customWidth="1"/>
    <col min="7434" max="7434" width="3" style="163" customWidth="1"/>
    <col min="7435" max="7680" width="9.33203125" style="163"/>
    <col min="7681" max="7681" width="3.33203125" style="163" customWidth="1"/>
    <col min="7682" max="7682" width="1.33203125" style="163" customWidth="1"/>
    <col min="7683" max="7683" width="22.5" style="163" customWidth="1"/>
    <col min="7684" max="7684" width="5.83203125" style="163" customWidth="1"/>
    <col min="7685" max="7685" width="31.33203125" style="163" customWidth="1"/>
    <col min="7686" max="7686" width="12.33203125" style="163" customWidth="1"/>
    <col min="7687" max="7687" width="39.1640625" style="163" customWidth="1"/>
    <col min="7688" max="7688" width="5.83203125" style="163" customWidth="1"/>
    <col min="7689" max="7689" width="36.83203125" style="163" customWidth="1"/>
    <col min="7690" max="7690" width="3" style="163" customWidth="1"/>
    <col min="7691" max="7936" width="9.33203125" style="163"/>
    <col min="7937" max="7937" width="3.33203125" style="163" customWidth="1"/>
    <col min="7938" max="7938" width="1.33203125" style="163" customWidth="1"/>
    <col min="7939" max="7939" width="22.5" style="163" customWidth="1"/>
    <col min="7940" max="7940" width="5.83203125" style="163" customWidth="1"/>
    <col min="7941" max="7941" width="31.33203125" style="163" customWidth="1"/>
    <col min="7942" max="7942" width="12.33203125" style="163" customWidth="1"/>
    <col min="7943" max="7943" width="39.1640625" style="163" customWidth="1"/>
    <col min="7944" max="7944" width="5.83203125" style="163" customWidth="1"/>
    <col min="7945" max="7945" width="36.83203125" style="163" customWidth="1"/>
    <col min="7946" max="7946" width="3" style="163" customWidth="1"/>
    <col min="7947" max="8192" width="9.33203125" style="163"/>
    <col min="8193" max="8193" width="3.33203125" style="163" customWidth="1"/>
    <col min="8194" max="8194" width="1.33203125" style="163" customWidth="1"/>
    <col min="8195" max="8195" width="22.5" style="163" customWidth="1"/>
    <col min="8196" max="8196" width="5.83203125" style="163" customWidth="1"/>
    <col min="8197" max="8197" width="31.33203125" style="163" customWidth="1"/>
    <col min="8198" max="8198" width="12.33203125" style="163" customWidth="1"/>
    <col min="8199" max="8199" width="39.1640625" style="163" customWidth="1"/>
    <col min="8200" max="8200" width="5.83203125" style="163" customWidth="1"/>
    <col min="8201" max="8201" width="36.83203125" style="163" customWidth="1"/>
    <col min="8202" max="8202" width="3" style="163" customWidth="1"/>
    <col min="8203" max="8448" width="9.33203125" style="163"/>
    <col min="8449" max="8449" width="3.33203125" style="163" customWidth="1"/>
    <col min="8450" max="8450" width="1.33203125" style="163" customWidth="1"/>
    <col min="8451" max="8451" width="22.5" style="163" customWidth="1"/>
    <col min="8452" max="8452" width="5.83203125" style="163" customWidth="1"/>
    <col min="8453" max="8453" width="31.33203125" style="163" customWidth="1"/>
    <col min="8454" max="8454" width="12.33203125" style="163" customWidth="1"/>
    <col min="8455" max="8455" width="39.1640625" style="163" customWidth="1"/>
    <col min="8456" max="8456" width="5.83203125" style="163" customWidth="1"/>
    <col min="8457" max="8457" width="36.83203125" style="163" customWidth="1"/>
    <col min="8458" max="8458" width="3" style="163" customWidth="1"/>
    <col min="8459" max="8704" width="9.33203125" style="163"/>
    <col min="8705" max="8705" width="3.33203125" style="163" customWidth="1"/>
    <col min="8706" max="8706" width="1.33203125" style="163" customWidth="1"/>
    <col min="8707" max="8707" width="22.5" style="163" customWidth="1"/>
    <col min="8708" max="8708" width="5.83203125" style="163" customWidth="1"/>
    <col min="8709" max="8709" width="31.33203125" style="163" customWidth="1"/>
    <col min="8710" max="8710" width="12.33203125" style="163" customWidth="1"/>
    <col min="8711" max="8711" width="39.1640625" style="163" customWidth="1"/>
    <col min="8712" max="8712" width="5.83203125" style="163" customWidth="1"/>
    <col min="8713" max="8713" width="36.83203125" style="163" customWidth="1"/>
    <col min="8714" max="8714" width="3" style="163" customWidth="1"/>
    <col min="8715" max="8960" width="9.33203125" style="163"/>
    <col min="8961" max="8961" width="3.33203125" style="163" customWidth="1"/>
    <col min="8962" max="8962" width="1.33203125" style="163" customWidth="1"/>
    <col min="8963" max="8963" width="22.5" style="163" customWidth="1"/>
    <col min="8964" max="8964" width="5.83203125" style="163" customWidth="1"/>
    <col min="8965" max="8965" width="31.33203125" style="163" customWidth="1"/>
    <col min="8966" max="8966" width="12.33203125" style="163" customWidth="1"/>
    <col min="8967" max="8967" width="39.1640625" style="163" customWidth="1"/>
    <col min="8968" max="8968" width="5.83203125" style="163" customWidth="1"/>
    <col min="8969" max="8969" width="36.83203125" style="163" customWidth="1"/>
    <col min="8970" max="8970" width="3" style="163" customWidth="1"/>
    <col min="8971" max="9216" width="9.33203125" style="163"/>
    <col min="9217" max="9217" width="3.33203125" style="163" customWidth="1"/>
    <col min="9218" max="9218" width="1.33203125" style="163" customWidth="1"/>
    <col min="9219" max="9219" width="22.5" style="163" customWidth="1"/>
    <col min="9220" max="9220" width="5.83203125" style="163" customWidth="1"/>
    <col min="9221" max="9221" width="31.33203125" style="163" customWidth="1"/>
    <col min="9222" max="9222" width="12.33203125" style="163" customWidth="1"/>
    <col min="9223" max="9223" width="39.1640625" style="163" customWidth="1"/>
    <col min="9224" max="9224" width="5.83203125" style="163" customWidth="1"/>
    <col min="9225" max="9225" width="36.83203125" style="163" customWidth="1"/>
    <col min="9226" max="9226" width="3" style="163" customWidth="1"/>
    <col min="9227" max="9472" width="9.33203125" style="163"/>
    <col min="9473" max="9473" width="3.33203125" style="163" customWidth="1"/>
    <col min="9474" max="9474" width="1.33203125" style="163" customWidth="1"/>
    <col min="9475" max="9475" width="22.5" style="163" customWidth="1"/>
    <col min="9476" max="9476" width="5.83203125" style="163" customWidth="1"/>
    <col min="9477" max="9477" width="31.33203125" style="163" customWidth="1"/>
    <col min="9478" max="9478" width="12.33203125" style="163" customWidth="1"/>
    <col min="9479" max="9479" width="39.1640625" style="163" customWidth="1"/>
    <col min="9480" max="9480" width="5.83203125" style="163" customWidth="1"/>
    <col min="9481" max="9481" width="36.83203125" style="163" customWidth="1"/>
    <col min="9482" max="9482" width="3" style="163" customWidth="1"/>
    <col min="9483" max="9728" width="9.33203125" style="163"/>
    <col min="9729" max="9729" width="3.33203125" style="163" customWidth="1"/>
    <col min="9730" max="9730" width="1.33203125" style="163" customWidth="1"/>
    <col min="9731" max="9731" width="22.5" style="163" customWidth="1"/>
    <col min="9732" max="9732" width="5.83203125" style="163" customWidth="1"/>
    <col min="9733" max="9733" width="31.33203125" style="163" customWidth="1"/>
    <col min="9734" max="9734" width="12.33203125" style="163" customWidth="1"/>
    <col min="9735" max="9735" width="39.1640625" style="163" customWidth="1"/>
    <col min="9736" max="9736" width="5.83203125" style="163" customWidth="1"/>
    <col min="9737" max="9737" width="36.83203125" style="163" customWidth="1"/>
    <col min="9738" max="9738" width="3" style="163" customWidth="1"/>
    <col min="9739" max="9984" width="9.33203125" style="163"/>
    <col min="9985" max="9985" width="3.33203125" style="163" customWidth="1"/>
    <col min="9986" max="9986" width="1.33203125" style="163" customWidth="1"/>
    <col min="9987" max="9987" width="22.5" style="163" customWidth="1"/>
    <col min="9988" max="9988" width="5.83203125" style="163" customWidth="1"/>
    <col min="9989" max="9989" width="31.33203125" style="163" customWidth="1"/>
    <col min="9990" max="9990" width="12.33203125" style="163" customWidth="1"/>
    <col min="9991" max="9991" width="39.1640625" style="163" customWidth="1"/>
    <col min="9992" max="9992" width="5.83203125" style="163" customWidth="1"/>
    <col min="9993" max="9993" width="36.83203125" style="163" customWidth="1"/>
    <col min="9994" max="9994" width="3" style="163" customWidth="1"/>
    <col min="9995" max="10240" width="9.33203125" style="163"/>
    <col min="10241" max="10241" width="3.33203125" style="163" customWidth="1"/>
    <col min="10242" max="10242" width="1.33203125" style="163" customWidth="1"/>
    <col min="10243" max="10243" width="22.5" style="163" customWidth="1"/>
    <col min="10244" max="10244" width="5.83203125" style="163" customWidth="1"/>
    <col min="10245" max="10245" width="31.33203125" style="163" customWidth="1"/>
    <col min="10246" max="10246" width="12.33203125" style="163" customWidth="1"/>
    <col min="10247" max="10247" width="39.1640625" style="163" customWidth="1"/>
    <col min="10248" max="10248" width="5.83203125" style="163" customWidth="1"/>
    <col min="10249" max="10249" width="36.83203125" style="163" customWidth="1"/>
    <col min="10250" max="10250" width="3" style="163" customWidth="1"/>
    <col min="10251" max="10496" width="9.33203125" style="163"/>
    <col min="10497" max="10497" width="3.33203125" style="163" customWidth="1"/>
    <col min="10498" max="10498" width="1.33203125" style="163" customWidth="1"/>
    <col min="10499" max="10499" width="22.5" style="163" customWidth="1"/>
    <col min="10500" max="10500" width="5.83203125" style="163" customWidth="1"/>
    <col min="10501" max="10501" width="31.33203125" style="163" customWidth="1"/>
    <col min="10502" max="10502" width="12.33203125" style="163" customWidth="1"/>
    <col min="10503" max="10503" width="39.1640625" style="163" customWidth="1"/>
    <col min="10504" max="10504" width="5.83203125" style="163" customWidth="1"/>
    <col min="10505" max="10505" width="36.83203125" style="163" customWidth="1"/>
    <col min="10506" max="10506" width="3" style="163" customWidth="1"/>
    <col min="10507" max="10752" width="9.33203125" style="163"/>
    <col min="10753" max="10753" width="3.33203125" style="163" customWidth="1"/>
    <col min="10754" max="10754" width="1.33203125" style="163" customWidth="1"/>
    <col min="10755" max="10755" width="22.5" style="163" customWidth="1"/>
    <col min="10756" max="10756" width="5.83203125" style="163" customWidth="1"/>
    <col min="10757" max="10757" width="31.33203125" style="163" customWidth="1"/>
    <col min="10758" max="10758" width="12.33203125" style="163" customWidth="1"/>
    <col min="10759" max="10759" width="39.1640625" style="163" customWidth="1"/>
    <col min="10760" max="10760" width="5.83203125" style="163" customWidth="1"/>
    <col min="10761" max="10761" width="36.83203125" style="163" customWidth="1"/>
    <col min="10762" max="10762" width="3" style="163" customWidth="1"/>
    <col min="10763" max="11008" width="9.33203125" style="163"/>
    <col min="11009" max="11009" width="3.33203125" style="163" customWidth="1"/>
    <col min="11010" max="11010" width="1.33203125" style="163" customWidth="1"/>
    <col min="11011" max="11011" width="22.5" style="163" customWidth="1"/>
    <col min="11012" max="11012" width="5.83203125" style="163" customWidth="1"/>
    <col min="11013" max="11013" width="31.33203125" style="163" customWidth="1"/>
    <col min="11014" max="11014" width="12.33203125" style="163" customWidth="1"/>
    <col min="11015" max="11015" width="39.1640625" style="163" customWidth="1"/>
    <col min="11016" max="11016" width="5.83203125" style="163" customWidth="1"/>
    <col min="11017" max="11017" width="36.83203125" style="163" customWidth="1"/>
    <col min="11018" max="11018" width="3" style="163" customWidth="1"/>
    <col min="11019" max="11264" width="9.33203125" style="163"/>
    <col min="11265" max="11265" width="3.33203125" style="163" customWidth="1"/>
    <col min="11266" max="11266" width="1.33203125" style="163" customWidth="1"/>
    <col min="11267" max="11267" width="22.5" style="163" customWidth="1"/>
    <col min="11268" max="11268" width="5.83203125" style="163" customWidth="1"/>
    <col min="11269" max="11269" width="31.33203125" style="163" customWidth="1"/>
    <col min="11270" max="11270" width="12.33203125" style="163" customWidth="1"/>
    <col min="11271" max="11271" width="39.1640625" style="163" customWidth="1"/>
    <col min="11272" max="11272" width="5.83203125" style="163" customWidth="1"/>
    <col min="11273" max="11273" width="36.83203125" style="163" customWidth="1"/>
    <col min="11274" max="11274" width="3" style="163" customWidth="1"/>
    <col min="11275" max="11520" width="9.33203125" style="163"/>
    <col min="11521" max="11521" width="3.33203125" style="163" customWidth="1"/>
    <col min="11522" max="11522" width="1.33203125" style="163" customWidth="1"/>
    <col min="11523" max="11523" width="22.5" style="163" customWidth="1"/>
    <col min="11524" max="11524" width="5.83203125" style="163" customWidth="1"/>
    <col min="11525" max="11525" width="31.33203125" style="163" customWidth="1"/>
    <col min="11526" max="11526" width="12.33203125" style="163" customWidth="1"/>
    <col min="11527" max="11527" width="39.1640625" style="163" customWidth="1"/>
    <col min="11528" max="11528" width="5.83203125" style="163" customWidth="1"/>
    <col min="11529" max="11529" width="36.83203125" style="163" customWidth="1"/>
    <col min="11530" max="11530" width="3" style="163" customWidth="1"/>
    <col min="11531" max="11776" width="9.33203125" style="163"/>
    <col min="11777" max="11777" width="3.33203125" style="163" customWidth="1"/>
    <col min="11778" max="11778" width="1.33203125" style="163" customWidth="1"/>
    <col min="11779" max="11779" width="22.5" style="163" customWidth="1"/>
    <col min="11780" max="11780" width="5.83203125" style="163" customWidth="1"/>
    <col min="11781" max="11781" width="31.33203125" style="163" customWidth="1"/>
    <col min="11782" max="11782" width="12.33203125" style="163" customWidth="1"/>
    <col min="11783" max="11783" width="39.1640625" style="163" customWidth="1"/>
    <col min="11784" max="11784" width="5.83203125" style="163" customWidth="1"/>
    <col min="11785" max="11785" width="36.83203125" style="163" customWidth="1"/>
    <col min="11786" max="11786" width="3" style="163" customWidth="1"/>
    <col min="11787" max="12032" width="9.33203125" style="163"/>
    <col min="12033" max="12033" width="3.33203125" style="163" customWidth="1"/>
    <col min="12034" max="12034" width="1.33203125" style="163" customWidth="1"/>
    <col min="12035" max="12035" width="22.5" style="163" customWidth="1"/>
    <col min="12036" max="12036" width="5.83203125" style="163" customWidth="1"/>
    <col min="12037" max="12037" width="31.33203125" style="163" customWidth="1"/>
    <col min="12038" max="12038" width="12.33203125" style="163" customWidth="1"/>
    <col min="12039" max="12039" width="39.1640625" style="163" customWidth="1"/>
    <col min="12040" max="12040" width="5.83203125" style="163" customWidth="1"/>
    <col min="12041" max="12041" width="36.83203125" style="163" customWidth="1"/>
    <col min="12042" max="12042" width="3" style="163" customWidth="1"/>
    <col min="12043" max="12288" width="9.33203125" style="163"/>
    <col min="12289" max="12289" width="3.33203125" style="163" customWidth="1"/>
    <col min="12290" max="12290" width="1.33203125" style="163" customWidth="1"/>
    <col min="12291" max="12291" width="22.5" style="163" customWidth="1"/>
    <col min="12292" max="12292" width="5.83203125" style="163" customWidth="1"/>
    <col min="12293" max="12293" width="31.33203125" style="163" customWidth="1"/>
    <col min="12294" max="12294" width="12.33203125" style="163" customWidth="1"/>
    <col min="12295" max="12295" width="39.1640625" style="163" customWidth="1"/>
    <col min="12296" max="12296" width="5.83203125" style="163" customWidth="1"/>
    <col min="12297" max="12297" width="36.83203125" style="163" customWidth="1"/>
    <col min="12298" max="12298" width="3" style="163" customWidth="1"/>
    <col min="12299" max="12544" width="9.33203125" style="163"/>
    <col min="12545" max="12545" width="3.33203125" style="163" customWidth="1"/>
    <col min="12546" max="12546" width="1.33203125" style="163" customWidth="1"/>
    <col min="12547" max="12547" width="22.5" style="163" customWidth="1"/>
    <col min="12548" max="12548" width="5.83203125" style="163" customWidth="1"/>
    <col min="12549" max="12549" width="31.33203125" style="163" customWidth="1"/>
    <col min="12550" max="12550" width="12.33203125" style="163" customWidth="1"/>
    <col min="12551" max="12551" width="39.1640625" style="163" customWidth="1"/>
    <col min="12552" max="12552" width="5.83203125" style="163" customWidth="1"/>
    <col min="12553" max="12553" width="36.83203125" style="163" customWidth="1"/>
    <col min="12554" max="12554" width="3" style="163" customWidth="1"/>
    <col min="12555" max="12800" width="9.33203125" style="163"/>
    <col min="12801" max="12801" width="3.33203125" style="163" customWidth="1"/>
    <col min="12802" max="12802" width="1.33203125" style="163" customWidth="1"/>
    <col min="12803" max="12803" width="22.5" style="163" customWidth="1"/>
    <col min="12804" max="12804" width="5.83203125" style="163" customWidth="1"/>
    <col min="12805" max="12805" width="31.33203125" style="163" customWidth="1"/>
    <col min="12806" max="12806" width="12.33203125" style="163" customWidth="1"/>
    <col min="12807" max="12807" width="39.1640625" style="163" customWidth="1"/>
    <col min="12808" max="12808" width="5.83203125" style="163" customWidth="1"/>
    <col min="12809" max="12809" width="36.83203125" style="163" customWidth="1"/>
    <col min="12810" max="12810" width="3" style="163" customWidth="1"/>
    <col min="12811" max="13056" width="9.33203125" style="163"/>
    <col min="13057" max="13057" width="3.33203125" style="163" customWidth="1"/>
    <col min="13058" max="13058" width="1.33203125" style="163" customWidth="1"/>
    <col min="13059" max="13059" width="22.5" style="163" customWidth="1"/>
    <col min="13060" max="13060" width="5.83203125" style="163" customWidth="1"/>
    <col min="13061" max="13061" width="31.33203125" style="163" customWidth="1"/>
    <col min="13062" max="13062" width="12.33203125" style="163" customWidth="1"/>
    <col min="13063" max="13063" width="39.1640625" style="163" customWidth="1"/>
    <col min="13064" max="13064" width="5.83203125" style="163" customWidth="1"/>
    <col min="13065" max="13065" width="36.83203125" style="163" customWidth="1"/>
    <col min="13066" max="13066" width="3" style="163" customWidth="1"/>
    <col min="13067" max="13312" width="9.33203125" style="163"/>
    <col min="13313" max="13313" width="3.33203125" style="163" customWidth="1"/>
    <col min="13314" max="13314" width="1.33203125" style="163" customWidth="1"/>
    <col min="13315" max="13315" width="22.5" style="163" customWidth="1"/>
    <col min="13316" max="13316" width="5.83203125" style="163" customWidth="1"/>
    <col min="13317" max="13317" width="31.33203125" style="163" customWidth="1"/>
    <col min="13318" max="13318" width="12.33203125" style="163" customWidth="1"/>
    <col min="13319" max="13319" width="39.1640625" style="163" customWidth="1"/>
    <col min="13320" max="13320" width="5.83203125" style="163" customWidth="1"/>
    <col min="13321" max="13321" width="36.83203125" style="163" customWidth="1"/>
    <col min="13322" max="13322" width="3" style="163" customWidth="1"/>
    <col min="13323" max="13568" width="9.33203125" style="163"/>
    <col min="13569" max="13569" width="3.33203125" style="163" customWidth="1"/>
    <col min="13570" max="13570" width="1.33203125" style="163" customWidth="1"/>
    <col min="13571" max="13571" width="22.5" style="163" customWidth="1"/>
    <col min="13572" max="13572" width="5.83203125" style="163" customWidth="1"/>
    <col min="13573" max="13573" width="31.33203125" style="163" customWidth="1"/>
    <col min="13574" max="13574" width="12.33203125" style="163" customWidth="1"/>
    <col min="13575" max="13575" width="39.1640625" style="163" customWidth="1"/>
    <col min="13576" max="13576" width="5.83203125" style="163" customWidth="1"/>
    <col min="13577" max="13577" width="36.83203125" style="163" customWidth="1"/>
    <col min="13578" max="13578" width="3" style="163" customWidth="1"/>
    <col min="13579" max="13824" width="9.33203125" style="163"/>
    <col min="13825" max="13825" width="3.33203125" style="163" customWidth="1"/>
    <col min="13826" max="13826" width="1.33203125" style="163" customWidth="1"/>
    <col min="13827" max="13827" width="22.5" style="163" customWidth="1"/>
    <col min="13828" max="13828" width="5.83203125" style="163" customWidth="1"/>
    <col min="13829" max="13829" width="31.33203125" style="163" customWidth="1"/>
    <col min="13830" max="13830" width="12.33203125" style="163" customWidth="1"/>
    <col min="13831" max="13831" width="39.1640625" style="163" customWidth="1"/>
    <col min="13832" max="13832" width="5.83203125" style="163" customWidth="1"/>
    <col min="13833" max="13833" width="36.83203125" style="163" customWidth="1"/>
    <col min="13834" max="13834" width="3" style="163" customWidth="1"/>
    <col min="13835" max="14080" width="9.33203125" style="163"/>
    <col min="14081" max="14081" width="3.33203125" style="163" customWidth="1"/>
    <col min="14082" max="14082" width="1.33203125" style="163" customWidth="1"/>
    <col min="14083" max="14083" width="22.5" style="163" customWidth="1"/>
    <col min="14084" max="14084" width="5.83203125" style="163" customWidth="1"/>
    <col min="14085" max="14085" width="31.33203125" style="163" customWidth="1"/>
    <col min="14086" max="14086" width="12.33203125" style="163" customWidth="1"/>
    <col min="14087" max="14087" width="39.1640625" style="163" customWidth="1"/>
    <col min="14088" max="14088" width="5.83203125" style="163" customWidth="1"/>
    <col min="14089" max="14089" width="36.83203125" style="163" customWidth="1"/>
    <col min="14090" max="14090" width="3" style="163" customWidth="1"/>
    <col min="14091" max="14336" width="9.33203125" style="163"/>
    <col min="14337" max="14337" width="3.33203125" style="163" customWidth="1"/>
    <col min="14338" max="14338" width="1.33203125" style="163" customWidth="1"/>
    <col min="14339" max="14339" width="22.5" style="163" customWidth="1"/>
    <col min="14340" max="14340" width="5.83203125" style="163" customWidth="1"/>
    <col min="14341" max="14341" width="31.33203125" style="163" customWidth="1"/>
    <col min="14342" max="14342" width="12.33203125" style="163" customWidth="1"/>
    <col min="14343" max="14343" width="39.1640625" style="163" customWidth="1"/>
    <col min="14344" max="14344" width="5.83203125" style="163" customWidth="1"/>
    <col min="14345" max="14345" width="36.83203125" style="163" customWidth="1"/>
    <col min="14346" max="14346" width="3" style="163" customWidth="1"/>
    <col min="14347" max="14592" width="9.33203125" style="163"/>
    <col min="14593" max="14593" width="3.33203125" style="163" customWidth="1"/>
    <col min="14594" max="14594" width="1.33203125" style="163" customWidth="1"/>
    <col min="14595" max="14595" width="22.5" style="163" customWidth="1"/>
    <col min="14596" max="14596" width="5.83203125" style="163" customWidth="1"/>
    <col min="14597" max="14597" width="31.33203125" style="163" customWidth="1"/>
    <col min="14598" max="14598" width="12.33203125" style="163" customWidth="1"/>
    <col min="14599" max="14599" width="39.1640625" style="163" customWidth="1"/>
    <col min="14600" max="14600" width="5.83203125" style="163" customWidth="1"/>
    <col min="14601" max="14601" width="36.83203125" style="163" customWidth="1"/>
    <col min="14602" max="14602" width="3" style="163" customWidth="1"/>
    <col min="14603" max="14848" width="9.33203125" style="163"/>
    <col min="14849" max="14849" width="3.33203125" style="163" customWidth="1"/>
    <col min="14850" max="14850" width="1.33203125" style="163" customWidth="1"/>
    <col min="14851" max="14851" width="22.5" style="163" customWidth="1"/>
    <col min="14852" max="14852" width="5.83203125" style="163" customWidth="1"/>
    <col min="14853" max="14853" width="31.33203125" style="163" customWidth="1"/>
    <col min="14854" max="14854" width="12.33203125" style="163" customWidth="1"/>
    <col min="14855" max="14855" width="39.1640625" style="163" customWidth="1"/>
    <col min="14856" max="14856" width="5.83203125" style="163" customWidth="1"/>
    <col min="14857" max="14857" width="36.83203125" style="163" customWidth="1"/>
    <col min="14858" max="14858" width="3" style="163" customWidth="1"/>
    <col min="14859" max="15104" width="9.33203125" style="163"/>
    <col min="15105" max="15105" width="3.33203125" style="163" customWidth="1"/>
    <col min="15106" max="15106" width="1.33203125" style="163" customWidth="1"/>
    <col min="15107" max="15107" width="22.5" style="163" customWidth="1"/>
    <col min="15108" max="15108" width="5.83203125" style="163" customWidth="1"/>
    <col min="15109" max="15109" width="31.33203125" style="163" customWidth="1"/>
    <col min="15110" max="15110" width="12.33203125" style="163" customWidth="1"/>
    <col min="15111" max="15111" width="39.1640625" style="163" customWidth="1"/>
    <col min="15112" max="15112" width="5.83203125" style="163" customWidth="1"/>
    <col min="15113" max="15113" width="36.83203125" style="163" customWidth="1"/>
    <col min="15114" max="15114" width="3" style="163" customWidth="1"/>
    <col min="15115" max="15360" width="9.33203125" style="163"/>
    <col min="15361" max="15361" width="3.33203125" style="163" customWidth="1"/>
    <col min="15362" max="15362" width="1.33203125" style="163" customWidth="1"/>
    <col min="15363" max="15363" width="22.5" style="163" customWidth="1"/>
    <col min="15364" max="15364" width="5.83203125" style="163" customWidth="1"/>
    <col min="15365" max="15365" width="31.33203125" style="163" customWidth="1"/>
    <col min="15366" max="15366" width="12.33203125" style="163" customWidth="1"/>
    <col min="15367" max="15367" width="39.1640625" style="163" customWidth="1"/>
    <col min="15368" max="15368" width="5.83203125" style="163" customWidth="1"/>
    <col min="15369" max="15369" width="36.83203125" style="163" customWidth="1"/>
    <col min="15370" max="15370" width="3" style="163" customWidth="1"/>
    <col min="15371" max="15616" width="9.33203125" style="163"/>
    <col min="15617" max="15617" width="3.33203125" style="163" customWidth="1"/>
    <col min="15618" max="15618" width="1.33203125" style="163" customWidth="1"/>
    <col min="15619" max="15619" width="22.5" style="163" customWidth="1"/>
    <col min="15620" max="15620" width="5.83203125" style="163" customWidth="1"/>
    <col min="15621" max="15621" width="31.33203125" style="163" customWidth="1"/>
    <col min="15622" max="15622" width="12.33203125" style="163" customWidth="1"/>
    <col min="15623" max="15623" width="39.1640625" style="163" customWidth="1"/>
    <col min="15624" max="15624" width="5.83203125" style="163" customWidth="1"/>
    <col min="15625" max="15625" width="36.83203125" style="163" customWidth="1"/>
    <col min="15626" max="15626" width="3" style="163" customWidth="1"/>
    <col min="15627" max="15872" width="9.33203125" style="163"/>
    <col min="15873" max="15873" width="3.33203125" style="163" customWidth="1"/>
    <col min="15874" max="15874" width="1.33203125" style="163" customWidth="1"/>
    <col min="15875" max="15875" width="22.5" style="163" customWidth="1"/>
    <col min="15876" max="15876" width="5.83203125" style="163" customWidth="1"/>
    <col min="15877" max="15877" width="31.33203125" style="163" customWidth="1"/>
    <col min="15878" max="15878" width="12.33203125" style="163" customWidth="1"/>
    <col min="15879" max="15879" width="39.1640625" style="163" customWidth="1"/>
    <col min="15880" max="15880" width="5.83203125" style="163" customWidth="1"/>
    <col min="15881" max="15881" width="36.83203125" style="163" customWidth="1"/>
    <col min="15882" max="15882" width="3" style="163" customWidth="1"/>
    <col min="15883" max="16128" width="9.33203125" style="163"/>
    <col min="16129" max="16129" width="3.33203125" style="163" customWidth="1"/>
    <col min="16130" max="16130" width="1.33203125" style="163" customWidth="1"/>
    <col min="16131" max="16131" width="22.5" style="163" customWidth="1"/>
    <col min="16132" max="16132" width="5.83203125" style="163" customWidth="1"/>
    <col min="16133" max="16133" width="31.33203125" style="163" customWidth="1"/>
    <col min="16134" max="16134" width="12.33203125" style="163" customWidth="1"/>
    <col min="16135" max="16135" width="39.1640625" style="163" customWidth="1"/>
    <col min="16136" max="16136" width="5.83203125" style="163" customWidth="1"/>
    <col min="16137" max="16137" width="36.83203125" style="163" customWidth="1"/>
    <col min="16138" max="16138" width="3" style="163" customWidth="1"/>
    <col min="16139" max="16384" width="9.33203125" style="163"/>
  </cols>
  <sheetData>
    <row r="1" spans="1:10">
      <c r="A1" s="4128" t="s">
        <v>166</v>
      </c>
      <c r="B1" s="173" t="s">
        <v>395</v>
      </c>
      <c r="C1" s="174"/>
      <c r="D1" s="174"/>
      <c r="E1" s="174"/>
      <c r="F1" s="174"/>
      <c r="G1" s="174"/>
      <c r="H1" s="174"/>
      <c r="I1" s="175"/>
      <c r="J1" s="4129">
        <v>44</v>
      </c>
    </row>
    <row r="2" spans="1:10">
      <c r="A2" s="4128"/>
      <c r="B2" s="177"/>
      <c r="C2" s="178"/>
      <c r="D2" s="178"/>
      <c r="E2" s="178"/>
      <c r="F2" s="178"/>
      <c r="G2" s="178"/>
      <c r="H2" s="178"/>
      <c r="I2" s="179"/>
      <c r="J2" s="4130"/>
    </row>
    <row r="3" spans="1:10">
      <c r="A3" s="4128"/>
      <c r="B3" s="180" t="s">
        <v>396</v>
      </c>
      <c r="C3" s="178"/>
      <c r="D3" s="181"/>
      <c r="E3" s="181"/>
      <c r="F3" s="181"/>
      <c r="G3" s="181"/>
      <c r="H3" s="181"/>
      <c r="I3" s="182"/>
      <c r="J3" s="4130"/>
    </row>
    <row r="4" spans="1:10">
      <c r="A4" s="4128"/>
      <c r="B4" s="183"/>
      <c r="C4" s="184"/>
      <c r="D4" s="184"/>
      <c r="E4" s="184"/>
      <c r="F4" s="184"/>
      <c r="G4" s="184"/>
      <c r="H4" s="184"/>
      <c r="I4" s="185"/>
      <c r="J4" s="4130"/>
    </row>
    <row r="5" spans="1:10">
      <c r="A5" s="4128"/>
      <c r="B5" s="186"/>
      <c r="C5" s="187" t="s">
        <v>385</v>
      </c>
      <c r="D5" s="187"/>
      <c r="E5" s="187" t="s">
        <v>384</v>
      </c>
      <c r="F5" s="187"/>
      <c r="G5" s="187" t="s">
        <v>385</v>
      </c>
      <c r="H5" s="187"/>
      <c r="I5" s="188" t="s">
        <v>397</v>
      </c>
      <c r="J5" s="4130"/>
    </row>
    <row r="6" spans="1:10">
      <c r="A6" s="4128"/>
      <c r="B6" s="183"/>
      <c r="C6" s="184"/>
      <c r="D6" s="184"/>
      <c r="E6" s="184"/>
      <c r="F6" s="184"/>
      <c r="G6" s="184"/>
      <c r="H6" s="184"/>
      <c r="I6" s="185"/>
      <c r="J6" s="4130"/>
    </row>
    <row r="7" spans="1:10">
      <c r="A7" s="4128"/>
      <c r="B7" s="183"/>
      <c r="C7" s="184" t="s">
        <v>398</v>
      </c>
      <c r="D7" s="189" t="s">
        <v>399</v>
      </c>
      <c r="E7" s="184" t="s">
        <v>400</v>
      </c>
      <c r="F7" s="184"/>
      <c r="G7" s="184" t="s">
        <v>401</v>
      </c>
      <c r="H7" s="189" t="s">
        <v>399</v>
      </c>
      <c r="I7" s="185" t="s">
        <v>402</v>
      </c>
      <c r="J7" s="4130"/>
    </row>
    <row r="8" spans="1:10">
      <c r="A8" s="4128"/>
      <c r="B8" s="183"/>
      <c r="C8" s="184" t="s">
        <v>403</v>
      </c>
      <c r="D8" s="189" t="s">
        <v>399</v>
      </c>
      <c r="E8" s="184" t="s">
        <v>404</v>
      </c>
      <c r="F8" s="184"/>
      <c r="G8" s="184" t="s">
        <v>405</v>
      </c>
      <c r="H8" s="184"/>
      <c r="I8" s="185"/>
      <c r="J8" s="4130"/>
    </row>
    <row r="9" spans="1:10">
      <c r="A9" s="4128"/>
      <c r="B9" s="183"/>
      <c r="C9" s="184" t="s">
        <v>406</v>
      </c>
      <c r="D9" s="189" t="s">
        <v>399</v>
      </c>
      <c r="E9" s="184" t="s">
        <v>407</v>
      </c>
      <c r="F9" s="184"/>
      <c r="G9" s="184" t="s">
        <v>408</v>
      </c>
      <c r="H9" s="189" t="s">
        <v>399</v>
      </c>
      <c r="I9" s="185" t="s">
        <v>409</v>
      </c>
      <c r="J9" s="4130"/>
    </row>
    <row r="10" spans="1:10">
      <c r="A10" s="4128"/>
      <c r="B10" s="183"/>
      <c r="E10" s="184"/>
      <c r="F10" s="184"/>
      <c r="I10" s="185"/>
      <c r="J10" s="4130"/>
    </row>
    <row r="11" spans="1:10">
      <c r="A11" s="4128"/>
      <c r="B11" s="186"/>
      <c r="C11" s="190"/>
      <c r="D11" s="190"/>
      <c r="E11" s="187" t="s">
        <v>410</v>
      </c>
      <c r="F11" s="187"/>
      <c r="G11" s="187"/>
      <c r="H11" s="190"/>
      <c r="I11" s="188" t="s">
        <v>411</v>
      </c>
      <c r="J11" s="4130"/>
    </row>
    <row r="12" spans="1:10">
      <c r="A12" s="4128"/>
      <c r="B12" s="183"/>
      <c r="E12" s="184"/>
      <c r="F12" s="184"/>
      <c r="I12" s="185"/>
      <c r="J12" s="4130"/>
    </row>
    <row r="13" spans="1:10">
      <c r="A13" s="4128"/>
      <c r="B13" s="183"/>
      <c r="C13" s="184" t="s">
        <v>412</v>
      </c>
      <c r="D13" s="189" t="s">
        <v>399</v>
      </c>
      <c r="E13" s="184" t="s">
        <v>413</v>
      </c>
      <c r="F13" s="184"/>
      <c r="G13" s="184" t="s">
        <v>414</v>
      </c>
      <c r="H13" s="189" t="s">
        <v>399</v>
      </c>
      <c r="I13" s="185" t="s">
        <v>415</v>
      </c>
      <c r="J13" s="4130"/>
    </row>
    <row r="14" spans="1:10">
      <c r="A14" s="4128"/>
      <c r="B14" s="183"/>
      <c r="C14" s="184" t="s">
        <v>416</v>
      </c>
      <c r="D14" s="189" t="s">
        <v>399</v>
      </c>
      <c r="E14" s="184" t="s">
        <v>417</v>
      </c>
      <c r="F14" s="184"/>
      <c r="G14" s="184" t="s">
        <v>418</v>
      </c>
      <c r="H14" s="189" t="s">
        <v>399</v>
      </c>
      <c r="I14" s="185" t="s">
        <v>419</v>
      </c>
      <c r="J14" s="4130"/>
    </row>
    <row r="15" spans="1:10">
      <c r="A15" s="4128"/>
      <c r="B15" s="183"/>
      <c r="E15" s="184"/>
      <c r="F15" s="184"/>
      <c r="G15" s="184" t="s">
        <v>420</v>
      </c>
      <c r="H15" s="189" t="s">
        <v>399</v>
      </c>
      <c r="I15" s="185" t="s">
        <v>421</v>
      </c>
      <c r="J15" s="4130"/>
    </row>
    <row r="16" spans="1:10">
      <c r="A16" s="4128"/>
      <c r="B16" s="183"/>
      <c r="C16" s="184"/>
      <c r="D16" s="184"/>
      <c r="E16" s="184" t="s">
        <v>422</v>
      </c>
      <c r="F16" s="184"/>
      <c r="G16" s="184"/>
      <c r="H16" s="184"/>
      <c r="I16" s="191" t="s">
        <v>423</v>
      </c>
      <c r="J16" s="4130"/>
    </row>
    <row r="17" spans="1:10">
      <c r="B17" s="183"/>
      <c r="C17" s="184"/>
      <c r="D17" s="184"/>
      <c r="E17" s="184"/>
      <c r="F17" s="184"/>
      <c r="G17" s="184"/>
      <c r="H17" s="184"/>
      <c r="I17" s="185" t="s">
        <v>410</v>
      </c>
      <c r="J17" s="4130"/>
    </row>
    <row r="18" spans="1:10">
      <c r="B18" s="183"/>
      <c r="C18" s="184" t="s">
        <v>424</v>
      </c>
      <c r="D18" s="189" t="s">
        <v>399</v>
      </c>
      <c r="E18" s="184" t="s">
        <v>425</v>
      </c>
      <c r="F18" s="184"/>
      <c r="G18" s="184"/>
      <c r="H18" s="184"/>
      <c r="I18" s="185"/>
      <c r="J18" s="4130"/>
    </row>
    <row r="19" spans="1:10">
      <c r="B19" s="183"/>
      <c r="C19" s="184" t="s">
        <v>426</v>
      </c>
      <c r="D19" s="189" t="s">
        <v>399</v>
      </c>
      <c r="E19" s="184" t="s">
        <v>427</v>
      </c>
      <c r="F19" s="184"/>
      <c r="G19" s="184"/>
      <c r="H19" s="184"/>
      <c r="I19" s="185" t="s">
        <v>428</v>
      </c>
      <c r="J19" s="4130"/>
    </row>
    <row r="20" spans="1:10">
      <c r="B20" s="183"/>
      <c r="C20" s="184" t="s">
        <v>429</v>
      </c>
      <c r="D20" s="189" t="s">
        <v>399</v>
      </c>
      <c r="E20" s="184" t="s">
        <v>430</v>
      </c>
      <c r="F20" s="184"/>
      <c r="G20" s="184"/>
      <c r="H20" s="184"/>
      <c r="I20" s="185" t="s">
        <v>431</v>
      </c>
    </row>
    <row r="21" spans="1:10">
      <c r="B21" s="183"/>
      <c r="C21" s="184" t="s">
        <v>432</v>
      </c>
      <c r="D21" s="189" t="s">
        <v>399</v>
      </c>
      <c r="E21" s="184" t="s">
        <v>433</v>
      </c>
      <c r="F21" s="184"/>
      <c r="G21" s="184"/>
      <c r="H21" s="184"/>
      <c r="I21" s="185"/>
    </row>
    <row r="22" spans="1:10">
      <c r="B22" s="183"/>
      <c r="C22" s="184" t="s">
        <v>434</v>
      </c>
      <c r="D22" s="189" t="s">
        <v>399</v>
      </c>
      <c r="E22" s="184" t="s">
        <v>435</v>
      </c>
      <c r="F22" s="184"/>
      <c r="G22" s="184"/>
      <c r="H22" s="184"/>
      <c r="I22" s="188" t="s">
        <v>411</v>
      </c>
    </row>
    <row r="23" spans="1:10">
      <c r="B23" s="183"/>
      <c r="C23" s="184" t="s">
        <v>436</v>
      </c>
      <c r="D23" s="189" t="s">
        <v>399</v>
      </c>
      <c r="E23" s="184" t="s">
        <v>437</v>
      </c>
      <c r="F23" s="184"/>
      <c r="G23" s="184"/>
      <c r="H23" s="184"/>
      <c r="I23" s="185"/>
    </row>
    <row r="24" spans="1:10">
      <c r="B24" s="183"/>
      <c r="C24" s="184" t="s">
        <v>438</v>
      </c>
      <c r="D24" s="189" t="s">
        <v>399</v>
      </c>
      <c r="E24" s="184" t="s">
        <v>439</v>
      </c>
      <c r="F24" s="184"/>
      <c r="G24" s="184" t="s">
        <v>440</v>
      </c>
      <c r="H24" s="189" t="s">
        <v>399</v>
      </c>
      <c r="I24" s="185" t="s">
        <v>441</v>
      </c>
      <c r="J24" s="192"/>
    </row>
    <row r="25" spans="1:10">
      <c r="B25" s="183"/>
      <c r="C25" s="184" t="s">
        <v>442</v>
      </c>
      <c r="D25" s="189" t="s">
        <v>399</v>
      </c>
      <c r="E25" s="184" t="s">
        <v>443</v>
      </c>
      <c r="F25" s="184"/>
      <c r="G25" s="184" t="s">
        <v>444</v>
      </c>
      <c r="H25" s="189" t="s">
        <v>399</v>
      </c>
      <c r="I25" s="185" t="s">
        <v>445</v>
      </c>
    </row>
    <row r="26" spans="1:10">
      <c r="B26" s="183"/>
      <c r="C26" s="184" t="s">
        <v>446</v>
      </c>
      <c r="D26" s="189" t="s">
        <v>399</v>
      </c>
      <c r="E26" s="184" t="s">
        <v>447</v>
      </c>
      <c r="F26" s="184"/>
      <c r="G26" s="184" t="s">
        <v>448</v>
      </c>
      <c r="H26" s="189" t="s">
        <v>399</v>
      </c>
      <c r="I26" s="185" t="s">
        <v>449</v>
      </c>
    </row>
    <row r="27" spans="1:10" ht="11.25" customHeight="1">
      <c r="B27" s="183"/>
      <c r="C27" s="184" t="s">
        <v>450</v>
      </c>
      <c r="D27" s="189" t="s">
        <v>399</v>
      </c>
      <c r="E27" s="184" t="s">
        <v>451</v>
      </c>
      <c r="F27" s="184"/>
      <c r="G27" s="184"/>
      <c r="H27" s="184"/>
      <c r="I27" s="185" t="s">
        <v>452</v>
      </c>
      <c r="J27" s="4131" t="s">
        <v>559</v>
      </c>
    </row>
    <row r="28" spans="1:10">
      <c r="B28" s="183"/>
      <c r="C28" s="184" t="s">
        <v>453</v>
      </c>
      <c r="D28" s="189" t="s">
        <v>399</v>
      </c>
      <c r="E28" s="184" t="s">
        <v>454</v>
      </c>
      <c r="F28" s="184"/>
      <c r="G28" s="184"/>
      <c r="H28" s="184"/>
      <c r="I28" s="185"/>
      <c r="J28" s="4132"/>
    </row>
    <row r="29" spans="1:10">
      <c r="B29" s="183"/>
      <c r="C29" s="184"/>
      <c r="D29" s="184"/>
      <c r="E29" s="184"/>
      <c r="F29" s="184"/>
      <c r="G29" s="184" t="s">
        <v>455</v>
      </c>
      <c r="H29" s="184"/>
      <c r="I29" s="185" t="s">
        <v>456</v>
      </c>
      <c r="J29" s="4132"/>
    </row>
    <row r="30" spans="1:10" ht="11.25" customHeight="1">
      <c r="A30" s="4133" t="s">
        <v>166</v>
      </c>
      <c r="B30" s="183"/>
      <c r="F30" s="184"/>
      <c r="G30" s="184" t="s">
        <v>457</v>
      </c>
      <c r="H30" s="184"/>
      <c r="I30" s="185"/>
      <c r="J30" s="4132"/>
    </row>
    <row r="31" spans="1:10">
      <c r="A31" s="4133"/>
      <c r="B31" s="183"/>
      <c r="C31" s="184"/>
      <c r="D31" s="184"/>
      <c r="E31" s="184"/>
      <c r="F31" s="184"/>
      <c r="G31" s="184" t="s">
        <v>458</v>
      </c>
      <c r="H31" s="184"/>
      <c r="I31" s="185"/>
      <c r="J31" s="4132"/>
    </row>
    <row r="32" spans="1:10">
      <c r="A32" s="4133"/>
      <c r="B32" s="183"/>
      <c r="F32" s="184"/>
      <c r="G32" s="184"/>
      <c r="H32" s="184"/>
      <c r="I32" s="185"/>
      <c r="J32" s="4132"/>
    </row>
    <row r="33" spans="1:10">
      <c r="A33" s="4133"/>
      <c r="B33" s="183"/>
      <c r="C33" s="184"/>
      <c r="D33" s="189"/>
      <c r="E33" s="184"/>
      <c r="F33" s="184"/>
      <c r="G33" s="184" t="s">
        <v>459</v>
      </c>
      <c r="H33" s="184"/>
      <c r="I33" s="185" t="s">
        <v>460</v>
      </c>
      <c r="J33" s="4132"/>
    </row>
    <row r="34" spans="1:10">
      <c r="A34" s="4133"/>
      <c r="B34" s="183"/>
      <c r="C34" s="184"/>
      <c r="D34" s="184"/>
      <c r="E34" s="184"/>
      <c r="F34" s="184"/>
      <c r="G34" s="184" t="s">
        <v>457</v>
      </c>
      <c r="H34" s="184"/>
      <c r="I34" s="185"/>
      <c r="J34" s="4132"/>
    </row>
    <row r="35" spans="1:10">
      <c r="A35" s="4133"/>
      <c r="B35" s="183"/>
      <c r="C35" s="184"/>
      <c r="D35" s="184"/>
      <c r="E35" s="184"/>
      <c r="F35" s="184"/>
      <c r="G35" s="184" t="s">
        <v>461</v>
      </c>
      <c r="H35" s="184"/>
      <c r="I35" s="185"/>
      <c r="J35" s="4132"/>
    </row>
    <row r="36" spans="1:10">
      <c r="A36" s="4133"/>
      <c r="B36" s="183"/>
      <c r="C36" s="184"/>
      <c r="D36" s="184"/>
      <c r="E36" s="184"/>
      <c r="F36" s="184"/>
      <c r="G36" s="184"/>
      <c r="H36" s="184"/>
      <c r="I36" s="185"/>
      <c r="J36" s="4132"/>
    </row>
    <row r="37" spans="1:10">
      <c r="A37" s="4133"/>
      <c r="B37" s="183"/>
      <c r="C37" s="184"/>
      <c r="D37" s="184"/>
      <c r="E37" s="184"/>
      <c r="F37" s="184"/>
      <c r="G37" s="184" t="s">
        <v>462</v>
      </c>
      <c r="H37" s="184"/>
      <c r="I37" s="185" t="s">
        <v>463</v>
      </c>
      <c r="J37" s="4132"/>
    </row>
    <row r="38" spans="1:10">
      <c r="A38" s="4133"/>
      <c r="B38" s="183"/>
      <c r="C38" s="184"/>
      <c r="D38" s="184"/>
      <c r="E38" s="184"/>
      <c r="F38" s="184"/>
      <c r="G38" s="184" t="s">
        <v>464</v>
      </c>
      <c r="H38" s="184"/>
      <c r="I38" s="185"/>
      <c r="J38" s="4132"/>
    </row>
    <row r="39" spans="1:10">
      <c r="A39" s="4133"/>
      <c r="B39" s="183"/>
      <c r="C39" s="184"/>
      <c r="D39" s="184"/>
      <c r="E39" s="184"/>
      <c r="F39" s="184"/>
      <c r="G39" s="184" t="s">
        <v>465</v>
      </c>
      <c r="H39" s="184"/>
      <c r="I39" s="185"/>
      <c r="J39" s="4132"/>
    </row>
    <row r="40" spans="1:10">
      <c r="A40" s="4133"/>
      <c r="B40" s="183"/>
      <c r="C40" s="184"/>
      <c r="D40" s="184"/>
      <c r="E40" s="184"/>
      <c r="F40" s="184"/>
      <c r="G40" s="184"/>
      <c r="H40" s="184"/>
      <c r="I40" s="185"/>
      <c r="J40" s="4132"/>
    </row>
    <row r="41" spans="1:10">
      <c r="A41" s="4133"/>
      <c r="B41" s="183"/>
      <c r="C41" s="184"/>
      <c r="D41" s="184"/>
      <c r="E41" s="184"/>
      <c r="F41" s="184"/>
      <c r="G41" s="184"/>
      <c r="H41" s="184"/>
      <c r="I41" s="185"/>
      <c r="J41" s="4132"/>
    </row>
    <row r="42" spans="1:10">
      <c r="A42" s="4133"/>
      <c r="B42" s="183"/>
      <c r="C42" s="184"/>
      <c r="D42" s="184"/>
      <c r="E42" s="184"/>
      <c r="F42" s="184"/>
      <c r="G42" s="184"/>
      <c r="H42" s="184"/>
      <c r="I42" s="185"/>
      <c r="J42" s="4132"/>
    </row>
    <row r="43" spans="1:10">
      <c r="A43" s="4133"/>
      <c r="B43" s="183"/>
      <c r="C43" s="184"/>
      <c r="D43" s="184"/>
      <c r="E43" s="184"/>
      <c r="F43" s="184"/>
      <c r="G43" s="184"/>
      <c r="H43" s="184"/>
      <c r="I43" s="185"/>
      <c r="J43" s="4132"/>
    </row>
    <row r="44" spans="1:10">
      <c r="A44" s="4133"/>
      <c r="B44" s="183"/>
      <c r="C44" s="184"/>
      <c r="D44" s="184"/>
      <c r="E44" s="184"/>
      <c r="F44" s="184"/>
      <c r="H44" s="184"/>
      <c r="I44" s="185"/>
      <c r="J44" s="4132"/>
    </row>
    <row r="45" spans="1:10">
      <c r="A45" s="4133"/>
      <c r="B45" s="193"/>
      <c r="C45" s="194"/>
      <c r="D45" s="194"/>
      <c r="E45" s="194"/>
      <c r="F45" s="194"/>
      <c r="G45" s="194"/>
      <c r="H45" s="194"/>
      <c r="I45" s="195"/>
      <c r="J45" s="4132"/>
    </row>
    <row r="46" spans="1:10">
      <c r="B46" s="196" t="s">
        <v>466</v>
      </c>
    </row>
  </sheetData>
  <mergeCells count="4">
    <mergeCell ref="A1:A16"/>
    <mergeCell ref="J1:J19"/>
    <mergeCell ref="J27:J45"/>
    <mergeCell ref="A30:A45"/>
  </mergeCells>
  <printOptions verticalCentered="1"/>
  <pageMargins left="0.5" right="0.5" top="1" bottom="1" header="0" footer="0"/>
  <pageSetup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WVY324"/>
  <sheetViews>
    <sheetView showZeros="0" view="pageBreakPreview" zoomScaleNormal="100" workbookViewId="0">
      <selection sqref="A1:A11"/>
    </sheetView>
  </sheetViews>
  <sheetFormatPr defaultColWidth="0" defaultRowHeight="11.25" zeroHeight="1"/>
  <cols>
    <col min="1" max="1" width="3" style="1409" customWidth="1"/>
    <col min="2" max="3" width="5.5" style="527" customWidth="1"/>
    <col min="4" max="4" width="4.33203125" style="527" customWidth="1"/>
    <col min="5" max="5" width="37.1640625" style="527" customWidth="1"/>
    <col min="6" max="9" width="13.83203125" style="1251" customWidth="1"/>
    <col min="10" max="12" width="13.83203125" style="527" customWidth="1"/>
    <col min="13" max="13" width="5.1640625" style="527" customWidth="1"/>
    <col min="14" max="14" width="3" style="1409" customWidth="1"/>
    <col min="15" max="17" width="9.33203125" style="527" customWidth="1"/>
    <col min="18" max="256" width="9.33203125" style="527" hidden="1"/>
    <col min="257" max="257" width="3" style="527" customWidth="1"/>
    <col min="258" max="259" width="5.5" style="527" customWidth="1"/>
    <col min="260" max="260" width="4.33203125" style="527" customWidth="1"/>
    <col min="261" max="261" width="37.1640625" style="527" customWidth="1"/>
    <col min="262" max="268" width="13.83203125" style="527" customWidth="1"/>
    <col min="269" max="269" width="5.1640625" style="527" customWidth="1"/>
    <col min="270" max="270" width="3" style="527" customWidth="1"/>
    <col min="271" max="273" width="9.33203125" style="527" customWidth="1"/>
    <col min="274" max="512" width="9.33203125" style="527" hidden="1"/>
    <col min="513" max="513" width="3" style="527" customWidth="1"/>
    <col min="514" max="515" width="5.5" style="527" customWidth="1"/>
    <col min="516" max="516" width="4.33203125" style="527" customWidth="1"/>
    <col min="517" max="517" width="37.1640625" style="527" customWidth="1"/>
    <col min="518" max="524" width="13.83203125" style="527" customWidth="1"/>
    <col min="525" max="525" width="5.1640625" style="527" customWidth="1"/>
    <col min="526" max="526" width="3" style="527" customWidth="1"/>
    <col min="527" max="529" width="9.33203125" style="527" customWidth="1"/>
    <col min="530" max="768" width="9.33203125" style="527" hidden="1"/>
    <col min="769" max="769" width="3" style="527" customWidth="1"/>
    <col min="770" max="771" width="5.5" style="527" customWidth="1"/>
    <col min="772" max="772" width="4.33203125" style="527" customWidth="1"/>
    <col min="773" max="773" width="37.1640625" style="527" customWidth="1"/>
    <col min="774" max="780" width="13.83203125" style="527" customWidth="1"/>
    <col min="781" max="781" width="5.1640625" style="527" customWidth="1"/>
    <col min="782" max="782" width="3" style="527" customWidth="1"/>
    <col min="783" max="785" width="9.33203125" style="527" customWidth="1"/>
    <col min="786" max="1024" width="9.33203125" style="527" hidden="1"/>
    <col min="1025" max="1025" width="3" style="527" customWidth="1"/>
    <col min="1026" max="1027" width="5.5" style="527" customWidth="1"/>
    <col min="1028" max="1028" width="4.33203125" style="527" customWidth="1"/>
    <col min="1029" max="1029" width="37.1640625" style="527" customWidth="1"/>
    <col min="1030" max="1036" width="13.83203125" style="527" customWidth="1"/>
    <col min="1037" max="1037" width="5.1640625" style="527" customWidth="1"/>
    <col min="1038" max="1038" width="3" style="527" customWidth="1"/>
    <col min="1039" max="1041" width="9.33203125" style="527" customWidth="1"/>
    <col min="1042" max="1280" width="9.33203125" style="527" hidden="1"/>
    <col min="1281" max="1281" width="3" style="527" customWidth="1"/>
    <col min="1282" max="1283" width="5.5" style="527" customWidth="1"/>
    <col min="1284" max="1284" width="4.33203125" style="527" customWidth="1"/>
    <col min="1285" max="1285" width="37.1640625" style="527" customWidth="1"/>
    <col min="1286" max="1292" width="13.83203125" style="527" customWidth="1"/>
    <col min="1293" max="1293" width="5.1640625" style="527" customWidth="1"/>
    <col min="1294" max="1294" width="3" style="527" customWidth="1"/>
    <col min="1295" max="1297" width="9.33203125" style="527" customWidth="1"/>
    <col min="1298" max="1536" width="9.33203125" style="527" hidden="1"/>
    <col min="1537" max="1537" width="3" style="527" customWidth="1"/>
    <col min="1538" max="1539" width="5.5" style="527" customWidth="1"/>
    <col min="1540" max="1540" width="4.33203125" style="527" customWidth="1"/>
    <col min="1541" max="1541" width="37.1640625" style="527" customWidth="1"/>
    <col min="1542" max="1548" width="13.83203125" style="527" customWidth="1"/>
    <col min="1549" max="1549" width="5.1640625" style="527" customWidth="1"/>
    <col min="1550" max="1550" width="3" style="527" customWidth="1"/>
    <col min="1551" max="1553" width="9.33203125" style="527" customWidth="1"/>
    <col min="1554" max="1792" width="9.33203125" style="527" hidden="1"/>
    <col min="1793" max="1793" width="3" style="527" customWidth="1"/>
    <col min="1794" max="1795" width="5.5" style="527" customWidth="1"/>
    <col min="1796" max="1796" width="4.33203125" style="527" customWidth="1"/>
    <col min="1797" max="1797" width="37.1640625" style="527" customWidth="1"/>
    <col min="1798" max="1804" width="13.83203125" style="527" customWidth="1"/>
    <col min="1805" max="1805" width="5.1640625" style="527" customWidth="1"/>
    <col min="1806" max="1806" width="3" style="527" customWidth="1"/>
    <col min="1807" max="1809" width="9.33203125" style="527" customWidth="1"/>
    <col min="1810" max="2048" width="9.33203125" style="527" hidden="1"/>
    <col min="2049" max="2049" width="3" style="527" customWidth="1"/>
    <col min="2050" max="2051" width="5.5" style="527" customWidth="1"/>
    <col min="2052" max="2052" width="4.33203125" style="527" customWidth="1"/>
    <col min="2053" max="2053" width="37.1640625" style="527" customWidth="1"/>
    <col min="2054" max="2060" width="13.83203125" style="527" customWidth="1"/>
    <col min="2061" max="2061" width="5.1640625" style="527" customWidth="1"/>
    <col min="2062" max="2062" width="3" style="527" customWidth="1"/>
    <col min="2063" max="2065" width="9.33203125" style="527" customWidth="1"/>
    <col min="2066" max="2304" width="9.33203125" style="527" hidden="1"/>
    <col min="2305" max="2305" width="3" style="527" customWidth="1"/>
    <col min="2306" max="2307" width="5.5" style="527" customWidth="1"/>
    <col min="2308" max="2308" width="4.33203125" style="527" customWidth="1"/>
    <col min="2309" max="2309" width="37.1640625" style="527" customWidth="1"/>
    <col min="2310" max="2316" width="13.83203125" style="527" customWidth="1"/>
    <col min="2317" max="2317" width="5.1640625" style="527" customWidth="1"/>
    <col min="2318" max="2318" width="3" style="527" customWidth="1"/>
    <col min="2319" max="2321" width="9.33203125" style="527" customWidth="1"/>
    <col min="2322" max="2560" width="9.33203125" style="527" hidden="1"/>
    <col min="2561" max="2561" width="3" style="527" customWidth="1"/>
    <col min="2562" max="2563" width="5.5" style="527" customWidth="1"/>
    <col min="2564" max="2564" width="4.33203125" style="527" customWidth="1"/>
    <col min="2565" max="2565" width="37.1640625" style="527" customWidth="1"/>
    <col min="2566" max="2572" width="13.83203125" style="527" customWidth="1"/>
    <col min="2573" max="2573" width="5.1640625" style="527" customWidth="1"/>
    <col min="2574" max="2574" width="3" style="527" customWidth="1"/>
    <col min="2575" max="2577" width="9.33203125" style="527" customWidth="1"/>
    <col min="2578" max="2816" width="9.33203125" style="527" hidden="1"/>
    <col min="2817" max="2817" width="3" style="527" customWidth="1"/>
    <col min="2818" max="2819" width="5.5" style="527" customWidth="1"/>
    <col min="2820" max="2820" width="4.33203125" style="527" customWidth="1"/>
    <col min="2821" max="2821" width="37.1640625" style="527" customWidth="1"/>
    <col min="2822" max="2828" width="13.83203125" style="527" customWidth="1"/>
    <col min="2829" max="2829" width="5.1640625" style="527" customWidth="1"/>
    <col min="2830" max="2830" width="3" style="527" customWidth="1"/>
    <col min="2831" max="2833" width="9.33203125" style="527" customWidth="1"/>
    <col min="2834" max="3072" width="9.33203125" style="527" hidden="1"/>
    <col min="3073" max="3073" width="3" style="527" customWidth="1"/>
    <col min="3074" max="3075" width="5.5" style="527" customWidth="1"/>
    <col min="3076" max="3076" width="4.33203125" style="527" customWidth="1"/>
    <col min="3077" max="3077" width="37.1640625" style="527" customWidth="1"/>
    <col min="3078" max="3084" width="13.83203125" style="527" customWidth="1"/>
    <col min="3085" max="3085" width="5.1640625" style="527" customWidth="1"/>
    <col min="3086" max="3086" width="3" style="527" customWidth="1"/>
    <col min="3087" max="3089" width="9.33203125" style="527" customWidth="1"/>
    <col min="3090" max="3328" width="9.33203125" style="527" hidden="1"/>
    <col min="3329" max="3329" width="3" style="527" customWidth="1"/>
    <col min="3330" max="3331" width="5.5" style="527" customWidth="1"/>
    <col min="3332" max="3332" width="4.33203125" style="527" customWidth="1"/>
    <col min="3333" max="3333" width="37.1640625" style="527" customWidth="1"/>
    <col min="3334" max="3340" width="13.83203125" style="527" customWidth="1"/>
    <col min="3341" max="3341" width="5.1640625" style="527" customWidth="1"/>
    <col min="3342" max="3342" width="3" style="527" customWidth="1"/>
    <col min="3343" max="3345" width="9.33203125" style="527" customWidth="1"/>
    <col min="3346" max="3584" width="9.33203125" style="527" hidden="1"/>
    <col min="3585" max="3585" width="3" style="527" customWidth="1"/>
    <col min="3586" max="3587" width="5.5" style="527" customWidth="1"/>
    <col min="3588" max="3588" width="4.33203125" style="527" customWidth="1"/>
    <col min="3589" max="3589" width="37.1640625" style="527" customWidth="1"/>
    <col min="3590" max="3596" width="13.83203125" style="527" customWidth="1"/>
    <col min="3597" max="3597" width="5.1640625" style="527" customWidth="1"/>
    <col min="3598" max="3598" width="3" style="527" customWidth="1"/>
    <col min="3599" max="3601" width="9.33203125" style="527" customWidth="1"/>
    <col min="3602" max="3840" width="9.33203125" style="527" hidden="1"/>
    <col min="3841" max="3841" width="3" style="527" customWidth="1"/>
    <col min="3842" max="3843" width="5.5" style="527" customWidth="1"/>
    <col min="3844" max="3844" width="4.33203125" style="527" customWidth="1"/>
    <col min="3845" max="3845" width="37.1640625" style="527" customWidth="1"/>
    <col min="3846" max="3852" width="13.83203125" style="527" customWidth="1"/>
    <col min="3853" max="3853" width="5.1640625" style="527" customWidth="1"/>
    <col min="3854" max="3854" width="3" style="527" customWidth="1"/>
    <col min="3855" max="3857" width="9.33203125" style="527" customWidth="1"/>
    <col min="3858" max="4096" width="9.33203125" style="527" hidden="1"/>
    <col min="4097" max="4097" width="3" style="527" customWidth="1"/>
    <col min="4098" max="4099" width="5.5" style="527" customWidth="1"/>
    <col min="4100" max="4100" width="4.33203125" style="527" customWidth="1"/>
    <col min="4101" max="4101" width="37.1640625" style="527" customWidth="1"/>
    <col min="4102" max="4108" width="13.83203125" style="527" customWidth="1"/>
    <col min="4109" max="4109" width="5.1640625" style="527" customWidth="1"/>
    <col min="4110" max="4110" width="3" style="527" customWidth="1"/>
    <col min="4111" max="4113" width="9.33203125" style="527" customWidth="1"/>
    <col min="4114" max="4352" width="9.33203125" style="527" hidden="1"/>
    <col min="4353" max="4353" width="3" style="527" customWidth="1"/>
    <col min="4354" max="4355" width="5.5" style="527" customWidth="1"/>
    <col min="4356" max="4356" width="4.33203125" style="527" customWidth="1"/>
    <col min="4357" max="4357" width="37.1640625" style="527" customWidth="1"/>
    <col min="4358" max="4364" width="13.83203125" style="527" customWidth="1"/>
    <col min="4365" max="4365" width="5.1640625" style="527" customWidth="1"/>
    <col min="4366" max="4366" width="3" style="527" customWidth="1"/>
    <col min="4367" max="4369" width="9.33203125" style="527" customWidth="1"/>
    <col min="4370" max="4608" width="9.33203125" style="527" hidden="1"/>
    <col min="4609" max="4609" width="3" style="527" customWidth="1"/>
    <col min="4610" max="4611" width="5.5" style="527" customWidth="1"/>
    <col min="4612" max="4612" width="4.33203125" style="527" customWidth="1"/>
    <col min="4613" max="4613" width="37.1640625" style="527" customWidth="1"/>
    <col min="4614" max="4620" width="13.83203125" style="527" customWidth="1"/>
    <col min="4621" max="4621" width="5.1640625" style="527" customWidth="1"/>
    <col min="4622" max="4622" width="3" style="527" customWidth="1"/>
    <col min="4623" max="4625" width="9.33203125" style="527" customWidth="1"/>
    <col min="4626" max="4864" width="9.33203125" style="527" hidden="1"/>
    <col min="4865" max="4865" width="3" style="527" customWidth="1"/>
    <col min="4866" max="4867" width="5.5" style="527" customWidth="1"/>
    <col min="4868" max="4868" width="4.33203125" style="527" customWidth="1"/>
    <col min="4869" max="4869" width="37.1640625" style="527" customWidth="1"/>
    <col min="4870" max="4876" width="13.83203125" style="527" customWidth="1"/>
    <col min="4877" max="4877" width="5.1640625" style="527" customWidth="1"/>
    <col min="4878" max="4878" width="3" style="527" customWidth="1"/>
    <col min="4879" max="4881" width="9.33203125" style="527" customWidth="1"/>
    <col min="4882" max="5120" width="9.33203125" style="527" hidden="1"/>
    <col min="5121" max="5121" width="3" style="527" customWidth="1"/>
    <col min="5122" max="5123" width="5.5" style="527" customWidth="1"/>
    <col min="5124" max="5124" width="4.33203125" style="527" customWidth="1"/>
    <col min="5125" max="5125" width="37.1640625" style="527" customWidth="1"/>
    <col min="5126" max="5132" width="13.83203125" style="527" customWidth="1"/>
    <col min="5133" max="5133" width="5.1640625" style="527" customWidth="1"/>
    <col min="5134" max="5134" width="3" style="527" customWidth="1"/>
    <col min="5135" max="5137" width="9.33203125" style="527" customWidth="1"/>
    <col min="5138" max="5376" width="9.33203125" style="527" hidden="1"/>
    <col min="5377" max="5377" width="3" style="527" customWidth="1"/>
    <col min="5378" max="5379" width="5.5" style="527" customWidth="1"/>
    <col min="5380" max="5380" width="4.33203125" style="527" customWidth="1"/>
    <col min="5381" max="5381" width="37.1640625" style="527" customWidth="1"/>
    <col min="5382" max="5388" width="13.83203125" style="527" customWidth="1"/>
    <col min="5389" max="5389" width="5.1640625" style="527" customWidth="1"/>
    <col min="5390" max="5390" width="3" style="527" customWidth="1"/>
    <col min="5391" max="5393" width="9.33203125" style="527" customWidth="1"/>
    <col min="5394" max="5632" width="9.33203125" style="527" hidden="1"/>
    <col min="5633" max="5633" width="3" style="527" customWidth="1"/>
    <col min="5634" max="5635" width="5.5" style="527" customWidth="1"/>
    <col min="5636" max="5636" width="4.33203125" style="527" customWidth="1"/>
    <col min="5637" max="5637" width="37.1640625" style="527" customWidth="1"/>
    <col min="5638" max="5644" width="13.83203125" style="527" customWidth="1"/>
    <col min="5645" max="5645" width="5.1640625" style="527" customWidth="1"/>
    <col min="5646" max="5646" width="3" style="527" customWidth="1"/>
    <col min="5647" max="5649" width="9.33203125" style="527" customWidth="1"/>
    <col min="5650" max="5888" width="9.33203125" style="527" hidden="1"/>
    <col min="5889" max="5889" width="3" style="527" customWidth="1"/>
    <col min="5890" max="5891" width="5.5" style="527" customWidth="1"/>
    <col min="5892" max="5892" width="4.33203125" style="527" customWidth="1"/>
    <col min="5893" max="5893" width="37.1640625" style="527" customWidth="1"/>
    <col min="5894" max="5900" width="13.83203125" style="527" customWidth="1"/>
    <col min="5901" max="5901" width="5.1640625" style="527" customWidth="1"/>
    <col min="5902" max="5902" width="3" style="527" customWidth="1"/>
    <col min="5903" max="5905" width="9.33203125" style="527" customWidth="1"/>
    <col min="5906" max="6144" width="9.33203125" style="527" hidden="1"/>
    <col min="6145" max="6145" width="3" style="527" customWidth="1"/>
    <col min="6146" max="6147" width="5.5" style="527" customWidth="1"/>
    <col min="6148" max="6148" width="4.33203125" style="527" customWidth="1"/>
    <col min="6149" max="6149" width="37.1640625" style="527" customWidth="1"/>
    <col min="6150" max="6156" width="13.83203125" style="527" customWidth="1"/>
    <col min="6157" max="6157" width="5.1640625" style="527" customWidth="1"/>
    <col min="6158" max="6158" width="3" style="527" customWidth="1"/>
    <col min="6159" max="6161" width="9.33203125" style="527" customWidth="1"/>
    <col min="6162" max="6400" width="9.33203125" style="527" hidden="1"/>
    <col min="6401" max="6401" width="3" style="527" customWidth="1"/>
    <col min="6402" max="6403" width="5.5" style="527" customWidth="1"/>
    <col min="6404" max="6404" width="4.33203125" style="527" customWidth="1"/>
    <col min="6405" max="6405" width="37.1640625" style="527" customWidth="1"/>
    <col min="6406" max="6412" width="13.83203125" style="527" customWidth="1"/>
    <col min="6413" max="6413" width="5.1640625" style="527" customWidth="1"/>
    <col min="6414" max="6414" width="3" style="527" customWidth="1"/>
    <col min="6415" max="6417" width="9.33203125" style="527" customWidth="1"/>
    <col min="6418" max="6656" width="9.33203125" style="527" hidden="1"/>
    <col min="6657" max="6657" width="3" style="527" customWidth="1"/>
    <col min="6658" max="6659" width="5.5" style="527" customWidth="1"/>
    <col min="6660" max="6660" width="4.33203125" style="527" customWidth="1"/>
    <col min="6661" max="6661" width="37.1640625" style="527" customWidth="1"/>
    <col min="6662" max="6668" width="13.83203125" style="527" customWidth="1"/>
    <col min="6669" max="6669" width="5.1640625" style="527" customWidth="1"/>
    <col min="6670" max="6670" width="3" style="527" customWidth="1"/>
    <col min="6671" max="6673" width="9.33203125" style="527" customWidth="1"/>
    <col min="6674" max="6912" width="9.33203125" style="527" hidden="1"/>
    <col min="6913" max="6913" width="3" style="527" customWidth="1"/>
    <col min="6914" max="6915" width="5.5" style="527" customWidth="1"/>
    <col min="6916" max="6916" width="4.33203125" style="527" customWidth="1"/>
    <col min="6917" max="6917" width="37.1640625" style="527" customWidth="1"/>
    <col min="6918" max="6924" width="13.83203125" style="527" customWidth="1"/>
    <col min="6925" max="6925" width="5.1640625" style="527" customWidth="1"/>
    <col min="6926" max="6926" width="3" style="527" customWidth="1"/>
    <col min="6927" max="6929" width="9.33203125" style="527" customWidth="1"/>
    <col min="6930" max="7168" width="9.33203125" style="527" hidden="1"/>
    <col min="7169" max="7169" width="3" style="527" customWidth="1"/>
    <col min="7170" max="7171" width="5.5" style="527" customWidth="1"/>
    <col min="7172" max="7172" width="4.33203125" style="527" customWidth="1"/>
    <col min="7173" max="7173" width="37.1640625" style="527" customWidth="1"/>
    <col min="7174" max="7180" width="13.83203125" style="527" customWidth="1"/>
    <col min="7181" max="7181" width="5.1640625" style="527" customWidth="1"/>
    <col min="7182" max="7182" width="3" style="527" customWidth="1"/>
    <col min="7183" max="7185" width="9.33203125" style="527" customWidth="1"/>
    <col min="7186" max="7424" width="9.33203125" style="527" hidden="1"/>
    <col min="7425" max="7425" width="3" style="527" customWidth="1"/>
    <col min="7426" max="7427" width="5.5" style="527" customWidth="1"/>
    <col min="7428" max="7428" width="4.33203125" style="527" customWidth="1"/>
    <col min="7429" max="7429" width="37.1640625" style="527" customWidth="1"/>
    <col min="7430" max="7436" width="13.83203125" style="527" customWidth="1"/>
    <col min="7437" max="7437" width="5.1640625" style="527" customWidth="1"/>
    <col min="7438" max="7438" width="3" style="527" customWidth="1"/>
    <col min="7439" max="7441" width="9.33203125" style="527" customWidth="1"/>
    <col min="7442" max="7680" width="9.33203125" style="527" hidden="1"/>
    <col min="7681" max="7681" width="3" style="527" customWidth="1"/>
    <col min="7682" max="7683" width="5.5" style="527" customWidth="1"/>
    <col min="7684" max="7684" width="4.33203125" style="527" customWidth="1"/>
    <col min="7685" max="7685" width="37.1640625" style="527" customWidth="1"/>
    <col min="7686" max="7692" width="13.83203125" style="527" customWidth="1"/>
    <col min="7693" max="7693" width="5.1640625" style="527" customWidth="1"/>
    <col min="7694" max="7694" width="3" style="527" customWidth="1"/>
    <col min="7695" max="7697" width="9.33203125" style="527" customWidth="1"/>
    <col min="7698" max="7936" width="9.33203125" style="527" hidden="1"/>
    <col min="7937" max="7937" width="3" style="527" customWidth="1"/>
    <col min="7938" max="7939" width="5.5" style="527" customWidth="1"/>
    <col min="7940" max="7940" width="4.33203125" style="527" customWidth="1"/>
    <col min="7941" max="7941" width="37.1640625" style="527" customWidth="1"/>
    <col min="7942" max="7948" width="13.83203125" style="527" customWidth="1"/>
    <col min="7949" max="7949" width="5.1640625" style="527" customWidth="1"/>
    <col min="7950" max="7950" width="3" style="527" customWidth="1"/>
    <col min="7951" max="7953" width="9.33203125" style="527" customWidth="1"/>
    <col min="7954" max="8192" width="9.33203125" style="527" hidden="1"/>
    <col min="8193" max="8193" width="3" style="527" customWidth="1"/>
    <col min="8194" max="8195" width="5.5" style="527" customWidth="1"/>
    <col min="8196" max="8196" width="4.33203125" style="527" customWidth="1"/>
    <col min="8197" max="8197" width="37.1640625" style="527" customWidth="1"/>
    <col min="8198" max="8204" width="13.83203125" style="527" customWidth="1"/>
    <col min="8205" max="8205" width="5.1640625" style="527" customWidth="1"/>
    <col min="8206" max="8206" width="3" style="527" customWidth="1"/>
    <col min="8207" max="8209" width="9.33203125" style="527" customWidth="1"/>
    <col min="8210" max="8448" width="9.33203125" style="527" hidden="1"/>
    <col min="8449" max="8449" width="3" style="527" customWidth="1"/>
    <col min="8450" max="8451" width="5.5" style="527" customWidth="1"/>
    <col min="8452" max="8452" width="4.33203125" style="527" customWidth="1"/>
    <col min="8453" max="8453" width="37.1640625" style="527" customWidth="1"/>
    <col min="8454" max="8460" width="13.83203125" style="527" customWidth="1"/>
    <col min="8461" max="8461" width="5.1640625" style="527" customWidth="1"/>
    <col min="8462" max="8462" width="3" style="527" customWidth="1"/>
    <col min="8463" max="8465" width="9.33203125" style="527" customWidth="1"/>
    <col min="8466" max="8704" width="9.33203125" style="527" hidden="1"/>
    <col min="8705" max="8705" width="3" style="527" customWidth="1"/>
    <col min="8706" max="8707" width="5.5" style="527" customWidth="1"/>
    <col min="8708" max="8708" width="4.33203125" style="527" customWidth="1"/>
    <col min="8709" max="8709" width="37.1640625" style="527" customWidth="1"/>
    <col min="8710" max="8716" width="13.83203125" style="527" customWidth="1"/>
    <col min="8717" max="8717" width="5.1640625" style="527" customWidth="1"/>
    <col min="8718" max="8718" width="3" style="527" customWidth="1"/>
    <col min="8719" max="8721" width="9.33203125" style="527" customWidth="1"/>
    <col min="8722" max="8960" width="9.33203125" style="527" hidden="1"/>
    <col min="8961" max="8961" width="3" style="527" customWidth="1"/>
    <col min="8962" max="8963" width="5.5" style="527" customWidth="1"/>
    <col min="8964" max="8964" width="4.33203125" style="527" customWidth="1"/>
    <col min="8965" max="8965" width="37.1640625" style="527" customWidth="1"/>
    <col min="8966" max="8972" width="13.83203125" style="527" customWidth="1"/>
    <col min="8973" max="8973" width="5.1640625" style="527" customWidth="1"/>
    <col min="8974" max="8974" width="3" style="527" customWidth="1"/>
    <col min="8975" max="8977" width="9.33203125" style="527" customWidth="1"/>
    <col min="8978" max="9216" width="9.33203125" style="527" hidden="1"/>
    <col min="9217" max="9217" width="3" style="527" customWidth="1"/>
    <col min="9218" max="9219" width="5.5" style="527" customWidth="1"/>
    <col min="9220" max="9220" width="4.33203125" style="527" customWidth="1"/>
    <col min="9221" max="9221" width="37.1640625" style="527" customWidth="1"/>
    <col min="9222" max="9228" width="13.83203125" style="527" customWidth="1"/>
    <col min="9229" max="9229" width="5.1640625" style="527" customWidth="1"/>
    <col min="9230" max="9230" width="3" style="527" customWidth="1"/>
    <col min="9231" max="9233" width="9.33203125" style="527" customWidth="1"/>
    <col min="9234" max="9472" width="9.33203125" style="527" hidden="1"/>
    <col min="9473" max="9473" width="3" style="527" customWidth="1"/>
    <col min="9474" max="9475" width="5.5" style="527" customWidth="1"/>
    <col min="9476" max="9476" width="4.33203125" style="527" customWidth="1"/>
    <col min="9477" max="9477" width="37.1640625" style="527" customWidth="1"/>
    <col min="9478" max="9484" width="13.83203125" style="527" customWidth="1"/>
    <col min="9485" max="9485" width="5.1640625" style="527" customWidth="1"/>
    <col min="9486" max="9486" width="3" style="527" customWidth="1"/>
    <col min="9487" max="9489" width="9.33203125" style="527" customWidth="1"/>
    <col min="9490" max="9728" width="9.33203125" style="527" hidden="1"/>
    <col min="9729" max="9729" width="3" style="527" customWidth="1"/>
    <col min="9730" max="9731" width="5.5" style="527" customWidth="1"/>
    <col min="9732" max="9732" width="4.33203125" style="527" customWidth="1"/>
    <col min="9733" max="9733" width="37.1640625" style="527" customWidth="1"/>
    <col min="9734" max="9740" width="13.83203125" style="527" customWidth="1"/>
    <col min="9741" max="9741" width="5.1640625" style="527" customWidth="1"/>
    <col min="9742" max="9742" width="3" style="527" customWidth="1"/>
    <col min="9743" max="9745" width="9.33203125" style="527" customWidth="1"/>
    <col min="9746" max="9984" width="9.33203125" style="527" hidden="1"/>
    <col min="9985" max="9985" width="3" style="527" customWidth="1"/>
    <col min="9986" max="9987" width="5.5" style="527" customWidth="1"/>
    <col min="9988" max="9988" width="4.33203125" style="527" customWidth="1"/>
    <col min="9989" max="9989" width="37.1640625" style="527" customWidth="1"/>
    <col min="9990" max="9996" width="13.83203125" style="527" customWidth="1"/>
    <col min="9997" max="9997" width="5.1640625" style="527" customWidth="1"/>
    <col min="9998" max="9998" width="3" style="527" customWidth="1"/>
    <col min="9999" max="10001" width="9.33203125" style="527" customWidth="1"/>
    <col min="10002" max="10240" width="9.33203125" style="527" hidden="1"/>
    <col min="10241" max="10241" width="3" style="527" customWidth="1"/>
    <col min="10242" max="10243" width="5.5" style="527" customWidth="1"/>
    <col min="10244" max="10244" width="4.33203125" style="527" customWidth="1"/>
    <col min="10245" max="10245" width="37.1640625" style="527" customWidth="1"/>
    <col min="10246" max="10252" width="13.83203125" style="527" customWidth="1"/>
    <col min="10253" max="10253" width="5.1640625" style="527" customWidth="1"/>
    <col min="10254" max="10254" width="3" style="527" customWidth="1"/>
    <col min="10255" max="10257" width="9.33203125" style="527" customWidth="1"/>
    <col min="10258" max="10496" width="9.33203125" style="527" hidden="1"/>
    <col min="10497" max="10497" width="3" style="527" customWidth="1"/>
    <col min="10498" max="10499" width="5.5" style="527" customWidth="1"/>
    <col min="10500" max="10500" width="4.33203125" style="527" customWidth="1"/>
    <col min="10501" max="10501" width="37.1640625" style="527" customWidth="1"/>
    <col min="10502" max="10508" width="13.83203125" style="527" customWidth="1"/>
    <col min="10509" max="10509" width="5.1640625" style="527" customWidth="1"/>
    <col min="10510" max="10510" width="3" style="527" customWidth="1"/>
    <col min="10511" max="10513" width="9.33203125" style="527" customWidth="1"/>
    <col min="10514" max="10752" width="9.33203125" style="527" hidden="1"/>
    <col min="10753" max="10753" width="3" style="527" customWidth="1"/>
    <col min="10754" max="10755" width="5.5" style="527" customWidth="1"/>
    <col min="10756" max="10756" width="4.33203125" style="527" customWidth="1"/>
    <col min="10757" max="10757" width="37.1640625" style="527" customWidth="1"/>
    <col min="10758" max="10764" width="13.83203125" style="527" customWidth="1"/>
    <col min="10765" max="10765" width="5.1640625" style="527" customWidth="1"/>
    <col min="10766" max="10766" width="3" style="527" customWidth="1"/>
    <col min="10767" max="10769" width="9.33203125" style="527" customWidth="1"/>
    <col min="10770" max="11008" width="9.33203125" style="527" hidden="1"/>
    <col min="11009" max="11009" width="3" style="527" customWidth="1"/>
    <col min="11010" max="11011" width="5.5" style="527" customWidth="1"/>
    <col min="11012" max="11012" width="4.33203125" style="527" customWidth="1"/>
    <col min="11013" max="11013" width="37.1640625" style="527" customWidth="1"/>
    <col min="11014" max="11020" width="13.83203125" style="527" customWidth="1"/>
    <col min="11021" max="11021" width="5.1640625" style="527" customWidth="1"/>
    <col min="11022" max="11022" width="3" style="527" customWidth="1"/>
    <col min="11023" max="11025" width="9.33203125" style="527" customWidth="1"/>
    <col min="11026" max="11264" width="9.33203125" style="527" hidden="1"/>
    <col min="11265" max="11265" width="3" style="527" customWidth="1"/>
    <col min="11266" max="11267" width="5.5" style="527" customWidth="1"/>
    <col min="11268" max="11268" width="4.33203125" style="527" customWidth="1"/>
    <col min="11269" max="11269" width="37.1640625" style="527" customWidth="1"/>
    <col min="11270" max="11276" width="13.83203125" style="527" customWidth="1"/>
    <col min="11277" max="11277" width="5.1640625" style="527" customWidth="1"/>
    <col min="11278" max="11278" width="3" style="527" customWidth="1"/>
    <col min="11279" max="11281" width="9.33203125" style="527" customWidth="1"/>
    <col min="11282" max="11520" width="9.33203125" style="527" hidden="1"/>
    <col min="11521" max="11521" width="3" style="527" customWidth="1"/>
    <col min="11522" max="11523" width="5.5" style="527" customWidth="1"/>
    <col min="11524" max="11524" width="4.33203125" style="527" customWidth="1"/>
    <col min="11525" max="11525" width="37.1640625" style="527" customWidth="1"/>
    <col min="11526" max="11532" width="13.83203125" style="527" customWidth="1"/>
    <col min="11533" max="11533" width="5.1640625" style="527" customWidth="1"/>
    <col min="11534" max="11534" width="3" style="527" customWidth="1"/>
    <col min="11535" max="11537" width="9.33203125" style="527" customWidth="1"/>
    <col min="11538" max="11776" width="9.33203125" style="527" hidden="1"/>
    <col min="11777" max="11777" width="3" style="527" customWidth="1"/>
    <col min="11778" max="11779" width="5.5" style="527" customWidth="1"/>
    <col min="11780" max="11780" width="4.33203125" style="527" customWidth="1"/>
    <col min="11781" max="11781" width="37.1640625" style="527" customWidth="1"/>
    <col min="11782" max="11788" width="13.83203125" style="527" customWidth="1"/>
    <col min="11789" max="11789" width="5.1640625" style="527" customWidth="1"/>
    <col min="11790" max="11790" width="3" style="527" customWidth="1"/>
    <col min="11791" max="11793" width="9.33203125" style="527" customWidth="1"/>
    <col min="11794" max="12032" width="9.33203125" style="527" hidden="1"/>
    <col min="12033" max="12033" width="3" style="527" customWidth="1"/>
    <col min="12034" max="12035" width="5.5" style="527" customWidth="1"/>
    <col min="12036" max="12036" width="4.33203125" style="527" customWidth="1"/>
    <col min="12037" max="12037" width="37.1640625" style="527" customWidth="1"/>
    <col min="12038" max="12044" width="13.83203125" style="527" customWidth="1"/>
    <col min="12045" max="12045" width="5.1640625" style="527" customWidth="1"/>
    <col min="12046" max="12046" width="3" style="527" customWidth="1"/>
    <col min="12047" max="12049" width="9.33203125" style="527" customWidth="1"/>
    <col min="12050" max="12288" width="9.33203125" style="527" hidden="1"/>
    <col min="12289" max="12289" width="3" style="527" customWidth="1"/>
    <col min="12290" max="12291" width="5.5" style="527" customWidth="1"/>
    <col min="12292" max="12292" width="4.33203125" style="527" customWidth="1"/>
    <col min="12293" max="12293" width="37.1640625" style="527" customWidth="1"/>
    <col min="12294" max="12300" width="13.83203125" style="527" customWidth="1"/>
    <col min="12301" max="12301" width="5.1640625" style="527" customWidth="1"/>
    <col min="12302" max="12302" width="3" style="527" customWidth="1"/>
    <col min="12303" max="12305" width="9.33203125" style="527" customWidth="1"/>
    <col min="12306" max="12544" width="9.33203125" style="527" hidden="1"/>
    <col min="12545" max="12545" width="3" style="527" customWidth="1"/>
    <col min="12546" max="12547" width="5.5" style="527" customWidth="1"/>
    <col min="12548" max="12548" width="4.33203125" style="527" customWidth="1"/>
    <col min="12549" max="12549" width="37.1640625" style="527" customWidth="1"/>
    <col min="12550" max="12556" width="13.83203125" style="527" customWidth="1"/>
    <col min="12557" max="12557" width="5.1640625" style="527" customWidth="1"/>
    <col min="12558" max="12558" width="3" style="527" customWidth="1"/>
    <col min="12559" max="12561" width="9.33203125" style="527" customWidth="1"/>
    <col min="12562" max="12800" width="9.33203125" style="527" hidden="1"/>
    <col min="12801" max="12801" width="3" style="527" customWidth="1"/>
    <col min="12802" max="12803" width="5.5" style="527" customWidth="1"/>
    <col min="12804" max="12804" width="4.33203125" style="527" customWidth="1"/>
    <col min="12805" max="12805" width="37.1640625" style="527" customWidth="1"/>
    <col min="12806" max="12812" width="13.83203125" style="527" customWidth="1"/>
    <col min="12813" max="12813" width="5.1640625" style="527" customWidth="1"/>
    <col min="12814" max="12814" width="3" style="527" customWidth="1"/>
    <col min="12815" max="12817" width="9.33203125" style="527" customWidth="1"/>
    <col min="12818" max="13056" width="9.33203125" style="527" hidden="1"/>
    <col min="13057" max="13057" width="3" style="527" customWidth="1"/>
    <col min="13058" max="13059" width="5.5" style="527" customWidth="1"/>
    <col min="13060" max="13060" width="4.33203125" style="527" customWidth="1"/>
    <col min="13061" max="13061" width="37.1640625" style="527" customWidth="1"/>
    <col min="13062" max="13068" width="13.83203125" style="527" customWidth="1"/>
    <col min="13069" max="13069" width="5.1640625" style="527" customWidth="1"/>
    <col min="13070" max="13070" width="3" style="527" customWidth="1"/>
    <col min="13071" max="13073" width="9.33203125" style="527" customWidth="1"/>
    <col min="13074" max="13312" width="9.33203125" style="527" hidden="1"/>
    <col min="13313" max="13313" width="3" style="527" customWidth="1"/>
    <col min="13314" max="13315" width="5.5" style="527" customWidth="1"/>
    <col min="13316" max="13316" width="4.33203125" style="527" customWidth="1"/>
    <col min="13317" max="13317" width="37.1640625" style="527" customWidth="1"/>
    <col min="13318" max="13324" width="13.83203125" style="527" customWidth="1"/>
    <col min="13325" max="13325" width="5.1640625" style="527" customWidth="1"/>
    <col min="13326" max="13326" width="3" style="527" customWidth="1"/>
    <col min="13327" max="13329" width="9.33203125" style="527" customWidth="1"/>
    <col min="13330" max="13568" width="9.33203125" style="527" hidden="1"/>
    <col min="13569" max="13569" width="3" style="527" customWidth="1"/>
    <col min="13570" max="13571" width="5.5" style="527" customWidth="1"/>
    <col min="13572" max="13572" width="4.33203125" style="527" customWidth="1"/>
    <col min="13573" max="13573" width="37.1640625" style="527" customWidth="1"/>
    <col min="13574" max="13580" width="13.83203125" style="527" customWidth="1"/>
    <col min="13581" max="13581" width="5.1640625" style="527" customWidth="1"/>
    <col min="13582" max="13582" width="3" style="527" customWidth="1"/>
    <col min="13583" max="13585" width="9.33203125" style="527" customWidth="1"/>
    <col min="13586" max="13824" width="9.33203125" style="527" hidden="1"/>
    <col min="13825" max="13825" width="3" style="527" customWidth="1"/>
    <col min="13826" max="13827" width="5.5" style="527" customWidth="1"/>
    <col min="13828" max="13828" width="4.33203125" style="527" customWidth="1"/>
    <col min="13829" max="13829" width="37.1640625" style="527" customWidth="1"/>
    <col min="13830" max="13836" width="13.83203125" style="527" customWidth="1"/>
    <col min="13837" max="13837" width="5.1640625" style="527" customWidth="1"/>
    <col min="13838" max="13838" width="3" style="527" customWidth="1"/>
    <col min="13839" max="13841" width="9.33203125" style="527" customWidth="1"/>
    <col min="13842" max="14080" width="9.33203125" style="527" hidden="1"/>
    <col min="14081" max="14081" width="3" style="527" customWidth="1"/>
    <col min="14082" max="14083" width="5.5" style="527" customWidth="1"/>
    <col min="14084" max="14084" width="4.33203125" style="527" customWidth="1"/>
    <col min="14085" max="14085" width="37.1640625" style="527" customWidth="1"/>
    <col min="14086" max="14092" width="13.83203125" style="527" customWidth="1"/>
    <col min="14093" max="14093" width="5.1640625" style="527" customWidth="1"/>
    <col min="14094" max="14094" width="3" style="527" customWidth="1"/>
    <col min="14095" max="14097" width="9.33203125" style="527" customWidth="1"/>
    <col min="14098" max="14336" width="9.33203125" style="527" hidden="1"/>
    <col min="14337" max="14337" width="3" style="527" customWidth="1"/>
    <col min="14338" max="14339" width="5.5" style="527" customWidth="1"/>
    <col min="14340" max="14340" width="4.33203125" style="527" customWidth="1"/>
    <col min="14341" max="14341" width="37.1640625" style="527" customWidth="1"/>
    <col min="14342" max="14348" width="13.83203125" style="527" customWidth="1"/>
    <col min="14349" max="14349" width="5.1640625" style="527" customWidth="1"/>
    <col min="14350" max="14350" width="3" style="527" customWidth="1"/>
    <col min="14351" max="14353" width="9.33203125" style="527" customWidth="1"/>
    <col min="14354" max="14592" width="9.33203125" style="527" hidden="1"/>
    <col min="14593" max="14593" width="3" style="527" customWidth="1"/>
    <col min="14594" max="14595" width="5.5" style="527" customWidth="1"/>
    <col min="14596" max="14596" width="4.33203125" style="527" customWidth="1"/>
    <col min="14597" max="14597" width="37.1640625" style="527" customWidth="1"/>
    <col min="14598" max="14604" width="13.83203125" style="527" customWidth="1"/>
    <col min="14605" max="14605" width="5.1640625" style="527" customWidth="1"/>
    <col min="14606" max="14606" width="3" style="527" customWidth="1"/>
    <col min="14607" max="14609" width="9.33203125" style="527" customWidth="1"/>
    <col min="14610" max="14848" width="9.33203125" style="527" hidden="1"/>
    <col min="14849" max="14849" width="3" style="527" customWidth="1"/>
    <col min="14850" max="14851" width="5.5" style="527" customWidth="1"/>
    <col min="14852" max="14852" width="4.33203125" style="527" customWidth="1"/>
    <col min="14853" max="14853" width="37.1640625" style="527" customWidth="1"/>
    <col min="14854" max="14860" width="13.83203125" style="527" customWidth="1"/>
    <col min="14861" max="14861" width="5.1640625" style="527" customWidth="1"/>
    <col min="14862" max="14862" width="3" style="527" customWidth="1"/>
    <col min="14863" max="14865" width="9.33203125" style="527" customWidth="1"/>
    <col min="14866" max="15104" width="9.33203125" style="527" hidden="1"/>
    <col min="15105" max="15105" width="3" style="527" customWidth="1"/>
    <col min="15106" max="15107" width="5.5" style="527" customWidth="1"/>
    <col min="15108" max="15108" width="4.33203125" style="527" customWidth="1"/>
    <col min="15109" max="15109" width="37.1640625" style="527" customWidth="1"/>
    <col min="15110" max="15116" width="13.83203125" style="527" customWidth="1"/>
    <col min="15117" max="15117" width="5.1640625" style="527" customWidth="1"/>
    <col min="15118" max="15118" width="3" style="527" customWidth="1"/>
    <col min="15119" max="15121" width="9.33203125" style="527" customWidth="1"/>
    <col min="15122" max="15360" width="9.33203125" style="527" hidden="1"/>
    <col min="15361" max="15361" width="3" style="527" customWidth="1"/>
    <col min="15362" max="15363" width="5.5" style="527" customWidth="1"/>
    <col min="15364" max="15364" width="4.33203125" style="527" customWidth="1"/>
    <col min="15365" max="15365" width="37.1640625" style="527" customWidth="1"/>
    <col min="15366" max="15372" width="13.83203125" style="527" customWidth="1"/>
    <col min="15373" max="15373" width="5.1640625" style="527" customWidth="1"/>
    <col min="15374" max="15374" width="3" style="527" customWidth="1"/>
    <col min="15375" max="15377" width="9.33203125" style="527" customWidth="1"/>
    <col min="15378" max="15616" width="9.33203125" style="527" hidden="1"/>
    <col min="15617" max="15617" width="3" style="527" customWidth="1"/>
    <col min="15618" max="15619" width="5.5" style="527" customWidth="1"/>
    <col min="15620" max="15620" width="4.33203125" style="527" customWidth="1"/>
    <col min="15621" max="15621" width="37.1640625" style="527" customWidth="1"/>
    <col min="15622" max="15628" width="13.83203125" style="527" customWidth="1"/>
    <col min="15629" max="15629" width="5.1640625" style="527" customWidth="1"/>
    <col min="15630" max="15630" width="3" style="527" customWidth="1"/>
    <col min="15631" max="15633" width="9.33203125" style="527" customWidth="1"/>
    <col min="15634" max="15872" width="9.33203125" style="527" hidden="1"/>
    <col min="15873" max="15873" width="3" style="527" customWidth="1"/>
    <col min="15874" max="15875" width="5.5" style="527" customWidth="1"/>
    <col min="15876" max="15876" width="4.33203125" style="527" customWidth="1"/>
    <col min="15877" max="15877" width="37.1640625" style="527" customWidth="1"/>
    <col min="15878" max="15884" width="13.83203125" style="527" customWidth="1"/>
    <col min="15885" max="15885" width="5.1640625" style="527" customWidth="1"/>
    <col min="15886" max="15886" width="3" style="527" customWidth="1"/>
    <col min="15887" max="15889" width="9.33203125" style="527" customWidth="1"/>
    <col min="15890" max="16128" width="9.33203125" style="527" hidden="1"/>
    <col min="16129" max="16129" width="3" style="527" customWidth="1"/>
    <col min="16130" max="16131" width="5.5" style="527" customWidth="1"/>
    <col min="16132" max="16132" width="4.33203125" style="527" customWidth="1"/>
    <col min="16133" max="16133" width="37.1640625" style="527" customWidth="1"/>
    <col min="16134" max="16140" width="13.83203125" style="527" customWidth="1"/>
    <col min="16141" max="16141" width="5.1640625" style="527" customWidth="1"/>
    <col min="16142" max="16142" width="3" style="527" customWidth="1"/>
    <col min="16143" max="16145" width="9.33203125" style="527" customWidth="1"/>
    <col min="16146" max="16384" width="9.33203125" style="527" hidden="1"/>
  </cols>
  <sheetData>
    <row r="1" spans="1:14" s="1251" customFormat="1" ht="11.85" customHeight="1">
      <c r="A1" s="4134" t="s">
        <v>166</v>
      </c>
      <c r="B1" s="1248" t="s">
        <v>1924</v>
      </c>
      <c r="C1" s="1249"/>
      <c r="D1" s="1249"/>
      <c r="E1" s="1249"/>
      <c r="F1" s="1249"/>
      <c r="G1" s="1249"/>
      <c r="H1" s="1249"/>
      <c r="I1" s="1249"/>
      <c r="J1" s="1249"/>
      <c r="K1" s="1249"/>
      <c r="L1" s="1249"/>
      <c r="M1" s="1250"/>
      <c r="N1" s="4135" t="s">
        <v>1925</v>
      </c>
    </row>
    <row r="2" spans="1:14" s="1251" customFormat="1" ht="11.85" customHeight="1">
      <c r="A2" s="4134"/>
      <c r="B2" s="1252" t="s">
        <v>710</v>
      </c>
      <c r="C2" s="1253"/>
      <c r="D2" s="1253"/>
      <c r="E2" s="1253"/>
      <c r="F2" s="1253"/>
      <c r="G2" s="1253"/>
      <c r="H2" s="1253"/>
      <c r="I2" s="1253"/>
      <c r="J2" s="1253"/>
      <c r="K2" s="1253"/>
      <c r="L2" s="1253"/>
      <c r="M2" s="1254"/>
      <c r="N2" s="4135"/>
    </row>
    <row r="3" spans="1:14" s="1251" customFormat="1" ht="11.85" customHeight="1">
      <c r="A3" s="4134"/>
      <c r="B3" s="1255"/>
      <c r="C3" s="1256"/>
      <c r="D3" s="1256"/>
      <c r="E3" s="1256"/>
      <c r="F3" s="1256"/>
      <c r="G3" s="1256"/>
      <c r="H3" s="1256"/>
      <c r="I3" s="1256"/>
      <c r="J3" s="1256"/>
      <c r="K3" s="1256"/>
      <c r="L3" s="1256"/>
      <c r="M3" s="1257"/>
      <c r="N3" s="4135"/>
    </row>
    <row r="4" spans="1:14" s="1251" customFormat="1" ht="11.85" customHeight="1">
      <c r="A4" s="4134"/>
      <c r="B4" s="1258" t="s">
        <v>1926</v>
      </c>
      <c r="C4" s="1256"/>
      <c r="D4" s="1259"/>
      <c r="E4" s="1259"/>
      <c r="F4" s="1259"/>
      <c r="G4" s="1259"/>
      <c r="H4" s="1259"/>
      <c r="I4" s="1259"/>
      <c r="J4" s="1259"/>
      <c r="K4" s="1259"/>
      <c r="L4" s="1259"/>
      <c r="M4" s="1260"/>
      <c r="N4" s="4135"/>
    </row>
    <row r="5" spans="1:14" s="1251" customFormat="1" ht="11.85" customHeight="1">
      <c r="A5" s="4134"/>
      <c r="B5" s="1258" t="s">
        <v>1927</v>
      </c>
      <c r="C5" s="1256"/>
      <c r="D5" s="1259"/>
      <c r="E5" s="1259"/>
      <c r="F5" s="1259"/>
      <c r="G5" s="1259"/>
      <c r="H5" s="1259"/>
      <c r="I5" s="1259"/>
      <c r="J5" s="1259"/>
      <c r="K5" s="1259"/>
      <c r="L5" s="1259"/>
      <c r="M5" s="1260"/>
      <c r="N5" s="4135"/>
    </row>
    <row r="6" spans="1:14" s="1251" customFormat="1" ht="11.85" customHeight="1">
      <c r="A6" s="4134"/>
      <c r="B6" s="1261"/>
      <c r="C6" s="1262"/>
      <c r="D6" s="1262"/>
      <c r="E6" s="1262"/>
      <c r="F6" s="1262"/>
      <c r="G6" s="1262"/>
      <c r="H6" s="1262"/>
      <c r="I6" s="1262"/>
      <c r="J6" s="1262"/>
      <c r="K6" s="1262"/>
      <c r="L6" s="1262"/>
      <c r="M6" s="1263"/>
      <c r="N6" s="4135"/>
    </row>
    <row r="7" spans="1:14" s="1251" customFormat="1" ht="11.85" customHeight="1">
      <c r="A7" s="4134"/>
      <c r="B7" s="1264"/>
      <c r="C7" s="1265"/>
      <c r="D7" s="1266"/>
      <c r="E7" s="1267"/>
      <c r="F7" s="1265"/>
      <c r="G7" s="1265"/>
      <c r="H7" s="1265"/>
      <c r="I7" s="1265"/>
      <c r="J7" s="1265"/>
      <c r="K7" s="1265"/>
      <c r="L7" s="1265"/>
      <c r="M7" s="1268"/>
      <c r="N7" s="4135"/>
    </row>
    <row r="8" spans="1:14" s="1251" customFormat="1" ht="11.85" customHeight="1">
      <c r="A8" s="4134"/>
      <c r="B8" s="1264"/>
      <c r="C8" s="1265"/>
      <c r="D8" s="1266"/>
      <c r="E8" s="1267"/>
      <c r="F8" s="1265"/>
      <c r="G8" s="1265" t="s">
        <v>1928</v>
      </c>
      <c r="H8" s="1265"/>
      <c r="I8" s="1265"/>
      <c r="J8" s="1265" t="s">
        <v>1929</v>
      </c>
      <c r="K8" s="1265"/>
      <c r="L8" s="1265"/>
      <c r="M8" s="1268"/>
      <c r="N8" s="4135"/>
    </row>
    <row r="9" spans="1:14" s="1251" customFormat="1" ht="11.85" customHeight="1">
      <c r="A9" s="4134"/>
      <c r="B9" s="1264" t="s">
        <v>639</v>
      </c>
      <c r="C9" s="1265" t="s">
        <v>784</v>
      </c>
      <c r="D9" s="1266"/>
      <c r="E9" s="1267" t="s">
        <v>1930</v>
      </c>
      <c r="F9" s="1265" t="s">
        <v>1931</v>
      </c>
      <c r="G9" s="1265" t="s">
        <v>1932</v>
      </c>
      <c r="H9" s="1265" t="s">
        <v>1933</v>
      </c>
      <c r="I9" s="1265" t="s">
        <v>1934</v>
      </c>
      <c r="J9" s="1265" t="s">
        <v>1935</v>
      </c>
      <c r="K9" s="1265" t="s">
        <v>1936</v>
      </c>
      <c r="L9" s="1265" t="s">
        <v>1929</v>
      </c>
      <c r="M9" s="1268" t="s">
        <v>639</v>
      </c>
      <c r="N9" s="4135"/>
    </row>
    <row r="10" spans="1:14" s="1251" customFormat="1" ht="11.85" customHeight="1">
      <c r="A10" s="4134"/>
      <c r="B10" s="1264" t="s">
        <v>642</v>
      </c>
      <c r="C10" s="1265" t="s">
        <v>788</v>
      </c>
      <c r="D10" s="1266"/>
      <c r="E10" s="1267"/>
      <c r="F10" s="1265" t="s">
        <v>1937</v>
      </c>
      <c r="G10" s="1265" t="s">
        <v>1938</v>
      </c>
      <c r="H10" s="1265" t="s">
        <v>1939</v>
      </c>
      <c r="I10" s="1265"/>
      <c r="J10" s="1265" t="s">
        <v>1940</v>
      </c>
      <c r="K10" s="1265"/>
      <c r="L10" s="1265"/>
      <c r="M10" s="1268" t="s">
        <v>642</v>
      </c>
      <c r="N10" s="4135"/>
    </row>
    <row r="11" spans="1:14" s="1251" customFormat="1" ht="11.85" customHeight="1" thickBot="1">
      <c r="A11" s="4134"/>
      <c r="B11" s="1269"/>
      <c r="C11" s="1270"/>
      <c r="D11" s="1271"/>
      <c r="E11" s="1272" t="s">
        <v>651</v>
      </c>
      <c r="F11" s="1265" t="s">
        <v>652</v>
      </c>
      <c r="G11" s="1265" t="s">
        <v>653</v>
      </c>
      <c r="H11" s="1265" t="s">
        <v>654</v>
      </c>
      <c r="I11" s="1265" t="s">
        <v>655</v>
      </c>
      <c r="J11" s="1265" t="s">
        <v>656</v>
      </c>
      <c r="K11" s="1265" t="s">
        <v>1087</v>
      </c>
      <c r="L11" s="1265" t="s">
        <v>1088</v>
      </c>
      <c r="M11" s="1273"/>
      <c r="N11" s="4135"/>
    </row>
    <row r="12" spans="1:14" s="1251" customFormat="1" ht="11.85" customHeight="1">
      <c r="A12" s="1353"/>
      <c r="B12" s="1274"/>
      <c r="C12" s="1275"/>
      <c r="D12" s="1259" t="s">
        <v>1941</v>
      </c>
      <c r="E12" s="1256"/>
      <c r="F12" s="1276"/>
      <c r="G12" s="1277"/>
      <c r="H12" s="1277"/>
      <c r="I12" s="1277"/>
      <c r="J12" s="1277"/>
      <c r="K12" s="1277"/>
      <c r="L12" s="1278"/>
      <c r="M12" s="1260"/>
      <c r="N12" s="4135"/>
    </row>
    <row r="13" spans="1:14" s="1251" customFormat="1" ht="11.25" customHeight="1">
      <c r="A13" s="1353"/>
      <c r="B13" s="1274"/>
      <c r="C13" s="1275"/>
      <c r="D13" s="1259" t="s">
        <v>1942</v>
      </c>
      <c r="E13" s="1256"/>
      <c r="F13" s="1279"/>
      <c r="G13" s="1275"/>
      <c r="H13" s="1275"/>
      <c r="I13" s="1275"/>
      <c r="J13" s="1275"/>
      <c r="K13" s="1275"/>
      <c r="L13" s="3228"/>
      <c r="M13" s="1260"/>
      <c r="N13" s="4135"/>
    </row>
    <row r="14" spans="1:14" s="1251" customFormat="1" ht="11.25" customHeight="1">
      <c r="A14" s="1353"/>
      <c r="B14" s="1280">
        <v>1</v>
      </c>
      <c r="C14" s="1270"/>
      <c r="D14" s="1262"/>
      <c r="E14" s="1262" t="s">
        <v>1943</v>
      </c>
      <c r="F14" s="1281">
        <v>99515</v>
      </c>
      <c r="G14" s="1282">
        <v>18423</v>
      </c>
      <c r="H14" s="1283">
        <v>16397</v>
      </c>
      <c r="I14" s="1283">
        <v>26328</v>
      </c>
      <c r="J14" s="836">
        <v>160663</v>
      </c>
      <c r="K14" s="836"/>
      <c r="L14" s="1364">
        <v>160663</v>
      </c>
      <c r="M14" s="1284">
        <v>1</v>
      </c>
      <c r="N14" s="4135"/>
    </row>
    <row r="15" spans="1:14" s="1251" customFormat="1" ht="11.25" customHeight="1">
      <c r="A15" s="1353"/>
      <c r="B15" s="1280">
        <v>2</v>
      </c>
      <c r="C15" s="1270"/>
      <c r="D15" s="1262"/>
      <c r="E15" s="1262" t="s">
        <v>1944</v>
      </c>
      <c r="F15" s="1281">
        <v>24471</v>
      </c>
      <c r="G15" s="1282">
        <v>4531</v>
      </c>
      <c r="H15" s="1283">
        <v>4031</v>
      </c>
      <c r="I15" s="1283">
        <v>6474</v>
      </c>
      <c r="J15" s="836">
        <v>39507</v>
      </c>
      <c r="K15" s="836"/>
      <c r="L15" s="1364">
        <v>39507</v>
      </c>
      <c r="M15" s="1284">
        <v>2</v>
      </c>
      <c r="N15" s="4135"/>
    </row>
    <row r="16" spans="1:14" s="1251" customFormat="1" ht="11.25" customHeight="1">
      <c r="A16" s="1353"/>
      <c r="B16" s="1280">
        <v>3</v>
      </c>
      <c r="C16" s="1270"/>
      <c r="D16" s="1262"/>
      <c r="E16" s="1262" t="s">
        <v>1945</v>
      </c>
      <c r="F16" s="1281">
        <v>22840</v>
      </c>
      <c r="G16" s="1282">
        <v>4229</v>
      </c>
      <c r="H16" s="1283">
        <v>3763</v>
      </c>
      <c r="I16" s="1283">
        <v>6042</v>
      </c>
      <c r="J16" s="836">
        <v>36874</v>
      </c>
      <c r="K16" s="836"/>
      <c r="L16" s="1364">
        <v>36874</v>
      </c>
      <c r="M16" s="1284">
        <v>3</v>
      </c>
      <c r="N16" s="4135"/>
    </row>
    <row r="17" spans="1:14" s="1251" customFormat="1" ht="11.25" customHeight="1">
      <c r="A17" s="1353"/>
      <c r="B17" s="1280">
        <v>4</v>
      </c>
      <c r="C17" s="1270"/>
      <c r="D17" s="1262"/>
      <c r="E17" s="1262" t="s">
        <v>1946</v>
      </c>
      <c r="F17" s="1281">
        <v>6527</v>
      </c>
      <c r="G17" s="1282">
        <v>1207</v>
      </c>
      <c r="H17" s="1283">
        <v>1076</v>
      </c>
      <c r="I17" s="1283">
        <v>1728</v>
      </c>
      <c r="J17" s="836">
        <v>10538</v>
      </c>
      <c r="K17" s="836"/>
      <c r="L17" s="1364">
        <v>10538</v>
      </c>
      <c r="M17" s="1284">
        <v>4</v>
      </c>
      <c r="N17" s="4135"/>
    </row>
    <row r="18" spans="1:14" s="1251" customFormat="1" ht="11.25" customHeight="1">
      <c r="A18" s="1353"/>
      <c r="B18" s="1280">
        <v>5</v>
      </c>
      <c r="C18" s="1270"/>
      <c r="D18" s="1262"/>
      <c r="E18" s="1262" t="s">
        <v>1680</v>
      </c>
      <c r="F18" s="1281">
        <v>9790</v>
      </c>
      <c r="G18" s="1285">
        <v>1813</v>
      </c>
      <c r="H18" s="1283">
        <v>1612</v>
      </c>
      <c r="I18" s="1283">
        <v>2590</v>
      </c>
      <c r="J18" s="836">
        <v>15805</v>
      </c>
      <c r="K18" s="836"/>
      <c r="L18" s="1364">
        <v>15805</v>
      </c>
      <c r="M18" s="1284">
        <v>5</v>
      </c>
      <c r="N18" s="4135"/>
    </row>
    <row r="19" spans="1:14" s="1251" customFormat="1" ht="11.25" customHeight="1">
      <c r="A19" s="1353"/>
      <c r="B19" s="1274"/>
      <c r="C19" s="1275"/>
      <c r="D19" s="1259" t="s">
        <v>1947</v>
      </c>
      <c r="E19" s="1256"/>
      <c r="F19" s="1286"/>
      <c r="G19" s="1287">
        <v>0</v>
      </c>
      <c r="H19" s="1287">
        <v>0</v>
      </c>
      <c r="I19" s="1287">
        <v>0</v>
      </c>
      <c r="J19" s="1288"/>
      <c r="K19" s="1288"/>
      <c r="L19" s="3229"/>
      <c r="M19" s="1260"/>
      <c r="N19" s="4135"/>
    </row>
    <row r="20" spans="1:14" s="1251" customFormat="1" ht="11.25" customHeight="1">
      <c r="A20" s="1353"/>
      <c r="B20" s="1280">
        <v>6</v>
      </c>
      <c r="C20" s="1270"/>
      <c r="D20" s="1262"/>
      <c r="E20" s="1262" t="s">
        <v>1948</v>
      </c>
      <c r="F20" s="1281">
        <v>48131</v>
      </c>
      <c r="G20" s="844">
        <v>381</v>
      </c>
      <c r="H20" s="844">
        <v>27125</v>
      </c>
      <c r="I20" s="844">
        <v>900</v>
      </c>
      <c r="J20" s="836">
        <v>76537</v>
      </c>
      <c r="K20" s="836"/>
      <c r="L20" s="1364">
        <v>76537</v>
      </c>
      <c r="M20" s="1284">
        <v>6</v>
      </c>
      <c r="N20" s="4135"/>
    </row>
    <row r="21" spans="1:14" s="1251" customFormat="1" ht="11.25" customHeight="1">
      <c r="A21" s="1353"/>
      <c r="B21" s="1280">
        <v>7</v>
      </c>
      <c r="C21" s="1270"/>
      <c r="D21" s="1262"/>
      <c r="E21" s="1262" t="s">
        <v>1949</v>
      </c>
      <c r="F21" s="1281">
        <v>12788</v>
      </c>
      <c r="G21" s="1282">
        <v>101</v>
      </c>
      <c r="H21" s="1283">
        <v>7210</v>
      </c>
      <c r="I21" s="1283">
        <v>239</v>
      </c>
      <c r="J21" s="836">
        <v>20338</v>
      </c>
      <c r="K21" s="836"/>
      <c r="L21" s="1364">
        <v>20338</v>
      </c>
      <c r="M21" s="1284">
        <v>7</v>
      </c>
      <c r="N21" s="4135"/>
    </row>
    <row r="22" spans="1:14" s="1251" customFormat="1" ht="11.25" customHeight="1">
      <c r="A22" s="1353"/>
      <c r="B22" s="1280">
        <v>8</v>
      </c>
      <c r="C22" s="1270"/>
      <c r="D22" s="1262"/>
      <c r="E22" s="1262" t="s">
        <v>1950</v>
      </c>
      <c r="F22" s="1281">
        <v>0</v>
      </c>
      <c r="G22" s="1282">
        <v>0</v>
      </c>
      <c r="H22" s="1283">
        <v>159</v>
      </c>
      <c r="I22" s="1283">
        <v>0</v>
      </c>
      <c r="J22" s="836">
        <v>159</v>
      </c>
      <c r="K22" s="836"/>
      <c r="L22" s="1364">
        <v>159</v>
      </c>
      <c r="M22" s="1284">
        <v>8</v>
      </c>
      <c r="N22" s="4135"/>
    </row>
    <row r="23" spans="1:14" s="1251" customFormat="1" ht="11.25" customHeight="1">
      <c r="A23" s="1353"/>
      <c r="B23" s="1280">
        <v>9</v>
      </c>
      <c r="C23" s="1270"/>
      <c r="D23" s="1262"/>
      <c r="E23" s="1262" t="s">
        <v>1951</v>
      </c>
      <c r="F23" s="1281">
        <v>0</v>
      </c>
      <c r="G23" s="1282">
        <v>0</v>
      </c>
      <c r="H23" s="1283">
        <v>42</v>
      </c>
      <c r="I23" s="1283">
        <v>0</v>
      </c>
      <c r="J23" s="836">
        <v>42</v>
      </c>
      <c r="K23" s="836"/>
      <c r="L23" s="1364">
        <v>42</v>
      </c>
      <c r="M23" s="1284">
        <v>9</v>
      </c>
      <c r="N23" s="4136">
        <v>45</v>
      </c>
    </row>
    <row r="24" spans="1:14" s="1251" customFormat="1" ht="11.25" customHeight="1">
      <c r="A24" s="1353"/>
      <c r="B24" s="1280">
        <v>10</v>
      </c>
      <c r="C24" s="1270"/>
      <c r="D24" s="1262"/>
      <c r="E24" s="1262" t="s">
        <v>1952</v>
      </c>
      <c r="F24" s="1281">
        <v>18583</v>
      </c>
      <c r="G24" s="1282">
        <v>920</v>
      </c>
      <c r="H24" s="1283">
        <v>11751</v>
      </c>
      <c r="I24" s="1283">
        <v>3102</v>
      </c>
      <c r="J24" s="836">
        <v>34356</v>
      </c>
      <c r="K24" s="836"/>
      <c r="L24" s="1364">
        <v>34356</v>
      </c>
      <c r="M24" s="1284">
        <v>10</v>
      </c>
      <c r="N24" s="4136"/>
    </row>
    <row r="25" spans="1:14" s="1251" customFormat="1" ht="11.25" customHeight="1">
      <c r="A25" s="1353"/>
      <c r="B25" s="1280">
        <v>11</v>
      </c>
      <c r="C25" s="1270"/>
      <c r="D25" s="1262"/>
      <c r="E25" s="1262" t="s">
        <v>1953</v>
      </c>
      <c r="F25" s="1281">
        <v>4933</v>
      </c>
      <c r="G25" s="1282">
        <v>244</v>
      </c>
      <c r="H25" s="1283">
        <v>3123</v>
      </c>
      <c r="I25" s="1283">
        <v>824</v>
      </c>
      <c r="J25" s="836">
        <v>9124</v>
      </c>
      <c r="K25" s="836"/>
      <c r="L25" s="1364">
        <v>9124</v>
      </c>
      <c r="M25" s="1284">
        <v>11</v>
      </c>
      <c r="N25" s="4136"/>
    </row>
    <row r="26" spans="1:14" s="1251" customFormat="1" ht="11.25" customHeight="1">
      <c r="A26" s="1353"/>
      <c r="B26" s="1280">
        <v>12</v>
      </c>
      <c r="C26" s="1270"/>
      <c r="D26" s="1262"/>
      <c r="E26" s="1262" t="s">
        <v>1954</v>
      </c>
      <c r="F26" s="1281">
        <v>5953</v>
      </c>
      <c r="G26" s="1282">
        <v>686</v>
      </c>
      <c r="H26" s="1283">
        <v>1138</v>
      </c>
      <c r="I26" s="1283">
        <v>550</v>
      </c>
      <c r="J26" s="836">
        <v>8327</v>
      </c>
      <c r="K26" s="836"/>
      <c r="L26" s="1364">
        <v>8327</v>
      </c>
      <c r="M26" s="1284">
        <v>12</v>
      </c>
      <c r="N26" s="4136"/>
    </row>
    <row r="27" spans="1:14" s="1251" customFormat="1" ht="11.25" customHeight="1">
      <c r="A27" s="1353"/>
      <c r="B27" s="1280">
        <v>13</v>
      </c>
      <c r="C27" s="1270"/>
      <c r="D27" s="1262"/>
      <c r="E27" s="1262" t="s">
        <v>1955</v>
      </c>
      <c r="F27" s="1281">
        <v>1578</v>
      </c>
      <c r="G27" s="1282">
        <v>182</v>
      </c>
      <c r="H27" s="1283">
        <v>293</v>
      </c>
      <c r="I27" s="1283">
        <v>145</v>
      </c>
      <c r="J27" s="836">
        <v>2198</v>
      </c>
      <c r="K27" s="836"/>
      <c r="L27" s="1364">
        <v>2198</v>
      </c>
      <c r="M27" s="1284">
        <v>13</v>
      </c>
      <c r="N27" s="4136"/>
    </row>
    <row r="28" spans="1:14" s="1251" customFormat="1" ht="11.25" customHeight="1">
      <c r="A28" s="1353"/>
      <c r="B28" s="1280">
        <v>14</v>
      </c>
      <c r="C28" s="1270"/>
      <c r="D28" s="1262"/>
      <c r="E28" s="1262" t="s">
        <v>1956</v>
      </c>
      <c r="F28" s="1281">
        <v>111916</v>
      </c>
      <c r="G28" s="1282">
        <v>31318</v>
      </c>
      <c r="H28" s="1283">
        <v>63415</v>
      </c>
      <c r="I28" s="1283">
        <v>13599</v>
      </c>
      <c r="J28" s="836">
        <v>220248</v>
      </c>
      <c r="K28" s="836"/>
      <c r="L28" s="1364">
        <v>220248</v>
      </c>
      <c r="M28" s="1284">
        <v>14</v>
      </c>
      <c r="N28" s="4136"/>
    </row>
    <row r="29" spans="1:14" s="1251" customFormat="1" ht="11.25" customHeight="1">
      <c r="A29" s="1353"/>
      <c r="B29" s="1280">
        <v>15</v>
      </c>
      <c r="C29" s="1270"/>
      <c r="D29" s="1262"/>
      <c r="E29" s="1262" t="s">
        <v>1957</v>
      </c>
      <c r="F29" s="1281">
        <v>29749</v>
      </c>
      <c r="G29" s="1282">
        <v>8325</v>
      </c>
      <c r="H29" s="1283">
        <v>16867</v>
      </c>
      <c r="I29" s="1283">
        <v>3616</v>
      </c>
      <c r="J29" s="836">
        <v>58557</v>
      </c>
      <c r="K29" s="836"/>
      <c r="L29" s="1364">
        <v>58557</v>
      </c>
      <c r="M29" s="1284">
        <v>15</v>
      </c>
      <c r="N29" s="4136"/>
    </row>
    <row r="30" spans="1:14" s="1251" customFormat="1" ht="11.25" customHeight="1">
      <c r="A30" s="1353"/>
      <c r="B30" s="1280">
        <v>16</v>
      </c>
      <c r="C30" s="1270"/>
      <c r="D30" s="1262"/>
      <c r="E30" s="1262" t="s">
        <v>1958</v>
      </c>
      <c r="F30" s="1281">
        <v>1096</v>
      </c>
      <c r="G30" s="1282">
        <v>581</v>
      </c>
      <c r="H30" s="1283">
        <v>9520</v>
      </c>
      <c r="I30" s="1283">
        <v>1481</v>
      </c>
      <c r="J30" s="836">
        <v>12678</v>
      </c>
      <c r="K30" s="836"/>
      <c r="L30" s="1364">
        <v>12678</v>
      </c>
      <c r="M30" s="1284">
        <v>16</v>
      </c>
      <c r="N30" s="4136"/>
    </row>
    <row r="31" spans="1:14" s="1251" customFormat="1" ht="11.25" customHeight="1">
      <c r="A31" s="1353"/>
      <c r="B31" s="1280">
        <v>17</v>
      </c>
      <c r="C31" s="1270"/>
      <c r="D31" s="1262"/>
      <c r="E31" s="1262" t="s">
        <v>1959</v>
      </c>
      <c r="F31" s="1281">
        <v>296</v>
      </c>
      <c r="G31" s="1282">
        <v>153</v>
      </c>
      <c r="H31" s="1283">
        <v>2530</v>
      </c>
      <c r="I31" s="1283">
        <v>394</v>
      </c>
      <c r="J31" s="836">
        <v>3373</v>
      </c>
      <c r="K31" s="836"/>
      <c r="L31" s="1364">
        <v>3373</v>
      </c>
      <c r="M31" s="1284">
        <v>17</v>
      </c>
      <c r="N31" s="4136"/>
    </row>
    <row r="32" spans="1:14" s="1251" customFormat="1" ht="11.25" customHeight="1">
      <c r="A32" s="1353"/>
      <c r="B32" s="1280">
        <v>18</v>
      </c>
      <c r="C32" s="1270"/>
      <c r="D32" s="1262"/>
      <c r="E32" s="1262" t="s">
        <v>1960</v>
      </c>
      <c r="F32" s="1281">
        <v>0</v>
      </c>
      <c r="G32" s="1282">
        <v>0</v>
      </c>
      <c r="H32" s="1283">
        <v>0</v>
      </c>
      <c r="I32" s="1283">
        <v>0</v>
      </c>
      <c r="J32" s="836">
        <v>0</v>
      </c>
      <c r="K32" s="836"/>
      <c r="L32" s="1364">
        <v>0</v>
      </c>
      <c r="M32" s="1284">
        <v>18</v>
      </c>
      <c r="N32" s="4136"/>
    </row>
    <row r="33" spans="1:14" s="1251" customFormat="1" ht="11.25" customHeight="1">
      <c r="A33" s="1353"/>
      <c r="B33" s="1280">
        <v>19</v>
      </c>
      <c r="C33" s="1270"/>
      <c r="D33" s="1262"/>
      <c r="E33" s="1262" t="s">
        <v>1961</v>
      </c>
      <c r="F33" s="1281">
        <v>0</v>
      </c>
      <c r="G33" s="1282">
        <v>0</v>
      </c>
      <c r="H33" s="1283">
        <v>0</v>
      </c>
      <c r="I33" s="1283">
        <v>0</v>
      </c>
      <c r="J33" s="836">
        <v>0</v>
      </c>
      <c r="K33" s="836"/>
      <c r="L33" s="1364">
        <v>0</v>
      </c>
      <c r="M33" s="1284">
        <v>19</v>
      </c>
      <c r="N33" s="4136"/>
    </row>
    <row r="34" spans="1:14" s="1251" customFormat="1" ht="11.25" customHeight="1">
      <c r="A34" s="4137"/>
      <c r="B34" s="1280">
        <v>20</v>
      </c>
      <c r="C34" s="1270"/>
      <c r="D34" s="1262"/>
      <c r="E34" s="1262" t="s">
        <v>1962</v>
      </c>
      <c r="F34" s="1281">
        <v>0</v>
      </c>
      <c r="G34" s="1282">
        <v>0</v>
      </c>
      <c r="H34" s="1283">
        <v>0</v>
      </c>
      <c r="I34" s="1283">
        <v>0</v>
      </c>
      <c r="J34" s="836">
        <v>0</v>
      </c>
      <c r="K34" s="836"/>
      <c r="L34" s="1364">
        <v>0</v>
      </c>
      <c r="M34" s="1284">
        <v>20</v>
      </c>
      <c r="N34" s="4136"/>
    </row>
    <row r="35" spans="1:14" s="1251" customFormat="1" ht="11.25" customHeight="1">
      <c r="A35" s="4137"/>
      <c r="B35" s="1280">
        <v>21</v>
      </c>
      <c r="C35" s="1270"/>
      <c r="D35" s="1262"/>
      <c r="E35" s="1262" t="s">
        <v>1963</v>
      </c>
      <c r="F35" s="1281">
        <v>48053</v>
      </c>
      <c r="G35" s="1282">
        <v>13384</v>
      </c>
      <c r="H35" s="1283">
        <v>22098</v>
      </c>
      <c r="I35" s="1283">
        <v>3296</v>
      </c>
      <c r="J35" s="836">
        <v>86831</v>
      </c>
      <c r="K35" s="836"/>
      <c r="L35" s="1364">
        <v>86831</v>
      </c>
      <c r="M35" s="1284">
        <v>21</v>
      </c>
      <c r="N35" s="4136"/>
    </row>
    <row r="36" spans="1:14" s="1251" customFormat="1" ht="11.25" customHeight="1">
      <c r="A36" s="4137"/>
      <c r="B36" s="1280">
        <v>22</v>
      </c>
      <c r="C36" s="1270"/>
      <c r="D36" s="1262"/>
      <c r="E36" s="1262" t="s">
        <v>1964</v>
      </c>
      <c r="F36" s="1281">
        <v>12772</v>
      </c>
      <c r="G36" s="1282">
        <v>3558</v>
      </c>
      <c r="H36" s="1283">
        <v>5874</v>
      </c>
      <c r="I36" s="1283">
        <v>876</v>
      </c>
      <c r="J36" s="836">
        <v>23080</v>
      </c>
      <c r="K36" s="836"/>
      <c r="L36" s="1364">
        <v>23080</v>
      </c>
      <c r="M36" s="1284">
        <v>22</v>
      </c>
      <c r="N36" s="4136"/>
    </row>
    <row r="37" spans="1:14" s="1251" customFormat="1" ht="11.25" customHeight="1">
      <c r="A37" s="4137"/>
      <c r="B37" s="1280">
        <v>23</v>
      </c>
      <c r="C37" s="1270"/>
      <c r="D37" s="1262"/>
      <c r="E37" s="1262" t="s">
        <v>1597</v>
      </c>
      <c r="F37" s="1281">
        <v>22848</v>
      </c>
      <c r="G37" s="1282">
        <v>12015</v>
      </c>
      <c r="H37" s="1283">
        <v>-4507</v>
      </c>
      <c r="I37" s="1283">
        <v>3</v>
      </c>
      <c r="J37" s="836">
        <v>30359</v>
      </c>
      <c r="K37" s="836"/>
      <c r="L37" s="1364">
        <v>30359</v>
      </c>
      <c r="M37" s="1284">
        <v>23</v>
      </c>
      <c r="N37" s="4136"/>
    </row>
    <row r="38" spans="1:14" s="1251" customFormat="1" ht="11.25" customHeight="1">
      <c r="A38" s="4137"/>
      <c r="B38" s="1280">
        <v>24</v>
      </c>
      <c r="C38" s="1270"/>
      <c r="D38" s="1262"/>
      <c r="E38" s="1262" t="s">
        <v>1965</v>
      </c>
      <c r="F38" s="1281">
        <v>94</v>
      </c>
      <c r="G38" s="1282">
        <v>229</v>
      </c>
      <c r="H38" s="1283">
        <v>875</v>
      </c>
      <c r="I38" s="1283">
        <v>0</v>
      </c>
      <c r="J38" s="836">
        <v>1198</v>
      </c>
      <c r="K38" s="836"/>
      <c r="L38" s="1364">
        <v>1198</v>
      </c>
      <c r="M38" s="1284">
        <v>24</v>
      </c>
      <c r="N38" s="4136"/>
    </row>
    <row r="39" spans="1:14" s="1251" customFormat="1" ht="11.25" customHeight="1">
      <c r="A39" s="4137"/>
      <c r="B39" s="1280">
        <v>25</v>
      </c>
      <c r="C39" s="1270"/>
      <c r="D39" s="1262"/>
      <c r="E39" s="1262" t="s">
        <v>1966</v>
      </c>
      <c r="F39" s="1281">
        <v>1297</v>
      </c>
      <c r="G39" s="1282">
        <v>20</v>
      </c>
      <c r="H39" s="1283">
        <v>631</v>
      </c>
      <c r="I39" s="1283">
        <v>0</v>
      </c>
      <c r="J39" s="836">
        <v>1948</v>
      </c>
      <c r="K39" s="836"/>
      <c r="L39" s="1364">
        <v>1948</v>
      </c>
      <c r="M39" s="1284">
        <v>25</v>
      </c>
      <c r="N39" s="4136"/>
    </row>
    <row r="40" spans="1:14" s="1251" customFormat="1" ht="11.25" customHeight="1">
      <c r="A40" s="4137"/>
      <c r="B40" s="1280">
        <v>26</v>
      </c>
      <c r="C40" s="1270"/>
      <c r="D40" s="1262"/>
      <c r="E40" s="1262" t="s">
        <v>1967</v>
      </c>
      <c r="F40" s="1281">
        <v>345</v>
      </c>
      <c r="G40" s="1282">
        <v>5</v>
      </c>
      <c r="H40" s="1283">
        <v>168</v>
      </c>
      <c r="I40" s="1283">
        <v>0</v>
      </c>
      <c r="J40" s="836">
        <v>518</v>
      </c>
      <c r="K40" s="836"/>
      <c r="L40" s="1364">
        <v>518</v>
      </c>
      <c r="M40" s="1284">
        <v>26</v>
      </c>
      <c r="N40" s="4136"/>
    </row>
    <row r="41" spans="1:14" s="1251" customFormat="1" ht="11.25" customHeight="1">
      <c r="A41" s="4137"/>
      <c r="B41" s="1280">
        <v>27</v>
      </c>
      <c r="C41" s="1270"/>
      <c r="D41" s="1262"/>
      <c r="E41" s="1262" t="s">
        <v>1968</v>
      </c>
      <c r="F41" s="1281">
        <v>337</v>
      </c>
      <c r="G41" s="1282">
        <v>254</v>
      </c>
      <c r="H41" s="1283">
        <v>34622</v>
      </c>
      <c r="I41" s="1283">
        <v>9</v>
      </c>
      <c r="J41" s="836">
        <v>35222</v>
      </c>
      <c r="K41" s="836"/>
      <c r="L41" s="1364">
        <v>35222</v>
      </c>
      <c r="M41" s="1284">
        <v>27</v>
      </c>
      <c r="N41" s="4136"/>
    </row>
    <row r="42" spans="1:14" s="1251" customFormat="1" ht="11.25" customHeight="1">
      <c r="A42" s="4137"/>
      <c r="B42" s="1280">
        <v>28</v>
      </c>
      <c r="C42" s="1270"/>
      <c r="D42" s="1262"/>
      <c r="E42" s="1262" t="s">
        <v>1969</v>
      </c>
      <c r="F42" s="1281">
        <v>1856</v>
      </c>
      <c r="G42" s="1282">
        <v>2186</v>
      </c>
      <c r="H42" s="1283">
        <v>8531</v>
      </c>
      <c r="I42" s="1283">
        <v>0</v>
      </c>
      <c r="J42" s="836">
        <v>12573</v>
      </c>
      <c r="K42" s="836"/>
      <c r="L42" s="1364">
        <v>12573</v>
      </c>
      <c r="M42" s="1284">
        <v>28</v>
      </c>
      <c r="N42" s="4136"/>
    </row>
    <row r="43" spans="1:14" s="1251" customFormat="1" ht="11.25" customHeight="1">
      <c r="A43" s="4137"/>
      <c r="B43" s="1280">
        <v>29</v>
      </c>
      <c r="C43" s="1270"/>
      <c r="D43" s="1262"/>
      <c r="E43" s="1262" t="s">
        <v>1970</v>
      </c>
      <c r="F43" s="1281">
        <v>428</v>
      </c>
      <c r="G43" s="1282">
        <v>504</v>
      </c>
      <c r="H43" s="1283">
        <v>1968</v>
      </c>
      <c r="I43" s="1283">
        <v>0</v>
      </c>
      <c r="J43" s="836">
        <v>2900</v>
      </c>
      <c r="K43" s="1289" t="s">
        <v>766</v>
      </c>
      <c r="L43" s="1364">
        <v>2900</v>
      </c>
      <c r="M43" s="1284">
        <v>29</v>
      </c>
      <c r="N43" s="4136"/>
    </row>
    <row r="44" spans="1:14" s="1251" customFormat="1" ht="11.25" customHeight="1" thickBot="1">
      <c r="A44" s="4137"/>
      <c r="B44" s="1290">
        <v>30</v>
      </c>
      <c r="C44" s="1291"/>
      <c r="D44" s="1292"/>
      <c r="E44" s="1292" t="s">
        <v>1971</v>
      </c>
      <c r="F44" s="1293">
        <v>2474</v>
      </c>
      <c r="G44" s="1294">
        <v>2915</v>
      </c>
      <c r="H44" s="1295">
        <v>11373</v>
      </c>
      <c r="I44" s="1295">
        <v>0</v>
      </c>
      <c r="J44" s="1296">
        <v>16762</v>
      </c>
      <c r="K44" s="1296"/>
      <c r="L44" s="3230">
        <v>16762</v>
      </c>
      <c r="M44" s="1297">
        <v>30</v>
      </c>
      <c r="N44" s="4136"/>
    </row>
    <row r="45" spans="1:14" s="1251" customFormat="1" ht="4.5" customHeight="1">
      <c r="A45" s="1378"/>
      <c r="B45" s="1298"/>
      <c r="C45" s="1259"/>
      <c r="D45" s="1259"/>
      <c r="E45" s="1259"/>
      <c r="F45" s="1299"/>
      <c r="G45" s="1299"/>
      <c r="H45" s="1299"/>
      <c r="I45" s="1299"/>
      <c r="J45" s="1299"/>
      <c r="K45" s="1299"/>
      <c r="L45" s="1299"/>
      <c r="M45" s="1298"/>
      <c r="N45" s="1390"/>
    </row>
    <row r="46" spans="1:14" s="1251" customFormat="1" ht="24.75" customHeight="1">
      <c r="A46" s="4134"/>
      <c r="B46" s="1300" t="s">
        <v>1972</v>
      </c>
      <c r="C46" s="1301"/>
      <c r="D46" s="1301"/>
      <c r="E46" s="1301"/>
      <c r="F46" s="1302"/>
      <c r="G46" s="1302"/>
      <c r="H46" s="1302"/>
      <c r="I46" s="1302"/>
      <c r="J46" s="1302"/>
      <c r="K46" s="1302"/>
      <c r="L46" s="1302"/>
      <c r="M46" s="1303"/>
      <c r="N46" s="4135">
        <v>46</v>
      </c>
    </row>
    <row r="47" spans="1:14" s="1251" customFormat="1" ht="12" customHeight="1">
      <c r="A47" s="4134"/>
      <c r="B47" s="1304" t="s">
        <v>710</v>
      </c>
      <c r="C47" s="1305"/>
      <c r="D47" s="1305"/>
      <c r="E47" s="1305"/>
      <c r="F47" s="1306"/>
      <c r="G47" s="1306"/>
      <c r="H47" s="1306"/>
      <c r="I47" s="1306"/>
      <c r="J47" s="1306"/>
      <c r="K47" s="1306"/>
      <c r="L47" s="1306"/>
      <c r="M47" s="1307"/>
      <c r="N47" s="4135"/>
    </row>
    <row r="48" spans="1:14" s="1251" customFormat="1" ht="12" customHeight="1">
      <c r="A48" s="4134"/>
      <c r="B48" s="1308"/>
      <c r="C48" s="1309"/>
      <c r="D48" s="1309"/>
      <c r="E48" s="1309"/>
      <c r="F48" s="1309"/>
      <c r="G48" s="1309"/>
      <c r="H48" s="1309"/>
      <c r="I48" s="1309"/>
      <c r="J48" s="1309"/>
      <c r="K48" s="1309"/>
      <c r="L48" s="1309"/>
      <c r="M48" s="1310"/>
      <c r="N48" s="4135"/>
    </row>
    <row r="49" spans="1:14" s="1251" customFormat="1" ht="12" customHeight="1">
      <c r="A49" s="4134"/>
      <c r="B49" s="1311"/>
      <c r="C49" s="1312"/>
      <c r="D49" s="1313"/>
      <c r="E49" s="1314"/>
      <c r="F49" s="1312"/>
      <c r="G49" s="1312"/>
      <c r="H49" s="1312"/>
      <c r="I49" s="1312"/>
      <c r="J49" s="1312"/>
      <c r="K49" s="1312"/>
      <c r="L49" s="1312"/>
      <c r="M49" s="1315"/>
      <c r="N49" s="4135"/>
    </row>
    <row r="50" spans="1:14" s="1251" customFormat="1" ht="12" customHeight="1">
      <c r="A50" s="4134"/>
      <c r="B50" s="1311"/>
      <c r="C50" s="1312"/>
      <c r="D50" s="1313"/>
      <c r="E50" s="1314"/>
      <c r="F50" s="1312"/>
      <c r="G50" s="1312" t="s">
        <v>1928</v>
      </c>
      <c r="H50" s="1312"/>
      <c r="I50" s="1312"/>
      <c r="J50" s="1312" t="s">
        <v>1929</v>
      </c>
      <c r="K50" s="1312"/>
      <c r="L50" s="1312"/>
      <c r="M50" s="1315"/>
      <c r="N50" s="4135"/>
    </row>
    <row r="51" spans="1:14" s="1251" customFormat="1" ht="12" customHeight="1">
      <c r="A51" s="4134"/>
      <c r="B51" s="1311" t="s">
        <v>639</v>
      </c>
      <c r="C51" s="1312" t="s">
        <v>784</v>
      </c>
      <c r="D51" s="1313"/>
      <c r="E51" s="1314" t="s">
        <v>1930</v>
      </c>
      <c r="F51" s="1312" t="s">
        <v>1931</v>
      </c>
      <c r="G51" s="1312" t="s">
        <v>1932</v>
      </c>
      <c r="H51" s="1312" t="s">
        <v>1933</v>
      </c>
      <c r="I51" s="1312" t="s">
        <v>1934</v>
      </c>
      <c r="J51" s="1312" t="s">
        <v>1935</v>
      </c>
      <c r="K51" s="1312" t="s">
        <v>1936</v>
      </c>
      <c r="L51" s="1312" t="s">
        <v>1929</v>
      </c>
      <c r="M51" s="1315" t="s">
        <v>639</v>
      </c>
      <c r="N51" s="4135"/>
    </row>
    <row r="52" spans="1:14" s="1251" customFormat="1" ht="12" customHeight="1">
      <c r="A52" s="4134"/>
      <c r="B52" s="1311" t="s">
        <v>642</v>
      </c>
      <c r="C52" s="1312" t="s">
        <v>788</v>
      </c>
      <c r="D52" s="1313"/>
      <c r="E52" s="1314"/>
      <c r="F52" s="1312" t="s">
        <v>1937</v>
      </c>
      <c r="G52" s="1312" t="s">
        <v>1938</v>
      </c>
      <c r="H52" s="1312" t="s">
        <v>1939</v>
      </c>
      <c r="I52" s="1312"/>
      <c r="J52" s="1312" t="s">
        <v>1940</v>
      </c>
      <c r="K52" s="1312"/>
      <c r="L52" s="1312"/>
      <c r="M52" s="1315" t="s">
        <v>642</v>
      </c>
      <c r="N52" s="4135"/>
    </row>
    <row r="53" spans="1:14" s="1251" customFormat="1" ht="12" customHeight="1" thickBot="1">
      <c r="A53" s="4134"/>
      <c r="B53" s="1316"/>
      <c r="C53" s="1317"/>
      <c r="D53" s="1318"/>
      <c r="E53" s="1319" t="s">
        <v>651</v>
      </c>
      <c r="F53" s="1312" t="s">
        <v>652</v>
      </c>
      <c r="G53" s="1312" t="s">
        <v>653</v>
      </c>
      <c r="H53" s="1312" t="s">
        <v>654</v>
      </c>
      <c r="I53" s="1312" t="s">
        <v>655</v>
      </c>
      <c r="J53" s="1312" t="s">
        <v>656</v>
      </c>
      <c r="K53" s="1312" t="s">
        <v>1087</v>
      </c>
      <c r="L53" s="1312" t="s">
        <v>1088</v>
      </c>
      <c r="M53" s="1320"/>
      <c r="N53" s="4135"/>
    </row>
    <row r="54" spans="1:14" s="1251" customFormat="1" ht="12" customHeight="1">
      <c r="A54" s="4134"/>
      <c r="B54" s="1321"/>
      <c r="C54" s="1322"/>
      <c r="D54" s="1323" t="s">
        <v>1973</v>
      </c>
      <c r="E54" s="1324"/>
      <c r="F54" s="1325"/>
      <c r="G54" s="1326"/>
      <c r="H54" s="1326"/>
      <c r="I54" s="1326"/>
      <c r="J54" s="1326"/>
      <c r="K54" s="1326"/>
      <c r="L54" s="1327"/>
      <c r="M54" s="1328"/>
      <c r="N54" s="4135"/>
    </row>
    <row r="55" spans="1:14" s="1251" customFormat="1" ht="12" customHeight="1">
      <c r="A55" s="4134"/>
      <c r="B55" s="1329">
        <v>101</v>
      </c>
      <c r="C55" s="1330"/>
      <c r="D55" s="1331"/>
      <c r="E55" s="1309" t="s">
        <v>1974</v>
      </c>
      <c r="F55" s="1281">
        <v>1063</v>
      </c>
      <c r="G55" s="1282">
        <v>309</v>
      </c>
      <c r="H55" s="1283">
        <v>6998</v>
      </c>
      <c r="I55" s="1283">
        <v>0</v>
      </c>
      <c r="J55" s="836">
        <v>8370</v>
      </c>
      <c r="K55" s="1332"/>
      <c r="L55" s="1364">
        <v>8370</v>
      </c>
      <c r="M55" s="1333">
        <v>101</v>
      </c>
      <c r="N55" s="4135"/>
    </row>
    <row r="56" spans="1:14" s="1251" customFormat="1" ht="12" customHeight="1">
      <c r="A56" s="4134"/>
      <c r="B56" s="1329">
        <f t="shared" ref="B56:B66" si="0">B55+1</f>
        <v>102</v>
      </c>
      <c r="C56" s="1330"/>
      <c r="D56" s="1331"/>
      <c r="E56" s="1309" t="s">
        <v>1975</v>
      </c>
      <c r="F56" s="1281">
        <v>7496</v>
      </c>
      <c r="G56" s="1282">
        <v>1267</v>
      </c>
      <c r="H56" s="1283">
        <v>3343</v>
      </c>
      <c r="I56" s="1283">
        <v>11</v>
      </c>
      <c r="J56" s="836">
        <v>12117</v>
      </c>
      <c r="K56" s="1332"/>
      <c r="L56" s="1364">
        <v>12117</v>
      </c>
      <c r="M56" s="1333">
        <f t="shared" ref="M56:M66" si="1">M55+1</f>
        <v>102</v>
      </c>
      <c r="N56" s="4135"/>
    </row>
    <row r="57" spans="1:14" s="1251" customFormat="1" ht="12" customHeight="1">
      <c r="A57" s="4134"/>
      <c r="B57" s="1329">
        <f t="shared" si="0"/>
        <v>103</v>
      </c>
      <c r="C57" s="1330"/>
      <c r="D57" s="1331"/>
      <c r="E57" s="1309" t="s">
        <v>1976</v>
      </c>
      <c r="F57" s="1281">
        <v>0</v>
      </c>
      <c r="G57" s="1282">
        <v>0</v>
      </c>
      <c r="H57" s="1283">
        <v>0</v>
      </c>
      <c r="I57" s="1283">
        <v>0</v>
      </c>
      <c r="J57" s="836">
        <v>0</v>
      </c>
      <c r="K57" s="1289" t="s">
        <v>766</v>
      </c>
      <c r="L57" s="1364">
        <v>0</v>
      </c>
      <c r="M57" s="1333">
        <f t="shared" si="1"/>
        <v>103</v>
      </c>
      <c r="N57" s="4135"/>
    </row>
    <row r="58" spans="1:14" s="1251" customFormat="1" ht="12" customHeight="1">
      <c r="A58" s="4134"/>
      <c r="B58" s="1329">
        <f t="shared" si="0"/>
        <v>104</v>
      </c>
      <c r="C58" s="1334"/>
      <c r="D58" s="1331"/>
      <c r="E58" s="1309" t="s">
        <v>1977</v>
      </c>
      <c r="F58" s="1281">
        <v>243</v>
      </c>
      <c r="G58" s="1282">
        <v>17</v>
      </c>
      <c r="H58" s="1283">
        <v>689</v>
      </c>
      <c r="I58" s="1283">
        <v>0</v>
      </c>
      <c r="J58" s="836">
        <v>949</v>
      </c>
      <c r="K58" s="1289" t="s">
        <v>766</v>
      </c>
      <c r="L58" s="1364">
        <v>949</v>
      </c>
      <c r="M58" s="1333">
        <f t="shared" si="1"/>
        <v>104</v>
      </c>
      <c r="N58" s="4135"/>
    </row>
    <row r="59" spans="1:14" s="1251" customFormat="1" ht="12" customHeight="1">
      <c r="A59" s="4134"/>
      <c r="B59" s="1329">
        <f t="shared" si="0"/>
        <v>105</v>
      </c>
      <c r="C59" s="1334"/>
      <c r="D59" s="1331"/>
      <c r="E59" s="1309" t="s">
        <v>1978</v>
      </c>
      <c r="F59" s="1281">
        <v>4155</v>
      </c>
      <c r="G59" s="1282">
        <v>1261</v>
      </c>
      <c r="H59" s="1283">
        <v>0</v>
      </c>
      <c r="I59" s="1283">
        <v>0</v>
      </c>
      <c r="J59" s="836">
        <v>5416</v>
      </c>
      <c r="K59" s="1289" t="s">
        <v>766</v>
      </c>
      <c r="L59" s="1364">
        <v>5416</v>
      </c>
      <c r="M59" s="1333">
        <f t="shared" si="1"/>
        <v>105</v>
      </c>
      <c r="N59" s="4135"/>
    </row>
    <row r="60" spans="1:14" s="1251" customFormat="1" ht="12" customHeight="1">
      <c r="A60" s="4134"/>
      <c r="B60" s="1329">
        <f t="shared" si="0"/>
        <v>106</v>
      </c>
      <c r="C60" s="1334"/>
      <c r="D60" s="1331"/>
      <c r="E60" s="1309" t="s">
        <v>1596</v>
      </c>
      <c r="F60" s="1281">
        <v>0</v>
      </c>
      <c r="G60" s="1282">
        <v>924</v>
      </c>
      <c r="H60" s="1283">
        <v>1203</v>
      </c>
      <c r="I60" s="1283">
        <v>0</v>
      </c>
      <c r="J60" s="836">
        <v>2127</v>
      </c>
      <c r="K60" s="1289" t="s">
        <v>766</v>
      </c>
      <c r="L60" s="1364">
        <v>2127</v>
      </c>
      <c r="M60" s="1333">
        <f t="shared" si="1"/>
        <v>106</v>
      </c>
      <c r="N60" s="4135"/>
    </row>
    <row r="61" spans="1:14" s="1251" customFormat="1" ht="12" customHeight="1">
      <c r="A61" s="4134"/>
      <c r="B61" s="1329">
        <f t="shared" si="0"/>
        <v>107</v>
      </c>
      <c r="C61" s="1334"/>
      <c r="D61" s="1331"/>
      <c r="E61" s="1309" t="s">
        <v>1979</v>
      </c>
      <c r="F61" s="1281">
        <v>0</v>
      </c>
      <c r="G61" s="1282">
        <v>0</v>
      </c>
      <c r="H61" s="1283">
        <v>0</v>
      </c>
      <c r="I61" s="1283">
        <v>0</v>
      </c>
      <c r="J61" s="836">
        <v>0</v>
      </c>
      <c r="K61" s="1289" t="s">
        <v>766</v>
      </c>
      <c r="L61" s="1364">
        <v>0</v>
      </c>
      <c r="M61" s="1333">
        <f t="shared" si="1"/>
        <v>107</v>
      </c>
      <c r="N61" s="4135"/>
    </row>
    <row r="62" spans="1:14" s="1251" customFormat="1" ht="12" customHeight="1">
      <c r="A62" s="1353"/>
      <c r="B62" s="1329">
        <f t="shared" si="0"/>
        <v>108</v>
      </c>
      <c r="C62" s="1334"/>
      <c r="D62" s="1331"/>
      <c r="E62" s="1309" t="s">
        <v>1980</v>
      </c>
      <c r="F62" s="1281">
        <v>0</v>
      </c>
      <c r="G62" s="1282">
        <v>0</v>
      </c>
      <c r="H62" s="1283">
        <v>0</v>
      </c>
      <c r="I62" s="1283">
        <v>0</v>
      </c>
      <c r="J62" s="836">
        <v>0</v>
      </c>
      <c r="K62" s="1289" t="s">
        <v>766</v>
      </c>
      <c r="L62" s="1364">
        <v>0</v>
      </c>
      <c r="M62" s="1333">
        <f t="shared" si="1"/>
        <v>108</v>
      </c>
      <c r="N62" s="4135"/>
    </row>
    <row r="63" spans="1:14" s="1251" customFormat="1" ht="12" customHeight="1">
      <c r="A63" s="1353"/>
      <c r="B63" s="1329">
        <f t="shared" si="0"/>
        <v>109</v>
      </c>
      <c r="C63" s="1334"/>
      <c r="D63" s="1331"/>
      <c r="E63" s="1309" t="s">
        <v>1602</v>
      </c>
      <c r="F63" s="1281">
        <v>4349</v>
      </c>
      <c r="G63" s="1282">
        <v>31593</v>
      </c>
      <c r="H63" s="1283">
        <v>6779</v>
      </c>
      <c r="I63" s="1283">
        <v>1</v>
      </c>
      <c r="J63" s="836">
        <v>42722</v>
      </c>
      <c r="K63" s="1332"/>
      <c r="L63" s="1364">
        <v>42722</v>
      </c>
      <c r="M63" s="1333">
        <f t="shared" si="1"/>
        <v>109</v>
      </c>
      <c r="N63" s="4135"/>
    </row>
    <row r="64" spans="1:14" s="1251" customFormat="1" ht="12" customHeight="1">
      <c r="A64" s="1353"/>
      <c r="B64" s="1329">
        <f t="shared" si="0"/>
        <v>110</v>
      </c>
      <c r="C64" s="1334"/>
      <c r="D64" s="1331"/>
      <c r="E64" s="1309" t="s">
        <v>1981</v>
      </c>
      <c r="F64" s="1281">
        <v>0</v>
      </c>
      <c r="G64" s="1282">
        <v>42839</v>
      </c>
      <c r="H64" s="1283">
        <v>8781</v>
      </c>
      <c r="I64" s="1283">
        <v>6097</v>
      </c>
      <c r="J64" s="836">
        <v>57717</v>
      </c>
      <c r="K64" s="1332"/>
      <c r="L64" s="1364">
        <v>57717</v>
      </c>
      <c r="M64" s="1333">
        <f t="shared" si="1"/>
        <v>110</v>
      </c>
      <c r="N64" s="4135"/>
    </row>
    <row r="65" spans="1:14" s="1251" customFormat="1" ht="12" customHeight="1">
      <c r="A65" s="1353"/>
      <c r="B65" s="1329">
        <f t="shared" si="0"/>
        <v>111</v>
      </c>
      <c r="C65" s="1334"/>
      <c r="D65" s="1331"/>
      <c r="E65" s="1309" t="s">
        <v>1982</v>
      </c>
      <c r="F65" s="1281">
        <v>13606</v>
      </c>
      <c r="G65" s="1282">
        <v>672</v>
      </c>
      <c r="H65" s="1283">
        <v>2731</v>
      </c>
      <c r="I65" s="1283">
        <v>1288</v>
      </c>
      <c r="J65" s="836">
        <v>18297</v>
      </c>
      <c r="K65" s="1332"/>
      <c r="L65" s="1364">
        <v>18297</v>
      </c>
      <c r="M65" s="1333">
        <f t="shared" si="1"/>
        <v>111</v>
      </c>
      <c r="N65" s="4135"/>
    </row>
    <row r="66" spans="1:14" s="1251" customFormat="1" ht="12" customHeight="1">
      <c r="A66" s="1353"/>
      <c r="B66" s="1329">
        <f t="shared" si="0"/>
        <v>112</v>
      </c>
      <c r="C66" s="1334"/>
      <c r="D66" s="1331"/>
      <c r="E66" s="1309" t="s">
        <v>1983</v>
      </c>
      <c r="F66" s="1335" t="s">
        <v>766</v>
      </c>
      <c r="G66" s="1289" t="s">
        <v>766</v>
      </c>
      <c r="H66" s="1289" t="s">
        <v>766</v>
      </c>
      <c r="I66" s="1283">
        <v>132510</v>
      </c>
      <c r="J66" s="836">
        <v>132510</v>
      </c>
      <c r="K66" s="1332"/>
      <c r="L66" s="1364">
        <v>132510</v>
      </c>
      <c r="M66" s="1333">
        <f t="shared" si="1"/>
        <v>112</v>
      </c>
      <c r="N66" s="4135"/>
    </row>
    <row r="67" spans="1:14" s="1251" customFormat="1" ht="12" customHeight="1">
      <c r="A67" s="1353"/>
      <c r="B67" s="1329">
        <v>113</v>
      </c>
      <c r="C67" s="1334"/>
      <c r="D67" s="1331"/>
      <c r="E67" s="1309" t="s">
        <v>1984</v>
      </c>
      <c r="F67" s="1336" t="s">
        <v>766</v>
      </c>
      <c r="G67" s="1289" t="s">
        <v>766</v>
      </c>
      <c r="H67" s="1289" t="s">
        <v>766</v>
      </c>
      <c r="I67" s="1283">
        <v>35461</v>
      </c>
      <c r="J67" s="836">
        <v>35461</v>
      </c>
      <c r="K67" s="1332"/>
      <c r="L67" s="1364">
        <v>35461</v>
      </c>
      <c r="M67" s="1333">
        <v>113</v>
      </c>
      <c r="N67" s="4135"/>
    </row>
    <row r="68" spans="1:14" s="1251" customFormat="1" ht="12" customHeight="1">
      <c r="A68" s="1353"/>
      <c r="B68" s="1329">
        <f t="shared" ref="B68:B83" si="2">B67+1</f>
        <v>114</v>
      </c>
      <c r="C68" s="1334"/>
      <c r="D68" s="1331"/>
      <c r="E68" s="1309" t="s">
        <v>1985</v>
      </c>
      <c r="F68" s="1336" t="s">
        <v>766</v>
      </c>
      <c r="G68" s="1289" t="s">
        <v>766</v>
      </c>
      <c r="H68" s="1289" t="s">
        <v>766</v>
      </c>
      <c r="I68" s="1283">
        <v>18664</v>
      </c>
      <c r="J68" s="836">
        <v>18664</v>
      </c>
      <c r="K68" s="1332"/>
      <c r="L68" s="1364">
        <v>18664</v>
      </c>
      <c r="M68" s="1333">
        <f t="shared" ref="M68:M83" si="3">M67+1</f>
        <v>114</v>
      </c>
      <c r="N68" s="1353"/>
    </row>
    <row r="69" spans="1:14" s="1251" customFormat="1" ht="12" customHeight="1">
      <c r="A69" s="1353"/>
      <c r="B69" s="1329">
        <f t="shared" si="2"/>
        <v>115</v>
      </c>
      <c r="C69" s="1334"/>
      <c r="D69" s="1331"/>
      <c r="E69" s="1309" t="s">
        <v>1986</v>
      </c>
      <c r="F69" s="1336" t="s">
        <v>766</v>
      </c>
      <c r="G69" s="1289" t="s">
        <v>766</v>
      </c>
      <c r="H69" s="1289" t="s">
        <v>766</v>
      </c>
      <c r="I69" s="1283">
        <v>8902</v>
      </c>
      <c r="J69" s="836">
        <v>8902</v>
      </c>
      <c r="K69" s="1332"/>
      <c r="L69" s="1364">
        <v>8902</v>
      </c>
      <c r="M69" s="1333">
        <f t="shared" si="3"/>
        <v>115</v>
      </c>
      <c r="N69" s="4136" t="s">
        <v>1987</v>
      </c>
    </row>
    <row r="70" spans="1:14" s="1251" customFormat="1" ht="12" customHeight="1">
      <c r="A70" s="1353"/>
      <c r="B70" s="1329">
        <f t="shared" si="2"/>
        <v>116</v>
      </c>
      <c r="C70" s="1334"/>
      <c r="D70" s="1331"/>
      <c r="E70" s="1309" t="s">
        <v>1988</v>
      </c>
      <c r="F70" s="1336" t="s">
        <v>766</v>
      </c>
      <c r="G70" s="1289" t="s">
        <v>766</v>
      </c>
      <c r="H70" s="1289" t="s">
        <v>766</v>
      </c>
      <c r="I70" s="1283">
        <v>2292</v>
      </c>
      <c r="J70" s="836">
        <v>2292</v>
      </c>
      <c r="K70" s="1332"/>
      <c r="L70" s="1364">
        <v>2292</v>
      </c>
      <c r="M70" s="1333">
        <f t="shared" si="3"/>
        <v>116</v>
      </c>
      <c r="N70" s="4136"/>
    </row>
    <row r="71" spans="1:14" s="1251" customFormat="1" ht="12" customHeight="1">
      <c r="A71" s="1353"/>
      <c r="B71" s="1329">
        <f t="shared" si="2"/>
        <v>117</v>
      </c>
      <c r="C71" s="1334"/>
      <c r="D71" s="1331"/>
      <c r="E71" s="1309" t="s">
        <v>1989</v>
      </c>
      <c r="F71" s="1336" t="s">
        <v>766</v>
      </c>
      <c r="G71" s="1289" t="s">
        <v>766</v>
      </c>
      <c r="H71" s="1289" t="s">
        <v>766</v>
      </c>
      <c r="I71" s="1283">
        <v>2292</v>
      </c>
      <c r="J71" s="836">
        <v>2292</v>
      </c>
      <c r="K71" s="1332"/>
      <c r="L71" s="1364">
        <v>2292</v>
      </c>
      <c r="M71" s="1333">
        <f t="shared" si="3"/>
        <v>117</v>
      </c>
      <c r="N71" s="4136"/>
    </row>
    <row r="72" spans="1:14" s="1251" customFormat="1" ht="12" customHeight="1">
      <c r="A72" s="4137" t="s">
        <v>166</v>
      </c>
      <c r="B72" s="1329">
        <f t="shared" si="2"/>
        <v>118</v>
      </c>
      <c r="C72" s="1319" t="s">
        <v>939</v>
      </c>
      <c r="D72" s="1331"/>
      <c r="E72" s="1309" t="s">
        <v>1990</v>
      </c>
      <c r="F72" s="1336" t="s">
        <v>766</v>
      </c>
      <c r="G72" s="1289" t="s">
        <v>766</v>
      </c>
      <c r="H72" s="1283">
        <v>1452</v>
      </c>
      <c r="I72" s="1289" t="s">
        <v>766</v>
      </c>
      <c r="J72" s="836">
        <v>1452</v>
      </c>
      <c r="K72" s="1332"/>
      <c r="L72" s="1364">
        <v>1452</v>
      </c>
      <c r="M72" s="1333">
        <f t="shared" si="3"/>
        <v>118</v>
      </c>
      <c r="N72" s="4136"/>
    </row>
    <row r="73" spans="1:14" s="1251" customFormat="1" ht="12" customHeight="1">
      <c r="A73" s="4137"/>
      <c r="B73" s="1329">
        <f t="shared" si="2"/>
        <v>119</v>
      </c>
      <c r="C73" s="1319" t="s">
        <v>939</v>
      </c>
      <c r="D73" s="1331"/>
      <c r="E73" s="1309" t="s">
        <v>1991</v>
      </c>
      <c r="F73" s="1336" t="s">
        <v>766</v>
      </c>
      <c r="G73" s="1289" t="s">
        <v>766</v>
      </c>
      <c r="H73" s="1283">
        <v>386</v>
      </c>
      <c r="I73" s="1289" t="s">
        <v>766</v>
      </c>
      <c r="J73" s="836">
        <v>386</v>
      </c>
      <c r="K73" s="1332"/>
      <c r="L73" s="1364">
        <v>386</v>
      </c>
      <c r="M73" s="1333">
        <f t="shared" si="3"/>
        <v>119</v>
      </c>
      <c r="N73" s="4136"/>
    </row>
    <row r="74" spans="1:14" s="1251" customFormat="1" ht="12" customHeight="1">
      <c r="A74" s="4137"/>
      <c r="B74" s="1329">
        <f t="shared" si="2"/>
        <v>120</v>
      </c>
      <c r="C74" s="1319" t="s">
        <v>939</v>
      </c>
      <c r="D74" s="1331"/>
      <c r="E74" s="1309" t="s">
        <v>1992</v>
      </c>
      <c r="F74" s="1336" t="s">
        <v>766</v>
      </c>
      <c r="G74" s="1289" t="s">
        <v>766</v>
      </c>
      <c r="H74" s="1283">
        <v>0</v>
      </c>
      <c r="I74" s="1289" t="s">
        <v>766</v>
      </c>
      <c r="J74" s="836">
        <v>0</v>
      </c>
      <c r="K74" s="1332"/>
      <c r="L74" s="1364">
        <v>0</v>
      </c>
      <c r="M74" s="1333">
        <f t="shared" si="3"/>
        <v>120</v>
      </c>
      <c r="N74" s="4136"/>
    </row>
    <row r="75" spans="1:14" s="1251" customFormat="1" ht="12" customHeight="1">
      <c r="A75" s="4137"/>
      <c r="B75" s="1329">
        <f t="shared" si="2"/>
        <v>121</v>
      </c>
      <c r="C75" s="1319" t="s">
        <v>939</v>
      </c>
      <c r="D75" s="1331"/>
      <c r="E75" s="1309" t="s">
        <v>1993</v>
      </c>
      <c r="F75" s="1336" t="s">
        <v>766</v>
      </c>
      <c r="G75" s="1289" t="s">
        <v>766</v>
      </c>
      <c r="H75" s="1283">
        <v>0</v>
      </c>
      <c r="I75" s="1289" t="s">
        <v>766</v>
      </c>
      <c r="J75" s="836">
        <v>0</v>
      </c>
      <c r="K75" s="1289"/>
      <c r="L75" s="1364">
        <v>0</v>
      </c>
      <c r="M75" s="1333">
        <f t="shared" si="3"/>
        <v>121</v>
      </c>
      <c r="N75" s="4136"/>
    </row>
    <row r="76" spans="1:14" s="1251" customFormat="1" ht="12" customHeight="1">
      <c r="A76" s="4137"/>
      <c r="B76" s="1329">
        <f t="shared" si="2"/>
        <v>122</v>
      </c>
      <c r="C76" s="1319" t="s">
        <v>939</v>
      </c>
      <c r="D76" s="1331"/>
      <c r="E76" s="1309" t="s">
        <v>1994</v>
      </c>
      <c r="F76" s="1336" t="s">
        <v>766</v>
      </c>
      <c r="G76" s="1289" t="s">
        <v>766</v>
      </c>
      <c r="H76" s="1283">
        <v>0</v>
      </c>
      <c r="I76" s="1289" t="s">
        <v>766</v>
      </c>
      <c r="J76" s="836">
        <v>0</v>
      </c>
      <c r="K76" s="1289"/>
      <c r="L76" s="1364">
        <v>0</v>
      </c>
      <c r="M76" s="1333">
        <f t="shared" si="3"/>
        <v>122</v>
      </c>
      <c r="N76" s="4136"/>
    </row>
    <row r="77" spans="1:14" s="1251" customFormat="1" ht="12" customHeight="1">
      <c r="A77" s="4137"/>
      <c r="B77" s="1329">
        <f t="shared" si="2"/>
        <v>123</v>
      </c>
      <c r="C77" s="1319" t="s">
        <v>939</v>
      </c>
      <c r="D77" s="1331"/>
      <c r="E77" s="1309" t="s">
        <v>1995</v>
      </c>
      <c r="F77" s="1336" t="s">
        <v>766</v>
      </c>
      <c r="G77" s="1289" t="s">
        <v>766</v>
      </c>
      <c r="H77" s="1283">
        <v>0</v>
      </c>
      <c r="I77" s="1289" t="s">
        <v>766</v>
      </c>
      <c r="J77" s="836">
        <v>0</v>
      </c>
      <c r="K77" s="1289"/>
      <c r="L77" s="1364">
        <v>0</v>
      </c>
      <c r="M77" s="1333">
        <f t="shared" si="3"/>
        <v>123</v>
      </c>
      <c r="N77" s="4136"/>
    </row>
    <row r="78" spans="1:14" s="1251" customFormat="1" ht="12" customHeight="1">
      <c r="A78" s="4137"/>
      <c r="B78" s="1329">
        <f t="shared" si="2"/>
        <v>124</v>
      </c>
      <c r="C78" s="1334"/>
      <c r="D78" s="1331"/>
      <c r="E78" s="1309" t="s">
        <v>1996</v>
      </c>
      <c r="F78" s="1336" t="s">
        <v>766</v>
      </c>
      <c r="G78" s="1289" t="s">
        <v>766</v>
      </c>
      <c r="H78" s="1283">
        <v>6606</v>
      </c>
      <c r="I78" s="1289" t="s">
        <v>766</v>
      </c>
      <c r="J78" s="836">
        <v>6606</v>
      </c>
      <c r="K78" s="1332"/>
      <c r="L78" s="1364">
        <v>6606</v>
      </c>
      <c r="M78" s="1333">
        <f t="shared" si="3"/>
        <v>124</v>
      </c>
      <c r="N78" s="4136"/>
    </row>
    <row r="79" spans="1:14" s="1251" customFormat="1" ht="12" customHeight="1">
      <c r="A79" s="4137"/>
      <c r="B79" s="1329">
        <f t="shared" si="2"/>
        <v>125</v>
      </c>
      <c r="C79" s="1334"/>
      <c r="D79" s="1331"/>
      <c r="E79" s="1309" t="s">
        <v>1997</v>
      </c>
      <c r="F79" s="1336" t="s">
        <v>766</v>
      </c>
      <c r="G79" s="1289" t="s">
        <v>766</v>
      </c>
      <c r="H79" s="1283">
        <v>508</v>
      </c>
      <c r="I79" s="1289" t="s">
        <v>766</v>
      </c>
      <c r="J79" s="836">
        <v>508</v>
      </c>
      <c r="K79" s="1332"/>
      <c r="L79" s="1364">
        <v>508</v>
      </c>
      <c r="M79" s="1333">
        <f t="shared" si="3"/>
        <v>125</v>
      </c>
      <c r="N79" s="4136"/>
    </row>
    <row r="80" spans="1:14" s="1251" customFormat="1" ht="12" customHeight="1">
      <c r="A80" s="4137"/>
      <c r="B80" s="1329">
        <f t="shared" si="2"/>
        <v>126</v>
      </c>
      <c r="C80" s="1334"/>
      <c r="D80" s="1331"/>
      <c r="E80" s="1309" t="s">
        <v>1998</v>
      </c>
      <c r="F80" s="1336" t="s">
        <v>766</v>
      </c>
      <c r="G80" s="1289" t="s">
        <v>766</v>
      </c>
      <c r="H80" s="1283">
        <v>145</v>
      </c>
      <c r="I80" s="1289" t="s">
        <v>766</v>
      </c>
      <c r="J80" s="836">
        <v>145</v>
      </c>
      <c r="K80" s="1332"/>
      <c r="L80" s="1364">
        <v>145</v>
      </c>
      <c r="M80" s="1333">
        <f t="shared" si="3"/>
        <v>126</v>
      </c>
      <c r="N80" s="4136"/>
    </row>
    <row r="81" spans="1:14" s="1251" customFormat="1" ht="12" customHeight="1">
      <c r="A81" s="4137"/>
      <c r="B81" s="1329">
        <f t="shared" si="2"/>
        <v>127</v>
      </c>
      <c r="C81" s="1334"/>
      <c r="D81" s="1331"/>
      <c r="E81" s="1309" t="s">
        <v>1999</v>
      </c>
      <c r="F81" s="1336" t="s">
        <v>766</v>
      </c>
      <c r="G81" s="1289" t="s">
        <v>766</v>
      </c>
      <c r="H81" s="1283">
        <v>-14066</v>
      </c>
      <c r="I81" s="1289" t="s">
        <v>766</v>
      </c>
      <c r="J81" s="836">
        <v>-14066</v>
      </c>
      <c r="K81" s="1289"/>
      <c r="L81" s="1364">
        <v>-14066</v>
      </c>
      <c r="M81" s="1333">
        <f t="shared" si="3"/>
        <v>127</v>
      </c>
      <c r="N81" s="4136"/>
    </row>
    <row r="82" spans="1:14" s="1251" customFormat="1" ht="12" customHeight="1">
      <c r="A82" s="4137"/>
      <c r="B82" s="1329">
        <f t="shared" si="2"/>
        <v>128</v>
      </c>
      <c r="C82" s="1334"/>
      <c r="D82" s="1331"/>
      <c r="E82" s="1309" t="s">
        <v>2000</v>
      </c>
      <c r="F82" s="1336" t="s">
        <v>766</v>
      </c>
      <c r="G82" s="1289" t="s">
        <v>766</v>
      </c>
      <c r="H82" s="1283">
        <v>-1293</v>
      </c>
      <c r="I82" s="1289" t="s">
        <v>766</v>
      </c>
      <c r="J82" s="836">
        <v>-1293</v>
      </c>
      <c r="K82" s="1289"/>
      <c r="L82" s="1364">
        <v>-1293</v>
      </c>
      <c r="M82" s="1333">
        <f t="shared" si="3"/>
        <v>128</v>
      </c>
      <c r="N82" s="4136"/>
    </row>
    <row r="83" spans="1:14" s="1251" customFormat="1" ht="12" customHeight="1">
      <c r="A83" s="4137"/>
      <c r="B83" s="1329">
        <f t="shared" si="2"/>
        <v>129</v>
      </c>
      <c r="C83" s="1334"/>
      <c r="D83" s="1331"/>
      <c r="E83" s="1309" t="s">
        <v>2001</v>
      </c>
      <c r="F83" s="1336" t="s">
        <v>766</v>
      </c>
      <c r="G83" s="1289" t="s">
        <v>766</v>
      </c>
      <c r="H83" s="1283">
        <v>-808</v>
      </c>
      <c r="I83" s="1289" t="s">
        <v>766</v>
      </c>
      <c r="J83" s="836">
        <v>-808</v>
      </c>
      <c r="K83" s="1289"/>
      <c r="L83" s="1364">
        <v>-808</v>
      </c>
      <c r="M83" s="1333">
        <f t="shared" si="3"/>
        <v>129</v>
      </c>
      <c r="N83" s="4136"/>
    </row>
    <row r="84" spans="1:14" s="1251" customFormat="1" ht="12" customHeight="1">
      <c r="A84" s="4137"/>
      <c r="B84" s="1329">
        <f>B83+1</f>
        <v>130</v>
      </c>
      <c r="C84" s="1319" t="s">
        <v>939</v>
      </c>
      <c r="D84" s="1331"/>
      <c r="E84" s="1309" t="s">
        <v>2002</v>
      </c>
      <c r="F84" s="1336" t="s">
        <v>766</v>
      </c>
      <c r="G84" s="1289" t="s">
        <v>766</v>
      </c>
      <c r="H84" s="1283">
        <v>0</v>
      </c>
      <c r="I84" s="1289" t="s">
        <v>766</v>
      </c>
      <c r="J84" s="836">
        <v>0</v>
      </c>
      <c r="K84" s="1332"/>
      <c r="L84" s="1364">
        <v>0</v>
      </c>
      <c r="M84" s="1333">
        <f>M83+1</f>
        <v>130</v>
      </c>
      <c r="N84" s="4136"/>
    </row>
    <row r="85" spans="1:14" s="1251" customFormat="1" ht="12" customHeight="1">
      <c r="A85" s="4137"/>
      <c r="B85" s="1329">
        <f>B84+1</f>
        <v>131</v>
      </c>
      <c r="C85" s="1319" t="s">
        <v>939</v>
      </c>
      <c r="D85" s="1331"/>
      <c r="E85" s="1309" t="s">
        <v>2003</v>
      </c>
      <c r="F85" s="1336" t="s">
        <v>766</v>
      </c>
      <c r="G85" s="1289" t="s">
        <v>766</v>
      </c>
      <c r="H85" s="1283">
        <v>0</v>
      </c>
      <c r="I85" s="1289" t="s">
        <v>766</v>
      </c>
      <c r="J85" s="836">
        <v>0</v>
      </c>
      <c r="K85" s="1332"/>
      <c r="L85" s="1364">
        <v>0</v>
      </c>
      <c r="M85" s="1333">
        <f>M84+1</f>
        <v>131</v>
      </c>
      <c r="N85" s="4136"/>
    </row>
    <row r="86" spans="1:14" s="1251" customFormat="1" ht="12" customHeight="1">
      <c r="A86" s="4137"/>
      <c r="B86" s="1329">
        <f>B85+1</f>
        <v>132</v>
      </c>
      <c r="C86" s="1319" t="s">
        <v>939</v>
      </c>
      <c r="D86" s="1331"/>
      <c r="E86" s="1309" t="s">
        <v>2004</v>
      </c>
      <c r="F86" s="1336" t="s">
        <v>766</v>
      </c>
      <c r="G86" s="1289" t="s">
        <v>766</v>
      </c>
      <c r="H86" s="1283">
        <v>0</v>
      </c>
      <c r="I86" s="1289" t="s">
        <v>766</v>
      </c>
      <c r="J86" s="836">
        <v>0</v>
      </c>
      <c r="K86" s="1332"/>
      <c r="L86" s="1364">
        <v>0</v>
      </c>
      <c r="M86" s="1333">
        <f>M85+1</f>
        <v>132</v>
      </c>
      <c r="N86" s="4136"/>
    </row>
    <row r="87" spans="1:14" s="1251" customFormat="1" ht="12" customHeight="1" thickBot="1">
      <c r="A87" s="4137"/>
      <c r="B87" s="1337">
        <f>B86+1</f>
        <v>133</v>
      </c>
      <c r="C87" s="1338" t="s">
        <v>939</v>
      </c>
      <c r="D87" s="1339"/>
      <c r="E87" s="1340" t="s">
        <v>2005</v>
      </c>
      <c r="F87" s="1341" t="s">
        <v>766</v>
      </c>
      <c r="G87" s="1342" t="s">
        <v>766</v>
      </c>
      <c r="H87" s="1295">
        <v>0</v>
      </c>
      <c r="I87" s="1342" t="s">
        <v>766</v>
      </c>
      <c r="J87" s="1343">
        <v>0</v>
      </c>
      <c r="K87" s="1342"/>
      <c r="L87" s="1370">
        <v>0</v>
      </c>
      <c r="M87" s="1344">
        <f>M86+1</f>
        <v>133</v>
      </c>
      <c r="N87" s="4136"/>
    </row>
    <row r="88" spans="1:14" s="1251" customFormat="1" ht="4.5" customHeight="1">
      <c r="A88" s="1390"/>
      <c r="B88" s="1345"/>
      <c r="C88" s="1345"/>
      <c r="D88" s="1324"/>
      <c r="E88" s="1323"/>
      <c r="F88" s="1346"/>
      <c r="G88" s="1346"/>
      <c r="H88" s="1347"/>
      <c r="I88" s="1346"/>
      <c r="J88" s="1299"/>
      <c r="K88" s="1346"/>
      <c r="L88" s="1348"/>
      <c r="M88" s="1345"/>
      <c r="N88" s="1390"/>
    </row>
    <row r="89" spans="1:14" s="1251" customFormat="1" ht="11.25" customHeight="1">
      <c r="A89" s="4138" t="s">
        <v>166</v>
      </c>
      <c r="B89" s="1248" t="s">
        <v>1972</v>
      </c>
      <c r="C89" s="1249"/>
      <c r="D89" s="1249"/>
      <c r="E89" s="1249"/>
      <c r="F89" s="1349"/>
      <c r="G89" s="1349"/>
      <c r="H89" s="1349"/>
      <c r="I89" s="1349"/>
      <c r="J89" s="1349"/>
      <c r="K89" s="1349"/>
      <c r="L89" s="1349"/>
      <c r="M89" s="1350"/>
      <c r="N89" s="4139" t="s">
        <v>1925</v>
      </c>
    </row>
    <row r="90" spans="1:14" s="1251" customFormat="1" ht="11.25" customHeight="1">
      <c r="A90" s="4138"/>
      <c r="B90" s="1252" t="s">
        <v>710</v>
      </c>
      <c r="C90" s="1253"/>
      <c r="D90" s="1253"/>
      <c r="E90" s="1253"/>
      <c r="F90" s="1351"/>
      <c r="G90" s="1351"/>
      <c r="H90" s="1351"/>
      <c r="I90" s="1351"/>
      <c r="J90" s="1351"/>
      <c r="K90" s="1351"/>
      <c r="L90" s="1351"/>
      <c r="M90" s="1352"/>
      <c r="N90" s="4140"/>
    </row>
    <row r="91" spans="1:14" s="1251" customFormat="1" ht="11.25" customHeight="1">
      <c r="A91" s="4138"/>
      <c r="B91" s="1354"/>
      <c r="C91" s="1355"/>
      <c r="D91" s="1355"/>
      <c r="E91" s="1355"/>
      <c r="F91" s="1355"/>
      <c r="G91" s="1355"/>
      <c r="H91" s="1355"/>
      <c r="I91" s="1355"/>
      <c r="J91" s="1355"/>
      <c r="K91" s="1355"/>
      <c r="L91" s="1355"/>
      <c r="M91" s="1356"/>
      <c r="N91" s="4140"/>
    </row>
    <row r="92" spans="1:14" s="1251" customFormat="1" ht="11.25" customHeight="1">
      <c r="A92" s="4138"/>
      <c r="B92" s="1265"/>
      <c r="C92" s="1265"/>
      <c r="D92" s="1266"/>
      <c r="E92" s="1267"/>
      <c r="F92" s="1265"/>
      <c r="G92" s="1265"/>
      <c r="H92" s="1265"/>
      <c r="I92" s="1265"/>
      <c r="J92" s="1265"/>
      <c r="K92" s="1265"/>
      <c r="L92" s="1265"/>
      <c r="M92" s="1265"/>
      <c r="N92" s="4140"/>
    </row>
    <row r="93" spans="1:14" s="1251" customFormat="1" ht="11.25" customHeight="1">
      <c r="A93" s="4138"/>
      <c r="B93" s="1265"/>
      <c r="C93" s="1265"/>
      <c r="D93" s="1266"/>
      <c r="E93" s="1267"/>
      <c r="F93" s="1265"/>
      <c r="G93" s="1265" t="s">
        <v>1928</v>
      </c>
      <c r="H93" s="1265"/>
      <c r="I93" s="1265"/>
      <c r="J93" s="1265" t="s">
        <v>1929</v>
      </c>
      <c r="K93" s="1265"/>
      <c r="L93" s="1265"/>
      <c r="M93" s="1265"/>
      <c r="N93" s="4140"/>
    </row>
    <row r="94" spans="1:14" s="1251" customFormat="1" ht="11.25" customHeight="1">
      <c r="A94" s="4138"/>
      <c r="B94" s="1265" t="s">
        <v>639</v>
      </c>
      <c r="C94" s="1265" t="s">
        <v>784</v>
      </c>
      <c r="D94" s="1266"/>
      <c r="E94" s="1267" t="s">
        <v>1930</v>
      </c>
      <c r="F94" s="1265" t="s">
        <v>1931</v>
      </c>
      <c r="G94" s="1265" t="s">
        <v>1932</v>
      </c>
      <c r="H94" s="1265" t="s">
        <v>1933</v>
      </c>
      <c r="I94" s="1265" t="s">
        <v>1934</v>
      </c>
      <c r="J94" s="1265" t="s">
        <v>1935</v>
      </c>
      <c r="K94" s="1265" t="s">
        <v>1936</v>
      </c>
      <c r="L94" s="1265" t="s">
        <v>1929</v>
      </c>
      <c r="M94" s="1265" t="s">
        <v>639</v>
      </c>
      <c r="N94" s="4140"/>
    </row>
    <row r="95" spans="1:14" s="1251" customFormat="1" ht="11.25" customHeight="1">
      <c r="A95" s="4138"/>
      <c r="B95" s="1265" t="s">
        <v>642</v>
      </c>
      <c r="C95" s="1265" t="s">
        <v>788</v>
      </c>
      <c r="D95" s="1266"/>
      <c r="E95" s="1267"/>
      <c r="F95" s="1265" t="s">
        <v>1937</v>
      </c>
      <c r="G95" s="1265" t="s">
        <v>1938</v>
      </c>
      <c r="H95" s="1265" t="s">
        <v>1939</v>
      </c>
      <c r="I95" s="1265"/>
      <c r="J95" s="1265" t="s">
        <v>1940</v>
      </c>
      <c r="K95" s="1265"/>
      <c r="L95" s="1265"/>
      <c r="M95" s="1265" t="s">
        <v>642</v>
      </c>
      <c r="N95" s="4140"/>
    </row>
    <row r="96" spans="1:14" s="1251" customFormat="1" ht="11.25" customHeight="1" thickBot="1">
      <c r="A96" s="4138"/>
      <c r="B96" s="1270"/>
      <c r="C96" s="1270"/>
      <c r="D96" s="1271"/>
      <c r="E96" s="1272" t="s">
        <v>651</v>
      </c>
      <c r="F96" s="1265" t="s">
        <v>652</v>
      </c>
      <c r="G96" s="1265" t="s">
        <v>653</v>
      </c>
      <c r="H96" s="1265" t="s">
        <v>654</v>
      </c>
      <c r="I96" s="1265" t="s">
        <v>655</v>
      </c>
      <c r="J96" s="1265" t="s">
        <v>656</v>
      </c>
      <c r="K96" s="1265" t="s">
        <v>1087</v>
      </c>
      <c r="L96" s="1265" t="s">
        <v>1088</v>
      </c>
      <c r="M96" s="1270"/>
      <c r="N96" s="4140"/>
    </row>
    <row r="97" spans="1:14" s="1251" customFormat="1" ht="11.25" customHeight="1">
      <c r="A97" s="4138"/>
      <c r="B97" s="1357"/>
      <c r="C97" s="1357"/>
      <c r="D97" s="1358" t="s">
        <v>1973</v>
      </c>
      <c r="F97" s="1276"/>
      <c r="G97" s="1277"/>
      <c r="H97" s="1277"/>
      <c r="I97" s="1277"/>
      <c r="J97" s="1277"/>
      <c r="K97" s="1277"/>
      <c r="L97" s="1278"/>
      <c r="M97" s="1359"/>
      <c r="N97" s="4140"/>
    </row>
    <row r="98" spans="1:14" s="1251" customFormat="1" ht="11.25" customHeight="1">
      <c r="A98" s="4138"/>
      <c r="B98" s="1360">
        <v>134</v>
      </c>
      <c r="C98" s="1360" t="s">
        <v>939</v>
      </c>
      <c r="D98" s="1361"/>
      <c r="E98" s="1262" t="s">
        <v>2006</v>
      </c>
      <c r="F98" s="1362" t="s">
        <v>766</v>
      </c>
      <c r="G98" s="1363" t="s">
        <v>766</v>
      </c>
      <c r="H98" s="1283">
        <v>0</v>
      </c>
      <c r="I98" s="1363" t="s">
        <v>766</v>
      </c>
      <c r="J98" s="836">
        <v>0</v>
      </c>
      <c r="K98" s="1332"/>
      <c r="L98" s="1364">
        <v>0</v>
      </c>
      <c r="M98" s="1272">
        <v>134</v>
      </c>
      <c r="N98" s="4140"/>
    </row>
    <row r="99" spans="1:14" s="1251" customFormat="1" ht="11.25" customHeight="1">
      <c r="A99" s="4138"/>
      <c r="B99" s="1360">
        <f t="shared" ref="B99:B114" si="4">B98+1</f>
        <v>135</v>
      </c>
      <c r="C99" s="1360" t="s">
        <v>939</v>
      </c>
      <c r="D99" s="1361"/>
      <c r="E99" s="1262" t="s">
        <v>2007</v>
      </c>
      <c r="F99" s="1362" t="s">
        <v>766</v>
      </c>
      <c r="G99" s="1363" t="s">
        <v>766</v>
      </c>
      <c r="H99" s="1283">
        <v>0</v>
      </c>
      <c r="I99" s="1363" t="s">
        <v>766</v>
      </c>
      <c r="J99" s="836">
        <v>0</v>
      </c>
      <c r="K99" s="1332"/>
      <c r="L99" s="1364">
        <v>0</v>
      </c>
      <c r="M99" s="1272">
        <f t="shared" ref="M99:M114" si="5">M98+1</f>
        <v>135</v>
      </c>
      <c r="N99" s="4140"/>
    </row>
    <row r="100" spans="1:14" s="1251" customFormat="1" ht="11.25" customHeight="1">
      <c r="A100" s="1353"/>
      <c r="B100" s="1360">
        <f t="shared" si="4"/>
        <v>136</v>
      </c>
      <c r="C100" s="1360" t="s">
        <v>939</v>
      </c>
      <c r="D100" s="1361"/>
      <c r="E100" s="1262" t="s">
        <v>2008</v>
      </c>
      <c r="F100" s="1362" t="s">
        <v>766</v>
      </c>
      <c r="G100" s="1363" t="s">
        <v>766</v>
      </c>
      <c r="H100" s="1283">
        <v>0</v>
      </c>
      <c r="I100" s="1283">
        <v>656253</v>
      </c>
      <c r="J100" s="836">
        <v>656253</v>
      </c>
      <c r="K100" s="1332"/>
      <c r="L100" s="1364">
        <v>656253</v>
      </c>
      <c r="M100" s="1272">
        <f t="shared" si="5"/>
        <v>136</v>
      </c>
      <c r="N100" s="4140"/>
    </row>
    <row r="101" spans="1:14" s="1251" customFormat="1" ht="11.25" customHeight="1">
      <c r="A101" s="1353"/>
      <c r="B101" s="1360">
        <f t="shared" si="4"/>
        <v>137</v>
      </c>
      <c r="C101" s="1360" t="s">
        <v>939</v>
      </c>
      <c r="D101" s="1361"/>
      <c r="E101" s="1262" t="s">
        <v>2009</v>
      </c>
      <c r="F101" s="1362" t="s">
        <v>766</v>
      </c>
      <c r="G101" s="1363" t="s">
        <v>766</v>
      </c>
      <c r="H101" s="1283">
        <v>0</v>
      </c>
      <c r="I101" s="1283">
        <v>174449</v>
      </c>
      <c r="J101" s="836">
        <v>174449</v>
      </c>
      <c r="K101" s="1332"/>
      <c r="L101" s="1364">
        <v>174449</v>
      </c>
      <c r="M101" s="1272">
        <f t="shared" si="5"/>
        <v>137</v>
      </c>
      <c r="N101" s="4140"/>
    </row>
    <row r="102" spans="1:14" s="1251" customFormat="1" ht="11.25" customHeight="1">
      <c r="A102" s="1353"/>
      <c r="B102" s="1360">
        <f t="shared" si="4"/>
        <v>138</v>
      </c>
      <c r="C102" s="1360" t="s">
        <v>939</v>
      </c>
      <c r="D102" s="1361"/>
      <c r="E102" s="1262" t="s">
        <v>2010</v>
      </c>
      <c r="F102" s="1362" t="s">
        <v>766</v>
      </c>
      <c r="G102" s="1363" t="s">
        <v>766</v>
      </c>
      <c r="H102" s="1283">
        <v>0</v>
      </c>
      <c r="I102" s="1283">
        <v>358141</v>
      </c>
      <c r="J102" s="836">
        <v>358141</v>
      </c>
      <c r="K102" s="1332"/>
      <c r="L102" s="1364">
        <v>358141</v>
      </c>
      <c r="M102" s="1272">
        <f t="shared" si="5"/>
        <v>138</v>
      </c>
      <c r="N102" s="4140"/>
    </row>
    <row r="103" spans="1:14" s="1251" customFormat="1" ht="11.25" customHeight="1">
      <c r="A103" s="1353"/>
      <c r="B103" s="1360">
        <f t="shared" si="4"/>
        <v>139</v>
      </c>
      <c r="C103" s="1270"/>
      <c r="D103" s="1361"/>
      <c r="E103" s="1262" t="s">
        <v>2011</v>
      </c>
      <c r="F103" s="1362" t="s">
        <v>766</v>
      </c>
      <c r="G103" s="1363" t="s">
        <v>766</v>
      </c>
      <c r="H103" s="1283">
        <v>134839</v>
      </c>
      <c r="I103" s="1363" t="s">
        <v>766</v>
      </c>
      <c r="J103" s="836">
        <v>134839</v>
      </c>
      <c r="K103" s="1332"/>
      <c r="L103" s="1364">
        <v>134839</v>
      </c>
      <c r="M103" s="1272">
        <f t="shared" si="5"/>
        <v>139</v>
      </c>
      <c r="N103" s="4140"/>
    </row>
    <row r="104" spans="1:14" s="1251" customFormat="1" ht="11.25" customHeight="1">
      <c r="A104" s="1353"/>
      <c r="B104" s="1360">
        <f t="shared" si="4"/>
        <v>140</v>
      </c>
      <c r="C104" s="1270"/>
      <c r="D104" s="1361"/>
      <c r="E104" s="1262" t="s">
        <v>2012</v>
      </c>
      <c r="F104" s="1362" t="s">
        <v>766</v>
      </c>
      <c r="G104" s="1363" t="s">
        <v>766</v>
      </c>
      <c r="H104" s="1283">
        <v>52476</v>
      </c>
      <c r="I104" s="1363" t="s">
        <v>766</v>
      </c>
      <c r="J104" s="836">
        <v>52476</v>
      </c>
      <c r="K104" s="1332"/>
      <c r="L104" s="1364">
        <v>52476</v>
      </c>
      <c r="M104" s="1272">
        <f t="shared" si="5"/>
        <v>140</v>
      </c>
      <c r="N104" s="4140"/>
    </row>
    <row r="105" spans="1:14" s="1251" customFormat="1" ht="11.25" customHeight="1">
      <c r="A105" s="1353"/>
      <c r="B105" s="1360">
        <f t="shared" si="4"/>
        <v>141</v>
      </c>
      <c r="C105" s="1270"/>
      <c r="D105" s="1361"/>
      <c r="E105" s="1262" t="s">
        <v>2013</v>
      </c>
      <c r="F105" s="1362" t="s">
        <v>766</v>
      </c>
      <c r="G105" s="1363" t="s">
        <v>766</v>
      </c>
      <c r="H105" s="1283">
        <v>0</v>
      </c>
      <c r="I105" s="1363" t="s">
        <v>766</v>
      </c>
      <c r="J105" s="836">
        <v>0</v>
      </c>
      <c r="K105" s="1332"/>
      <c r="L105" s="1364">
        <v>0</v>
      </c>
      <c r="M105" s="1272">
        <f t="shared" si="5"/>
        <v>141</v>
      </c>
      <c r="N105" s="4140"/>
    </row>
    <row r="106" spans="1:14" s="1251" customFormat="1" ht="11.25" customHeight="1">
      <c r="A106" s="1353"/>
      <c r="B106" s="1360">
        <f t="shared" si="4"/>
        <v>142</v>
      </c>
      <c r="C106" s="1270"/>
      <c r="D106" s="1361"/>
      <c r="E106" s="1262" t="s">
        <v>2014</v>
      </c>
      <c r="F106" s="1362" t="s">
        <v>766</v>
      </c>
      <c r="G106" s="1363" t="s">
        <v>766</v>
      </c>
      <c r="H106" s="1283">
        <v>-88918</v>
      </c>
      <c r="I106" s="1363" t="s">
        <v>766</v>
      </c>
      <c r="J106" s="836">
        <v>-88918</v>
      </c>
      <c r="K106" s="1332"/>
      <c r="L106" s="1364">
        <v>-88918</v>
      </c>
      <c r="M106" s="1272">
        <f t="shared" si="5"/>
        <v>142</v>
      </c>
      <c r="N106" s="4140"/>
    </row>
    <row r="107" spans="1:14" s="1251" customFormat="1" ht="11.25" customHeight="1">
      <c r="A107" s="1353"/>
      <c r="B107" s="1360">
        <f t="shared" si="4"/>
        <v>143</v>
      </c>
      <c r="C107" s="1270"/>
      <c r="D107" s="1361"/>
      <c r="E107" s="1262" t="s">
        <v>2015</v>
      </c>
      <c r="F107" s="1362" t="s">
        <v>766</v>
      </c>
      <c r="G107" s="1363" t="s">
        <v>766</v>
      </c>
      <c r="H107" s="1283">
        <v>-9999</v>
      </c>
      <c r="I107" s="1363" t="s">
        <v>766</v>
      </c>
      <c r="J107" s="836">
        <v>-9999</v>
      </c>
      <c r="K107" s="1332"/>
      <c r="L107" s="1364">
        <v>-9999</v>
      </c>
      <c r="M107" s="1272">
        <f t="shared" si="5"/>
        <v>143</v>
      </c>
      <c r="N107" s="4140"/>
    </row>
    <row r="108" spans="1:14" s="1251" customFormat="1" ht="11.25" customHeight="1">
      <c r="A108" s="1353"/>
      <c r="B108" s="1360">
        <f t="shared" si="4"/>
        <v>144</v>
      </c>
      <c r="C108" s="1270"/>
      <c r="D108" s="1361"/>
      <c r="E108" s="1262" t="s">
        <v>2016</v>
      </c>
      <c r="F108" s="1365" t="s">
        <v>766</v>
      </c>
      <c r="G108" s="1366" t="s">
        <v>766</v>
      </c>
      <c r="H108" s="1283">
        <v>0</v>
      </c>
      <c r="I108" s="1363" t="s">
        <v>766</v>
      </c>
      <c r="J108" s="836">
        <v>0</v>
      </c>
      <c r="K108" s="1332"/>
      <c r="L108" s="1364">
        <v>0</v>
      </c>
      <c r="M108" s="1272">
        <f t="shared" si="5"/>
        <v>144</v>
      </c>
      <c r="N108" s="4140"/>
    </row>
    <row r="109" spans="1:14" s="1251" customFormat="1" ht="11.25" customHeight="1">
      <c r="A109" s="1353"/>
      <c r="B109" s="1360">
        <f t="shared" si="4"/>
        <v>145</v>
      </c>
      <c r="C109" s="1270"/>
      <c r="D109" s="1361"/>
      <c r="E109" s="1262" t="s">
        <v>2017</v>
      </c>
      <c r="F109" s="1281">
        <v>0</v>
      </c>
      <c r="G109" s="1282">
        <v>0</v>
      </c>
      <c r="H109" s="1283">
        <v>0</v>
      </c>
      <c r="I109" s="1283">
        <v>0</v>
      </c>
      <c r="J109" s="836">
        <v>0</v>
      </c>
      <c r="K109" s="1332"/>
      <c r="L109" s="1364">
        <v>0</v>
      </c>
      <c r="M109" s="1272">
        <f t="shared" si="5"/>
        <v>145</v>
      </c>
      <c r="N109" s="1353"/>
    </row>
    <row r="110" spans="1:14" s="1251" customFormat="1" ht="11.25" customHeight="1">
      <c r="A110" s="1353"/>
      <c r="B110" s="1360">
        <f t="shared" si="4"/>
        <v>146</v>
      </c>
      <c r="C110" s="1270"/>
      <c r="D110" s="1361"/>
      <c r="E110" s="1262" t="s">
        <v>2018</v>
      </c>
      <c r="F110" s="1281">
        <v>0</v>
      </c>
      <c r="G110" s="1282">
        <v>0</v>
      </c>
      <c r="H110" s="1283">
        <v>0</v>
      </c>
      <c r="I110" s="1283">
        <v>0</v>
      </c>
      <c r="J110" s="836">
        <v>0</v>
      </c>
      <c r="K110" s="1332"/>
      <c r="L110" s="1364">
        <v>0</v>
      </c>
      <c r="M110" s="1272">
        <f t="shared" si="5"/>
        <v>146</v>
      </c>
      <c r="N110" s="1353"/>
    </row>
    <row r="111" spans="1:14" s="1251" customFormat="1" ht="11.25" customHeight="1">
      <c r="A111" s="1353"/>
      <c r="B111" s="1360">
        <f t="shared" si="4"/>
        <v>147</v>
      </c>
      <c r="C111" s="1270"/>
      <c r="D111" s="1361"/>
      <c r="E111" s="1262" t="s">
        <v>2019</v>
      </c>
      <c r="F111" s="1281">
        <v>0</v>
      </c>
      <c r="G111" s="1282">
        <v>0</v>
      </c>
      <c r="H111" s="1283">
        <v>0</v>
      </c>
      <c r="I111" s="1283">
        <v>0</v>
      </c>
      <c r="J111" s="836">
        <v>0</v>
      </c>
      <c r="K111" s="1332"/>
      <c r="L111" s="1364">
        <v>0</v>
      </c>
      <c r="M111" s="1272">
        <f t="shared" si="5"/>
        <v>147</v>
      </c>
      <c r="N111" s="1353"/>
    </row>
    <row r="112" spans="1:14" s="1251" customFormat="1" ht="11.25" customHeight="1">
      <c r="A112" s="1353"/>
      <c r="B112" s="1360">
        <f t="shared" si="4"/>
        <v>148</v>
      </c>
      <c r="C112" s="1270"/>
      <c r="D112" s="1361"/>
      <c r="E112" s="1262" t="s">
        <v>2020</v>
      </c>
      <c r="F112" s="1281">
        <v>49</v>
      </c>
      <c r="G112" s="1282">
        <v>209</v>
      </c>
      <c r="H112" s="1283">
        <v>5949</v>
      </c>
      <c r="I112" s="1283">
        <v>1955</v>
      </c>
      <c r="J112" s="836">
        <v>8162</v>
      </c>
      <c r="K112" s="1332"/>
      <c r="L112" s="1364">
        <v>8162</v>
      </c>
      <c r="M112" s="1272">
        <f t="shared" si="5"/>
        <v>148</v>
      </c>
      <c r="N112" s="4141">
        <v>47</v>
      </c>
    </row>
    <row r="113" spans="1:14" s="1251" customFormat="1" ht="11.25" customHeight="1">
      <c r="A113" s="1353"/>
      <c r="B113" s="1360">
        <f t="shared" si="4"/>
        <v>149</v>
      </c>
      <c r="C113" s="1270"/>
      <c r="D113" s="1361"/>
      <c r="E113" s="1262" t="s">
        <v>2021</v>
      </c>
      <c r="F113" s="1281">
        <v>18</v>
      </c>
      <c r="G113" s="1282">
        <v>56</v>
      </c>
      <c r="H113" s="1283">
        <v>1592</v>
      </c>
      <c r="I113" s="1283">
        <v>523</v>
      </c>
      <c r="J113" s="836">
        <v>2189</v>
      </c>
      <c r="K113" s="1332"/>
      <c r="L113" s="1364">
        <v>2189</v>
      </c>
      <c r="M113" s="1272">
        <f t="shared" si="5"/>
        <v>149</v>
      </c>
      <c r="N113" s="4141"/>
    </row>
    <row r="114" spans="1:14" s="1251" customFormat="1" ht="11.25" customHeight="1">
      <c r="A114" s="1353"/>
      <c r="B114" s="1360">
        <f t="shared" si="4"/>
        <v>150</v>
      </c>
      <c r="C114" s="1270"/>
      <c r="D114" s="1361"/>
      <c r="E114" s="1262" t="s">
        <v>2022</v>
      </c>
      <c r="F114" s="1281">
        <v>3</v>
      </c>
      <c r="G114" s="1282">
        <v>285</v>
      </c>
      <c r="H114" s="1283">
        <v>1168</v>
      </c>
      <c r="I114" s="1283">
        <v>307</v>
      </c>
      <c r="J114" s="836">
        <v>1763</v>
      </c>
      <c r="K114" s="1332"/>
      <c r="L114" s="1364">
        <v>1763</v>
      </c>
      <c r="M114" s="1272">
        <f t="shared" si="5"/>
        <v>150</v>
      </c>
      <c r="N114" s="4141"/>
    </row>
    <row r="115" spans="1:14" s="1251" customFormat="1" ht="11.25" customHeight="1">
      <c r="A115" s="1353"/>
      <c r="B115" s="1360">
        <f>B114+1</f>
        <v>151</v>
      </c>
      <c r="C115" s="1270"/>
      <c r="D115" s="1262" t="s">
        <v>2023</v>
      </c>
      <c r="E115" s="1361"/>
      <c r="F115" s="3231">
        <v>519652</v>
      </c>
      <c r="G115" s="836">
        <v>187596</v>
      </c>
      <c r="H115" s="836">
        <v>372246</v>
      </c>
      <c r="I115" s="836">
        <v>1471342</v>
      </c>
      <c r="J115" s="836">
        <v>2550836</v>
      </c>
      <c r="K115" s="836">
        <v>0</v>
      </c>
      <c r="L115" s="1364">
        <v>2550836</v>
      </c>
      <c r="M115" s="1272">
        <f>M114+1</f>
        <v>151</v>
      </c>
      <c r="N115" s="4141"/>
    </row>
    <row r="116" spans="1:14" s="1251" customFormat="1" ht="11.25" customHeight="1">
      <c r="A116" s="1353"/>
      <c r="B116" s="1265"/>
      <c r="C116" s="1357"/>
      <c r="D116" s="1358" t="s">
        <v>1658</v>
      </c>
      <c r="F116" s="1367"/>
      <c r="G116" s="1288"/>
      <c r="H116" s="1288"/>
      <c r="I116" s="1288"/>
      <c r="J116" s="1288"/>
      <c r="K116" s="1288"/>
      <c r="L116" s="3229"/>
      <c r="M116" s="1267"/>
      <c r="N116" s="4141"/>
    </row>
    <row r="117" spans="1:14" s="1251" customFormat="1" ht="11.25" customHeight="1">
      <c r="A117" s="1353"/>
      <c r="B117" s="1265"/>
      <c r="C117" s="1357"/>
      <c r="D117" s="1358" t="s">
        <v>2024</v>
      </c>
      <c r="F117" s="1367"/>
      <c r="G117" s="1288"/>
      <c r="H117" s="1288"/>
      <c r="I117" s="1288"/>
      <c r="J117" s="1288"/>
      <c r="K117" s="1288"/>
      <c r="L117" s="3229"/>
      <c r="M117" s="1267"/>
      <c r="N117" s="4141"/>
    </row>
    <row r="118" spans="1:14" s="1251" customFormat="1" ht="11.25" customHeight="1">
      <c r="A118" s="1353"/>
      <c r="B118" s="1360">
        <v>201</v>
      </c>
      <c r="C118" s="1270"/>
      <c r="D118" s="1361"/>
      <c r="E118" s="1262" t="s">
        <v>2025</v>
      </c>
      <c r="F118" s="1281">
        <v>12123</v>
      </c>
      <c r="G118" s="1282">
        <v>11114</v>
      </c>
      <c r="H118" s="1283">
        <v>17900</v>
      </c>
      <c r="I118" s="1283">
        <v>10737</v>
      </c>
      <c r="J118" s="836">
        <v>51874</v>
      </c>
      <c r="K118" s="1332"/>
      <c r="L118" s="1364">
        <v>51874</v>
      </c>
      <c r="M118" s="1272">
        <v>201</v>
      </c>
      <c r="N118" s="4141"/>
    </row>
    <row r="119" spans="1:14" s="1251" customFormat="1" ht="11.25" customHeight="1">
      <c r="A119" s="1353"/>
      <c r="B119" s="1360">
        <f t="shared" ref="B119:B133" si="6">B118+1</f>
        <v>202</v>
      </c>
      <c r="C119" s="1360" t="s">
        <v>939</v>
      </c>
      <c r="D119" s="1361"/>
      <c r="E119" s="1262" t="s">
        <v>2026</v>
      </c>
      <c r="F119" s="1281">
        <v>220072</v>
      </c>
      <c r="G119" s="1282">
        <v>202587</v>
      </c>
      <c r="H119" s="1283">
        <v>329183</v>
      </c>
      <c r="I119" s="1283">
        <v>1895</v>
      </c>
      <c r="J119" s="836">
        <v>753737</v>
      </c>
      <c r="K119" s="1332"/>
      <c r="L119" s="1364">
        <v>753737</v>
      </c>
      <c r="M119" s="1272">
        <f t="shared" ref="M119:M133" si="7">M118+1</f>
        <v>202</v>
      </c>
      <c r="N119" s="4141"/>
    </row>
    <row r="120" spans="1:14" s="1251" customFormat="1" ht="11.25" customHeight="1">
      <c r="A120" s="1353"/>
      <c r="B120" s="1360">
        <f t="shared" si="6"/>
        <v>203</v>
      </c>
      <c r="C120" s="1360" t="s">
        <v>939</v>
      </c>
      <c r="D120" s="1361"/>
      <c r="E120" s="1262" t="s">
        <v>2027</v>
      </c>
      <c r="F120" s="1281">
        <v>200</v>
      </c>
      <c r="G120" s="1282">
        <v>784</v>
      </c>
      <c r="H120" s="1283">
        <v>274</v>
      </c>
      <c r="I120" s="1283">
        <v>0</v>
      </c>
      <c r="J120" s="836">
        <v>1258</v>
      </c>
      <c r="K120" s="1332"/>
      <c r="L120" s="1364">
        <v>1258</v>
      </c>
      <c r="M120" s="1272">
        <f t="shared" si="7"/>
        <v>203</v>
      </c>
      <c r="N120" s="4141"/>
    </row>
    <row r="121" spans="1:14" s="1251" customFormat="1" ht="11.25" customHeight="1">
      <c r="A121" s="1353"/>
      <c r="B121" s="1360">
        <f t="shared" si="6"/>
        <v>204</v>
      </c>
      <c r="C121" s="1270"/>
      <c r="D121" s="1361"/>
      <c r="E121" s="1262" t="s">
        <v>2028</v>
      </c>
      <c r="F121" s="1281">
        <v>588</v>
      </c>
      <c r="G121" s="1282">
        <v>88</v>
      </c>
      <c r="H121" s="1283">
        <v>0</v>
      </c>
      <c r="I121" s="1283">
        <v>0</v>
      </c>
      <c r="J121" s="836">
        <v>676</v>
      </c>
      <c r="K121" s="1332"/>
      <c r="L121" s="1364">
        <v>676</v>
      </c>
      <c r="M121" s="1272">
        <f t="shared" si="7"/>
        <v>204</v>
      </c>
      <c r="N121" s="4141"/>
    </row>
    <row r="122" spans="1:14" s="1251" customFormat="1" ht="11.25" customHeight="1">
      <c r="A122" s="1353"/>
      <c r="B122" s="1360">
        <f t="shared" si="6"/>
        <v>205</v>
      </c>
      <c r="C122" s="1270"/>
      <c r="D122" s="1361"/>
      <c r="E122" s="1262" t="s">
        <v>2029</v>
      </c>
      <c r="F122" s="1362" t="s">
        <v>766</v>
      </c>
      <c r="G122" s="1363" t="s">
        <v>766</v>
      </c>
      <c r="H122" s="1363" t="s">
        <v>766</v>
      </c>
      <c r="I122" s="1283">
        <v>82745</v>
      </c>
      <c r="J122" s="836">
        <v>82745</v>
      </c>
      <c r="K122" s="1332"/>
      <c r="L122" s="1364">
        <v>82745</v>
      </c>
      <c r="M122" s="1272">
        <f t="shared" si="7"/>
        <v>205</v>
      </c>
      <c r="N122" s="4141"/>
    </row>
    <row r="123" spans="1:14" s="1251" customFormat="1" ht="11.25" customHeight="1">
      <c r="A123" s="4142"/>
      <c r="B123" s="1360">
        <f t="shared" si="6"/>
        <v>206</v>
      </c>
      <c r="C123" s="1270"/>
      <c r="D123" s="1361"/>
      <c r="E123" s="1262" t="s">
        <v>2030</v>
      </c>
      <c r="F123" s="1362" t="s">
        <v>766</v>
      </c>
      <c r="G123" s="1363" t="s">
        <v>766</v>
      </c>
      <c r="H123" s="1363" t="s">
        <v>766</v>
      </c>
      <c r="I123" s="1283">
        <v>3803</v>
      </c>
      <c r="J123" s="836">
        <v>3803</v>
      </c>
      <c r="K123" s="1332"/>
      <c r="L123" s="1364">
        <v>3803</v>
      </c>
      <c r="M123" s="1272">
        <f t="shared" si="7"/>
        <v>206</v>
      </c>
      <c r="N123" s="4141"/>
    </row>
    <row r="124" spans="1:14" s="1251" customFormat="1" ht="11.25" customHeight="1">
      <c r="A124" s="4142"/>
      <c r="B124" s="1360">
        <f t="shared" si="6"/>
        <v>207</v>
      </c>
      <c r="C124" s="1360" t="s">
        <v>939</v>
      </c>
      <c r="D124" s="1361"/>
      <c r="E124" s="1262" t="s">
        <v>2031</v>
      </c>
      <c r="F124" s="1362" t="s">
        <v>766</v>
      </c>
      <c r="G124" s="1363" t="s">
        <v>766</v>
      </c>
      <c r="H124" s="1283">
        <v>274415</v>
      </c>
      <c r="I124" s="1363" t="s">
        <v>766</v>
      </c>
      <c r="J124" s="836">
        <v>274415</v>
      </c>
      <c r="K124" s="1332"/>
      <c r="L124" s="1364">
        <v>274415</v>
      </c>
      <c r="M124" s="1272">
        <f t="shared" si="7"/>
        <v>207</v>
      </c>
      <c r="N124" s="4141"/>
    </row>
    <row r="125" spans="1:14" s="1251" customFormat="1" ht="11.25" customHeight="1">
      <c r="A125" s="4142"/>
      <c r="B125" s="1360">
        <f t="shared" si="6"/>
        <v>208</v>
      </c>
      <c r="C125" s="1360" t="s">
        <v>939</v>
      </c>
      <c r="D125" s="1361"/>
      <c r="E125" s="1262" t="s">
        <v>2032</v>
      </c>
      <c r="F125" s="1362" t="s">
        <v>766</v>
      </c>
      <c r="G125" s="1363" t="s">
        <v>766</v>
      </c>
      <c r="H125" s="1283">
        <v>-276</v>
      </c>
      <c r="I125" s="1363" t="s">
        <v>766</v>
      </c>
      <c r="J125" s="836">
        <v>-276</v>
      </c>
      <c r="K125" s="1332"/>
      <c r="L125" s="1364">
        <v>-276</v>
      </c>
      <c r="M125" s="1272">
        <f t="shared" si="7"/>
        <v>208</v>
      </c>
      <c r="N125" s="4141"/>
    </row>
    <row r="126" spans="1:14" s="1251" customFormat="1" ht="11.25" customHeight="1">
      <c r="A126" s="4142"/>
      <c r="B126" s="1360">
        <f t="shared" si="6"/>
        <v>209</v>
      </c>
      <c r="C126" s="1270"/>
      <c r="D126" s="1361"/>
      <c r="E126" s="1262" t="s">
        <v>2033</v>
      </c>
      <c r="F126" s="1362" t="s">
        <v>766</v>
      </c>
      <c r="G126" s="1363" t="s">
        <v>766</v>
      </c>
      <c r="H126" s="1283">
        <v>0</v>
      </c>
      <c r="I126" s="1363" t="s">
        <v>766</v>
      </c>
      <c r="J126" s="836">
        <v>0</v>
      </c>
      <c r="K126" s="1332"/>
      <c r="L126" s="1364">
        <v>0</v>
      </c>
      <c r="M126" s="1272">
        <f t="shared" si="7"/>
        <v>209</v>
      </c>
      <c r="N126" s="4141"/>
    </row>
    <row r="127" spans="1:14" s="1251" customFormat="1" ht="11.25" customHeight="1">
      <c r="A127" s="4142"/>
      <c r="B127" s="1360">
        <f t="shared" si="6"/>
        <v>210</v>
      </c>
      <c r="C127" s="1270"/>
      <c r="D127" s="1361"/>
      <c r="E127" s="1262" t="s">
        <v>2034</v>
      </c>
      <c r="F127" s="1362" t="s">
        <v>766</v>
      </c>
      <c r="G127" s="1363" t="s">
        <v>766</v>
      </c>
      <c r="H127" s="1283">
        <v>0</v>
      </c>
      <c r="I127" s="1363" t="s">
        <v>766</v>
      </c>
      <c r="J127" s="836">
        <v>0</v>
      </c>
      <c r="K127" s="1332"/>
      <c r="L127" s="1364">
        <v>0</v>
      </c>
      <c r="M127" s="1272">
        <f t="shared" si="7"/>
        <v>210</v>
      </c>
      <c r="N127" s="4141"/>
    </row>
    <row r="128" spans="1:14" s="1251" customFormat="1" ht="11.25" customHeight="1">
      <c r="A128" s="4142"/>
      <c r="B128" s="1360">
        <f t="shared" si="6"/>
        <v>211</v>
      </c>
      <c r="C128" s="1360" t="s">
        <v>939</v>
      </c>
      <c r="D128" s="1361"/>
      <c r="E128" s="1262" t="s">
        <v>2035</v>
      </c>
      <c r="F128" s="1362" t="s">
        <v>766</v>
      </c>
      <c r="G128" s="1363" t="s">
        <v>766</v>
      </c>
      <c r="H128" s="1283">
        <v>0</v>
      </c>
      <c r="I128" s="1363" t="s">
        <v>766</v>
      </c>
      <c r="J128" s="836">
        <v>0</v>
      </c>
      <c r="K128" s="1332"/>
      <c r="L128" s="1364">
        <v>0</v>
      </c>
      <c r="M128" s="1272">
        <f t="shared" si="7"/>
        <v>211</v>
      </c>
      <c r="N128" s="4141"/>
    </row>
    <row r="129" spans="1:14" s="1251" customFormat="1" ht="11.25" customHeight="1">
      <c r="A129" s="4142"/>
      <c r="B129" s="1360">
        <f t="shared" si="6"/>
        <v>212</v>
      </c>
      <c r="C129" s="1360" t="s">
        <v>939</v>
      </c>
      <c r="D129" s="1361"/>
      <c r="E129" s="1262" t="s">
        <v>2036</v>
      </c>
      <c r="F129" s="1362" t="s">
        <v>766</v>
      </c>
      <c r="G129" s="1363" t="s">
        <v>766</v>
      </c>
      <c r="H129" s="1283">
        <v>0</v>
      </c>
      <c r="I129" s="1363" t="s">
        <v>766</v>
      </c>
      <c r="J129" s="836">
        <v>0</v>
      </c>
      <c r="K129" s="1332"/>
      <c r="L129" s="1364">
        <v>0</v>
      </c>
      <c r="M129" s="1272">
        <f t="shared" si="7"/>
        <v>212</v>
      </c>
      <c r="N129" s="4141"/>
    </row>
    <row r="130" spans="1:14" s="1251" customFormat="1" ht="11.25" customHeight="1">
      <c r="A130" s="4142"/>
      <c r="B130" s="1360">
        <f t="shared" si="6"/>
        <v>213</v>
      </c>
      <c r="C130" s="1360" t="s">
        <v>939</v>
      </c>
      <c r="D130" s="1361"/>
      <c r="E130" s="1262" t="s">
        <v>1221</v>
      </c>
      <c r="F130" s="1362" t="s">
        <v>766</v>
      </c>
      <c r="G130" s="1363" t="s">
        <v>766</v>
      </c>
      <c r="H130" s="1283">
        <v>0</v>
      </c>
      <c r="I130" s="1283">
        <v>508225</v>
      </c>
      <c r="J130" s="836">
        <v>508225</v>
      </c>
      <c r="K130" s="1332"/>
      <c r="L130" s="1364">
        <v>508225</v>
      </c>
      <c r="M130" s="1272">
        <f t="shared" si="7"/>
        <v>213</v>
      </c>
      <c r="N130" s="4141"/>
    </row>
    <row r="131" spans="1:14" s="1251" customFormat="1" ht="11.25" customHeight="1">
      <c r="A131" s="4142"/>
      <c r="B131" s="1360">
        <f t="shared" si="6"/>
        <v>214</v>
      </c>
      <c r="C131" s="1270"/>
      <c r="D131" s="1361"/>
      <c r="E131" s="1262" t="s">
        <v>2037</v>
      </c>
      <c r="F131" s="1362" t="s">
        <v>766</v>
      </c>
      <c r="G131" s="1363" t="s">
        <v>766</v>
      </c>
      <c r="H131" s="1283">
        <v>5048</v>
      </c>
      <c r="I131" s="1363" t="s">
        <v>766</v>
      </c>
      <c r="J131" s="836">
        <v>5048</v>
      </c>
      <c r="K131" s="1332"/>
      <c r="L131" s="1364">
        <v>5048</v>
      </c>
      <c r="M131" s="1272">
        <f t="shared" si="7"/>
        <v>214</v>
      </c>
      <c r="N131" s="4141"/>
    </row>
    <row r="132" spans="1:14" s="1251" customFormat="1" ht="11.25" customHeight="1">
      <c r="A132" s="4142"/>
      <c r="B132" s="1360">
        <f t="shared" si="6"/>
        <v>215</v>
      </c>
      <c r="C132" s="1270"/>
      <c r="D132" s="1361"/>
      <c r="E132" s="1262" t="s">
        <v>2038</v>
      </c>
      <c r="F132" s="1362" t="s">
        <v>766</v>
      </c>
      <c r="G132" s="1363" t="s">
        <v>766</v>
      </c>
      <c r="H132" s="1283">
        <v>0</v>
      </c>
      <c r="I132" s="1363" t="s">
        <v>766</v>
      </c>
      <c r="J132" s="836">
        <v>0</v>
      </c>
      <c r="K132" s="1332"/>
      <c r="L132" s="1364">
        <v>0</v>
      </c>
      <c r="M132" s="1272">
        <f t="shared" si="7"/>
        <v>215</v>
      </c>
      <c r="N132" s="4141"/>
    </row>
    <row r="133" spans="1:14" s="1251" customFormat="1" ht="11.25" customHeight="1" thickBot="1">
      <c r="A133" s="4142"/>
      <c r="B133" s="1360">
        <f t="shared" si="6"/>
        <v>216</v>
      </c>
      <c r="C133" s="1360" t="s">
        <v>939</v>
      </c>
      <c r="D133" s="1361"/>
      <c r="E133" s="1262" t="s">
        <v>2039</v>
      </c>
      <c r="F133" s="1368" t="s">
        <v>766</v>
      </c>
      <c r="G133" s="1294">
        <v>0</v>
      </c>
      <c r="H133" s="1295">
        <v>-15136</v>
      </c>
      <c r="I133" s="1369" t="s">
        <v>766</v>
      </c>
      <c r="J133" s="1343">
        <v>-15136</v>
      </c>
      <c r="K133" s="1369"/>
      <c r="L133" s="1370">
        <v>-15136</v>
      </c>
      <c r="M133" s="1272">
        <f t="shared" si="7"/>
        <v>216</v>
      </c>
      <c r="N133" s="4141"/>
    </row>
    <row r="134" spans="1:14" s="1251" customFormat="1" ht="4.5" customHeight="1">
      <c r="A134" s="1378"/>
      <c r="B134" s="1298"/>
      <c r="C134" s="1298"/>
      <c r="D134" s="1256"/>
      <c r="E134" s="1259"/>
      <c r="F134" s="1371"/>
      <c r="G134" s="1371"/>
      <c r="H134" s="1299"/>
      <c r="I134" s="1371"/>
      <c r="J134" s="1299"/>
      <c r="K134" s="1371"/>
      <c r="L134" s="1348"/>
      <c r="M134" s="1298"/>
      <c r="N134" s="1378"/>
    </row>
    <row r="135" spans="1:14" s="1251" customFormat="1" ht="11.1" customHeight="1">
      <c r="A135" s="4138"/>
      <c r="B135" s="1248" t="s">
        <v>1972</v>
      </c>
      <c r="C135" s="1249"/>
      <c r="D135" s="1249"/>
      <c r="E135" s="1249"/>
      <c r="F135" s="1349"/>
      <c r="G135" s="1349"/>
      <c r="H135" s="1349"/>
      <c r="I135" s="1349"/>
      <c r="J135" s="1349"/>
      <c r="K135" s="1349"/>
      <c r="L135" s="1349"/>
      <c r="M135" s="1250"/>
      <c r="N135" s="4138">
        <v>48</v>
      </c>
    </row>
    <row r="136" spans="1:14" s="1251" customFormat="1" ht="11.1" customHeight="1">
      <c r="A136" s="4138"/>
      <c r="B136" s="1252" t="s">
        <v>710</v>
      </c>
      <c r="C136" s="1253"/>
      <c r="D136" s="1253"/>
      <c r="E136" s="1253"/>
      <c r="F136" s="1351"/>
      <c r="G136" s="1351"/>
      <c r="H136" s="1351"/>
      <c r="I136" s="1351"/>
      <c r="J136" s="1351"/>
      <c r="K136" s="1351"/>
      <c r="L136" s="1351"/>
      <c r="M136" s="1254"/>
      <c r="N136" s="4138"/>
    </row>
    <row r="137" spans="1:14" s="1251" customFormat="1" ht="11.1" customHeight="1">
      <c r="A137" s="4138"/>
      <c r="B137" s="1354"/>
      <c r="C137" s="1355"/>
      <c r="D137" s="1355"/>
      <c r="E137" s="1355"/>
      <c r="F137" s="1355"/>
      <c r="G137" s="1355"/>
      <c r="H137" s="1355"/>
      <c r="I137" s="1355"/>
      <c r="J137" s="1355"/>
      <c r="K137" s="1355"/>
      <c r="L137" s="1355"/>
      <c r="M137" s="1356"/>
      <c r="N137" s="4138"/>
    </row>
    <row r="138" spans="1:14" s="1251" customFormat="1" ht="11.1" customHeight="1">
      <c r="A138" s="4138"/>
      <c r="B138" s="1265"/>
      <c r="C138" s="1265"/>
      <c r="D138" s="1266"/>
      <c r="E138" s="1267"/>
      <c r="F138" s="1265"/>
      <c r="G138" s="1265"/>
      <c r="H138" s="1265"/>
      <c r="I138" s="1265"/>
      <c r="J138" s="1265"/>
      <c r="K138" s="1265"/>
      <c r="L138" s="1265"/>
      <c r="M138" s="1265"/>
      <c r="N138" s="4138"/>
    </row>
    <row r="139" spans="1:14" s="1251" customFormat="1" ht="11.1" customHeight="1">
      <c r="A139" s="4138"/>
      <c r="B139" s="1265"/>
      <c r="C139" s="1265"/>
      <c r="D139" s="1266"/>
      <c r="E139" s="1267"/>
      <c r="F139" s="1265"/>
      <c r="G139" s="1265" t="s">
        <v>1928</v>
      </c>
      <c r="H139" s="1265"/>
      <c r="I139" s="1265"/>
      <c r="J139" s="1265" t="s">
        <v>1929</v>
      </c>
      <c r="K139" s="1265"/>
      <c r="L139" s="1265"/>
      <c r="M139" s="1265"/>
      <c r="N139" s="4138"/>
    </row>
    <row r="140" spans="1:14" s="1251" customFormat="1" ht="11.1" customHeight="1">
      <c r="A140" s="4138"/>
      <c r="B140" s="1265" t="s">
        <v>639</v>
      </c>
      <c r="C140" s="1265" t="s">
        <v>784</v>
      </c>
      <c r="D140" s="1266"/>
      <c r="E140" s="1267" t="s">
        <v>1930</v>
      </c>
      <c r="F140" s="1265" t="s">
        <v>1931</v>
      </c>
      <c r="G140" s="1265" t="s">
        <v>1932</v>
      </c>
      <c r="H140" s="1265" t="s">
        <v>1933</v>
      </c>
      <c r="I140" s="1265" t="s">
        <v>1934</v>
      </c>
      <c r="J140" s="1265" t="s">
        <v>1935</v>
      </c>
      <c r="K140" s="1265" t="s">
        <v>1936</v>
      </c>
      <c r="L140" s="1265" t="s">
        <v>1929</v>
      </c>
      <c r="M140" s="1265" t="s">
        <v>639</v>
      </c>
      <c r="N140" s="4138"/>
    </row>
    <row r="141" spans="1:14" s="1251" customFormat="1" ht="11.1" customHeight="1">
      <c r="A141" s="4138"/>
      <c r="B141" s="1265" t="s">
        <v>642</v>
      </c>
      <c r="C141" s="1265" t="s">
        <v>788</v>
      </c>
      <c r="D141" s="1266"/>
      <c r="E141" s="1267"/>
      <c r="F141" s="1265" t="s">
        <v>1937</v>
      </c>
      <c r="G141" s="1265" t="s">
        <v>1938</v>
      </c>
      <c r="H141" s="1265" t="s">
        <v>1939</v>
      </c>
      <c r="I141" s="1265"/>
      <c r="J141" s="1265" t="s">
        <v>1940</v>
      </c>
      <c r="K141" s="1265"/>
      <c r="L141" s="1265"/>
      <c r="M141" s="1265" t="s">
        <v>642</v>
      </c>
      <c r="N141" s="4138"/>
    </row>
    <row r="142" spans="1:14" s="1251" customFormat="1" ht="11.1" customHeight="1" thickBot="1">
      <c r="A142" s="4138"/>
      <c r="B142" s="1270"/>
      <c r="C142" s="1270"/>
      <c r="D142" s="1271"/>
      <c r="E142" s="1272" t="s">
        <v>651</v>
      </c>
      <c r="F142" s="1265" t="s">
        <v>652</v>
      </c>
      <c r="G142" s="1265" t="s">
        <v>653</v>
      </c>
      <c r="H142" s="1265" t="s">
        <v>654</v>
      </c>
      <c r="I142" s="1265" t="s">
        <v>655</v>
      </c>
      <c r="J142" s="1265" t="s">
        <v>656</v>
      </c>
      <c r="K142" s="1265" t="s">
        <v>1087</v>
      </c>
      <c r="L142" s="1265" t="s">
        <v>1088</v>
      </c>
      <c r="M142" s="1270"/>
      <c r="N142" s="4138"/>
    </row>
    <row r="143" spans="1:14" s="1251" customFormat="1" ht="11.1" customHeight="1">
      <c r="A143" s="4138"/>
      <c r="B143" s="1275"/>
      <c r="C143" s="1275"/>
      <c r="D143" s="1372" t="s">
        <v>2040</v>
      </c>
      <c r="E143" s="1259"/>
      <c r="F143" s="1276"/>
      <c r="G143" s="1277"/>
      <c r="H143" s="1277"/>
      <c r="I143" s="1277"/>
      <c r="J143" s="1277"/>
      <c r="K143" s="1277"/>
      <c r="L143" s="1278"/>
      <c r="M143" s="1359"/>
      <c r="N143" s="4138"/>
    </row>
    <row r="144" spans="1:14" s="1251" customFormat="1" ht="11.1" customHeight="1">
      <c r="A144" s="4138"/>
      <c r="B144" s="1360">
        <v>217</v>
      </c>
      <c r="C144" s="1270"/>
      <c r="D144" s="1262"/>
      <c r="E144" s="1262" t="s">
        <v>2041</v>
      </c>
      <c r="F144" s="1281">
        <v>0</v>
      </c>
      <c r="G144" s="1282">
        <v>0</v>
      </c>
      <c r="H144" s="1283">
        <v>0</v>
      </c>
      <c r="I144" s="1283">
        <v>0</v>
      </c>
      <c r="J144" s="836">
        <v>0</v>
      </c>
      <c r="K144" s="1332"/>
      <c r="L144" s="1364">
        <v>0</v>
      </c>
      <c r="M144" s="1272">
        <v>217</v>
      </c>
      <c r="N144" s="4138"/>
    </row>
    <row r="145" spans="1:14" s="1251" customFormat="1" ht="11.1" customHeight="1">
      <c r="A145" s="4138"/>
      <c r="B145" s="1360">
        <f>B144+1</f>
        <v>218</v>
      </c>
      <c r="C145" s="1270"/>
      <c r="D145" s="1262"/>
      <c r="E145" s="1262" t="s">
        <v>1680</v>
      </c>
      <c r="F145" s="1281">
        <v>0</v>
      </c>
      <c r="G145" s="1282">
        <v>1659</v>
      </c>
      <c r="H145" s="1283">
        <v>69</v>
      </c>
      <c r="I145" s="1283">
        <v>357</v>
      </c>
      <c r="J145" s="836">
        <v>2085</v>
      </c>
      <c r="K145" s="1332"/>
      <c r="L145" s="1364">
        <v>2085</v>
      </c>
      <c r="M145" s="1272">
        <f>M144+1</f>
        <v>218</v>
      </c>
      <c r="N145" s="4138"/>
    </row>
    <row r="146" spans="1:14" s="1251" customFormat="1" ht="11.1" customHeight="1">
      <c r="A146" s="1353"/>
      <c r="B146" s="1360">
        <f>B145+1</f>
        <v>219</v>
      </c>
      <c r="C146" s="1270"/>
      <c r="D146" s="1262" t="s">
        <v>2042</v>
      </c>
      <c r="E146" s="1361"/>
      <c r="F146" s="3231">
        <v>232983</v>
      </c>
      <c r="G146" s="1408">
        <v>216232</v>
      </c>
      <c r="H146" s="3232">
        <v>611477</v>
      </c>
      <c r="I146" s="3232">
        <v>607762</v>
      </c>
      <c r="J146" s="3232">
        <v>1668454</v>
      </c>
      <c r="K146" s="3232">
        <v>0</v>
      </c>
      <c r="L146" s="3233">
        <v>1668454</v>
      </c>
      <c r="M146" s="1272">
        <f>M145+1</f>
        <v>219</v>
      </c>
      <c r="N146" s="4138"/>
    </row>
    <row r="147" spans="1:14" s="1251" customFormat="1" ht="11.1" customHeight="1">
      <c r="A147" s="1353"/>
      <c r="B147" s="1265"/>
      <c r="C147" s="1275"/>
      <c r="D147" s="1358" t="s">
        <v>2043</v>
      </c>
      <c r="E147" s="1259"/>
      <c r="F147" s="1286"/>
      <c r="G147" s="1373"/>
      <c r="H147" s="1374"/>
      <c r="I147" s="1374"/>
      <c r="J147" s="1374"/>
      <c r="K147" s="1374"/>
      <c r="L147" s="3234"/>
      <c r="M147" s="1267"/>
      <c r="N147" s="4138"/>
    </row>
    <row r="148" spans="1:14" s="1251" customFormat="1" ht="11.1" customHeight="1">
      <c r="A148" s="1353"/>
      <c r="B148" s="1360">
        <v>220</v>
      </c>
      <c r="C148" s="1270"/>
      <c r="D148" s="1262"/>
      <c r="E148" s="1262" t="s">
        <v>2025</v>
      </c>
      <c r="F148" s="1281">
        <v>8659</v>
      </c>
      <c r="G148" s="1282">
        <v>7939</v>
      </c>
      <c r="H148" s="1283">
        <v>12026</v>
      </c>
      <c r="I148" s="1283">
        <v>7669</v>
      </c>
      <c r="J148" s="836">
        <v>36293</v>
      </c>
      <c r="K148" s="1289" t="s">
        <v>766</v>
      </c>
      <c r="L148" s="1364">
        <v>36293</v>
      </c>
      <c r="M148" s="1272">
        <v>220</v>
      </c>
      <c r="N148" s="4138"/>
    </row>
    <row r="149" spans="1:14" s="1251" customFormat="1" ht="11.1" customHeight="1">
      <c r="A149" s="1353"/>
      <c r="B149" s="1360">
        <f t="shared" ref="B149:B164" si="8">B148+1</f>
        <v>221</v>
      </c>
      <c r="C149" s="1360" t="s">
        <v>939</v>
      </c>
      <c r="D149" s="1262"/>
      <c r="E149" s="1262" t="s">
        <v>2026</v>
      </c>
      <c r="F149" s="1281">
        <v>137723</v>
      </c>
      <c r="G149" s="1282">
        <v>182052</v>
      </c>
      <c r="H149" s="1283">
        <v>129524</v>
      </c>
      <c r="I149" s="1283">
        <v>52591</v>
      </c>
      <c r="J149" s="836">
        <v>501890</v>
      </c>
      <c r="K149" s="1289" t="s">
        <v>766</v>
      </c>
      <c r="L149" s="1364">
        <v>501890</v>
      </c>
      <c r="M149" s="1272">
        <f t="shared" ref="M149:M164" si="9">M148+1</f>
        <v>221</v>
      </c>
      <c r="N149" s="4138"/>
    </row>
    <row r="150" spans="1:14" s="1251" customFormat="1" ht="11.1" customHeight="1">
      <c r="A150" s="1353"/>
      <c r="B150" s="1360">
        <f t="shared" si="8"/>
        <v>222</v>
      </c>
      <c r="C150" s="1360" t="s">
        <v>939</v>
      </c>
      <c r="D150" s="1262"/>
      <c r="E150" s="1262" t="s">
        <v>2027</v>
      </c>
      <c r="F150" s="1281">
        <v>143</v>
      </c>
      <c r="G150" s="1282">
        <v>559</v>
      </c>
      <c r="H150" s="1283">
        <v>196</v>
      </c>
      <c r="I150" s="1283">
        <v>0</v>
      </c>
      <c r="J150" s="836">
        <v>898</v>
      </c>
      <c r="K150" s="1289" t="s">
        <v>766</v>
      </c>
      <c r="L150" s="1364">
        <v>898</v>
      </c>
      <c r="M150" s="1272">
        <f t="shared" si="9"/>
        <v>222</v>
      </c>
      <c r="N150" s="4138"/>
    </row>
    <row r="151" spans="1:14" s="1251" customFormat="1" ht="11.1" customHeight="1">
      <c r="A151" s="1353"/>
      <c r="B151" s="1360">
        <f t="shared" si="8"/>
        <v>223</v>
      </c>
      <c r="C151" s="1270"/>
      <c r="D151" s="1262"/>
      <c r="E151" s="1262" t="s">
        <v>2028</v>
      </c>
      <c r="F151" s="1281">
        <v>269</v>
      </c>
      <c r="G151" s="1282">
        <v>0</v>
      </c>
      <c r="H151" s="1283">
        <v>0</v>
      </c>
      <c r="I151" s="1283">
        <v>6331</v>
      </c>
      <c r="J151" s="836">
        <v>6600</v>
      </c>
      <c r="K151" s="1289" t="s">
        <v>766</v>
      </c>
      <c r="L151" s="1364">
        <v>6600</v>
      </c>
      <c r="M151" s="1272">
        <f t="shared" si="9"/>
        <v>223</v>
      </c>
      <c r="N151" s="4138"/>
    </row>
    <row r="152" spans="1:14" s="1251" customFormat="1" ht="11.1" customHeight="1">
      <c r="A152" s="1353"/>
      <c r="B152" s="1360">
        <f t="shared" si="8"/>
        <v>224</v>
      </c>
      <c r="C152" s="1270"/>
      <c r="D152" s="1262"/>
      <c r="E152" s="1262" t="s">
        <v>2029</v>
      </c>
      <c r="F152" s="1375" t="s">
        <v>766</v>
      </c>
      <c r="G152" s="1376" t="s">
        <v>766</v>
      </c>
      <c r="H152" s="1377" t="s">
        <v>766</v>
      </c>
      <c r="I152" s="1283">
        <v>53239</v>
      </c>
      <c r="J152" s="836">
        <v>53239</v>
      </c>
      <c r="K152" s="1289" t="s">
        <v>766</v>
      </c>
      <c r="L152" s="1364">
        <v>53239</v>
      </c>
      <c r="M152" s="1272">
        <f t="shared" si="9"/>
        <v>224</v>
      </c>
      <c r="N152" s="4138"/>
    </row>
    <row r="153" spans="1:14" s="1251" customFormat="1" ht="11.1" customHeight="1">
      <c r="B153" s="1360">
        <f t="shared" si="8"/>
        <v>225</v>
      </c>
      <c r="C153" s="1270"/>
      <c r="D153" s="1262"/>
      <c r="E153" s="1262" t="s">
        <v>2030</v>
      </c>
      <c r="F153" s="1375" t="s">
        <v>766</v>
      </c>
      <c r="G153" s="1376" t="s">
        <v>766</v>
      </c>
      <c r="H153" s="1377" t="s">
        <v>766</v>
      </c>
      <c r="I153" s="1283">
        <v>2401</v>
      </c>
      <c r="J153" s="836">
        <v>2401</v>
      </c>
      <c r="K153" s="1289" t="s">
        <v>766</v>
      </c>
      <c r="L153" s="1364">
        <v>2401</v>
      </c>
      <c r="M153" s="1272">
        <f t="shared" si="9"/>
        <v>225</v>
      </c>
      <c r="N153" s="4138"/>
    </row>
    <row r="154" spans="1:14" s="1251" customFormat="1" ht="11.1" customHeight="1">
      <c r="B154" s="1360">
        <f t="shared" si="8"/>
        <v>226</v>
      </c>
      <c r="C154" s="1360" t="s">
        <v>939</v>
      </c>
      <c r="D154" s="1262"/>
      <c r="E154" s="1262" t="s">
        <v>2031</v>
      </c>
      <c r="F154" s="1375" t="s">
        <v>766</v>
      </c>
      <c r="G154" s="1376" t="s">
        <v>766</v>
      </c>
      <c r="H154" s="1283">
        <v>263098</v>
      </c>
      <c r="I154" s="1283">
        <v>0</v>
      </c>
      <c r="J154" s="836">
        <v>263098</v>
      </c>
      <c r="K154" s="1289" t="s">
        <v>766</v>
      </c>
      <c r="L154" s="1364">
        <v>263098</v>
      </c>
      <c r="M154" s="1272">
        <f t="shared" si="9"/>
        <v>226</v>
      </c>
      <c r="N154" s="4138"/>
    </row>
    <row r="155" spans="1:14" s="1251" customFormat="1" ht="11.1" customHeight="1">
      <c r="A155" s="1353"/>
      <c r="B155" s="1360">
        <f t="shared" si="8"/>
        <v>227</v>
      </c>
      <c r="C155" s="1360" t="s">
        <v>939</v>
      </c>
      <c r="D155" s="1262"/>
      <c r="E155" s="1262" t="s">
        <v>2032</v>
      </c>
      <c r="F155" s="1375" t="s">
        <v>766</v>
      </c>
      <c r="G155" s="1376" t="s">
        <v>766</v>
      </c>
      <c r="H155" s="1283">
        <v>-49210</v>
      </c>
      <c r="I155" s="1377" t="s">
        <v>766</v>
      </c>
      <c r="J155" s="836">
        <v>-49210</v>
      </c>
      <c r="K155" s="1289" t="s">
        <v>766</v>
      </c>
      <c r="L155" s="1364">
        <v>-49210</v>
      </c>
      <c r="M155" s="1272">
        <f t="shared" si="9"/>
        <v>227</v>
      </c>
      <c r="N155" s="4138"/>
    </row>
    <row r="156" spans="1:14" s="1251" customFormat="1" ht="11.1" customHeight="1">
      <c r="A156" s="1353"/>
      <c r="B156" s="1360">
        <f t="shared" si="8"/>
        <v>228</v>
      </c>
      <c r="C156" s="1270"/>
      <c r="D156" s="1262"/>
      <c r="E156" s="1262" t="s">
        <v>2033</v>
      </c>
      <c r="F156" s="1375" t="s">
        <v>766</v>
      </c>
      <c r="G156" s="1376" t="s">
        <v>766</v>
      </c>
      <c r="H156" s="1283">
        <v>0</v>
      </c>
      <c r="I156" s="1377" t="s">
        <v>766</v>
      </c>
      <c r="J156" s="836">
        <v>0</v>
      </c>
      <c r="K156" s="1289" t="s">
        <v>766</v>
      </c>
      <c r="L156" s="1364">
        <v>0</v>
      </c>
      <c r="M156" s="1272">
        <f t="shared" si="9"/>
        <v>228</v>
      </c>
      <c r="N156" s="4138"/>
    </row>
    <row r="157" spans="1:14" s="1251" customFormat="1" ht="11.1" customHeight="1">
      <c r="A157" s="1353"/>
      <c r="B157" s="1360">
        <f t="shared" si="8"/>
        <v>229</v>
      </c>
      <c r="C157" s="1270"/>
      <c r="D157" s="1262"/>
      <c r="E157" s="1262" t="s">
        <v>2034</v>
      </c>
      <c r="F157" s="1375" t="s">
        <v>766</v>
      </c>
      <c r="G157" s="1376" t="s">
        <v>766</v>
      </c>
      <c r="H157" s="1283">
        <v>0</v>
      </c>
      <c r="I157" s="1377" t="s">
        <v>766</v>
      </c>
      <c r="J157" s="836">
        <v>0</v>
      </c>
      <c r="K157" s="1289" t="s">
        <v>766</v>
      </c>
      <c r="L157" s="1364">
        <v>0</v>
      </c>
      <c r="M157" s="1272">
        <f t="shared" si="9"/>
        <v>229</v>
      </c>
      <c r="N157" s="4138"/>
    </row>
    <row r="158" spans="1:14" s="1251" customFormat="1" ht="11.1" customHeight="1">
      <c r="A158" s="1353"/>
      <c r="B158" s="1360">
        <f t="shared" si="8"/>
        <v>230</v>
      </c>
      <c r="C158" s="1360" t="s">
        <v>939</v>
      </c>
      <c r="D158" s="1262"/>
      <c r="E158" s="1262" t="s">
        <v>2035</v>
      </c>
      <c r="F158" s="1375" t="s">
        <v>766</v>
      </c>
      <c r="G158" s="1376" t="s">
        <v>766</v>
      </c>
      <c r="H158" s="1283">
        <v>456797</v>
      </c>
      <c r="I158" s="1377" t="s">
        <v>766</v>
      </c>
      <c r="J158" s="836">
        <v>456797</v>
      </c>
      <c r="K158" s="1289" t="s">
        <v>766</v>
      </c>
      <c r="L158" s="1364">
        <v>456797</v>
      </c>
      <c r="M158" s="1272">
        <f t="shared" si="9"/>
        <v>230</v>
      </c>
      <c r="N158" s="4138"/>
    </row>
    <row r="159" spans="1:14" s="1251" customFormat="1" ht="11.1" customHeight="1">
      <c r="A159" s="1353"/>
      <c r="B159" s="1360">
        <f t="shared" si="8"/>
        <v>231</v>
      </c>
      <c r="C159" s="1360" t="s">
        <v>939</v>
      </c>
      <c r="D159" s="1262"/>
      <c r="E159" s="1262" t="s">
        <v>2036</v>
      </c>
      <c r="F159" s="1375" t="s">
        <v>766</v>
      </c>
      <c r="G159" s="1376" t="s">
        <v>766</v>
      </c>
      <c r="H159" s="1283">
        <v>-84188</v>
      </c>
      <c r="I159" s="1377" t="s">
        <v>766</v>
      </c>
      <c r="J159" s="836">
        <v>-84188</v>
      </c>
      <c r="K159" s="1289" t="s">
        <v>766</v>
      </c>
      <c r="L159" s="1364">
        <v>-84188</v>
      </c>
      <c r="M159" s="1272">
        <f t="shared" si="9"/>
        <v>231</v>
      </c>
      <c r="N159" s="4138"/>
    </row>
    <row r="160" spans="1:14" s="1251" customFormat="1" ht="11.1" customHeight="1">
      <c r="A160" s="1353"/>
      <c r="B160" s="1360">
        <f t="shared" si="8"/>
        <v>232</v>
      </c>
      <c r="C160" s="1360" t="s">
        <v>939</v>
      </c>
      <c r="D160" s="1262"/>
      <c r="E160" s="1262" t="s">
        <v>1221</v>
      </c>
      <c r="F160" s="1375" t="s">
        <v>766</v>
      </c>
      <c r="G160" s="1376" t="s">
        <v>766</v>
      </c>
      <c r="H160" s="1377" t="s">
        <v>766</v>
      </c>
      <c r="I160" s="1283">
        <v>83832</v>
      </c>
      <c r="J160" s="836">
        <v>83832</v>
      </c>
      <c r="K160" s="1289" t="s">
        <v>766</v>
      </c>
      <c r="L160" s="1364">
        <v>83832</v>
      </c>
      <c r="M160" s="1272">
        <f t="shared" si="9"/>
        <v>232</v>
      </c>
      <c r="N160" s="1353"/>
    </row>
    <row r="161" spans="1:14" s="1251" customFormat="1" ht="11.1" customHeight="1">
      <c r="A161" s="1353"/>
      <c r="B161" s="1360">
        <f t="shared" si="8"/>
        <v>233</v>
      </c>
      <c r="C161" s="1270"/>
      <c r="D161" s="1262"/>
      <c r="E161" s="1262" t="s">
        <v>2037</v>
      </c>
      <c r="F161" s="1375" t="s">
        <v>766</v>
      </c>
      <c r="G161" s="1376" t="s">
        <v>766</v>
      </c>
      <c r="H161" s="1283">
        <v>0</v>
      </c>
      <c r="I161" s="1377" t="s">
        <v>766</v>
      </c>
      <c r="J161" s="836">
        <v>0</v>
      </c>
      <c r="K161" s="1289" t="s">
        <v>766</v>
      </c>
      <c r="L161" s="1364">
        <v>0</v>
      </c>
      <c r="M161" s="1272">
        <f t="shared" si="9"/>
        <v>233</v>
      </c>
      <c r="N161" s="1353"/>
    </row>
    <row r="162" spans="1:14" s="1251" customFormat="1" ht="11.1" customHeight="1">
      <c r="A162" s="1353"/>
      <c r="B162" s="1360">
        <f t="shared" si="8"/>
        <v>234</v>
      </c>
      <c r="C162" s="1270"/>
      <c r="D162" s="1262"/>
      <c r="E162" s="1262" t="s">
        <v>2038</v>
      </c>
      <c r="F162" s="1375" t="s">
        <v>766</v>
      </c>
      <c r="G162" s="1376" t="s">
        <v>766</v>
      </c>
      <c r="H162" s="1283">
        <v>0</v>
      </c>
      <c r="I162" s="1377" t="s">
        <v>766</v>
      </c>
      <c r="J162" s="836">
        <v>0</v>
      </c>
      <c r="K162" s="1289" t="s">
        <v>766</v>
      </c>
      <c r="L162" s="1364">
        <v>0</v>
      </c>
      <c r="M162" s="1272">
        <f t="shared" si="9"/>
        <v>234</v>
      </c>
      <c r="N162" s="1353"/>
    </row>
    <row r="163" spans="1:14" s="1251" customFormat="1" ht="11.1" customHeight="1">
      <c r="A163" s="1353"/>
      <c r="B163" s="1360">
        <f t="shared" si="8"/>
        <v>235</v>
      </c>
      <c r="C163" s="1360" t="s">
        <v>939</v>
      </c>
      <c r="D163" s="1262"/>
      <c r="E163" s="1262" t="s">
        <v>2039</v>
      </c>
      <c r="F163" s="1375" t="s">
        <v>766</v>
      </c>
      <c r="G163" s="1376" t="s">
        <v>766</v>
      </c>
      <c r="H163" s="1283">
        <v>-184727</v>
      </c>
      <c r="I163" s="1377" t="s">
        <v>766</v>
      </c>
      <c r="J163" s="836">
        <v>-184727</v>
      </c>
      <c r="K163" s="1289" t="s">
        <v>766</v>
      </c>
      <c r="L163" s="1364">
        <v>-184727</v>
      </c>
      <c r="M163" s="1272">
        <f t="shared" si="9"/>
        <v>235</v>
      </c>
      <c r="N163" s="1353"/>
    </row>
    <row r="164" spans="1:14" s="1251" customFormat="1" ht="11.1" customHeight="1">
      <c r="A164" s="1353"/>
      <c r="B164" s="1360">
        <f t="shared" si="8"/>
        <v>236</v>
      </c>
      <c r="C164" s="1270"/>
      <c r="D164" s="1262"/>
      <c r="E164" s="1262" t="s">
        <v>2041</v>
      </c>
      <c r="F164" s="1281">
        <v>0</v>
      </c>
      <c r="G164" s="1282">
        <v>0</v>
      </c>
      <c r="H164" s="1283">
        <v>0</v>
      </c>
      <c r="I164" s="1283">
        <v>0</v>
      </c>
      <c r="J164" s="836">
        <v>0</v>
      </c>
      <c r="K164" s="1289" t="s">
        <v>766</v>
      </c>
      <c r="L164" s="1364">
        <v>0</v>
      </c>
      <c r="M164" s="1272">
        <f t="shared" si="9"/>
        <v>236</v>
      </c>
      <c r="N164" s="1353"/>
    </row>
    <row r="165" spans="1:14" s="1251" customFormat="1" ht="11.1" customHeight="1">
      <c r="A165" s="1353"/>
      <c r="B165" s="1360">
        <f>B164+1</f>
        <v>237</v>
      </c>
      <c r="C165" s="1270"/>
      <c r="D165" s="1262"/>
      <c r="E165" s="1262" t="s">
        <v>1680</v>
      </c>
      <c r="F165" s="1281">
        <v>0</v>
      </c>
      <c r="G165" s="1282">
        <v>1186</v>
      </c>
      <c r="H165" s="1283">
        <v>50</v>
      </c>
      <c r="I165" s="1283">
        <v>254</v>
      </c>
      <c r="J165" s="836">
        <v>1490</v>
      </c>
      <c r="K165" s="1289" t="s">
        <v>766</v>
      </c>
      <c r="L165" s="1364">
        <v>1490</v>
      </c>
      <c r="M165" s="1272">
        <f>M164+1</f>
        <v>237</v>
      </c>
      <c r="N165" s="4143" t="s">
        <v>2044</v>
      </c>
    </row>
    <row r="166" spans="1:14" s="1251" customFormat="1" ht="11.1" customHeight="1">
      <c r="A166" s="1353"/>
      <c r="B166" s="1360">
        <f>B165+1</f>
        <v>238</v>
      </c>
      <c r="C166" s="1270"/>
      <c r="D166" s="1262" t="s">
        <v>2045</v>
      </c>
      <c r="E166" s="1361"/>
      <c r="F166" s="3231">
        <v>146794</v>
      </c>
      <c r="G166" s="1408">
        <v>191736</v>
      </c>
      <c r="H166" s="3232">
        <v>543566</v>
      </c>
      <c r="I166" s="3232">
        <v>206317</v>
      </c>
      <c r="J166" s="3232">
        <v>1088413</v>
      </c>
      <c r="K166" s="1377" t="s">
        <v>766</v>
      </c>
      <c r="L166" s="3233">
        <v>1088413</v>
      </c>
      <c r="M166" s="1267">
        <f>M165+1</f>
        <v>238</v>
      </c>
      <c r="N166" s="4140"/>
    </row>
    <row r="167" spans="1:14" s="1251" customFormat="1" ht="11.1" customHeight="1">
      <c r="A167" s="1353"/>
      <c r="B167" s="1265"/>
      <c r="C167" s="1275"/>
      <c r="D167" s="1358" t="s">
        <v>2046</v>
      </c>
      <c r="E167" s="1259"/>
      <c r="F167" s="1286"/>
      <c r="G167" s="1373"/>
      <c r="H167" s="1374"/>
      <c r="I167" s="1374"/>
      <c r="J167" s="1374"/>
      <c r="K167" s="1374"/>
      <c r="L167" s="3234"/>
      <c r="M167" s="1379"/>
      <c r="N167" s="4140"/>
    </row>
    <row r="168" spans="1:14" s="1251" customFormat="1" ht="11.1" customHeight="1">
      <c r="A168" s="1353"/>
      <c r="B168" s="1360">
        <v>301</v>
      </c>
      <c r="C168" s="1270"/>
      <c r="D168" s="1262"/>
      <c r="E168" s="1262" t="s">
        <v>2025</v>
      </c>
      <c r="F168" s="1281">
        <v>866</v>
      </c>
      <c r="G168" s="1282">
        <v>794</v>
      </c>
      <c r="H168" s="1283">
        <v>1202</v>
      </c>
      <c r="I168" s="1283">
        <v>767</v>
      </c>
      <c r="J168" s="836">
        <v>3629</v>
      </c>
      <c r="K168" s="1332"/>
      <c r="L168" s="1364">
        <v>3629</v>
      </c>
      <c r="M168" s="1380">
        <v>301</v>
      </c>
      <c r="N168" s="4140"/>
    </row>
    <row r="169" spans="1:14" s="1251" customFormat="1" ht="11.1" customHeight="1">
      <c r="A169" s="1353"/>
      <c r="B169" s="1265"/>
      <c r="C169" s="1275"/>
      <c r="D169" s="1358"/>
      <c r="E169" s="1259" t="s">
        <v>2047</v>
      </c>
      <c r="F169" s="1286"/>
      <c r="G169" s="1373"/>
      <c r="H169" s="1374">
        <v>0</v>
      </c>
      <c r="I169" s="1374"/>
      <c r="J169" s="1374"/>
      <c r="K169" s="1374"/>
      <c r="L169" s="3234"/>
      <c r="M169" s="1379"/>
      <c r="N169" s="4140"/>
    </row>
    <row r="170" spans="1:14" s="1251" customFormat="1" ht="11.1" customHeight="1">
      <c r="A170" s="4142" t="s">
        <v>166</v>
      </c>
      <c r="B170" s="1360">
        <v>302</v>
      </c>
      <c r="C170" s="1360" t="s">
        <v>939</v>
      </c>
      <c r="D170" s="1262"/>
      <c r="E170" s="1262" t="s">
        <v>2048</v>
      </c>
      <c r="F170" s="1281">
        <v>0</v>
      </c>
      <c r="G170" s="1282">
        <v>20</v>
      </c>
      <c r="H170" s="1283">
        <v>26894</v>
      </c>
      <c r="I170" s="1283">
        <v>10</v>
      </c>
      <c r="J170" s="836">
        <v>26924</v>
      </c>
      <c r="K170" s="1289" t="s">
        <v>766</v>
      </c>
      <c r="L170" s="1364">
        <v>26924</v>
      </c>
      <c r="M170" s="1297">
        <v>302</v>
      </c>
      <c r="N170" s="4140"/>
    </row>
    <row r="171" spans="1:14" s="1251" customFormat="1" ht="11.1" customHeight="1">
      <c r="A171" s="4142"/>
      <c r="B171" s="1360">
        <f t="shared" ref="B171:B180" si="10">B170+1</f>
        <v>303</v>
      </c>
      <c r="C171" s="1360" t="s">
        <v>939</v>
      </c>
      <c r="D171" s="1262"/>
      <c r="E171" s="1262" t="s">
        <v>2049</v>
      </c>
      <c r="F171" s="1281">
        <v>0</v>
      </c>
      <c r="G171" s="1282">
        <v>0</v>
      </c>
      <c r="H171" s="1283">
        <v>0</v>
      </c>
      <c r="I171" s="1283">
        <v>0</v>
      </c>
      <c r="J171" s="836">
        <v>0</v>
      </c>
      <c r="K171" s="1289" t="s">
        <v>766</v>
      </c>
      <c r="L171" s="1364">
        <v>0</v>
      </c>
      <c r="M171" s="1272">
        <f t="shared" ref="M171:M180" si="11">M170+1</f>
        <v>303</v>
      </c>
      <c r="N171" s="4140"/>
    </row>
    <row r="172" spans="1:14" s="1251" customFormat="1" ht="11.1" customHeight="1">
      <c r="A172" s="4142"/>
      <c r="B172" s="1360">
        <f t="shared" si="10"/>
        <v>304</v>
      </c>
      <c r="C172" s="1360" t="s">
        <v>939</v>
      </c>
      <c r="D172" s="1262"/>
      <c r="E172" s="1262" t="s">
        <v>2050</v>
      </c>
      <c r="F172" s="1281">
        <v>5430</v>
      </c>
      <c r="G172" s="1282">
        <v>2067</v>
      </c>
      <c r="H172" s="1283">
        <v>0</v>
      </c>
      <c r="I172" s="1283">
        <v>0</v>
      </c>
      <c r="J172" s="836">
        <v>7497</v>
      </c>
      <c r="K172" s="1332"/>
      <c r="L172" s="1364">
        <v>7497</v>
      </c>
      <c r="M172" s="1272">
        <f t="shared" si="11"/>
        <v>304</v>
      </c>
      <c r="N172" s="4140"/>
    </row>
    <row r="173" spans="1:14" s="1251" customFormat="1" ht="11.1" customHeight="1">
      <c r="A173" s="4142"/>
      <c r="B173" s="1360">
        <f t="shared" si="10"/>
        <v>305</v>
      </c>
      <c r="C173" s="1360" t="s">
        <v>939</v>
      </c>
      <c r="D173" s="1262"/>
      <c r="E173" s="1262" t="s">
        <v>2051</v>
      </c>
      <c r="F173" s="1281"/>
      <c r="G173" s="1282">
        <v>1</v>
      </c>
      <c r="H173" s="1283">
        <v>0</v>
      </c>
      <c r="I173" s="1283">
        <v>0</v>
      </c>
      <c r="J173" s="836">
        <v>1</v>
      </c>
      <c r="K173" s="1332"/>
      <c r="L173" s="1364">
        <v>1</v>
      </c>
      <c r="M173" s="1272">
        <f t="shared" si="11"/>
        <v>305</v>
      </c>
      <c r="N173" s="4140"/>
    </row>
    <row r="174" spans="1:14" s="1251" customFormat="1" ht="11.1" customHeight="1">
      <c r="A174" s="4142"/>
      <c r="B174" s="1360">
        <f t="shared" si="10"/>
        <v>306</v>
      </c>
      <c r="C174" s="1360" t="s">
        <v>939</v>
      </c>
      <c r="D174" s="1262"/>
      <c r="E174" s="1262" t="s">
        <v>2052</v>
      </c>
      <c r="F174" s="1281">
        <v>14</v>
      </c>
      <c r="G174" s="1282">
        <v>56</v>
      </c>
      <c r="H174" s="1283">
        <v>20</v>
      </c>
      <c r="I174" s="1283">
        <v>0</v>
      </c>
      <c r="J174" s="836">
        <v>90</v>
      </c>
      <c r="K174" s="1332"/>
      <c r="L174" s="1364">
        <v>90</v>
      </c>
      <c r="M174" s="1272">
        <f t="shared" si="11"/>
        <v>306</v>
      </c>
      <c r="N174" s="4140"/>
    </row>
    <row r="175" spans="1:14" s="1251" customFormat="1" ht="11.1" customHeight="1">
      <c r="A175" s="4142"/>
      <c r="B175" s="1360">
        <f t="shared" si="10"/>
        <v>307</v>
      </c>
      <c r="C175" s="1360" t="s">
        <v>939</v>
      </c>
      <c r="D175" s="1262"/>
      <c r="E175" s="1262" t="s">
        <v>2053</v>
      </c>
      <c r="F175" s="1281">
        <v>18840</v>
      </c>
      <c r="G175" s="1282">
        <v>8301</v>
      </c>
      <c r="H175" s="1283">
        <v>6787</v>
      </c>
      <c r="I175" s="1283">
        <v>75</v>
      </c>
      <c r="J175" s="836">
        <v>34003</v>
      </c>
      <c r="K175" s="1332"/>
      <c r="L175" s="1364">
        <v>34003</v>
      </c>
      <c r="M175" s="1272">
        <f t="shared" si="11"/>
        <v>307</v>
      </c>
      <c r="N175" s="4140"/>
    </row>
    <row r="176" spans="1:14" s="1251" customFormat="1" ht="11.1" customHeight="1">
      <c r="A176" s="4142"/>
      <c r="B176" s="1360">
        <f t="shared" si="10"/>
        <v>308</v>
      </c>
      <c r="C176" s="1270"/>
      <c r="D176" s="1262"/>
      <c r="E176" s="1262" t="s">
        <v>2054</v>
      </c>
      <c r="F176" s="1281">
        <v>0</v>
      </c>
      <c r="G176" s="1282">
        <v>0</v>
      </c>
      <c r="H176" s="1283">
        <v>14858</v>
      </c>
      <c r="I176" s="1283">
        <v>6638</v>
      </c>
      <c r="J176" s="836">
        <v>21496</v>
      </c>
      <c r="K176" s="1332"/>
      <c r="L176" s="1364">
        <v>21496</v>
      </c>
      <c r="M176" s="1272">
        <f t="shared" si="11"/>
        <v>308</v>
      </c>
      <c r="N176" s="4140"/>
    </row>
    <row r="177" spans="1:14" s="1251" customFormat="1" ht="11.1" customHeight="1">
      <c r="A177" s="4142"/>
      <c r="B177" s="1360">
        <f t="shared" si="10"/>
        <v>309</v>
      </c>
      <c r="C177" s="1270"/>
      <c r="D177" s="1262"/>
      <c r="E177" s="1262" t="s">
        <v>2029</v>
      </c>
      <c r="F177" s="1375" t="s">
        <v>766</v>
      </c>
      <c r="G177" s="1376" t="s">
        <v>766</v>
      </c>
      <c r="H177" s="1377" t="s">
        <v>766</v>
      </c>
      <c r="I177" s="1283">
        <v>15334</v>
      </c>
      <c r="J177" s="836">
        <v>15334</v>
      </c>
      <c r="K177" s="1332"/>
      <c r="L177" s="1364">
        <v>15334</v>
      </c>
      <c r="M177" s="1272">
        <f t="shared" si="11"/>
        <v>309</v>
      </c>
      <c r="N177" s="4140"/>
    </row>
    <row r="178" spans="1:14" s="1251" customFormat="1" ht="11.1" customHeight="1">
      <c r="A178" s="4142"/>
      <c r="B178" s="1360">
        <f t="shared" si="10"/>
        <v>310</v>
      </c>
      <c r="C178" s="1270"/>
      <c r="D178" s="1262"/>
      <c r="E178" s="1262" t="s">
        <v>2030</v>
      </c>
      <c r="F178" s="1375" t="s">
        <v>766</v>
      </c>
      <c r="G178" s="1376" t="s">
        <v>766</v>
      </c>
      <c r="H178" s="1377" t="s">
        <v>766</v>
      </c>
      <c r="I178" s="1283">
        <v>749</v>
      </c>
      <c r="J178" s="836">
        <v>749</v>
      </c>
      <c r="K178" s="1332"/>
      <c r="L178" s="1364">
        <v>749</v>
      </c>
      <c r="M178" s="1272">
        <f t="shared" si="11"/>
        <v>310</v>
      </c>
      <c r="N178" s="4140"/>
    </row>
    <row r="179" spans="1:14" s="1251" customFormat="1" ht="11.1" customHeight="1">
      <c r="A179" s="4142"/>
      <c r="B179" s="1360">
        <f t="shared" si="10"/>
        <v>311</v>
      </c>
      <c r="C179" s="1360" t="s">
        <v>939</v>
      </c>
      <c r="D179" s="1262"/>
      <c r="E179" s="1262" t="s">
        <v>2031</v>
      </c>
      <c r="F179" s="1375" t="s">
        <v>766</v>
      </c>
      <c r="G179" s="1376" t="s">
        <v>766</v>
      </c>
      <c r="H179" s="1283">
        <v>2156</v>
      </c>
      <c r="I179" s="1283">
        <v>0</v>
      </c>
      <c r="J179" s="836">
        <v>2156</v>
      </c>
      <c r="K179" s="1332"/>
      <c r="L179" s="1364">
        <v>2156</v>
      </c>
      <c r="M179" s="1272">
        <f t="shared" si="11"/>
        <v>311</v>
      </c>
      <c r="N179" s="4140"/>
    </row>
    <row r="180" spans="1:14" s="1251" customFormat="1" ht="11.1" customHeight="1" thickBot="1">
      <c r="A180" s="4142"/>
      <c r="B180" s="1360">
        <f t="shared" si="10"/>
        <v>312</v>
      </c>
      <c r="C180" s="1360" t="s">
        <v>939</v>
      </c>
      <c r="D180" s="1262"/>
      <c r="E180" s="1262" t="s">
        <v>2032</v>
      </c>
      <c r="F180" s="1381" t="s">
        <v>766</v>
      </c>
      <c r="G180" s="1382" t="s">
        <v>766</v>
      </c>
      <c r="H180" s="1295">
        <v>0</v>
      </c>
      <c r="I180" s="1295">
        <v>0</v>
      </c>
      <c r="J180" s="1343">
        <v>0</v>
      </c>
      <c r="K180" s="1369"/>
      <c r="L180" s="1370">
        <v>0</v>
      </c>
      <c r="M180" s="1272">
        <f t="shared" si="11"/>
        <v>312</v>
      </c>
      <c r="N180" s="4140"/>
    </row>
    <row r="181" spans="1:14" s="1251" customFormat="1" ht="4.5" customHeight="1">
      <c r="A181" s="1390"/>
      <c r="B181" s="1298"/>
      <c r="C181" s="1298"/>
      <c r="D181" s="1259"/>
      <c r="E181" s="1259"/>
      <c r="F181" s="1371"/>
      <c r="G181" s="1371"/>
      <c r="H181" s="1299"/>
      <c r="I181" s="1371"/>
      <c r="J181" s="1299"/>
      <c r="K181" s="1371"/>
      <c r="L181" s="1348"/>
      <c r="M181" s="1298"/>
      <c r="N181" s="1390"/>
    </row>
    <row r="182" spans="1:14" s="1251" customFormat="1" ht="28.5" customHeight="1">
      <c r="A182" s="4138" t="s">
        <v>166</v>
      </c>
      <c r="B182" s="1248" t="s">
        <v>1972</v>
      </c>
      <c r="C182" s="1249"/>
      <c r="D182" s="1249"/>
      <c r="E182" s="1249"/>
      <c r="F182" s="1349"/>
      <c r="G182" s="1349"/>
      <c r="H182" s="1349"/>
      <c r="I182" s="1349"/>
      <c r="J182" s="1349"/>
      <c r="K182" s="1349"/>
      <c r="L182" s="1349"/>
      <c r="M182" s="1250"/>
      <c r="N182" s="4139" t="s">
        <v>1925</v>
      </c>
    </row>
    <row r="183" spans="1:14" s="1251" customFormat="1">
      <c r="A183" s="4138"/>
      <c r="B183" s="1383" t="s">
        <v>710</v>
      </c>
      <c r="C183" s="1384"/>
      <c r="D183" s="1384"/>
      <c r="E183" s="1384"/>
      <c r="F183" s="1385"/>
      <c r="G183" s="1385"/>
      <c r="H183" s="1385"/>
      <c r="I183" s="1385"/>
      <c r="J183" s="1385"/>
      <c r="K183" s="1385"/>
      <c r="L183" s="1385"/>
      <c r="M183" s="1386"/>
      <c r="N183" s="4140"/>
    </row>
    <row r="184" spans="1:14" s="1251" customFormat="1" ht="2.1" customHeight="1">
      <c r="A184" s="4138"/>
      <c r="B184" s="1271"/>
      <c r="C184" s="1262"/>
      <c r="D184" s="1262"/>
      <c r="E184" s="1262"/>
      <c r="F184" s="1262"/>
      <c r="G184" s="1262"/>
      <c r="H184" s="1262"/>
      <c r="I184" s="1262"/>
      <c r="J184" s="1262"/>
      <c r="K184" s="1262"/>
      <c r="L184" s="1262"/>
      <c r="M184" s="1387"/>
      <c r="N184" s="4140"/>
    </row>
    <row r="185" spans="1:14" s="1251" customFormat="1">
      <c r="A185" s="4138"/>
      <c r="B185" s="1265"/>
      <c r="C185" s="1265"/>
      <c r="D185" s="1266"/>
      <c r="E185" s="1267"/>
      <c r="F185" s="1265"/>
      <c r="G185" s="1265"/>
      <c r="H185" s="1265"/>
      <c r="I185" s="1265"/>
      <c r="J185" s="1265"/>
      <c r="K185" s="1265"/>
      <c r="L185" s="1265"/>
      <c r="M185" s="1265"/>
      <c r="N185" s="4140"/>
    </row>
    <row r="186" spans="1:14" s="1251" customFormat="1">
      <c r="A186" s="4138"/>
      <c r="B186" s="1265"/>
      <c r="C186" s="1265"/>
      <c r="D186" s="1266"/>
      <c r="E186" s="1267"/>
      <c r="F186" s="1265"/>
      <c r="G186" s="1265" t="s">
        <v>1928</v>
      </c>
      <c r="H186" s="1265"/>
      <c r="I186" s="1265"/>
      <c r="J186" s="1265" t="s">
        <v>1929</v>
      </c>
      <c r="K186" s="1265"/>
      <c r="L186" s="1265"/>
      <c r="M186" s="1265"/>
      <c r="N186" s="4140"/>
    </row>
    <row r="187" spans="1:14" s="1251" customFormat="1">
      <c r="A187" s="4138"/>
      <c r="B187" s="1265" t="s">
        <v>639</v>
      </c>
      <c r="C187" s="1265" t="s">
        <v>784</v>
      </c>
      <c r="D187" s="1266"/>
      <c r="E187" s="1267" t="s">
        <v>1930</v>
      </c>
      <c r="F187" s="1265" t="s">
        <v>1931</v>
      </c>
      <c r="G187" s="1265" t="s">
        <v>1932</v>
      </c>
      <c r="H187" s="1265" t="s">
        <v>1933</v>
      </c>
      <c r="I187" s="1265" t="s">
        <v>1934</v>
      </c>
      <c r="J187" s="1265" t="s">
        <v>1935</v>
      </c>
      <c r="K187" s="1265" t="s">
        <v>1936</v>
      </c>
      <c r="L187" s="1265" t="s">
        <v>1929</v>
      </c>
      <c r="M187" s="1265" t="s">
        <v>639</v>
      </c>
      <c r="N187" s="4140"/>
    </row>
    <row r="188" spans="1:14" s="1251" customFormat="1">
      <c r="A188" s="4138"/>
      <c r="B188" s="1265" t="s">
        <v>642</v>
      </c>
      <c r="C188" s="1265" t="s">
        <v>788</v>
      </c>
      <c r="D188" s="1266"/>
      <c r="E188" s="1267"/>
      <c r="F188" s="1265" t="s">
        <v>1937</v>
      </c>
      <c r="G188" s="1265" t="s">
        <v>1938</v>
      </c>
      <c r="H188" s="1265" t="s">
        <v>1939</v>
      </c>
      <c r="I188" s="1265"/>
      <c r="J188" s="1265" t="s">
        <v>1940</v>
      </c>
      <c r="K188" s="1265"/>
      <c r="L188" s="1265"/>
      <c r="M188" s="1265" t="s">
        <v>642</v>
      </c>
      <c r="N188" s="4140"/>
    </row>
    <row r="189" spans="1:14" s="1251" customFormat="1" ht="12" thickBot="1">
      <c r="A189" s="4138"/>
      <c r="B189" s="1270"/>
      <c r="C189" s="1270"/>
      <c r="D189" s="1271"/>
      <c r="E189" s="1272" t="s">
        <v>651</v>
      </c>
      <c r="F189" s="1265" t="s">
        <v>652</v>
      </c>
      <c r="G189" s="1265" t="s">
        <v>653</v>
      </c>
      <c r="H189" s="1265" t="s">
        <v>654</v>
      </c>
      <c r="I189" s="1265" t="s">
        <v>655</v>
      </c>
      <c r="J189" s="1265" t="s">
        <v>656</v>
      </c>
      <c r="K189" s="1265" t="s">
        <v>1087</v>
      </c>
      <c r="L189" s="1265" t="s">
        <v>1088</v>
      </c>
      <c r="M189" s="1270"/>
      <c r="N189" s="4140"/>
    </row>
    <row r="190" spans="1:14" s="1251" customFormat="1" ht="10.7" customHeight="1">
      <c r="A190" s="4138"/>
      <c r="B190" s="1275"/>
      <c r="C190" s="1275"/>
      <c r="D190" s="1372" t="s">
        <v>2055</v>
      </c>
      <c r="E190" s="1259"/>
      <c r="F190" s="1276"/>
      <c r="G190" s="1277"/>
      <c r="H190" s="1277"/>
      <c r="I190" s="1277"/>
      <c r="J190" s="1277"/>
      <c r="K190" s="1277"/>
      <c r="L190" s="1278"/>
      <c r="M190" s="1359"/>
      <c r="N190" s="4140"/>
    </row>
    <row r="191" spans="1:14" s="1251" customFormat="1" ht="10.7" customHeight="1">
      <c r="A191" s="4138"/>
      <c r="B191" s="1360">
        <v>313</v>
      </c>
      <c r="C191" s="1270"/>
      <c r="D191" s="1361"/>
      <c r="E191" s="1262" t="s">
        <v>2033</v>
      </c>
      <c r="F191" s="1375" t="s">
        <v>766</v>
      </c>
      <c r="G191" s="1376" t="s">
        <v>766</v>
      </c>
      <c r="H191" s="1283">
        <v>0</v>
      </c>
      <c r="I191" s="1363" t="s">
        <v>766</v>
      </c>
      <c r="J191" s="836">
        <v>0</v>
      </c>
      <c r="K191" s="1332"/>
      <c r="L191" s="1364">
        <v>0</v>
      </c>
      <c r="M191" s="1272">
        <v>313</v>
      </c>
      <c r="N191" s="4140"/>
    </row>
    <row r="192" spans="1:14" s="1251" customFormat="1" ht="10.7" customHeight="1">
      <c r="A192" s="4138"/>
      <c r="B192" s="1360">
        <f t="shared" ref="B192:B202" si="12">B191+1</f>
        <v>314</v>
      </c>
      <c r="C192" s="1270"/>
      <c r="D192" s="1361"/>
      <c r="E192" s="1262" t="s">
        <v>2034</v>
      </c>
      <c r="F192" s="1375" t="s">
        <v>766</v>
      </c>
      <c r="G192" s="1376" t="s">
        <v>766</v>
      </c>
      <c r="H192" s="1283">
        <v>0</v>
      </c>
      <c r="I192" s="1363" t="s">
        <v>766</v>
      </c>
      <c r="J192" s="836">
        <v>0</v>
      </c>
      <c r="K192" s="1332"/>
      <c r="L192" s="1364">
        <v>0</v>
      </c>
      <c r="M192" s="1272">
        <f t="shared" ref="M192:M202" si="13">M191+1</f>
        <v>314</v>
      </c>
      <c r="N192" s="4140"/>
    </row>
    <row r="193" spans="1:14" s="1251" customFormat="1" ht="10.7" customHeight="1">
      <c r="A193" s="1353"/>
      <c r="B193" s="1360">
        <f t="shared" si="12"/>
        <v>315</v>
      </c>
      <c r="C193" s="1270"/>
      <c r="D193" s="1361"/>
      <c r="E193" s="1262" t="s">
        <v>2035</v>
      </c>
      <c r="F193" s="1375" t="s">
        <v>766</v>
      </c>
      <c r="G193" s="1376" t="s">
        <v>766</v>
      </c>
      <c r="H193" s="1283">
        <v>0</v>
      </c>
      <c r="I193" s="1363" t="s">
        <v>766</v>
      </c>
      <c r="J193" s="836">
        <v>0</v>
      </c>
      <c r="K193" s="1332"/>
      <c r="L193" s="1364">
        <v>0</v>
      </c>
      <c r="M193" s="1272">
        <f t="shared" si="13"/>
        <v>315</v>
      </c>
      <c r="N193" s="4140"/>
    </row>
    <row r="194" spans="1:14" s="1251" customFormat="1" ht="10.7" customHeight="1">
      <c r="A194" s="1353"/>
      <c r="B194" s="1360">
        <f t="shared" si="12"/>
        <v>316</v>
      </c>
      <c r="C194" s="1270"/>
      <c r="D194" s="1361"/>
      <c r="E194" s="1262" t="s">
        <v>2036</v>
      </c>
      <c r="F194" s="1375" t="s">
        <v>766</v>
      </c>
      <c r="G194" s="1376" t="s">
        <v>766</v>
      </c>
      <c r="H194" s="1283">
        <v>0</v>
      </c>
      <c r="I194" s="1363" t="s">
        <v>766</v>
      </c>
      <c r="J194" s="836">
        <v>0</v>
      </c>
      <c r="K194" s="1332"/>
      <c r="L194" s="1364">
        <v>0</v>
      </c>
      <c r="M194" s="1272">
        <f t="shared" si="13"/>
        <v>316</v>
      </c>
      <c r="N194" s="4140"/>
    </row>
    <row r="195" spans="1:14" s="1251" customFormat="1" ht="10.7" customHeight="1">
      <c r="A195" s="1353"/>
      <c r="B195" s="1360">
        <f t="shared" si="12"/>
        <v>317</v>
      </c>
      <c r="C195" s="1270"/>
      <c r="D195" s="1361"/>
      <c r="E195" s="1262" t="s">
        <v>1221</v>
      </c>
      <c r="F195" s="1375" t="s">
        <v>766</v>
      </c>
      <c r="G195" s="1376" t="s">
        <v>766</v>
      </c>
      <c r="H195" s="1363" t="s">
        <v>766</v>
      </c>
      <c r="I195" s="1283">
        <v>190530</v>
      </c>
      <c r="J195" s="836">
        <v>190530</v>
      </c>
      <c r="K195" s="1332"/>
      <c r="L195" s="1364">
        <v>190530</v>
      </c>
      <c r="M195" s="1272">
        <f t="shared" si="13"/>
        <v>317</v>
      </c>
      <c r="N195" s="4140"/>
    </row>
    <row r="196" spans="1:14" s="1251" customFormat="1" ht="10.7" customHeight="1">
      <c r="A196" s="1353"/>
      <c r="B196" s="1360">
        <f t="shared" si="12"/>
        <v>318</v>
      </c>
      <c r="C196" s="1270"/>
      <c r="D196" s="1361"/>
      <c r="E196" s="1262" t="s">
        <v>2037</v>
      </c>
      <c r="F196" s="1375" t="s">
        <v>766</v>
      </c>
      <c r="G196" s="1376" t="s">
        <v>766</v>
      </c>
      <c r="H196" s="1283">
        <v>181</v>
      </c>
      <c r="I196" s="1363" t="s">
        <v>766</v>
      </c>
      <c r="J196" s="836">
        <v>181</v>
      </c>
      <c r="K196" s="1332"/>
      <c r="L196" s="1364">
        <v>181</v>
      </c>
      <c r="M196" s="1272">
        <f t="shared" si="13"/>
        <v>318</v>
      </c>
      <c r="N196" s="4140"/>
    </row>
    <row r="197" spans="1:14" s="1251" customFormat="1" ht="10.7" customHeight="1">
      <c r="A197" s="1353"/>
      <c r="B197" s="1360">
        <f t="shared" si="12"/>
        <v>319</v>
      </c>
      <c r="C197" s="1270"/>
      <c r="D197" s="1361"/>
      <c r="E197" s="1262" t="s">
        <v>2038</v>
      </c>
      <c r="F197" s="1375" t="s">
        <v>766</v>
      </c>
      <c r="G197" s="1376" t="s">
        <v>766</v>
      </c>
      <c r="H197" s="1283">
        <v>0</v>
      </c>
      <c r="I197" s="1363" t="s">
        <v>766</v>
      </c>
      <c r="J197" s="836">
        <v>0</v>
      </c>
      <c r="K197" s="1332"/>
      <c r="L197" s="1364">
        <v>0</v>
      </c>
      <c r="M197" s="1272">
        <f t="shared" si="13"/>
        <v>319</v>
      </c>
      <c r="N197" s="4140"/>
    </row>
    <row r="198" spans="1:14" s="1251" customFormat="1" ht="10.7" customHeight="1">
      <c r="A198" s="1353"/>
      <c r="B198" s="1360">
        <f t="shared" si="12"/>
        <v>320</v>
      </c>
      <c r="C198" s="1270"/>
      <c r="D198" s="1361"/>
      <c r="E198" s="1262" t="s">
        <v>2039</v>
      </c>
      <c r="F198" s="1375" t="s">
        <v>766</v>
      </c>
      <c r="G198" s="1388" t="s">
        <v>766</v>
      </c>
      <c r="H198" s="1283">
        <v>0</v>
      </c>
      <c r="I198" s="1363" t="s">
        <v>766</v>
      </c>
      <c r="J198" s="836">
        <v>0</v>
      </c>
      <c r="K198" s="1332"/>
      <c r="L198" s="1364">
        <v>0</v>
      </c>
      <c r="M198" s="1272">
        <f t="shared" si="13"/>
        <v>320</v>
      </c>
      <c r="N198" s="4140"/>
    </row>
    <row r="199" spans="1:14" s="1251" customFormat="1" ht="10.7" customHeight="1">
      <c r="A199" s="1353"/>
      <c r="B199" s="1360">
        <f t="shared" si="12"/>
        <v>321</v>
      </c>
      <c r="C199" s="1270"/>
      <c r="D199" s="1361"/>
      <c r="E199" s="1262" t="s">
        <v>2041</v>
      </c>
      <c r="F199" s="1281">
        <v>0</v>
      </c>
      <c r="G199" s="1389">
        <v>0</v>
      </c>
      <c r="H199" s="1283">
        <v>0</v>
      </c>
      <c r="I199" s="1283">
        <v>0</v>
      </c>
      <c r="J199" s="836">
        <v>0</v>
      </c>
      <c r="K199" s="1332"/>
      <c r="L199" s="1364">
        <v>0</v>
      </c>
      <c r="M199" s="1272">
        <f t="shared" si="13"/>
        <v>321</v>
      </c>
      <c r="N199" s="4140"/>
    </row>
    <row r="200" spans="1:14" s="1251" customFormat="1" ht="10.7" customHeight="1">
      <c r="A200" s="1353"/>
      <c r="B200" s="1360">
        <f t="shared" si="12"/>
        <v>322</v>
      </c>
      <c r="C200" s="1270"/>
      <c r="D200" s="1361"/>
      <c r="E200" s="1262" t="s">
        <v>1680</v>
      </c>
      <c r="F200" s="1281">
        <v>0</v>
      </c>
      <c r="G200" s="1389">
        <v>118</v>
      </c>
      <c r="H200" s="1283">
        <v>5</v>
      </c>
      <c r="I200" s="1283">
        <v>26</v>
      </c>
      <c r="J200" s="836">
        <v>149</v>
      </c>
      <c r="K200" s="1332"/>
      <c r="L200" s="1364">
        <v>149</v>
      </c>
      <c r="M200" s="1272">
        <f t="shared" si="13"/>
        <v>322</v>
      </c>
      <c r="N200" s="4140"/>
    </row>
    <row r="201" spans="1:14" s="1251" customFormat="1" ht="10.7" customHeight="1">
      <c r="A201" s="1353"/>
      <c r="B201" s="1360">
        <f t="shared" si="12"/>
        <v>323</v>
      </c>
      <c r="C201" s="1270"/>
      <c r="D201" s="1262" t="s">
        <v>2056</v>
      </c>
      <c r="E201" s="1361"/>
      <c r="F201" s="3231">
        <v>25150</v>
      </c>
      <c r="G201" s="1408">
        <v>11357</v>
      </c>
      <c r="H201" s="836">
        <v>52103</v>
      </c>
      <c r="I201" s="836">
        <v>214129</v>
      </c>
      <c r="J201" s="836">
        <v>302739</v>
      </c>
      <c r="K201" s="836">
        <v>0</v>
      </c>
      <c r="L201" s="1364">
        <v>302739</v>
      </c>
      <c r="M201" s="1272">
        <f t="shared" si="13"/>
        <v>323</v>
      </c>
      <c r="N201" s="4140"/>
    </row>
    <row r="202" spans="1:14" s="1251" customFormat="1" ht="10.7" customHeight="1">
      <c r="A202" s="1353"/>
      <c r="B202" s="1360">
        <f t="shared" si="12"/>
        <v>324</v>
      </c>
      <c r="C202" s="1270"/>
      <c r="D202" s="1262" t="s">
        <v>1660</v>
      </c>
      <c r="E202" s="1361"/>
      <c r="F202" s="3231">
        <v>404927</v>
      </c>
      <c r="G202" s="1408">
        <v>419325</v>
      </c>
      <c r="H202" s="836">
        <v>1207146</v>
      </c>
      <c r="I202" s="836">
        <v>1028208</v>
      </c>
      <c r="J202" s="836">
        <v>3059606</v>
      </c>
      <c r="K202" s="836">
        <v>0</v>
      </c>
      <c r="L202" s="1364">
        <v>3059606</v>
      </c>
      <c r="M202" s="1272">
        <f t="shared" si="13"/>
        <v>324</v>
      </c>
      <c r="N202" s="4140"/>
    </row>
    <row r="203" spans="1:14" s="1251" customFormat="1" ht="10.7" customHeight="1">
      <c r="A203" s="1353"/>
      <c r="B203" s="1265"/>
      <c r="C203" s="1357"/>
      <c r="D203" s="1358" t="s">
        <v>2057</v>
      </c>
      <c r="F203" s="1286"/>
      <c r="G203" s="1373"/>
      <c r="H203" s="1288"/>
      <c r="I203" s="1288"/>
      <c r="J203" s="1288"/>
      <c r="K203" s="1288"/>
      <c r="L203" s="3229"/>
      <c r="M203" s="1267"/>
      <c r="N203" s="4145">
        <v>49</v>
      </c>
    </row>
    <row r="204" spans="1:14" s="1251" customFormat="1" ht="10.7" customHeight="1">
      <c r="A204" s="1353"/>
      <c r="B204" s="1265"/>
      <c r="C204" s="1357"/>
      <c r="D204" s="1358" t="s">
        <v>2058</v>
      </c>
      <c r="F204" s="1286"/>
      <c r="G204" s="1288"/>
      <c r="H204" s="1288"/>
      <c r="I204" s="1288"/>
      <c r="J204" s="1288"/>
      <c r="K204" s="1288"/>
      <c r="L204" s="3229"/>
      <c r="M204" s="1267"/>
      <c r="N204" s="4145"/>
    </row>
    <row r="205" spans="1:14" s="1251" customFormat="1" ht="10.7" customHeight="1">
      <c r="A205" s="1353"/>
      <c r="B205" s="1360">
        <v>401</v>
      </c>
      <c r="C205" s="1270"/>
      <c r="D205" s="1361"/>
      <c r="E205" s="1262" t="s">
        <v>2025</v>
      </c>
      <c r="F205" s="1281">
        <v>103481</v>
      </c>
      <c r="G205" s="1283">
        <v>7289</v>
      </c>
      <c r="H205" s="1283">
        <v>52530</v>
      </c>
      <c r="I205" s="1283">
        <v>21432</v>
      </c>
      <c r="J205" s="836">
        <v>184732</v>
      </c>
      <c r="K205" s="1332"/>
      <c r="L205" s="1364">
        <v>184732</v>
      </c>
      <c r="M205" s="1272">
        <v>401</v>
      </c>
      <c r="N205" s="4145"/>
    </row>
    <row r="206" spans="1:14" s="1251" customFormat="1" ht="10.7" customHeight="1">
      <c r="A206" s="1353"/>
      <c r="B206" s="1360">
        <f t="shared" ref="B206:B214" si="14">B205+1</f>
        <v>402</v>
      </c>
      <c r="C206" s="1270"/>
      <c r="D206" s="1361"/>
      <c r="E206" s="1262" t="s">
        <v>2059</v>
      </c>
      <c r="F206" s="1281">
        <v>924719</v>
      </c>
      <c r="G206" s="1389">
        <v>0</v>
      </c>
      <c r="H206" s="1283">
        <v>106566</v>
      </c>
      <c r="I206" s="1283">
        <v>1</v>
      </c>
      <c r="J206" s="836">
        <v>1031286</v>
      </c>
      <c r="K206" s="1332"/>
      <c r="L206" s="1364">
        <v>1031286</v>
      </c>
      <c r="M206" s="1272">
        <f t="shared" ref="M206:M214" si="15">M205+1</f>
        <v>402</v>
      </c>
      <c r="N206" s="4145"/>
    </row>
    <row r="207" spans="1:14" s="1251" customFormat="1" ht="10.7" customHeight="1">
      <c r="A207" s="1353"/>
      <c r="B207" s="1360">
        <f t="shared" si="14"/>
        <v>403</v>
      </c>
      <c r="C207" s="1270"/>
      <c r="D207" s="1361"/>
      <c r="E207" s="1262" t="s">
        <v>2060</v>
      </c>
      <c r="F207" s="1281">
        <v>708305</v>
      </c>
      <c r="G207" s="1389">
        <v>0</v>
      </c>
      <c r="H207" s="1283">
        <v>111585</v>
      </c>
      <c r="I207" s="1283">
        <v>0</v>
      </c>
      <c r="J207" s="836">
        <v>819890</v>
      </c>
      <c r="K207" s="1332"/>
      <c r="L207" s="1364">
        <v>819890</v>
      </c>
      <c r="M207" s="1272">
        <f t="shared" si="15"/>
        <v>403</v>
      </c>
      <c r="N207" s="4145"/>
    </row>
    <row r="208" spans="1:14" s="1251" customFormat="1" ht="10.7" customHeight="1">
      <c r="A208" s="1353"/>
      <c r="B208" s="1360">
        <f t="shared" si="14"/>
        <v>404</v>
      </c>
      <c r="C208" s="1270"/>
      <c r="D208" s="1361"/>
      <c r="E208" s="1262" t="s">
        <v>2061</v>
      </c>
      <c r="F208" s="1281">
        <v>55993</v>
      </c>
      <c r="G208" s="1389">
        <v>0</v>
      </c>
      <c r="H208" s="1283">
        <v>-401</v>
      </c>
      <c r="I208" s="1283">
        <v>0</v>
      </c>
      <c r="J208" s="836">
        <v>55592</v>
      </c>
      <c r="K208" s="1332"/>
      <c r="L208" s="1364">
        <v>55592</v>
      </c>
      <c r="M208" s="1272">
        <f t="shared" si="15"/>
        <v>404</v>
      </c>
      <c r="N208" s="4145"/>
    </row>
    <row r="209" spans="1:14" s="1251" customFormat="1" ht="10.7" customHeight="1">
      <c r="A209" s="1353"/>
      <c r="B209" s="1360">
        <f t="shared" si="14"/>
        <v>405</v>
      </c>
      <c r="C209" s="1270"/>
      <c r="D209" s="1361"/>
      <c r="E209" s="1262" t="s">
        <v>2062</v>
      </c>
      <c r="F209" s="1281">
        <v>0</v>
      </c>
      <c r="G209" s="1389">
        <v>0</v>
      </c>
      <c r="H209" s="1283">
        <v>6634</v>
      </c>
      <c r="I209" s="1283">
        <v>0</v>
      </c>
      <c r="J209" s="836">
        <v>6634</v>
      </c>
      <c r="K209" s="1332"/>
      <c r="L209" s="1364">
        <v>6634</v>
      </c>
      <c r="M209" s="1272">
        <f t="shared" si="15"/>
        <v>405</v>
      </c>
      <c r="N209" s="4145"/>
    </row>
    <row r="210" spans="1:14" s="1251" customFormat="1" ht="10.7" customHeight="1">
      <c r="A210" s="1353"/>
      <c r="B210" s="1360">
        <f t="shared" si="14"/>
        <v>406</v>
      </c>
      <c r="C210" s="1270"/>
      <c r="D210" s="1361"/>
      <c r="E210" s="1262" t="s">
        <v>2063</v>
      </c>
      <c r="F210" s="1281">
        <v>4403</v>
      </c>
      <c r="G210" s="1389">
        <v>0</v>
      </c>
      <c r="H210" s="1283">
        <v>0</v>
      </c>
      <c r="I210" s="1283">
        <v>0</v>
      </c>
      <c r="J210" s="836">
        <v>4403</v>
      </c>
      <c r="K210" s="1332"/>
      <c r="L210" s="1364">
        <v>4403</v>
      </c>
      <c r="M210" s="1272">
        <f t="shared" si="15"/>
        <v>406</v>
      </c>
      <c r="N210" s="4145"/>
    </row>
    <row r="211" spans="1:14" s="1251" customFormat="1" ht="10.7" customHeight="1">
      <c r="A211" s="1353"/>
      <c r="B211" s="1360">
        <f t="shared" si="14"/>
        <v>407</v>
      </c>
      <c r="C211" s="1270"/>
      <c r="D211" s="1361"/>
      <c r="E211" s="1262" t="s">
        <v>2064</v>
      </c>
      <c r="F211" s="1281">
        <v>1</v>
      </c>
      <c r="G211" s="1389">
        <v>0</v>
      </c>
      <c r="H211" s="1283">
        <v>9016</v>
      </c>
      <c r="I211" s="1283">
        <v>0</v>
      </c>
      <c r="J211" s="836">
        <v>9017</v>
      </c>
      <c r="K211" s="1332"/>
      <c r="L211" s="1364">
        <v>9017</v>
      </c>
      <c r="M211" s="1272">
        <f t="shared" si="15"/>
        <v>407</v>
      </c>
      <c r="N211" s="4145"/>
    </row>
    <row r="212" spans="1:14" s="1251" customFormat="1" ht="10.7" customHeight="1">
      <c r="A212" s="1353"/>
      <c r="B212" s="1360">
        <f t="shared" si="14"/>
        <v>408</v>
      </c>
      <c r="C212" s="1270"/>
      <c r="D212" s="1361"/>
      <c r="E212" s="1262" t="s">
        <v>2065</v>
      </c>
      <c r="F212" s="1281">
        <v>71981</v>
      </c>
      <c r="G212" s="1389">
        <v>0</v>
      </c>
      <c r="H212" s="1283">
        <v>0</v>
      </c>
      <c r="I212" s="1283">
        <v>0</v>
      </c>
      <c r="J212" s="836">
        <v>71981</v>
      </c>
      <c r="K212" s="1332"/>
      <c r="L212" s="1364">
        <v>71981</v>
      </c>
      <c r="M212" s="1272">
        <f t="shared" si="15"/>
        <v>408</v>
      </c>
      <c r="N212" s="4145"/>
    </row>
    <row r="213" spans="1:14" s="1251" customFormat="1" ht="10.7" customHeight="1">
      <c r="A213" s="1353"/>
      <c r="B213" s="1265">
        <f t="shared" si="14"/>
        <v>409</v>
      </c>
      <c r="C213" s="1275"/>
      <c r="D213" s="1256"/>
      <c r="E213" s="1259" t="s">
        <v>2066</v>
      </c>
      <c r="F213" s="1281">
        <v>0</v>
      </c>
      <c r="G213" s="1389">
        <v>4128028</v>
      </c>
      <c r="H213" s="1283">
        <v>0</v>
      </c>
      <c r="I213" s="1283">
        <v>0</v>
      </c>
      <c r="J213" s="1288">
        <v>4128028</v>
      </c>
      <c r="K213" s="1391"/>
      <c r="L213" s="3229">
        <v>4128028</v>
      </c>
      <c r="M213" s="1267">
        <f t="shared" si="15"/>
        <v>409</v>
      </c>
      <c r="N213" s="4145"/>
    </row>
    <row r="214" spans="1:14" s="1251" customFormat="1" ht="10.7" customHeight="1">
      <c r="A214" s="1353"/>
      <c r="B214" s="1392">
        <f t="shared" si="14"/>
        <v>410</v>
      </c>
      <c r="C214" s="1393"/>
      <c r="D214" s="1394"/>
      <c r="E214" s="1395" t="s">
        <v>2067</v>
      </c>
      <c r="F214" s="1396"/>
      <c r="G214" s="1397"/>
      <c r="H214" s="1398"/>
      <c r="I214" s="1287"/>
      <c r="J214" s="1399"/>
      <c r="K214" s="1400"/>
      <c r="L214" s="3235">
        <v>0</v>
      </c>
      <c r="M214" s="1379">
        <f t="shared" si="15"/>
        <v>410</v>
      </c>
      <c r="N214" s="4145"/>
    </row>
    <row r="215" spans="1:14" s="1251" customFormat="1" ht="10.7" customHeight="1">
      <c r="A215" s="1353"/>
      <c r="B215" s="1401"/>
      <c r="C215" s="1402"/>
      <c r="D215" s="1403"/>
      <c r="E215" s="1355" t="s">
        <v>2068</v>
      </c>
      <c r="F215" s="1281">
        <v>0</v>
      </c>
      <c r="G215" s="844">
        <v>0</v>
      </c>
      <c r="H215" s="1283">
        <v>0</v>
      </c>
      <c r="I215" s="1283">
        <v>0</v>
      </c>
      <c r="J215" s="1404">
        <v>0</v>
      </c>
      <c r="K215" s="1405"/>
      <c r="L215" s="3236">
        <v>0</v>
      </c>
      <c r="M215" s="1297"/>
      <c r="N215" s="4145"/>
    </row>
    <row r="216" spans="1:14" s="1251" customFormat="1" ht="10.7" customHeight="1">
      <c r="A216" s="1353"/>
      <c r="B216" s="1360">
        <v>411</v>
      </c>
      <c r="C216" s="1270"/>
      <c r="D216" s="1361"/>
      <c r="E216" s="1262" t="s">
        <v>2069</v>
      </c>
      <c r="F216" s="1281">
        <v>59053</v>
      </c>
      <c r="G216" s="1389">
        <v>398</v>
      </c>
      <c r="H216" s="1283">
        <v>-14150</v>
      </c>
      <c r="I216" s="1283">
        <v>0</v>
      </c>
      <c r="J216" s="836">
        <v>45301</v>
      </c>
      <c r="K216" s="1332"/>
      <c r="L216" s="1364">
        <v>45301</v>
      </c>
      <c r="M216" s="1272">
        <v>411</v>
      </c>
      <c r="N216" s="4145"/>
    </row>
    <row r="217" spans="1:14" s="1251" customFormat="1" ht="10.7" customHeight="1">
      <c r="A217" s="4142"/>
      <c r="B217" s="1360">
        <f t="shared" ref="B217:B224" si="16">B216+1</f>
        <v>412</v>
      </c>
      <c r="C217" s="1270"/>
      <c r="D217" s="1361"/>
      <c r="E217" s="1262" t="s">
        <v>2070</v>
      </c>
      <c r="F217" s="1375" t="s">
        <v>766</v>
      </c>
      <c r="G217" s="1376" t="s">
        <v>766</v>
      </c>
      <c r="H217" s="1363" t="s">
        <v>766</v>
      </c>
      <c r="I217" s="1283">
        <v>0</v>
      </c>
      <c r="J217" s="836">
        <v>0</v>
      </c>
      <c r="K217" s="1332"/>
      <c r="L217" s="1364">
        <v>0</v>
      </c>
      <c r="M217" s="1272">
        <f t="shared" ref="M217:M224" si="17">M216+1</f>
        <v>412</v>
      </c>
      <c r="N217" s="4145"/>
    </row>
    <row r="218" spans="1:14" s="1251" customFormat="1" ht="10.7" customHeight="1">
      <c r="A218" s="4142"/>
      <c r="B218" s="1360">
        <f t="shared" si="16"/>
        <v>413</v>
      </c>
      <c r="C218" s="1270"/>
      <c r="D218" s="1361"/>
      <c r="E218" s="1262" t="s">
        <v>2071</v>
      </c>
      <c r="F218" s="1281">
        <v>0</v>
      </c>
      <c r="G218" s="1389">
        <v>0</v>
      </c>
      <c r="H218" s="1283">
        <v>0</v>
      </c>
      <c r="I218" s="1283">
        <v>0</v>
      </c>
      <c r="J218" s="836">
        <v>0</v>
      </c>
      <c r="K218" s="1332"/>
      <c r="L218" s="1364">
        <v>0</v>
      </c>
      <c r="M218" s="1272">
        <f t="shared" si="17"/>
        <v>413</v>
      </c>
      <c r="N218" s="4145"/>
    </row>
    <row r="219" spans="1:14" s="1251" customFormat="1" ht="10.7" customHeight="1">
      <c r="A219" s="4142"/>
      <c r="B219" s="1360">
        <f t="shared" si="16"/>
        <v>414</v>
      </c>
      <c r="C219" s="1270"/>
      <c r="D219" s="1361"/>
      <c r="E219" s="1262" t="s">
        <v>2029</v>
      </c>
      <c r="F219" s="1375" t="s">
        <v>766</v>
      </c>
      <c r="G219" s="1376" t="s">
        <v>766</v>
      </c>
      <c r="H219" s="1363" t="s">
        <v>766</v>
      </c>
      <c r="I219" s="1283">
        <v>660798</v>
      </c>
      <c r="J219" s="836">
        <v>660798</v>
      </c>
      <c r="K219" s="1332"/>
      <c r="L219" s="1364">
        <v>660798</v>
      </c>
      <c r="M219" s="1272">
        <f t="shared" si="17"/>
        <v>414</v>
      </c>
      <c r="N219" s="4145"/>
    </row>
    <row r="220" spans="1:14" s="1251" customFormat="1" ht="10.7" customHeight="1">
      <c r="A220" s="4142"/>
      <c r="B220" s="1360">
        <f t="shared" si="16"/>
        <v>415</v>
      </c>
      <c r="C220" s="1270"/>
      <c r="D220" s="1361"/>
      <c r="E220" s="1262" t="s">
        <v>2030</v>
      </c>
      <c r="F220" s="1375" t="s">
        <v>766</v>
      </c>
      <c r="G220" s="1376" t="s">
        <v>766</v>
      </c>
      <c r="H220" s="1363" t="s">
        <v>766</v>
      </c>
      <c r="I220" s="1283">
        <v>60980</v>
      </c>
      <c r="J220" s="836">
        <v>60980</v>
      </c>
      <c r="K220" s="1332"/>
      <c r="L220" s="1364">
        <v>60980</v>
      </c>
      <c r="M220" s="1272">
        <f t="shared" si="17"/>
        <v>415</v>
      </c>
      <c r="N220" s="4145"/>
    </row>
    <row r="221" spans="1:14" s="1251" customFormat="1" ht="10.7" customHeight="1">
      <c r="A221" s="4142"/>
      <c r="B221" s="1360">
        <f t="shared" si="16"/>
        <v>416</v>
      </c>
      <c r="C221" s="1270"/>
      <c r="D221" s="1361"/>
      <c r="E221" s="1262" t="s">
        <v>2037</v>
      </c>
      <c r="F221" s="1375" t="s">
        <v>766</v>
      </c>
      <c r="G221" s="1376" t="s">
        <v>766</v>
      </c>
      <c r="H221" s="1283">
        <v>0</v>
      </c>
      <c r="I221" s="1363" t="s">
        <v>766</v>
      </c>
      <c r="J221" s="836">
        <v>0</v>
      </c>
      <c r="K221" s="1332"/>
      <c r="L221" s="1364">
        <v>0</v>
      </c>
      <c r="M221" s="1272">
        <f t="shared" si="17"/>
        <v>416</v>
      </c>
      <c r="N221" s="4145"/>
    </row>
    <row r="222" spans="1:14" s="1251" customFormat="1" ht="10.7" customHeight="1">
      <c r="A222" s="4142"/>
      <c r="B222" s="1360">
        <f t="shared" si="16"/>
        <v>417</v>
      </c>
      <c r="C222" s="1270"/>
      <c r="D222" s="1361"/>
      <c r="E222" s="1262" t="s">
        <v>2038</v>
      </c>
      <c r="F222" s="1375" t="s">
        <v>766</v>
      </c>
      <c r="G222" s="1376" t="s">
        <v>766</v>
      </c>
      <c r="H222" s="1283">
        <v>0</v>
      </c>
      <c r="I222" s="1363" t="s">
        <v>766</v>
      </c>
      <c r="J222" s="836">
        <v>0</v>
      </c>
      <c r="K222" s="1332"/>
      <c r="L222" s="1364">
        <v>0</v>
      </c>
      <c r="M222" s="1272">
        <f t="shared" si="17"/>
        <v>417</v>
      </c>
      <c r="N222" s="4145"/>
    </row>
    <row r="223" spans="1:14" s="1251" customFormat="1" ht="10.7" customHeight="1">
      <c r="A223" s="4142"/>
      <c r="B223" s="1360">
        <f t="shared" si="16"/>
        <v>418</v>
      </c>
      <c r="C223" s="1406"/>
      <c r="D223" s="1361"/>
      <c r="E223" s="1262" t="s">
        <v>1680</v>
      </c>
      <c r="F223" s="1281">
        <v>2585</v>
      </c>
      <c r="G223" s="1389">
        <v>1774</v>
      </c>
      <c r="H223" s="1283">
        <v>750844</v>
      </c>
      <c r="I223" s="1283">
        <v>808</v>
      </c>
      <c r="J223" s="836">
        <v>756011</v>
      </c>
      <c r="K223" s="1332"/>
      <c r="L223" s="1364">
        <v>756011</v>
      </c>
      <c r="M223" s="1272">
        <f t="shared" si="17"/>
        <v>418</v>
      </c>
      <c r="N223" s="4145"/>
    </row>
    <row r="224" spans="1:14" s="1251" customFormat="1" ht="10.7" customHeight="1">
      <c r="A224" s="4142"/>
      <c r="B224" s="1360">
        <f t="shared" si="16"/>
        <v>419</v>
      </c>
      <c r="C224" s="1270"/>
      <c r="D224" s="1262" t="s">
        <v>2072</v>
      </c>
      <c r="E224" s="1361"/>
      <c r="F224" s="3231">
        <v>1930521</v>
      </c>
      <c r="G224" s="1408">
        <v>4137489</v>
      </c>
      <c r="H224" s="836">
        <v>1022624</v>
      </c>
      <c r="I224" s="836">
        <v>744019</v>
      </c>
      <c r="J224" s="836">
        <v>7834653</v>
      </c>
      <c r="K224" s="836">
        <v>0</v>
      </c>
      <c r="L224" s="1364">
        <v>7834653</v>
      </c>
      <c r="M224" s="1272">
        <f t="shared" si="17"/>
        <v>419</v>
      </c>
      <c r="N224" s="4145"/>
    </row>
    <row r="225" spans="1:14" s="1251" customFormat="1" ht="10.7" customHeight="1">
      <c r="A225" s="4142"/>
      <c r="B225" s="1265"/>
      <c r="C225" s="1357"/>
      <c r="D225" s="1358" t="s">
        <v>2073</v>
      </c>
      <c r="F225" s="1286"/>
      <c r="G225" s="1288"/>
      <c r="H225" s="1288"/>
      <c r="I225" s="1288"/>
      <c r="J225" s="1288"/>
      <c r="K225" s="1288"/>
      <c r="L225" s="3229"/>
      <c r="M225" s="1267"/>
      <c r="N225" s="4145"/>
    </row>
    <row r="226" spans="1:14" s="1251" customFormat="1" ht="10.7" customHeight="1">
      <c r="A226" s="4142"/>
      <c r="B226" s="1360">
        <v>420</v>
      </c>
      <c r="C226" s="1270"/>
      <c r="D226" s="1361"/>
      <c r="E226" s="1262" t="s">
        <v>2025</v>
      </c>
      <c r="F226" s="1281">
        <v>20697</v>
      </c>
      <c r="G226" s="1283">
        <v>1655</v>
      </c>
      <c r="H226" s="1283">
        <v>10182</v>
      </c>
      <c r="I226" s="1283">
        <v>4623</v>
      </c>
      <c r="J226" s="836">
        <v>37157</v>
      </c>
      <c r="K226" s="1332"/>
      <c r="L226" s="1364">
        <v>37157</v>
      </c>
      <c r="M226" s="1272">
        <v>420</v>
      </c>
      <c r="N226" s="4145"/>
    </row>
    <row r="227" spans="1:14" s="1251" customFormat="1" ht="10.7" customHeight="1" thickBot="1">
      <c r="A227" s="4142"/>
      <c r="B227" s="1360">
        <f>B226+1</f>
        <v>421</v>
      </c>
      <c r="C227" s="1270"/>
      <c r="D227" s="1361"/>
      <c r="E227" s="1262" t="s">
        <v>2074</v>
      </c>
      <c r="F227" s="1293">
        <v>330604</v>
      </c>
      <c r="G227" s="1407">
        <v>41</v>
      </c>
      <c r="H227" s="1295">
        <v>47629</v>
      </c>
      <c r="I227" s="1295">
        <v>0</v>
      </c>
      <c r="J227" s="1343">
        <v>378274</v>
      </c>
      <c r="K227" s="1369"/>
      <c r="L227" s="1370">
        <v>378274</v>
      </c>
      <c r="M227" s="1272">
        <f>M226+1</f>
        <v>421</v>
      </c>
      <c r="N227" s="4145"/>
    </row>
    <row r="228" spans="1:14" s="1251" customFormat="1" ht="5.25" customHeight="1">
      <c r="A228" s="1378"/>
      <c r="B228" s="1298"/>
      <c r="C228" s="1259"/>
      <c r="D228" s="1256"/>
      <c r="E228" s="1259"/>
      <c r="F228" s="1299"/>
      <c r="G228" s="1299"/>
      <c r="H228" s="1299"/>
      <c r="I228" s="1299"/>
      <c r="J228" s="1299"/>
      <c r="K228" s="1371"/>
      <c r="L228" s="1348"/>
      <c r="M228" s="1298"/>
      <c r="N228" s="1390"/>
    </row>
    <row r="229" spans="1:14" s="1251" customFormat="1" ht="20.25" customHeight="1">
      <c r="A229" s="4138"/>
      <c r="B229" s="1248" t="s">
        <v>1972</v>
      </c>
      <c r="C229" s="1249"/>
      <c r="D229" s="1249"/>
      <c r="E229" s="1249"/>
      <c r="F229" s="1349"/>
      <c r="G229" s="1349"/>
      <c r="H229" s="1349"/>
      <c r="I229" s="1349"/>
      <c r="J229" s="1349"/>
      <c r="K229" s="1349"/>
      <c r="L229" s="1349"/>
      <c r="M229" s="1250"/>
      <c r="N229" s="4138">
        <v>50</v>
      </c>
    </row>
    <row r="230" spans="1:14" s="1251" customFormat="1" ht="11.25" customHeight="1">
      <c r="A230" s="4138"/>
      <c r="B230" s="1252" t="s">
        <v>710</v>
      </c>
      <c r="C230" s="1253"/>
      <c r="D230" s="1253"/>
      <c r="E230" s="1253"/>
      <c r="F230" s="1351"/>
      <c r="G230" s="1351"/>
      <c r="H230" s="1351"/>
      <c r="I230" s="1351"/>
      <c r="J230" s="1351"/>
      <c r="K230" s="1351"/>
      <c r="L230" s="1351"/>
      <c r="M230" s="1254"/>
      <c r="N230" s="4138"/>
    </row>
    <row r="231" spans="1:14" s="1251" customFormat="1" ht="18" customHeight="1">
      <c r="A231" s="4138"/>
      <c r="B231" s="1354"/>
      <c r="C231" s="1355"/>
      <c r="D231" s="1355"/>
      <c r="E231" s="1355"/>
      <c r="F231" s="1355"/>
      <c r="G231" s="1355"/>
      <c r="H231" s="1355"/>
      <c r="I231" s="1355"/>
      <c r="J231" s="1355"/>
      <c r="K231" s="1355"/>
      <c r="L231" s="1355"/>
      <c r="M231" s="1356"/>
      <c r="N231" s="4138"/>
    </row>
    <row r="232" spans="1:14" s="1251" customFormat="1">
      <c r="A232" s="4138"/>
      <c r="B232" s="1265"/>
      <c r="C232" s="1265"/>
      <c r="D232" s="1266"/>
      <c r="E232" s="1267"/>
      <c r="F232" s="1265"/>
      <c r="G232" s="1265"/>
      <c r="H232" s="1265"/>
      <c r="I232" s="1265"/>
      <c r="J232" s="1265"/>
      <c r="K232" s="1265"/>
      <c r="L232" s="1265"/>
      <c r="M232" s="1265"/>
      <c r="N232" s="4138"/>
    </row>
    <row r="233" spans="1:14" s="1251" customFormat="1">
      <c r="A233" s="4138"/>
      <c r="B233" s="1265"/>
      <c r="C233" s="1265"/>
      <c r="D233" s="1266"/>
      <c r="E233" s="1267"/>
      <c r="F233" s="1265"/>
      <c r="G233" s="1265" t="s">
        <v>1928</v>
      </c>
      <c r="H233" s="1265"/>
      <c r="I233" s="1265"/>
      <c r="J233" s="1265" t="s">
        <v>1929</v>
      </c>
      <c r="K233" s="1265"/>
      <c r="L233" s="1265"/>
      <c r="M233" s="1265"/>
      <c r="N233" s="4138"/>
    </row>
    <row r="234" spans="1:14" s="1251" customFormat="1">
      <c r="A234" s="4138"/>
      <c r="B234" s="1265" t="s">
        <v>639</v>
      </c>
      <c r="C234" s="1265" t="s">
        <v>784</v>
      </c>
      <c r="D234" s="1266"/>
      <c r="E234" s="1267" t="s">
        <v>1930</v>
      </c>
      <c r="F234" s="1265" t="s">
        <v>1931</v>
      </c>
      <c r="G234" s="1265" t="s">
        <v>1932</v>
      </c>
      <c r="H234" s="1265" t="s">
        <v>1933</v>
      </c>
      <c r="I234" s="1265" t="s">
        <v>1934</v>
      </c>
      <c r="J234" s="1265" t="s">
        <v>1935</v>
      </c>
      <c r="K234" s="1265" t="s">
        <v>1936</v>
      </c>
      <c r="L234" s="1265" t="s">
        <v>1929</v>
      </c>
      <c r="M234" s="1265" t="s">
        <v>639</v>
      </c>
      <c r="N234" s="4138"/>
    </row>
    <row r="235" spans="1:14" s="1251" customFormat="1">
      <c r="A235" s="4138"/>
      <c r="B235" s="1265" t="s">
        <v>642</v>
      </c>
      <c r="C235" s="1265" t="s">
        <v>788</v>
      </c>
      <c r="D235" s="1266"/>
      <c r="E235" s="1267"/>
      <c r="F235" s="1265" t="s">
        <v>1937</v>
      </c>
      <c r="G235" s="1265" t="s">
        <v>1938</v>
      </c>
      <c r="H235" s="1265" t="s">
        <v>1939</v>
      </c>
      <c r="I235" s="1265"/>
      <c r="J235" s="1265" t="s">
        <v>1940</v>
      </c>
      <c r="K235" s="1265"/>
      <c r="L235" s="1265"/>
      <c r="M235" s="1265" t="s">
        <v>642</v>
      </c>
      <c r="N235" s="4138"/>
    </row>
    <row r="236" spans="1:14" s="1251" customFormat="1" ht="12" thickBot="1">
      <c r="A236" s="4138"/>
      <c r="B236" s="1270"/>
      <c r="C236" s="1270"/>
      <c r="D236" s="1271"/>
      <c r="E236" s="1272" t="s">
        <v>651</v>
      </c>
      <c r="F236" s="1265" t="s">
        <v>652</v>
      </c>
      <c r="G236" s="1265" t="s">
        <v>653</v>
      </c>
      <c r="H236" s="1265" t="s">
        <v>654</v>
      </c>
      <c r="I236" s="1265" t="s">
        <v>655</v>
      </c>
      <c r="J236" s="1265" t="s">
        <v>656</v>
      </c>
      <c r="K236" s="1265" t="s">
        <v>1087</v>
      </c>
      <c r="L236" s="1265" t="s">
        <v>1088</v>
      </c>
      <c r="M236" s="1270"/>
      <c r="N236" s="4138"/>
    </row>
    <row r="237" spans="1:14" s="1251" customFormat="1">
      <c r="A237" s="4138"/>
      <c r="B237" s="1265"/>
      <c r="C237" s="1275"/>
      <c r="D237" s="1372" t="s">
        <v>2075</v>
      </c>
      <c r="E237" s="1259"/>
      <c r="F237" s="1276"/>
      <c r="G237" s="1277"/>
      <c r="H237" s="1277"/>
      <c r="I237" s="1277"/>
      <c r="J237" s="1277"/>
      <c r="K237" s="1277"/>
      <c r="L237" s="1278"/>
      <c r="M237" s="1359"/>
      <c r="N237" s="4138"/>
    </row>
    <row r="238" spans="1:14" s="1251" customFormat="1">
      <c r="A238" s="4138"/>
      <c r="B238" s="1360">
        <v>422</v>
      </c>
      <c r="C238" s="1406"/>
      <c r="D238" s="1361"/>
      <c r="E238" s="1262" t="s">
        <v>2076</v>
      </c>
      <c r="F238" s="1281">
        <v>43924</v>
      </c>
      <c r="G238" s="1408">
        <v>0</v>
      </c>
      <c r="H238" s="1283">
        <v>715</v>
      </c>
      <c r="I238" s="1283">
        <v>0</v>
      </c>
      <c r="J238" s="836">
        <v>44639</v>
      </c>
      <c r="K238" s="1332"/>
      <c r="L238" s="1364">
        <v>44639</v>
      </c>
      <c r="M238" s="1272">
        <v>422</v>
      </c>
      <c r="N238" s="4138"/>
    </row>
    <row r="239" spans="1:14" s="1251" customFormat="1">
      <c r="A239" s="4138"/>
      <c r="B239" s="1360">
        <f>B238+1</f>
        <v>423</v>
      </c>
      <c r="C239" s="1406"/>
      <c r="D239" s="1361"/>
      <c r="E239" s="1262" t="s">
        <v>2077</v>
      </c>
      <c r="F239" s="1281">
        <v>100</v>
      </c>
      <c r="G239" s="1408">
        <v>77</v>
      </c>
      <c r="H239" s="1283">
        <v>877</v>
      </c>
      <c r="I239" s="1283">
        <v>0</v>
      </c>
      <c r="J239" s="836">
        <v>1054</v>
      </c>
      <c r="K239" s="1332"/>
      <c r="L239" s="1364">
        <v>1054</v>
      </c>
      <c r="M239" s="1272">
        <f>M238+1</f>
        <v>423</v>
      </c>
      <c r="N239" s="4138"/>
    </row>
    <row r="240" spans="1:14" s="1251" customFormat="1">
      <c r="A240" s="1353"/>
      <c r="B240" s="1360">
        <f>B239+1</f>
        <v>424</v>
      </c>
      <c r="C240" s="1406"/>
      <c r="D240" s="1361"/>
      <c r="E240" s="1262" t="s">
        <v>2078</v>
      </c>
      <c r="F240" s="1281">
        <v>0</v>
      </c>
      <c r="G240" s="1408">
        <v>0</v>
      </c>
      <c r="H240" s="1283">
        <v>432</v>
      </c>
      <c r="I240" s="1283">
        <v>0</v>
      </c>
      <c r="J240" s="836">
        <v>432</v>
      </c>
      <c r="K240" s="1332"/>
      <c r="L240" s="1364">
        <v>432</v>
      </c>
      <c r="M240" s="1272">
        <f>M239+1</f>
        <v>424</v>
      </c>
      <c r="N240" s="4138"/>
    </row>
    <row r="241" spans="1:14" s="1251" customFormat="1">
      <c r="A241" s="1353"/>
      <c r="B241" s="1360">
        <f>B240+1</f>
        <v>425</v>
      </c>
      <c r="C241" s="1270"/>
      <c r="D241" s="1361"/>
      <c r="E241" s="1262" t="s">
        <v>2066</v>
      </c>
      <c r="F241" s="1281">
        <v>0</v>
      </c>
      <c r="G241" s="1408">
        <v>161282</v>
      </c>
      <c r="H241" s="1283">
        <v>0</v>
      </c>
      <c r="I241" s="1283">
        <v>0</v>
      </c>
      <c r="J241" s="836">
        <v>161282</v>
      </c>
      <c r="K241" s="1332"/>
      <c r="L241" s="1364">
        <v>161282</v>
      </c>
      <c r="M241" s="1272">
        <f>M240+1</f>
        <v>425</v>
      </c>
      <c r="N241" s="4138"/>
    </row>
    <row r="242" spans="1:14" s="1251" customFormat="1">
      <c r="A242" s="1353"/>
      <c r="B242" s="1265">
        <f>B241+1</f>
        <v>426</v>
      </c>
      <c r="C242" s="1275"/>
      <c r="E242" s="1358" t="s">
        <v>2079</v>
      </c>
      <c r="F242" s="1286"/>
      <c r="G242" s="1373"/>
      <c r="H242" s="1288">
        <v>0</v>
      </c>
      <c r="I242" s="1288"/>
      <c r="J242" s="1288"/>
      <c r="K242" s="1288"/>
      <c r="L242" s="3229"/>
      <c r="M242" s="1267">
        <f>M241+1</f>
        <v>426</v>
      </c>
      <c r="N242" s="4138"/>
    </row>
    <row r="243" spans="1:14" s="1251" customFormat="1">
      <c r="A243" s="1353"/>
      <c r="B243" s="1360"/>
      <c r="C243" s="1270"/>
      <c r="D243" s="1361"/>
      <c r="E243" s="1262" t="s">
        <v>2068</v>
      </c>
      <c r="F243" s="1281">
        <v>0</v>
      </c>
      <c r="G243" s="1408">
        <v>0</v>
      </c>
      <c r="H243" s="1283">
        <v>0</v>
      </c>
      <c r="I243" s="1283">
        <v>0</v>
      </c>
      <c r="J243" s="836">
        <v>0</v>
      </c>
      <c r="K243" s="1332"/>
      <c r="L243" s="1364">
        <v>0</v>
      </c>
      <c r="M243" s="1272"/>
      <c r="N243" s="4138"/>
    </row>
    <row r="244" spans="1:14" s="1251" customFormat="1">
      <c r="A244" s="1353"/>
      <c r="B244" s="1360">
        <v>427</v>
      </c>
      <c r="C244" s="1270"/>
      <c r="D244" s="1361"/>
      <c r="E244" s="1262" t="s">
        <v>2069</v>
      </c>
      <c r="F244" s="1281">
        <v>10960</v>
      </c>
      <c r="G244" s="1408">
        <v>0</v>
      </c>
      <c r="H244" s="1283">
        <v>0</v>
      </c>
      <c r="I244" s="1283">
        <v>0</v>
      </c>
      <c r="J244" s="836">
        <v>10960</v>
      </c>
      <c r="K244" s="1332"/>
      <c r="L244" s="1364">
        <v>10960</v>
      </c>
      <c r="M244" s="1272">
        <v>427</v>
      </c>
      <c r="N244" s="4138"/>
    </row>
    <row r="245" spans="1:14" s="1251" customFormat="1">
      <c r="A245" s="1353"/>
      <c r="B245" s="1360">
        <f t="shared" ref="B245:B252" si="18">B244+1</f>
        <v>428</v>
      </c>
      <c r="C245" s="1270"/>
      <c r="D245" s="1361"/>
      <c r="E245" s="1262" t="s">
        <v>2070</v>
      </c>
      <c r="F245" s="1375" t="s">
        <v>766</v>
      </c>
      <c r="G245" s="1376" t="s">
        <v>766</v>
      </c>
      <c r="H245" s="1363" t="s">
        <v>766</v>
      </c>
      <c r="I245" s="1283">
        <v>0</v>
      </c>
      <c r="J245" s="836">
        <v>0</v>
      </c>
      <c r="K245" s="1332"/>
      <c r="L245" s="1364">
        <v>0</v>
      </c>
      <c r="M245" s="1272">
        <f t="shared" ref="M245:M252" si="19">M244+1</f>
        <v>428</v>
      </c>
      <c r="N245" s="1353"/>
    </row>
    <row r="246" spans="1:14" s="1251" customFormat="1">
      <c r="A246" s="1353"/>
      <c r="B246" s="1360">
        <f t="shared" si="18"/>
        <v>429</v>
      </c>
      <c r="C246" s="1270"/>
      <c r="D246" s="1361"/>
      <c r="E246" s="1262" t="s">
        <v>2071</v>
      </c>
      <c r="F246" s="1281">
        <v>0</v>
      </c>
      <c r="G246" s="1408">
        <v>0</v>
      </c>
      <c r="H246" s="1283">
        <v>47907</v>
      </c>
      <c r="I246" s="1283">
        <v>0</v>
      </c>
      <c r="J246" s="836">
        <v>47907</v>
      </c>
      <c r="K246" s="1332"/>
      <c r="L246" s="1364">
        <v>47907</v>
      </c>
      <c r="M246" s="1272">
        <f t="shared" si="19"/>
        <v>429</v>
      </c>
      <c r="N246" s="1353"/>
    </row>
    <row r="247" spans="1:14" s="1251" customFormat="1">
      <c r="A247" s="1353"/>
      <c r="B247" s="1360">
        <f t="shared" si="18"/>
        <v>430</v>
      </c>
      <c r="C247" s="1270"/>
      <c r="D247" s="1361"/>
      <c r="E247" s="1262" t="s">
        <v>2029</v>
      </c>
      <c r="F247" s="1375" t="s">
        <v>766</v>
      </c>
      <c r="G247" s="1376" t="s">
        <v>766</v>
      </c>
      <c r="H247" s="1363" t="s">
        <v>766</v>
      </c>
      <c r="I247" s="1283">
        <v>142031</v>
      </c>
      <c r="J247" s="836">
        <v>142031</v>
      </c>
      <c r="K247" s="1332"/>
      <c r="L247" s="1364">
        <v>142031</v>
      </c>
      <c r="M247" s="1272">
        <f t="shared" si="19"/>
        <v>430</v>
      </c>
      <c r="N247" s="1353"/>
    </row>
    <row r="248" spans="1:14" s="1251" customFormat="1">
      <c r="A248" s="1353"/>
      <c r="B248" s="1360">
        <f t="shared" si="18"/>
        <v>431</v>
      </c>
      <c r="C248" s="1270"/>
      <c r="D248" s="1361"/>
      <c r="E248" s="1262" t="s">
        <v>2030</v>
      </c>
      <c r="F248" s="1375" t="s">
        <v>766</v>
      </c>
      <c r="G248" s="1376" t="s">
        <v>766</v>
      </c>
      <c r="H248" s="1363" t="s">
        <v>766</v>
      </c>
      <c r="I248" s="1283">
        <v>12813</v>
      </c>
      <c r="J248" s="836">
        <v>12813</v>
      </c>
      <c r="K248" s="1332"/>
      <c r="L248" s="1364">
        <v>12813</v>
      </c>
      <c r="M248" s="1272">
        <f t="shared" si="19"/>
        <v>431</v>
      </c>
      <c r="N248" s="1353"/>
    </row>
    <row r="249" spans="1:14" s="1251" customFormat="1">
      <c r="A249" s="1353"/>
      <c r="B249" s="1360">
        <f t="shared" si="18"/>
        <v>432</v>
      </c>
      <c r="C249" s="1270"/>
      <c r="D249" s="1361"/>
      <c r="E249" s="1262" t="s">
        <v>2037</v>
      </c>
      <c r="F249" s="1375" t="s">
        <v>766</v>
      </c>
      <c r="G249" s="1376" t="s">
        <v>766</v>
      </c>
      <c r="H249" s="1283">
        <v>13833</v>
      </c>
      <c r="I249" s="1283">
        <v>0</v>
      </c>
      <c r="J249" s="836">
        <v>13833</v>
      </c>
      <c r="K249" s="1332"/>
      <c r="L249" s="1364">
        <v>13833</v>
      </c>
      <c r="M249" s="1272">
        <f t="shared" si="19"/>
        <v>432</v>
      </c>
      <c r="N249" s="1353"/>
    </row>
    <row r="250" spans="1:14" s="1251" customFormat="1">
      <c r="A250" s="1353"/>
      <c r="B250" s="1360">
        <f t="shared" si="18"/>
        <v>433</v>
      </c>
      <c r="C250" s="1270"/>
      <c r="D250" s="1361"/>
      <c r="E250" s="1262" t="s">
        <v>2038</v>
      </c>
      <c r="F250" s="1375" t="s">
        <v>766</v>
      </c>
      <c r="G250" s="1376" t="s">
        <v>766</v>
      </c>
      <c r="H250" s="1283">
        <v>0</v>
      </c>
      <c r="I250" s="1283">
        <v>0</v>
      </c>
      <c r="J250" s="836">
        <v>0</v>
      </c>
      <c r="K250" s="1332"/>
      <c r="L250" s="1364">
        <v>0</v>
      </c>
      <c r="M250" s="1272">
        <f t="shared" si="19"/>
        <v>433</v>
      </c>
      <c r="N250" s="1353"/>
    </row>
    <row r="251" spans="1:14" s="1251" customFormat="1">
      <c r="A251" s="1353"/>
      <c r="B251" s="1360">
        <f t="shared" si="18"/>
        <v>434</v>
      </c>
      <c r="C251" s="1406"/>
      <c r="D251" s="1361"/>
      <c r="E251" s="1262" t="s">
        <v>1680</v>
      </c>
      <c r="F251" s="1281">
        <v>0</v>
      </c>
      <c r="G251" s="1408">
        <v>1</v>
      </c>
      <c r="H251" s="1283">
        <v>149</v>
      </c>
      <c r="I251" s="1283">
        <v>0</v>
      </c>
      <c r="J251" s="836">
        <v>150</v>
      </c>
      <c r="K251" s="1332"/>
      <c r="L251" s="1364">
        <v>150</v>
      </c>
      <c r="M251" s="1272">
        <f t="shared" si="19"/>
        <v>434</v>
      </c>
      <c r="N251" s="1353"/>
    </row>
    <row r="252" spans="1:14" s="1251" customFormat="1">
      <c r="A252" s="1353"/>
      <c r="B252" s="1360">
        <f t="shared" si="18"/>
        <v>435</v>
      </c>
      <c r="C252" s="1270"/>
      <c r="D252" s="1262" t="s">
        <v>2080</v>
      </c>
      <c r="E252" s="1262"/>
      <c r="F252" s="3231">
        <v>406285</v>
      </c>
      <c r="G252" s="1408">
        <v>163056</v>
      </c>
      <c r="H252" s="836">
        <v>121724</v>
      </c>
      <c r="I252" s="836">
        <v>159467</v>
      </c>
      <c r="J252" s="836">
        <v>850532</v>
      </c>
      <c r="K252" s="836">
        <v>0</v>
      </c>
      <c r="L252" s="1364">
        <v>850532</v>
      </c>
      <c r="M252" s="1272">
        <f t="shared" si="19"/>
        <v>435</v>
      </c>
      <c r="N252" s="1353"/>
    </row>
    <row r="253" spans="1:14" s="1251" customFormat="1">
      <c r="A253" s="1353"/>
      <c r="B253" s="1265"/>
      <c r="C253" s="1357"/>
      <c r="D253" s="1358" t="s">
        <v>2081</v>
      </c>
      <c r="E253" s="1358"/>
      <c r="F253" s="1286"/>
      <c r="G253" s="1373"/>
      <c r="H253" s="1288"/>
      <c r="I253" s="1288"/>
      <c r="J253" s="1288"/>
      <c r="K253" s="1288"/>
      <c r="L253" s="3229"/>
      <c r="M253" s="1267"/>
      <c r="N253" s="1353"/>
    </row>
    <row r="254" spans="1:14" s="1251" customFormat="1">
      <c r="A254" s="1353"/>
      <c r="B254" s="1360">
        <v>501</v>
      </c>
      <c r="C254" s="1270"/>
      <c r="D254" s="1361"/>
      <c r="E254" s="1262" t="s">
        <v>2082</v>
      </c>
      <c r="F254" s="1281">
        <v>2325</v>
      </c>
      <c r="G254" s="1408">
        <v>0</v>
      </c>
      <c r="H254" s="1283">
        <v>4441</v>
      </c>
      <c r="I254" s="1363" t="s">
        <v>766</v>
      </c>
      <c r="J254" s="836">
        <v>6766</v>
      </c>
      <c r="K254" s="1332"/>
      <c r="L254" s="1364">
        <v>6766</v>
      </c>
      <c r="M254" s="1272">
        <v>501</v>
      </c>
      <c r="N254" s="1353"/>
    </row>
    <row r="255" spans="1:14" s="1251" customFormat="1">
      <c r="A255" s="1353"/>
      <c r="B255" s="1360">
        <f>B254+1</f>
        <v>502</v>
      </c>
      <c r="C255" s="1270"/>
      <c r="D255" s="1361"/>
      <c r="E255" s="1262" t="s">
        <v>2083</v>
      </c>
      <c r="F255" s="1281">
        <v>0</v>
      </c>
      <c r="G255" s="1408">
        <v>0</v>
      </c>
      <c r="H255" s="1283">
        <v>5843</v>
      </c>
      <c r="I255" s="1363" t="s">
        <v>766</v>
      </c>
      <c r="J255" s="836">
        <v>5843</v>
      </c>
      <c r="K255" s="1289" t="s">
        <v>766</v>
      </c>
      <c r="L255" s="1364">
        <v>5843</v>
      </c>
      <c r="M255" s="1272">
        <f>M254+1</f>
        <v>502</v>
      </c>
      <c r="N255" s="1353"/>
    </row>
    <row r="256" spans="1:14" s="1251" customFormat="1" ht="11.25" customHeight="1">
      <c r="A256" s="1353"/>
      <c r="B256" s="1360">
        <f>B255+1</f>
        <v>503</v>
      </c>
      <c r="C256" s="1406"/>
      <c r="D256" s="1361"/>
      <c r="E256" s="1262" t="s">
        <v>2084</v>
      </c>
      <c r="F256" s="1281">
        <v>0</v>
      </c>
      <c r="G256" s="1408">
        <v>0</v>
      </c>
      <c r="H256" s="1283">
        <v>0</v>
      </c>
      <c r="I256" s="1363" t="s">
        <v>766</v>
      </c>
      <c r="J256" s="836">
        <v>0</v>
      </c>
      <c r="K256" s="1289" t="s">
        <v>766</v>
      </c>
      <c r="L256" s="1364">
        <v>0</v>
      </c>
      <c r="M256" s="1272">
        <f>M255+1</f>
        <v>503</v>
      </c>
      <c r="N256" s="4144" t="s">
        <v>559</v>
      </c>
    </row>
    <row r="257" spans="1:14" s="1251" customFormat="1">
      <c r="A257" s="1353"/>
      <c r="B257" s="1360">
        <f>B256+1</f>
        <v>504</v>
      </c>
      <c r="C257" s="1406"/>
      <c r="D257" s="1361"/>
      <c r="E257" s="1262" t="s">
        <v>2085</v>
      </c>
      <c r="F257" s="1375" t="s">
        <v>766</v>
      </c>
      <c r="G257" s="1376" t="s">
        <v>766</v>
      </c>
      <c r="H257" s="1363" t="s">
        <v>766</v>
      </c>
      <c r="I257" s="1283">
        <v>13843</v>
      </c>
      <c r="J257" s="836">
        <v>13843</v>
      </c>
      <c r="K257" s="1332"/>
      <c r="L257" s="1364">
        <v>13843</v>
      </c>
      <c r="M257" s="1272">
        <f>M256+1</f>
        <v>504</v>
      </c>
      <c r="N257" s="4144"/>
    </row>
    <row r="258" spans="1:14" s="1251" customFormat="1">
      <c r="A258" s="1353"/>
      <c r="B258" s="1360">
        <f>B257+1</f>
        <v>505</v>
      </c>
      <c r="C258" s="1406"/>
      <c r="D258" s="1361"/>
      <c r="E258" s="1262" t="s">
        <v>2029</v>
      </c>
      <c r="F258" s="1375" t="s">
        <v>766</v>
      </c>
      <c r="G258" s="1376" t="s">
        <v>766</v>
      </c>
      <c r="H258" s="1363" t="s">
        <v>766</v>
      </c>
      <c r="I258" s="1283">
        <v>812</v>
      </c>
      <c r="J258" s="836">
        <v>812</v>
      </c>
      <c r="K258" s="1332"/>
      <c r="L258" s="1364">
        <v>812</v>
      </c>
      <c r="M258" s="1272">
        <f>M257+1</f>
        <v>505</v>
      </c>
      <c r="N258" s="4144"/>
    </row>
    <row r="259" spans="1:14" s="1251" customFormat="1">
      <c r="A259" s="1353"/>
      <c r="B259" s="1360">
        <f>B258+1</f>
        <v>506</v>
      </c>
      <c r="C259" s="1270"/>
      <c r="D259" s="1262" t="s">
        <v>2086</v>
      </c>
      <c r="E259" s="1262"/>
      <c r="F259" s="1281">
        <v>2325</v>
      </c>
      <c r="G259" s="3237">
        <v>0</v>
      </c>
      <c r="H259" s="836">
        <v>10284</v>
      </c>
      <c r="I259" s="836">
        <v>14655</v>
      </c>
      <c r="J259" s="836">
        <v>27264</v>
      </c>
      <c r="K259" s="836">
        <v>0</v>
      </c>
      <c r="L259" s="1364">
        <v>27264</v>
      </c>
      <c r="M259" s="1272">
        <f>M258+1</f>
        <v>506</v>
      </c>
      <c r="N259" s="4144"/>
    </row>
    <row r="260" spans="1:14" s="1251" customFormat="1">
      <c r="A260" s="1353"/>
      <c r="B260" s="1265"/>
      <c r="C260" s="1357"/>
      <c r="D260" s="1358" t="s">
        <v>2087</v>
      </c>
      <c r="E260" s="1358"/>
      <c r="F260" s="1286"/>
      <c r="G260" s="1373"/>
      <c r="H260" s="1288"/>
      <c r="I260" s="1288"/>
      <c r="J260" s="1288"/>
      <c r="K260" s="1288"/>
      <c r="L260" s="3229"/>
      <c r="M260" s="1267"/>
      <c r="N260" s="4144"/>
    </row>
    <row r="261" spans="1:14" s="1251" customFormat="1" ht="11.25" customHeight="1">
      <c r="A261" s="4142" t="s">
        <v>166</v>
      </c>
      <c r="B261" s="1360">
        <v>507</v>
      </c>
      <c r="C261" s="1360" t="s">
        <v>939</v>
      </c>
      <c r="D261" s="1361"/>
      <c r="E261" s="1262" t="s">
        <v>2025</v>
      </c>
      <c r="F261" s="1281">
        <v>7761</v>
      </c>
      <c r="G261" s="1408">
        <v>591</v>
      </c>
      <c r="H261" s="1283">
        <v>3817</v>
      </c>
      <c r="I261" s="1283">
        <v>1729</v>
      </c>
      <c r="J261" s="836">
        <v>13898</v>
      </c>
      <c r="K261" s="1289" t="s">
        <v>766</v>
      </c>
      <c r="L261" s="1364">
        <v>13898</v>
      </c>
      <c r="M261" s="1272">
        <v>507</v>
      </c>
      <c r="N261" s="4144"/>
    </row>
    <row r="262" spans="1:14" s="1251" customFormat="1">
      <c r="A262" s="4142"/>
      <c r="B262" s="1360">
        <f t="shared" ref="B262:B271" si="20">B261+1</f>
        <v>508</v>
      </c>
      <c r="C262" s="1360" t="s">
        <v>939</v>
      </c>
      <c r="D262" s="1361"/>
      <c r="E262" s="1262" t="s">
        <v>2088</v>
      </c>
      <c r="F262" s="1281">
        <v>0</v>
      </c>
      <c r="G262" s="1408">
        <v>0</v>
      </c>
      <c r="H262" s="1283">
        <v>42141</v>
      </c>
      <c r="I262" s="1283">
        <v>686</v>
      </c>
      <c r="J262" s="836">
        <v>42827</v>
      </c>
      <c r="K262" s="1289" t="s">
        <v>766</v>
      </c>
      <c r="L262" s="1364">
        <v>42827</v>
      </c>
      <c r="M262" s="1272">
        <f t="shared" ref="M262:M271" si="21">M261+1</f>
        <v>508</v>
      </c>
      <c r="N262" s="4144"/>
    </row>
    <row r="263" spans="1:14" s="1251" customFormat="1">
      <c r="A263" s="4142"/>
      <c r="B263" s="1360">
        <f t="shared" si="20"/>
        <v>509</v>
      </c>
      <c r="C263" s="1360" t="s">
        <v>939</v>
      </c>
      <c r="D263" s="1361"/>
      <c r="E263" s="1262" t="s">
        <v>2089</v>
      </c>
      <c r="F263" s="1281">
        <v>0</v>
      </c>
      <c r="G263" s="1408">
        <v>30435</v>
      </c>
      <c r="H263" s="1283">
        <v>282176</v>
      </c>
      <c r="I263" s="1283">
        <v>608</v>
      </c>
      <c r="J263" s="836">
        <v>313219</v>
      </c>
      <c r="K263" s="1289" t="s">
        <v>766</v>
      </c>
      <c r="L263" s="1364">
        <v>313219</v>
      </c>
      <c r="M263" s="1272">
        <f t="shared" si="21"/>
        <v>509</v>
      </c>
      <c r="N263" s="4144"/>
    </row>
    <row r="264" spans="1:14" s="1251" customFormat="1">
      <c r="A264" s="4142"/>
      <c r="B264" s="1360">
        <f t="shared" si="20"/>
        <v>510</v>
      </c>
      <c r="C264" s="1360" t="s">
        <v>939</v>
      </c>
      <c r="D264" s="1361"/>
      <c r="E264" s="1262" t="s">
        <v>2090</v>
      </c>
      <c r="F264" s="1281">
        <v>392</v>
      </c>
      <c r="G264" s="1408">
        <v>11576</v>
      </c>
      <c r="H264" s="1283">
        <v>34</v>
      </c>
      <c r="I264" s="1283">
        <v>350</v>
      </c>
      <c r="J264" s="836">
        <v>12352</v>
      </c>
      <c r="K264" s="1289" t="s">
        <v>766</v>
      </c>
      <c r="L264" s="1364">
        <v>12352</v>
      </c>
      <c r="M264" s="1272">
        <f t="shared" si="21"/>
        <v>510</v>
      </c>
      <c r="N264" s="4144"/>
    </row>
    <row r="265" spans="1:14" s="1251" customFormat="1">
      <c r="A265" s="4142"/>
      <c r="B265" s="1360">
        <f t="shared" si="20"/>
        <v>511</v>
      </c>
      <c r="C265" s="1360" t="s">
        <v>939</v>
      </c>
      <c r="D265" s="1361"/>
      <c r="E265" s="1262" t="s">
        <v>2070</v>
      </c>
      <c r="F265" s="1375" t="s">
        <v>766</v>
      </c>
      <c r="G265" s="1376" t="s">
        <v>766</v>
      </c>
      <c r="H265" s="1363" t="s">
        <v>766</v>
      </c>
      <c r="I265" s="1283">
        <v>0</v>
      </c>
      <c r="J265" s="836">
        <v>0</v>
      </c>
      <c r="K265" s="1289" t="s">
        <v>766</v>
      </c>
      <c r="L265" s="1364">
        <v>0</v>
      </c>
      <c r="M265" s="1272">
        <f t="shared" si="21"/>
        <v>511</v>
      </c>
      <c r="N265" s="4144"/>
    </row>
    <row r="266" spans="1:14" s="1251" customFormat="1">
      <c r="A266" s="4142"/>
      <c r="B266" s="1360">
        <f t="shared" si="20"/>
        <v>512</v>
      </c>
      <c r="C266" s="1360" t="s">
        <v>939</v>
      </c>
      <c r="D266" s="1361"/>
      <c r="E266" s="1262" t="s">
        <v>2029</v>
      </c>
      <c r="F266" s="1375" t="s">
        <v>766</v>
      </c>
      <c r="G266" s="1376" t="s">
        <v>766</v>
      </c>
      <c r="H266" s="1363" t="s">
        <v>766</v>
      </c>
      <c r="I266" s="1283">
        <v>2452</v>
      </c>
      <c r="J266" s="836">
        <v>2452</v>
      </c>
      <c r="K266" s="1289" t="s">
        <v>766</v>
      </c>
      <c r="L266" s="1364">
        <v>2452</v>
      </c>
      <c r="M266" s="1272">
        <f t="shared" si="21"/>
        <v>512</v>
      </c>
      <c r="N266" s="4144"/>
    </row>
    <row r="267" spans="1:14" s="1251" customFormat="1">
      <c r="A267" s="4142"/>
      <c r="B267" s="1360">
        <f t="shared" si="20"/>
        <v>513</v>
      </c>
      <c r="C267" s="1360" t="s">
        <v>939</v>
      </c>
      <c r="D267" s="1361"/>
      <c r="E267" s="1262" t="s">
        <v>2091</v>
      </c>
      <c r="F267" s="1375" t="s">
        <v>766</v>
      </c>
      <c r="G267" s="1376" t="s">
        <v>766</v>
      </c>
      <c r="H267" s="1363" t="s">
        <v>766</v>
      </c>
      <c r="I267" s="1283">
        <v>350</v>
      </c>
      <c r="J267" s="836">
        <v>350</v>
      </c>
      <c r="K267" s="1289" t="s">
        <v>766</v>
      </c>
      <c r="L267" s="1364">
        <v>350</v>
      </c>
      <c r="M267" s="1272">
        <f t="shared" si="21"/>
        <v>513</v>
      </c>
      <c r="N267" s="4144"/>
    </row>
    <row r="268" spans="1:14" s="1251" customFormat="1">
      <c r="A268" s="4142"/>
      <c r="B268" s="1360">
        <f t="shared" si="20"/>
        <v>514</v>
      </c>
      <c r="C268" s="1360" t="s">
        <v>939</v>
      </c>
      <c r="D268" s="1361"/>
      <c r="E268" s="1262" t="s">
        <v>2037</v>
      </c>
      <c r="F268" s="1375" t="s">
        <v>766</v>
      </c>
      <c r="G268" s="1376" t="s">
        <v>766</v>
      </c>
      <c r="H268" s="1283">
        <v>0</v>
      </c>
      <c r="I268" s="1363" t="s">
        <v>766</v>
      </c>
      <c r="J268" s="836">
        <v>0</v>
      </c>
      <c r="K268" s="1289" t="s">
        <v>766</v>
      </c>
      <c r="L268" s="1364">
        <v>0</v>
      </c>
      <c r="M268" s="1272">
        <f t="shared" si="21"/>
        <v>514</v>
      </c>
      <c r="N268" s="4144"/>
    </row>
    <row r="269" spans="1:14" s="1251" customFormat="1">
      <c r="A269" s="4142"/>
      <c r="B269" s="1360">
        <f t="shared" si="20"/>
        <v>515</v>
      </c>
      <c r="C269" s="1360" t="s">
        <v>939</v>
      </c>
      <c r="D269" s="1361"/>
      <c r="E269" s="1262" t="s">
        <v>2038</v>
      </c>
      <c r="F269" s="1375" t="s">
        <v>766</v>
      </c>
      <c r="G269" s="1376" t="s">
        <v>766</v>
      </c>
      <c r="H269" s="1283">
        <v>0</v>
      </c>
      <c r="I269" s="1363" t="s">
        <v>766</v>
      </c>
      <c r="J269" s="836">
        <v>0</v>
      </c>
      <c r="K269" s="1289" t="s">
        <v>766</v>
      </c>
      <c r="L269" s="1364">
        <v>0</v>
      </c>
      <c r="M269" s="1272">
        <f t="shared" si="21"/>
        <v>515</v>
      </c>
      <c r="N269" s="4144"/>
    </row>
    <row r="270" spans="1:14" s="1251" customFormat="1">
      <c r="A270" s="4142"/>
      <c r="B270" s="1360">
        <f t="shared" si="20"/>
        <v>516</v>
      </c>
      <c r="C270" s="1360" t="s">
        <v>939</v>
      </c>
      <c r="D270" s="1361"/>
      <c r="E270" s="1262" t="s">
        <v>1680</v>
      </c>
      <c r="F270" s="1281">
        <v>0</v>
      </c>
      <c r="G270" s="1408">
        <v>0</v>
      </c>
      <c r="H270" s="1283">
        <v>0</v>
      </c>
      <c r="I270" s="1283">
        <v>0</v>
      </c>
      <c r="J270" s="836">
        <v>0</v>
      </c>
      <c r="K270" s="1289" t="s">
        <v>766</v>
      </c>
      <c r="L270" s="1364">
        <v>0</v>
      </c>
      <c r="M270" s="1272">
        <f t="shared" si="21"/>
        <v>516</v>
      </c>
      <c r="N270" s="4144"/>
    </row>
    <row r="271" spans="1:14" s="1251" customFormat="1" ht="12" thickBot="1">
      <c r="A271" s="4142"/>
      <c r="B271" s="1360">
        <f t="shared" si="20"/>
        <v>517</v>
      </c>
      <c r="C271" s="1360" t="s">
        <v>939</v>
      </c>
      <c r="D271" s="1262" t="s">
        <v>2092</v>
      </c>
      <c r="E271" s="1262"/>
      <c r="F271" s="1293">
        <v>8153</v>
      </c>
      <c r="G271" s="3238">
        <v>42602</v>
      </c>
      <c r="H271" s="1343">
        <v>328168</v>
      </c>
      <c r="I271" s="1343">
        <v>6175</v>
      </c>
      <c r="J271" s="1343">
        <v>385098</v>
      </c>
      <c r="K271" s="1369" t="s">
        <v>766</v>
      </c>
      <c r="L271" s="3239">
        <v>385098</v>
      </c>
      <c r="M271" s="1272">
        <f t="shared" si="21"/>
        <v>517</v>
      </c>
      <c r="N271" s="4144"/>
    </row>
    <row r="272" spans="1:14" s="1251" customFormat="1" ht="5.25" customHeight="1">
      <c r="A272" s="1390"/>
      <c r="B272" s="1298"/>
      <c r="C272" s="1298"/>
      <c r="D272" s="1259"/>
      <c r="E272" s="1259"/>
      <c r="F272" s="1299"/>
      <c r="G272" s="1299"/>
      <c r="H272" s="1299"/>
      <c r="I272" s="1299"/>
      <c r="J272" s="1299"/>
      <c r="K272" s="1371"/>
      <c r="L272" s="1299"/>
      <c r="M272" s="1298"/>
      <c r="N272" s="1390"/>
    </row>
    <row r="273" spans="1:14" s="1251" customFormat="1" ht="30.75" customHeight="1">
      <c r="A273" s="4138" t="s">
        <v>166</v>
      </c>
      <c r="B273" s="1248" t="s">
        <v>1972</v>
      </c>
      <c r="C273" s="1249"/>
      <c r="D273" s="1249"/>
      <c r="E273" s="1249"/>
      <c r="F273" s="1349"/>
      <c r="G273" s="1349"/>
      <c r="H273" s="1349"/>
      <c r="I273" s="1349"/>
      <c r="J273" s="1349"/>
      <c r="K273" s="1349"/>
      <c r="L273" s="1349"/>
      <c r="M273" s="1350"/>
      <c r="N273" s="4139" t="s">
        <v>1925</v>
      </c>
    </row>
    <row r="274" spans="1:14" s="1251" customFormat="1">
      <c r="A274" s="4138"/>
      <c r="B274" s="1252" t="s">
        <v>710</v>
      </c>
      <c r="C274" s="1253"/>
      <c r="D274" s="1253"/>
      <c r="E274" s="1253"/>
      <c r="F274" s="1351"/>
      <c r="G274" s="1351"/>
      <c r="H274" s="1351"/>
      <c r="I274" s="1351"/>
      <c r="J274" s="1351"/>
      <c r="K274" s="1351"/>
      <c r="L274" s="1351"/>
      <c r="M274" s="1352"/>
      <c r="N274" s="4139"/>
    </row>
    <row r="275" spans="1:14" s="1251" customFormat="1">
      <c r="A275" s="4138"/>
      <c r="B275" s="1354"/>
      <c r="C275" s="1355"/>
      <c r="D275" s="1355"/>
      <c r="E275" s="1355"/>
      <c r="F275" s="1355"/>
      <c r="G275" s="1355"/>
      <c r="H275" s="1355"/>
      <c r="I275" s="1355"/>
      <c r="J275" s="1355"/>
      <c r="K275" s="1355"/>
      <c r="L275" s="1355"/>
      <c r="M275" s="1297"/>
      <c r="N275" s="4139"/>
    </row>
    <row r="276" spans="1:14" s="1251" customFormat="1">
      <c r="A276" s="4138"/>
      <c r="B276" s="1265"/>
      <c r="C276" s="1265"/>
      <c r="D276" s="1266"/>
      <c r="E276" s="1267"/>
      <c r="F276" s="1265"/>
      <c r="G276" s="1265"/>
      <c r="H276" s="1265"/>
      <c r="I276" s="1265"/>
      <c r="J276" s="1265"/>
      <c r="K276" s="1265"/>
      <c r="L276" s="1265"/>
      <c r="M276" s="1265"/>
      <c r="N276" s="4139"/>
    </row>
    <row r="277" spans="1:14" s="1251" customFormat="1">
      <c r="A277" s="4138"/>
      <c r="B277" s="1265"/>
      <c r="C277" s="1265"/>
      <c r="D277" s="1266"/>
      <c r="E277" s="1267"/>
      <c r="F277" s="1265"/>
      <c r="G277" s="1265" t="s">
        <v>1928</v>
      </c>
      <c r="H277" s="1265"/>
      <c r="I277" s="1265"/>
      <c r="J277" s="1265" t="s">
        <v>1929</v>
      </c>
      <c r="K277" s="1265"/>
      <c r="L277" s="1265"/>
      <c r="M277" s="1265"/>
      <c r="N277" s="4139"/>
    </row>
    <row r="278" spans="1:14" s="1251" customFormat="1">
      <c r="A278" s="4138"/>
      <c r="B278" s="1265" t="s">
        <v>639</v>
      </c>
      <c r="C278" s="1265" t="s">
        <v>784</v>
      </c>
      <c r="D278" s="1266"/>
      <c r="E278" s="1267" t="s">
        <v>1930</v>
      </c>
      <c r="F278" s="1265" t="s">
        <v>1931</v>
      </c>
      <c r="G278" s="1265" t="s">
        <v>1932</v>
      </c>
      <c r="H278" s="1265" t="s">
        <v>1933</v>
      </c>
      <c r="I278" s="1265" t="s">
        <v>1934</v>
      </c>
      <c r="J278" s="1265" t="s">
        <v>1935</v>
      </c>
      <c r="K278" s="1265" t="s">
        <v>1936</v>
      </c>
      <c r="L278" s="1265" t="s">
        <v>1929</v>
      </c>
      <c r="M278" s="1265" t="s">
        <v>639</v>
      </c>
      <c r="N278" s="4139"/>
    </row>
    <row r="279" spans="1:14" s="1251" customFormat="1">
      <c r="A279" s="4138"/>
      <c r="B279" s="1265" t="s">
        <v>642</v>
      </c>
      <c r="C279" s="1265" t="s">
        <v>788</v>
      </c>
      <c r="D279" s="1266"/>
      <c r="E279" s="1267"/>
      <c r="F279" s="1265" t="s">
        <v>1937</v>
      </c>
      <c r="G279" s="1265" t="s">
        <v>1938</v>
      </c>
      <c r="H279" s="1265" t="s">
        <v>1939</v>
      </c>
      <c r="I279" s="1265"/>
      <c r="J279" s="1265" t="s">
        <v>1940</v>
      </c>
      <c r="K279" s="1265"/>
      <c r="L279" s="1265"/>
      <c r="M279" s="1265" t="s">
        <v>642</v>
      </c>
      <c r="N279" s="4139"/>
    </row>
    <row r="280" spans="1:14" s="1251" customFormat="1" ht="12" thickBot="1">
      <c r="A280" s="4138"/>
      <c r="B280" s="1270"/>
      <c r="C280" s="1270"/>
      <c r="D280" s="1271"/>
      <c r="E280" s="1272" t="s">
        <v>651</v>
      </c>
      <c r="F280" s="1265" t="s">
        <v>652</v>
      </c>
      <c r="G280" s="1265" t="s">
        <v>653</v>
      </c>
      <c r="H280" s="1265" t="s">
        <v>654</v>
      </c>
      <c r="I280" s="1265" t="s">
        <v>655</v>
      </c>
      <c r="J280" s="1265" t="s">
        <v>656</v>
      </c>
      <c r="K280" s="1265" t="s">
        <v>1087</v>
      </c>
      <c r="L280" s="1265" t="s">
        <v>1088</v>
      </c>
      <c r="M280" s="1360"/>
      <c r="N280" s="4139"/>
    </row>
    <row r="281" spans="1:14" s="1251" customFormat="1">
      <c r="A281" s="4138"/>
      <c r="B281" s="1265"/>
      <c r="C281" s="1357"/>
      <c r="D281" s="1358" t="s">
        <v>2093</v>
      </c>
      <c r="E281" s="1358"/>
      <c r="F281" s="1276"/>
      <c r="G281" s="1277"/>
      <c r="H281" s="1277"/>
      <c r="I281" s="1277"/>
      <c r="J281" s="1277"/>
      <c r="K281" s="1277"/>
      <c r="L281" s="1278"/>
      <c r="M281" s="1267"/>
      <c r="N281" s="4139"/>
    </row>
    <row r="282" spans="1:14" s="1251" customFormat="1">
      <c r="A282" s="4138"/>
      <c r="B282" s="1360">
        <v>518</v>
      </c>
      <c r="C282" s="1270"/>
      <c r="D282" s="1361"/>
      <c r="E282" s="1262" t="s">
        <v>2025</v>
      </c>
      <c r="F282" s="1281">
        <v>126765</v>
      </c>
      <c r="G282" s="1408">
        <v>9633</v>
      </c>
      <c r="H282" s="1283">
        <v>62362</v>
      </c>
      <c r="I282" s="1283">
        <v>38561</v>
      </c>
      <c r="J282" s="836">
        <v>237321</v>
      </c>
      <c r="K282" s="1332"/>
      <c r="L282" s="1364">
        <v>237321</v>
      </c>
      <c r="M282" s="1272">
        <v>518</v>
      </c>
      <c r="N282" s="4139"/>
    </row>
    <row r="283" spans="1:14" s="1251" customFormat="1">
      <c r="A283" s="1353"/>
      <c r="B283" s="1360">
        <f t="shared" ref="B283:B292" si="22">B282+1</f>
        <v>519</v>
      </c>
      <c r="C283" s="1270"/>
      <c r="D283" s="1361"/>
      <c r="E283" s="1262" t="s">
        <v>2094</v>
      </c>
      <c r="F283" s="1281">
        <v>9294</v>
      </c>
      <c r="G283" s="1408">
        <v>185</v>
      </c>
      <c r="H283" s="1283">
        <v>2381</v>
      </c>
      <c r="I283" s="1283">
        <v>436</v>
      </c>
      <c r="J283" s="836">
        <v>12296</v>
      </c>
      <c r="K283" s="1332"/>
      <c r="L283" s="1364">
        <v>12296</v>
      </c>
      <c r="M283" s="1272">
        <f t="shared" ref="M283:M292" si="23">M282+1</f>
        <v>519</v>
      </c>
      <c r="N283" s="4139"/>
    </row>
    <row r="284" spans="1:14" s="1251" customFormat="1">
      <c r="A284" s="1353"/>
      <c r="B284" s="1360">
        <f t="shared" si="22"/>
        <v>520</v>
      </c>
      <c r="C284" s="1270"/>
      <c r="D284" s="1361"/>
      <c r="E284" s="1262" t="s">
        <v>2095</v>
      </c>
      <c r="F284" s="1281">
        <v>835</v>
      </c>
      <c r="G284" s="1408">
        <v>41</v>
      </c>
      <c r="H284" s="1283">
        <v>17620</v>
      </c>
      <c r="I284" s="1283">
        <v>0</v>
      </c>
      <c r="J284" s="836">
        <v>18496</v>
      </c>
      <c r="K284" s="1332"/>
      <c r="L284" s="1364">
        <v>18496</v>
      </c>
      <c r="M284" s="1272">
        <f t="shared" si="23"/>
        <v>520</v>
      </c>
      <c r="N284" s="4139"/>
    </row>
    <row r="285" spans="1:14" s="1251" customFormat="1">
      <c r="A285" s="1353"/>
      <c r="B285" s="1360">
        <f t="shared" si="22"/>
        <v>521</v>
      </c>
      <c r="C285" s="1270"/>
      <c r="D285" s="1361"/>
      <c r="E285" s="1262" t="s">
        <v>2096</v>
      </c>
      <c r="F285" s="1281">
        <v>0</v>
      </c>
      <c r="G285" s="1408">
        <v>0</v>
      </c>
      <c r="H285" s="1283">
        <v>0</v>
      </c>
      <c r="I285" s="1283">
        <v>0</v>
      </c>
      <c r="J285" s="836">
        <v>0</v>
      </c>
      <c r="K285" s="1332"/>
      <c r="L285" s="1364">
        <v>0</v>
      </c>
      <c r="M285" s="1272">
        <f t="shared" si="23"/>
        <v>521</v>
      </c>
      <c r="N285" s="4139"/>
    </row>
    <row r="286" spans="1:14" s="1251" customFormat="1">
      <c r="A286" s="1353"/>
      <c r="B286" s="1360">
        <f t="shared" si="22"/>
        <v>522</v>
      </c>
      <c r="C286" s="1270"/>
      <c r="D286" s="1361"/>
      <c r="E286" s="1262" t="s">
        <v>2029</v>
      </c>
      <c r="F286" s="1375" t="s">
        <v>766</v>
      </c>
      <c r="G286" s="1363" t="s">
        <v>766</v>
      </c>
      <c r="H286" s="1363" t="s">
        <v>766</v>
      </c>
      <c r="I286" s="1283">
        <v>41037</v>
      </c>
      <c r="J286" s="836">
        <v>41037</v>
      </c>
      <c r="K286" s="1332"/>
      <c r="L286" s="1364">
        <v>41037</v>
      </c>
      <c r="M286" s="1272">
        <f t="shared" si="23"/>
        <v>522</v>
      </c>
      <c r="N286" s="4139"/>
    </row>
    <row r="287" spans="1:14" s="1251" customFormat="1">
      <c r="A287" s="1353"/>
      <c r="B287" s="1360">
        <f t="shared" si="22"/>
        <v>523</v>
      </c>
      <c r="C287" s="1270"/>
      <c r="D287" s="1361"/>
      <c r="E287" s="1262" t="s">
        <v>2091</v>
      </c>
      <c r="F287" s="1375" t="s">
        <v>766</v>
      </c>
      <c r="G287" s="1363" t="s">
        <v>766</v>
      </c>
      <c r="H287" s="1363" t="s">
        <v>766</v>
      </c>
      <c r="I287" s="1283">
        <v>4643</v>
      </c>
      <c r="J287" s="836">
        <v>4643</v>
      </c>
      <c r="K287" s="1332"/>
      <c r="L287" s="1364">
        <v>4643</v>
      </c>
      <c r="M287" s="1272">
        <f t="shared" si="23"/>
        <v>523</v>
      </c>
      <c r="N287" s="1353"/>
    </row>
    <row r="288" spans="1:14" s="1251" customFormat="1">
      <c r="A288" s="1353"/>
      <c r="B288" s="1360">
        <f t="shared" si="22"/>
        <v>524</v>
      </c>
      <c r="C288" s="1270"/>
      <c r="D288" s="1361"/>
      <c r="E288" s="1262" t="s">
        <v>2037</v>
      </c>
      <c r="F288" s="1375" t="s">
        <v>766</v>
      </c>
      <c r="G288" s="1363" t="s">
        <v>766</v>
      </c>
      <c r="H288" s="1283">
        <v>0</v>
      </c>
      <c r="I288" s="1363" t="s">
        <v>766</v>
      </c>
      <c r="J288" s="836">
        <v>0</v>
      </c>
      <c r="K288" s="1332"/>
      <c r="L288" s="1364">
        <v>0</v>
      </c>
      <c r="M288" s="1272">
        <f t="shared" si="23"/>
        <v>524</v>
      </c>
      <c r="N288" s="1353"/>
    </row>
    <row r="289" spans="1:14" s="1251" customFormat="1">
      <c r="A289" s="1353"/>
      <c r="B289" s="1360">
        <f t="shared" si="22"/>
        <v>525</v>
      </c>
      <c r="C289" s="1270"/>
      <c r="D289" s="1361"/>
      <c r="E289" s="1262" t="s">
        <v>2038</v>
      </c>
      <c r="F289" s="1375" t="s">
        <v>766</v>
      </c>
      <c r="G289" s="1363" t="s">
        <v>766</v>
      </c>
      <c r="H289" s="1283">
        <v>0</v>
      </c>
      <c r="I289" s="1363" t="s">
        <v>766</v>
      </c>
      <c r="J289" s="836">
        <v>0</v>
      </c>
      <c r="K289" s="1332"/>
      <c r="L289" s="1364">
        <v>0</v>
      </c>
      <c r="M289" s="1272">
        <f t="shared" si="23"/>
        <v>525</v>
      </c>
      <c r="N289" s="1353"/>
    </row>
    <row r="290" spans="1:14" s="1251" customFormat="1">
      <c r="A290" s="1353"/>
      <c r="B290" s="1360">
        <f t="shared" si="22"/>
        <v>526</v>
      </c>
      <c r="C290" s="1270"/>
      <c r="D290" s="1361"/>
      <c r="E290" s="1262" t="s">
        <v>1680</v>
      </c>
      <c r="F290" s="1281">
        <v>0</v>
      </c>
      <c r="G290" s="1408">
        <v>914</v>
      </c>
      <c r="H290" s="1283">
        <v>0</v>
      </c>
      <c r="I290" s="1283">
        <v>0</v>
      </c>
      <c r="J290" s="836">
        <v>914</v>
      </c>
      <c r="K290" s="1332"/>
      <c r="L290" s="1364">
        <v>914</v>
      </c>
      <c r="M290" s="1272">
        <f t="shared" si="23"/>
        <v>526</v>
      </c>
      <c r="N290" s="1353"/>
    </row>
    <row r="291" spans="1:14" s="1251" customFormat="1">
      <c r="A291" s="1353"/>
      <c r="B291" s="1360">
        <f t="shared" si="22"/>
        <v>527</v>
      </c>
      <c r="C291" s="1270"/>
      <c r="D291" s="1262" t="s">
        <v>2097</v>
      </c>
      <c r="E291" s="1262"/>
      <c r="F291" s="3231">
        <v>136894</v>
      </c>
      <c r="G291" s="836">
        <v>10773</v>
      </c>
      <c r="H291" s="836">
        <v>82363</v>
      </c>
      <c r="I291" s="836">
        <v>84677</v>
      </c>
      <c r="J291" s="836">
        <v>314707</v>
      </c>
      <c r="K291" s="836">
        <v>0</v>
      </c>
      <c r="L291" s="1364">
        <v>314707</v>
      </c>
      <c r="M291" s="1272">
        <f t="shared" si="23"/>
        <v>527</v>
      </c>
      <c r="N291" s="1353"/>
    </row>
    <row r="292" spans="1:14" s="1251" customFormat="1">
      <c r="A292" s="1353"/>
      <c r="B292" s="1360">
        <f t="shared" si="22"/>
        <v>528</v>
      </c>
      <c r="C292" s="1270"/>
      <c r="D292" s="1262" t="s">
        <v>2098</v>
      </c>
      <c r="E292" s="1262"/>
      <c r="F292" s="1281">
        <v>2484178</v>
      </c>
      <c r="G292" s="836">
        <v>4353920</v>
      </c>
      <c r="H292" s="836">
        <v>1565163</v>
      </c>
      <c r="I292" s="836">
        <v>1008993</v>
      </c>
      <c r="J292" s="836">
        <v>9412254</v>
      </c>
      <c r="K292" s="836">
        <v>0</v>
      </c>
      <c r="L292" s="1364">
        <v>9412254</v>
      </c>
      <c r="M292" s="1272">
        <f t="shared" si="23"/>
        <v>528</v>
      </c>
      <c r="N292" s="1353"/>
    </row>
    <row r="293" spans="1:14" s="1251" customFormat="1">
      <c r="A293" s="1353"/>
      <c r="B293" s="1265"/>
      <c r="C293" s="1357"/>
      <c r="D293" s="1358" t="s">
        <v>2099</v>
      </c>
      <c r="E293" s="1358"/>
      <c r="F293" s="1286"/>
      <c r="G293" s="1288"/>
      <c r="H293" s="1288"/>
      <c r="I293" s="1288"/>
      <c r="J293" s="1288"/>
      <c r="K293" s="1288"/>
      <c r="L293" s="3229"/>
      <c r="M293" s="1267"/>
      <c r="N293" s="1353"/>
    </row>
    <row r="294" spans="1:14" s="1251" customFormat="1">
      <c r="A294" s="1353"/>
      <c r="B294" s="1360">
        <v>601</v>
      </c>
      <c r="C294" s="1270"/>
      <c r="D294" s="1361"/>
      <c r="E294" s="1262" t="s">
        <v>2100</v>
      </c>
      <c r="F294" s="1281">
        <v>32275</v>
      </c>
      <c r="G294" s="1408">
        <v>6829</v>
      </c>
      <c r="H294" s="1283">
        <v>71974</v>
      </c>
      <c r="I294" s="1283">
        <v>52187</v>
      </c>
      <c r="J294" s="836">
        <v>163265</v>
      </c>
      <c r="K294" s="1332"/>
      <c r="L294" s="1364">
        <v>163265</v>
      </c>
      <c r="M294" s="1272">
        <v>601</v>
      </c>
      <c r="N294" s="1353"/>
    </row>
    <row r="295" spans="1:14" s="1251" customFormat="1">
      <c r="A295" s="1353"/>
      <c r="B295" s="1360">
        <f t="shared" ref="B295:B310" si="24">B294+1</f>
        <v>602</v>
      </c>
      <c r="C295" s="1270"/>
      <c r="D295" s="1361"/>
      <c r="E295" s="1262" t="s">
        <v>2101</v>
      </c>
      <c r="F295" s="1281">
        <v>47607</v>
      </c>
      <c r="G295" s="1408">
        <v>622</v>
      </c>
      <c r="H295" s="1283">
        <v>11519</v>
      </c>
      <c r="I295" s="1283">
        <v>1670</v>
      </c>
      <c r="J295" s="836">
        <v>61418</v>
      </c>
      <c r="K295" s="1332"/>
      <c r="L295" s="1364">
        <v>61418</v>
      </c>
      <c r="M295" s="1272">
        <f t="shared" ref="M295:M310" si="25">M294+1</f>
        <v>602</v>
      </c>
      <c r="N295" s="1353"/>
    </row>
    <row r="296" spans="1:14" s="1251" customFormat="1">
      <c r="A296" s="1353"/>
      <c r="B296" s="1360">
        <f t="shared" si="24"/>
        <v>603</v>
      </c>
      <c r="C296" s="1270"/>
      <c r="D296" s="1361"/>
      <c r="E296" s="1262" t="s">
        <v>2102</v>
      </c>
      <c r="F296" s="1281">
        <v>20598</v>
      </c>
      <c r="G296" s="1408">
        <v>12079</v>
      </c>
      <c r="H296" s="1283">
        <v>125126</v>
      </c>
      <c r="I296" s="1283">
        <v>3820</v>
      </c>
      <c r="J296" s="836">
        <v>161623</v>
      </c>
      <c r="K296" s="1332"/>
      <c r="L296" s="1364">
        <v>161623</v>
      </c>
      <c r="M296" s="1272">
        <f t="shared" si="25"/>
        <v>603</v>
      </c>
      <c r="N296" s="1353"/>
    </row>
    <row r="297" spans="1:14" s="1251" customFormat="1">
      <c r="A297" s="1353"/>
      <c r="B297" s="1360">
        <f t="shared" si="24"/>
        <v>604</v>
      </c>
      <c r="C297" s="1270"/>
      <c r="D297" s="1361"/>
      <c r="E297" s="1262" t="s">
        <v>2103</v>
      </c>
      <c r="F297" s="1281">
        <v>35585</v>
      </c>
      <c r="G297" s="1408">
        <v>577</v>
      </c>
      <c r="H297" s="1283">
        <v>13304</v>
      </c>
      <c r="I297" s="1283">
        <v>9509</v>
      </c>
      <c r="J297" s="836">
        <v>58975</v>
      </c>
      <c r="K297" s="1332"/>
      <c r="L297" s="1364">
        <v>58975</v>
      </c>
      <c r="M297" s="1272">
        <f t="shared" si="25"/>
        <v>604</v>
      </c>
      <c r="N297" s="1353"/>
    </row>
    <row r="298" spans="1:14" s="1251" customFormat="1">
      <c r="A298" s="1353"/>
      <c r="B298" s="1360">
        <f t="shared" si="24"/>
        <v>605</v>
      </c>
      <c r="C298" s="1270"/>
      <c r="D298" s="1361"/>
      <c r="E298" s="1262" t="s">
        <v>2104</v>
      </c>
      <c r="F298" s="1281">
        <v>35586</v>
      </c>
      <c r="G298" s="1408">
        <v>577</v>
      </c>
      <c r="H298" s="1283">
        <v>13303</v>
      </c>
      <c r="I298" s="1283">
        <v>9509</v>
      </c>
      <c r="J298" s="836">
        <v>58975</v>
      </c>
      <c r="K298" s="1332"/>
      <c r="L298" s="1364">
        <v>58975</v>
      </c>
      <c r="M298" s="1272">
        <f t="shared" si="25"/>
        <v>605</v>
      </c>
      <c r="N298" s="4144">
        <v>51</v>
      </c>
    </row>
    <row r="299" spans="1:14" s="1251" customFormat="1">
      <c r="A299" s="1353"/>
      <c r="B299" s="1360">
        <f t="shared" si="24"/>
        <v>606</v>
      </c>
      <c r="C299" s="1270"/>
      <c r="D299" s="1361"/>
      <c r="E299" s="1262" t="s">
        <v>2105</v>
      </c>
      <c r="F299" s="1281">
        <v>2925</v>
      </c>
      <c r="G299" s="1408">
        <v>24</v>
      </c>
      <c r="H299" s="1283">
        <v>2514</v>
      </c>
      <c r="I299" s="1283">
        <v>1036</v>
      </c>
      <c r="J299" s="836">
        <v>6499</v>
      </c>
      <c r="K299" s="1289" t="s">
        <v>766</v>
      </c>
      <c r="L299" s="1364">
        <v>6499</v>
      </c>
      <c r="M299" s="1272">
        <f t="shared" si="25"/>
        <v>606</v>
      </c>
      <c r="N299" s="4144"/>
    </row>
    <row r="300" spans="1:14" s="1251" customFormat="1">
      <c r="A300" s="1353"/>
      <c r="B300" s="1360">
        <f t="shared" si="24"/>
        <v>607</v>
      </c>
      <c r="C300" s="1270"/>
      <c r="D300" s="1361"/>
      <c r="E300" s="1262" t="s">
        <v>2106</v>
      </c>
      <c r="F300" s="1281">
        <v>24635</v>
      </c>
      <c r="G300" s="1408">
        <v>0</v>
      </c>
      <c r="H300" s="1283">
        <v>950</v>
      </c>
      <c r="I300" s="1283">
        <v>0</v>
      </c>
      <c r="J300" s="836">
        <v>25585</v>
      </c>
      <c r="K300" s="1332"/>
      <c r="L300" s="1364">
        <v>25585</v>
      </c>
      <c r="M300" s="1272">
        <f t="shared" si="25"/>
        <v>607</v>
      </c>
      <c r="N300" s="4144"/>
    </row>
    <row r="301" spans="1:14" s="1251" customFormat="1">
      <c r="A301" s="1353"/>
      <c r="B301" s="1360">
        <f t="shared" si="24"/>
        <v>608</v>
      </c>
      <c r="C301" s="1270"/>
      <c r="D301" s="1361"/>
      <c r="E301" s="1262" t="s">
        <v>2107</v>
      </c>
      <c r="F301" s="1281">
        <v>21107</v>
      </c>
      <c r="G301" s="1408">
        <v>1258</v>
      </c>
      <c r="H301" s="1283">
        <v>78571</v>
      </c>
      <c r="I301" s="1283">
        <v>5996</v>
      </c>
      <c r="J301" s="836">
        <v>106932</v>
      </c>
      <c r="K301" s="1332"/>
      <c r="L301" s="1364">
        <v>106932</v>
      </c>
      <c r="M301" s="1272">
        <f t="shared" si="25"/>
        <v>608</v>
      </c>
      <c r="N301" s="4144"/>
    </row>
    <row r="302" spans="1:14" s="1251" customFormat="1">
      <c r="A302" s="1353"/>
      <c r="B302" s="1360">
        <f t="shared" si="24"/>
        <v>609</v>
      </c>
      <c r="C302" s="1270"/>
      <c r="D302" s="1361"/>
      <c r="E302" s="1262" t="s">
        <v>2108</v>
      </c>
      <c r="F302" s="1281">
        <v>2498</v>
      </c>
      <c r="G302" s="1408">
        <v>2005</v>
      </c>
      <c r="H302" s="1283">
        <v>2541</v>
      </c>
      <c r="I302" s="1283">
        <v>5458</v>
      </c>
      <c r="J302" s="836">
        <v>12502</v>
      </c>
      <c r="K302" s="1332"/>
      <c r="L302" s="1364">
        <v>12502</v>
      </c>
      <c r="M302" s="1272">
        <f t="shared" si="25"/>
        <v>609</v>
      </c>
      <c r="N302" s="4144"/>
    </row>
    <row r="303" spans="1:14" s="1251" customFormat="1" ht="11.25" customHeight="1">
      <c r="A303" s="1353"/>
      <c r="B303" s="1360">
        <f t="shared" si="24"/>
        <v>610</v>
      </c>
      <c r="C303" s="1270"/>
      <c r="D303" s="1361"/>
      <c r="E303" s="1262" t="s">
        <v>2109</v>
      </c>
      <c r="F303" s="1281">
        <v>0</v>
      </c>
      <c r="G303" s="1408">
        <v>0</v>
      </c>
      <c r="H303" s="1283">
        <v>0</v>
      </c>
      <c r="I303" s="1283">
        <v>0</v>
      </c>
      <c r="J303" s="836">
        <v>0</v>
      </c>
      <c r="K303" s="1332"/>
      <c r="L303" s="1364">
        <v>0</v>
      </c>
      <c r="M303" s="1272">
        <f t="shared" si="25"/>
        <v>610</v>
      </c>
      <c r="N303" s="4144"/>
    </row>
    <row r="304" spans="1:14" s="1251" customFormat="1">
      <c r="A304" s="4142"/>
      <c r="B304" s="1360">
        <f t="shared" si="24"/>
        <v>611</v>
      </c>
      <c r="C304" s="1270"/>
      <c r="D304" s="1361"/>
      <c r="E304" s="1262" t="s">
        <v>2029</v>
      </c>
      <c r="F304" s="1375" t="s">
        <v>766</v>
      </c>
      <c r="G304" s="1363" t="s">
        <v>766</v>
      </c>
      <c r="H304" s="1363" t="s">
        <v>766</v>
      </c>
      <c r="I304" s="1283">
        <v>114002</v>
      </c>
      <c r="J304" s="836">
        <v>114002</v>
      </c>
      <c r="K304" s="1332"/>
      <c r="L304" s="1364">
        <v>114002</v>
      </c>
      <c r="M304" s="1272">
        <f t="shared" si="25"/>
        <v>611</v>
      </c>
      <c r="N304" s="4144"/>
    </row>
    <row r="305" spans="1:14" s="1251" customFormat="1">
      <c r="A305" s="4142"/>
      <c r="B305" s="1360">
        <f t="shared" si="24"/>
        <v>612</v>
      </c>
      <c r="C305" s="1270"/>
      <c r="D305" s="1361"/>
      <c r="E305" s="1262" t="s">
        <v>2091</v>
      </c>
      <c r="F305" s="1375" t="s">
        <v>766</v>
      </c>
      <c r="G305" s="1363" t="s">
        <v>766</v>
      </c>
      <c r="H305" s="1363" t="s">
        <v>766</v>
      </c>
      <c r="I305" s="1283">
        <v>5027</v>
      </c>
      <c r="J305" s="836">
        <v>5027</v>
      </c>
      <c r="K305" s="1332"/>
      <c r="L305" s="1364">
        <v>5027</v>
      </c>
      <c r="M305" s="1272">
        <f t="shared" si="25"/>
        <v>612</v>
      </c>
      <c r="N305" s="4144"/>
    </row>
    <row r="306" spans="1:14" s="1251" customFormat="1">
      <c r="A306" s="4142"/>
      <c r="B306" s="1360">
        <f t="shared" si="24"/>
        <v>613</v>
      </c>
      <c r="C306" s="1270"/>
      <c r="D306" s="1361"/>
      <c r="E306" s="1262" t="s">
        <v>2110</v>
      </c>
      <c r="F306" s="1375" t="s">
        <v>766</v>
      </c>
      <c r="G306" s="1363" t="s">
        <v>766</v>
      </c>
      <c r="H306" s="1363" t="s">
        <v>766</v>
      </c>
      <c r="I306" s="1283">
        <v>10051</v>
      </c>
      <c r="J306" s="836">
        <v>10051</v>
      </c>
      <c r="K306" s="1332"/>
      <c r="L306" s="1364">
        <v>10051</v>
      </c>
      <c r="M306" s="1272">
        <f t="shared" si="25"/>
        <v>613</v>
      </c>
      <c r="N306" s="4144"/>
    </row>
    <row r="307" spans="1:14" s="1251" customFormat="1">
      <c r="A307" s="4142"/>
      <c r="B307" s="1360">
        <f t="shared" si="24"/>
        <v>614</v>
      </c>
      <c r="C307" s="1270"/>
      <c r="D307" s="1361"/>
      <c r="E307" s="1262" t="s">
        <v>2111</v>
      </c>
      <c r="F307" s="1375" t="s">
        <v>766</v>
      </c>
      <c r="G307" s="1363" t="s">
        <v>766</v>
      </c>
      <c r="H307" s="1363" t="s">
        <v>766</v>
      </c>
      <c r="I307" s="1283">
        <v>300584</v>
      </c>
      <c r="J307" s="836">
        <v>300584</v>
      </c>
      <c r="K307" s="1332"/>
      <c r="L307" s="1364">
        <v>300584</v>
      </c>
      <c r="M307" s="1272">
        <f t="shared" si="25"/>
        <v>614</v>
      </c>
      <c r="N307" s="4144"/>
    </row>
    <row r="308" spans="1:14" s="1251" customFormat="1">
      <c r="A308" s="4142"/>
      <c r="B308" s="1360">
        <f t="shared" si="24"/>
        <v>615</v>
      </c>
      <c r="C308" s="1270"/>
      <c r="D308" s="1361"/>
      <c r="E308" s="1262" t="s">
        <v>2112</v>
      </c>
      <c r="F308" s="1375" t="s">
        <v>766</v>
      </c>
      <c r="G308" s="1363" t="s">
        <v>766</v>
      </c>
      <c r="H308" s="1363" t="s">
        <v>766</v>
      </c>
      <c r="I308" s="1283">
        <v>9420</v>
      </c>
      <c r="J308" s="836">
        <v>9420</v>
      </c>
      <c r="K308" s="1332"/>
      <c r="L308" s="1364">
        <v>9420</v>
      </c>
      <c r="M308" s="1272">
        <f t="shared" si="25"/>
        <v>615</v>
      </c>
      <c r="N308" s="4144"/>
    </row>
    <row r="309" spans="1:14" s="1251" customFormat="1">
      <c r="A309" s="4142"/>
      <c r="B309" s="1360">
        <f t="shared" si="24"/>
        <v>616</v>
      </c>
      <c r="C309" s="1270"/>
      <c r="D309" s="1361"/>
      <c r="E309" s="1262" t="s">
        <v>2037</v>
      </c>
      <c r="F309" s="1375" t="s">
        <v>766</v>
      </c>
      <c r="G309" s="1363" t="s">
        <v>766</v>
      </c>
      <c r="H309" s="1283">
        <v>5170</v>
      </c>
      <c r="I309" s="1283">
        <v>0</v>
      </c>
      <c r="J309" s="836">
        <v>5170</v>
      </c>
      <c r="K309" s="1332"/>
      <c r="L309" s="1364">
        <v>5170</v>
      </c>
      <c r="M309" s="1272">
        <f t="shared" si="25"/>
        <v>616</v>
      </c>
      <c r="N309" s="4144"/>
    </row>
    <row r="310" spans="1:14" s="1251" customFormat="1">
      <c r="A310" s="4142"/>
      <c r="B310" s="1360">
        <f t="shared" si="24"/>
        <v>617</v>
      </c>
      <c r="C310" s="1270"/>
      <c r="D310" s="1361"/>
      <c r="E310" s="1262" t="s">
        <v>2038</v>
      </c>
      <c r="F310" s="1375" t="s">
        <v>766</v>
      </c>
      <c r="G310" s="1408">
        <v>0</v>
      </c>
      <c r="H310" s="1283">
        <v>-2279</v>
      </c>
      <c r="I310" s="1283">
        <v>0</v>
      </c>
      <c r="J310" s="836">
        <v>-2279</v>
      </c>
      <c r="K310" s="1332"/>
      <c r="L310" s="1364">
        <v>-2279</v>
      </c>
      <c r="M310" s="1272">
        <f t="shared" si="25"/>
        <v>617</v>
      </c>
      <c r="N310" s="4144"/>
    </row>
    <row r="311" spans="1:14" s="1251" customFormat="1">
      <c r="A311" s="4142"/>
      <c r="B311" s="1360">
        <f>B310+1</f>
        <v>618</v>
      </c>
      <c r="C311" s="1270"/>
      <c r="D311" s="1361"/>
      <c r="E311" s="1262" t="s">
        <v>1680</v>
      </c>
      <c r="F311" s="1281">
        <v>72010</v>
      </c>
      <c r="G311" s="1408">
        <v>3293</v>
      </c>
      <c r="H311" s="1283">
        <v>11387</v>
      </c>
      <c r="I311" s="1283">
        <v>-60564</v>
      </c>
      <c r="J311" s="836">
        <v>26126</v>
      </c>
      <c r="K311" s="1332"/>
      <c r="L311" s="1364">
        <v>26126</v>
      </c>
      <c r="M311" s="1272">
        <f>M310+1</f>
        <v>618</v>
      </c>
      <c r="N311" s="4144"/>
    </row>
    <row r="312" spans="1:14" s="1251" customFormat="1" ht="11.25" customHeight="1">
      <c r="A312" s="4142"/>
      <c r="B312" s="1360">
        <f>B311+1</f>
        <v>619</v>
      </c>
      <c r="C312" s="1270"/>
      <c r="D312" s="1262" t="s">
        <v>2113</v>
      </c>
      <c r="E312" s="1262"/>
      <c r="F312" s="1281">
        <v>294826</v>
      </c>
      <c r="G312" s="836">
        <v>27264</v>
      </c>
      <c r="H312" s="836">
        <v>334080</v>
      </c>
      <c r="I312" s="836">
        <v>467705</v>
      </c>
      <c r="J312" s="836">
        <v>1123875</v>
      </c>
      <c r="K312" s="836">
        <v>0</v>
      </c>
      <c r="L312" s="1364">
        <v>1123875</v>
      </c>
      <c r="M312" s="1272">
        <f>M311+1</f>
        <v>619</v>
      </c>
      <c r="N312" s="4144"/>
    </row>
    <row r="313" spans="1:14" s="1251" customFormat="1" ht="12" thickBot="1">
      <c r="A313" s="4142"/>
      <c r="B313" s="1360">
        <f>B312+1</f>
        <v>620</v>
      </c>
      <c r="C313" s="1360" t="s">
        <v>939</v>
      </c>
      <c r="D313" s="1262" t="s">
        <v>2114</v>
      </c>
      <c r="E313" s="1262"/>
      <c r="F313" s="1293">
        <v>3703583</v>
      </c>
      <c r="G313" s="1343">
        <v>4988105</v>
      </c>
      <c r="H313" s="1343">
        <v>3478635</v>
      </c>
      <c r="I313" s="1343">
        <v>3976248</v>
      </c>
      <c r="J313" s="1343">
        <v>16146571</v>
      </c>
      <c r="K313" s="1343">
        <v>0</v>
      </c>
      <c r="L313" s="3239">
        <v>16146571</v>
      </c>
      <c r="M313" s="1272">
        <f>M312+1</f>
        <v>620</v>
      </c>
      <c r="N313" s="4144"/>
    </row>
    <row r="314" spans="1:14">
      <c r="H314" s="1410">
        <v>0</v>
      </c>
    </row>
    <row r="315" spans="1:14"/>
    <row r="316" spans="1:14"/>
    <row r="317" spans="1:14"/>
    <row r="318" spans="1:14"/>
    <row r="319" spans="1:14"/>
    <row r="320" spans="1:14"/>
    <row r="321"/>
    <row r="322"/>
    <row r="323"/>
    <row r="324"/>
  </sheetData>
  <mergeCells count="28">
    <mergeCell ref="A273:A282"/>
    <mergeCell ref="N273:N286"/>
    <mergeCell ref="N298:N313"/>
    <mergeCell ref="A304:A313"/>
    <mergeCell ref="N203:N227"/>
    <mergeCell ref="A217:A227"/>
    <mergeCell ref="A229:A239"/>
    <mergeCell ref="N229:N244"/>
    <mergeCell ref="N256:N271"/>
    <mergeCell ref="A261:A271"/>
    <mergeCell ref="A135:A145"/>
    <mergeCell ref="N135:N159"/>
    <mergeCell ref="N165:N180"/>
    <mergeCell ref="A170:A180"/>
    <mergeCell ref="A182:A192"/>
    <mergeCell ref="N182:N202"/>
    <mergeCell ref="N69:N87"/>
    <mergeCell ref="A72:A87"/>
    <mergeCell ref="A89:A99"/>
    <mergeCell ref="N89:N108"/>
    <mergeCell ref="N112:N133"/>
    <mergeCell ref="A123:A133"/>
    <mergeCell ref="A1:A11"/>
    <mergeCell ref="N1:N22"/>
    <mergeCell ref="N23:N44"/>
    <mergeCell ref="A34:A44"/>
    <mergeCell ref="A46:A61"/>
    <mergeCell ref="N46:N67"/>
  </mergeCells>
  <printOptions horizontalCentered="1" verticalCentered="1"/>
  <pageMargins left="0.5" right="0.5" top="1" bottom="1" header="0" footer="0"/>
  <pageSetup fitToHeight="7" orientation="landscape" horizontalDpi="4294967292" r:id="rId1"/>
  <headerFooter alignWithMargins="0"/>
  <rowBreaks count="6" manualBreakCount="6">
    <brk id="45" max="13" man="1"/>
    <brk id="88" max="13" man="1"/>
    <brk id="134" max="16383" man="1"/>
    <brk id="181" max="13" man="1"/>
    <brk id="228" max="13" man="1"/>
    <brk id="272" max="1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J80"/>
  <sheetViews>
    <sheetView view="pageBreakPreview" zoomScale="90" zoomScaleNormal="100" zoomScaleSheetLayoutView="90" workbookViewId="0"/>
  </sheetViews>
  <sheetFormatPr defaultColWidth="0" defaultRowHeight="0" customHeight="1" zeroHeight="1"/>
  <cols>
    <col min="1" max="1" width="5.5" style="1414" customWidth="1"/>
    <col min="2" max="2" width="6.83203125" style="1414" customWidth="1"/>
    <col min="3" max="3" width="7.5" style="1414" customWidth="1"/>
    <col min="4" max="4" width="27.6640625" style="1414" customWidth="1"/>
    <col min="5" max="7" width="17.83203125" style="1414" customWidth="1"/>
    <col min="8" max="8" width="5.5" style="1414" customWidth="1"/>
    <col min="9" max="11" width="10.6640625" style="1414" customWidth="1"/>
    <col min="12" max="256" width="0" style="1414" hidden="1"/>
    <col min="257" max="257" width="4.33203125" style="1414" customWidth="1"/>
    <col min="258" max="258" width="6.83203125" style="1414" customWidth="1"/>
    <col min="259" max="259" width="7.5" style="1414" customWidth="1"/>
    <col min="260" max="260" width="27.6640625" style="1414" customWidth="1"/>
    <col min="261" max="263" width="17.83203125" style="1414" customWidth="1"/>
    <col min="264" max="264" width="5.1640625" style="1414" customWidth="1"/>
    <col min="265" max="267" width="10.6640625" style="1414" customWidth="1"/>
    <col min="268" max="512" width="0" style="1414" hidden="1"/>
    <col min="513" max="513" width="4.33203125" style="1414" customWidth="1"/>
    <col min="514" max="514" width="6.83203125" style="1414" customWidth="1"/>
    <col min="515" max="515" width="7.5" style="1414" customWidth="1"/>
    <col min="516" max="516" width="27.6640625" style="1414" customWidth="1"/>
    <col min="517" max="519" width="17.83203125" style="1414" customWidth="1"/>
    <col min="520" max="520" width="5.1640625" style="1414" customWidth="1"/>
    <col min="521" max="523" width="10.6640625" style="1414" customWidth="1"/>
    <col min="524" max="768" width="0" style="1414" hidden="1"/>
    <col min="769" max="769" width="4.33203125" style="1414" customWidth="1"/>
    <col min="770" max="770" width="6.83203125" style="1414" customWidth="1"/>
    <col min="771" max="771" width="7.5" style="1414" customWidth="1"/>
    <col min="772" max="772" width="27.6640625" style="1414" customWidth="1"/>
    <col min="773" max="775" width="17.83203125" style="1414" customWidth="1"/>
    <col min="776" max="776" width="5.1640625" style="1414" customWidth="1"/>
    <col min="777" max="779" width="10.6640625" style="1414" customWidth="1"/>
    <col min="780" max="1024" width="0" style="1414" hidden="1"/>
    <col min="1025" max="1025" width="4.33203125" style="1414" customWidth="1"/>
    <col min="1026" max="1026" width="6.83203125" style="1414" customWidth="1"/>
    <col min="1027" max="1027" width="7.5" style="1414" customWidth="1"/>
    <col min="1028" max="1028" width="27.6640625" style="1414" customWidth="1"/>
    <col min="1029" max="1031" width="17.83203125" style="1414" customWidth="1"/>
    <col min="1032" max="1032" width="5.1640625" style="1414" customWidth="1"/>
    <col min="1033" max="1035" width="10.6640625" style="1414" customWidth="1"/>
    <col min="1036" max="1280" width="0" style="1414" hidden="1"/>
    <col min="1281" max="1281" width="4.33203125" style="1414" customWidth="1"/>
    <col min="1282" max="1282" width="6.83203125" style="1414" customWidth="1"/>
    <col min="1283" max="1283" width="7.5" style="1414" customWidth="1"/>
    <col min="1284" max="1284" width="27.6640625" style="1414" customWidth="1"/>
    <col min="1285" max="1287" width="17.83203125" style="1414" customWidth="1"/>
    <col min="1288" max="1288" width="5.1640625" style="1414" customWidth="1"/>
    <col min="1289" max="1291" width="10.6640625" style="1414" customWidth="1"/>
    <col min="1292" max="1536" width="0" style="1414" hidden="1"/>
    <col min="1537" max="1537" width="4.33203125" style="1414" customWidth="1"/>
    <col min="1538" max="1538" width="6.83203125" style="1414" customWidth="1"/>
    <col min="1539" max="1539" width="7.5" style="1414" customWidth="1"/>
    <col min="1540" max="1540" width="27.6640625" style="1414" customWidth="1"/>
    <col min="1541" max="1543" width="17.83203125" style="1414" customWidth="1"/>
    <col min="1544" max="1544" width="5.1640625" style="1414" customWidth="1"/>
    <col min="1545" max="1547" width="10.6640625" style="1414" customWidth="1"/>
    <col min="1548" max="1792" width="0" style="1414" hidden="1"/>
    <col min="1793" max="1793" width="4.33203125" style="1414" customWidth="1"/>
    <col min="1794" max="1794" width="6.83203125" style="1414" customWidth="1"/>
    <col min="1795" max="1795" width="7.5" style="1414" customWidth="1"/>
    <col min="1796" max="1796" width="27.6640625" style="1414" customWidth="1"/>
    <col min="1797" max="1799" width="17.83203125" style="1414" customWidth="1"/>
    <col min="1800" max="1800" width="5.1640625" style="1414" customWidth="1"/>
    <col min="1801" max="1803" width="10.6640625" style="1414" customWidth="1"/>
    <col min="1804" max="2048" width="0" style="1414" hidden="1"/>
    <col min="2049" max="2049" width="4.33203125" style="1414" customWidth="1"/>
    <col min="2050" max="2050" width="6.83203125" style="1414" customWidth="1"/>
    <col min="2051" max="2051" width="7.5" style="1414" customWidth="1"/>
    <col min="2052" max="2052" width="27.6640625" style="1414" customWidth="1"/>
    <col min="2053" max="2055" width="17.83203125" style="1414" customWidth="1"/>
    <col min="2056" max="2056" width="5.1640625" style="1414" customWidth="1"/>
    <col min="2057" max="2059" width="10.6640625" style="1414" customWidth="1"/>
    <col min="2060" max="2304" width="0" style="1414" hidden="1"/>
    <col min="2305" max="2305" width="4.33203125" style="1414" customWidth="1"/>
    <col min="2306" max="2306" width="6.83203125" style="1414" customWidth="1"/>
    <col min="2307" max="2307" width="7.5" style="1414" customWidth="1"/>
    <col min="2308" max="2308" width="27.6640625" style="1414" customWidth="1"/>
    <col min="2309" max="2311" width="17.83203125" style="1414" customWidth="1"/>
    <col min="2312" max="2312" width="5.1640625" style="1414" customWidth="1"/>
    <col min="2313" max="2315" width="10.6640625" style="1414" customWidth="1"/>
    <col min="2316" max="2560" width="0" style="1414" hidden="1"/>
    <col min="2561" max="2561" width="4.33203125" style="1414" customWidth="1"/>
    <col min="2562" max="2562" width="6.83203125" style="1414" customWidth="1"/>
    <col min="2563" max="2563" width="7.5" style="1414" customWidth="1"/>
    <col min="2564" max="2564" width="27.6640625" style="1414" customWidth="1"/>
    <col min="2565" max="2567" width="17.83203125" style="1414" customWidth="1"/>
    <col min="2568" max="2568" width="5.1640625" style="1414" customWidth="1"/>
    <col min="2569" max="2571" width="10.6640625" style="1414" customWidth="1"/>
    <col min="2572" max="2816" width="0" style="1414" hidden="1"/>
    <col min="2817" max="2817" width="4.33203125" style="1414" customWidth="1"/>
    <col min="2818" max="2818" width="6.83203125" style="1414" customWidth="1"/>
    <col min="2819" max="2819" width="7.5" style="1414" customWidth="1"/>
    <col min="2820" max="2820" width="27.6640625" style="1414" customWidth="1"/>
    <col min="2821" max="2823" width="17.83203125" style="1414" customWidth="1"/>
    <col min="2824" max="2824" width="5.1640625" style="1414" customWidth="1"/>
    <col min="2825" max="2827" width="10.6640625" style="1414" customWidth="1"/>
    <col min="2828" max="3072" width="0" style="1414" hidden="1"/>
    <col min="3073" max="3073" width="4.33203125" style="1414" customWidth="1"/>
    <col min="3074" max="3074" width="6.83203125" style="1414" customWidth="1"/>
    <col min="3075" max="3075" width="7.5" style="1414" customWidth="1"/>
    <col min="3076" max="3076" width="27.6640625" style="1414" customWidth="1"/>
    <col min="3077" max="3079" width="17.83203125" style="1414" customWidth="1"/>
    <col min="3080" max="3080" width="5.1640625" style="1414" customWidth="1"/>
    <col min="3081" max="3083" width="10.6640625" style="1414" customWidth="1"/>
    <col min="3084" max="3328" width="0" style="1414" hidden="1"/>
    <col min="3329" max="3329" width="4.33203125" style="1414" customWidth="1"/>
    <col min="3330" max="3330" width="6.83203125" style="1414" customWidth="1"/>
    <col min="3331" max="3331" width="7.5" style="1414" customWidth="1"/>
    <col min="3332" max="3332" width="27.6640625" style="1414" customWidth="1"/>
    <col min="3333" max="3335" width="17.83203125" style="1414" customWidth="1"/>
    <col min="3336" max="3336" width="5.1640625" style="1414" customWidth="1"/>
    <col min="3337" max="3339" width="10.6640625" style="1414" customWidth="1"/>
    <col min="3340" max="3584" width="0" style="1414" hidden="1"/>
    <col min="3585" max="3585" width="4.33203125" style="1414" customWidth="1"/>
    <col min="3586" max="3586" width="6.83203125" style="1414" customWidth="1"/>
    <col min="3587" max="3587" width="7.5" style="1414" customWidth="1"/>
    <col min="3588" max="3588" width="27.6640625" style="1414" customWidth="1"/>
    <col min="3589" max="3591" width="17.83203125" style="1414" customWidth="1"/>
    <col min="3592" max="3592" width="5.1640625" style="1414" customWidth="1"/>
    <col min="3593" max="3595" width="10.6640625" style="1414" customWidth="1"/>
    <col min="3596" max="3840" width="0" style="1414" hidden="1"/>
    <col min="3841" max="3841" width="4.33203125" style="1414" customWidth="1"/>
    <col min="3842" max="3842" width="6.83203125" style="1414" customWidth="1"/>
    <col min="3843" max="3843" width="7.5" style="1414" customWidth="1"/>
    <col min="3844" max="3844" width="27.6640625" style="1414" customWidth="1"/>
    <col min="3845" max="3847" width="17.83203125" style="1414" customWidth="1"/>
    <col min="3848" max="3848" width="5.1640625" style="1414" customWidth="1"/>
    <col min="3849" max="3851" width="10.6640625" style="1414" customWidth="1"/>
    <col min="3852" max="4096" width="0" style="1414" hidden="1"/>
    <col min="4097" max="4097" width="4.33203125" style="1414" customWidth="1"/>
    <col min="4098" max="4098" width="6.83203125" style="1414" customWidth="1"/>
    <col min="4099" max="4099" width="7.5" style="1414" customWidth="1"/>
    <col min="4100" max="4100" width="27.6640625" style="1414" customWidth="1"/>
    <col min="4101" max="4103" width="17.83203125" style="1414" customWidth="1"/>
    <col min="4104" max="4104" width="5.1640625" style="1414" customWidth="1"/>
    <col min="4105" max="4107" width="10.6640625" style="1414" customWidth="1"/>
    <col min="4108" max="4352" width="0" style="1414" hidden="1"/>
    <col min="4353" max="4353" width="4.33203125" style="1414" customWidth="1"/>
    <col min="4354" max="4354" width="6.83203125" style="1414" customWidth="1"/>
    <col min="4355" max="4355" width="7.5" style="1414" customWidth="1"/>
    <col min="4356" max="4356" width="27.6640625" style="1414" customWidth="1"/>
    <col min="4357" max="4359" width="17.83203125" style="1414" customWidth="1"/>
    <col min="4360" max="4360" width="5.1640625" style="1414" customWidth="1"/>
    <col min="4361" max="4363" width="10.6640625" style="1414" customWidth="1"/>
    <col min="4364" max="4608" width="0" style="1414" hidden="1"/>
    <col min="4609" max="4609" width="4.33203125" style="1414" customWidth="1"/>
    <col min="4610" max="4610" width="6.83203125" style="1414" customWidth="1"/>
    <col min="4611" max="4611" width="7.5" style="1414" customWidth="1"/>
    <col min="4612" max="4612" width="27.6640625" style="1414" customWidth="1"/>
    <col min="4613" max="4615" width="17.83203125" style="1414" customWidth="1"/>
    <col min="4616" max="4616" width="5.1640625" style="1414" customWidth="1"/>
    <col min="4617" max="4619" width="10.6640625" style="1414" customWidth="1"/>
    <col min="4620" max="4864" width="0" style="1414" hidden="1"/>
    <col min="4865" max="4865" width="4.33203125" style="1414" customWidth="1"/>
    <col min="4866" max="4866" width="6.83203125" style="1414" customWidth="1"/>
    <col min="4867" max="4867" width="7.5" style="1414" customWidth="1"/>
    <col min="4868" max="4868" width="27.6640625" style="1414" customWidth="1"/>
    <col min="4869" max="4871" width="17.83203125" style="1414" customWidth="1"/>
    <col min="4872" max="4872" width="5.1640625" style="1414" customWidth="1"/>
    <col min="4873" max="4875" width="10.6640625" style="1414" customWidth="1"/>
    <col min="4876" max="5120" width="0" style="1414" hidden="1"/>
    <col min="5121" max="5121" width="4.33203125" style="1414" customWidth="1"/>
    <col min="5122" max="5122" width="6.83203125" style="1414" customWidth="1"/>
    <col min="5123" max="5123" width="7.5" style="1414" customWidth="1"/>
    <col min="5124" max="5124" width="27.6640625" style="1414" customWidth="1"/>
    <col min="5125" max="5127" width="17.83203125" style="1414" customWidth="1"/>
    <col min="5128" max="5128" width="5.1640625" style="1414" customWidth="1"/>
    <col min="5129" max="5131" width="10.6640625" style="1414" customWidth="1"/>
    <col min="5132" max="5376" width="0" style="1414" hidden="1"/>
    <col min="5377" max="5377" width="4.33203125" style="1414" customWidth="1"/>
    <col min="5378" max="5378" width="6.83203125" style="1414" customWidth="1"/>
    <col min="5379" max="5379" width="7.5" style="1414" customWidth="1"/>
    <col min="5380" max="5380" width="27.6640625" style="1414" customWidth="1"/>
    <col min="5381" max="5383" width="17.83203125" style="1414" customWidth="1"/>
    <col min="5384" max="5384" width="5.1640625" style="1414" customWidth="1"/>
    <col min="5385" max="5387" width="10.6640625" style="1414" customWidth="1"/>
    <col min="5388" max="5632" width="0" style="1414" hidden="1"/>
    <col min="5633" max="5633" width="4.33203125" style="1414" customWidth="1"/>
    <col min="5634" max="5634" width="6.83203125" style="1414" customWidth="1"/>
    <col min="5635" max="5635" width="7.5" style="1414" customWidth="1"/>
    <col min="5636" max="5636" width="27.6640625" style="1414" customWidth="1"/>
    <col min="5637" max="5639" width="17.83203125" style="1414" customWidth="1"/>
    <col min="5640" max="5640" width="5.1640625" style="1414" customWidth="1"/>
    <col min="5641" max="5643" width="10.6640625" style="1414" customWidth="1"/>
    <col min="5644" max="5888" width="0" style="1414" hidden="1"/>
    <col min="5889" max="5889" width="4.33203125" style="1414" customWidth="1"/>
    <col min="5890" max="5890" width="6.83203125" style="1414" customWidth="1"/>
    <col min="5891" max="5891" width="7.5" style="1414" customWidth="1"/>
    <col min="5892" max="5892" width="27.6640625" style="1414" customWidth="1"/>
    <col min="5893" max="5895" width="17.83203125" style="1414" customWidth="1"/>
    <col min="5896" max="5896" width="5.1640625" style="1414" customWidth="1"/>
    <col min="5897" max="5899" width="10.6640625" style="1414" customWidth="1"/>
    <col min="5900" max="6144" width="0" style="1414" hidden="1"/>
    <col min="6145" max="6145" width="4.33203125" style="1414" customWidth="1"/>
    <col min="6146" max="6146" width="6.83203125" style="1414" customWidth="1"/>
    <col min="6147" max="6147" width="7.5" style="1414" customWidth="1"/>
    <col min="6148" max="6148" width="27.6640625" style="1414" customWidth="1"/>
    <col min="6149" max="6151" width="17.83203125" style="1414" customWidth="1"/>
    <col min="6152" max="6152" width="5.1640625" style="1414" customWidth="1"/>
    <col min="6153" max="6155" width="10.6640625" style="1414" customWidth="1"/>
    <col min="6156" max="6400" width="0" style="1414" hidden="1"/>
    <col min="6401" max="6401" width="4.33203125" style="1414" customWidth="1"/>
    <col min="6402" max="6402" width="6.83203125" style="1414" customWidth="1"/>
    <col min="6403" max="6403" width="7.5" style="1414" customWidth="1"/>
    <col min="6404" max="6404" width="27.6640625" style="1414" customWidth="1"/>
    <col min="6405" max="6407" width="17.83203125" style="1414" customWidth="1"/>
    <col min="6408" max="6408" width="5.1640625" style="1414" customWidth="1"/>
    <col min="6409" max="6411" width="10.6640625" style="1414" customWidth="1"/>
    <col min="6412" max="6656" width="0" style="1414" hidden="1"/>
    <col min="6657" max="6657" width="4.33203125" style="1414" customWidth="1"/>
    <col min="6658" max="6658" width="6.83203125" style="1414" customWidth="1"/>
    <col min="6659" max="6659" width="7.5" style="1414" customWidth="1"/>
    <col min="6660" max="6660" width="27.6640625" style="1414" customWidth="1"/>
    <col min="6661" max="6663" width="17.83203125" style="1414" customWidth="1"/>
    <col min="6664" max="6664" width="5.1640625" style="1414" customWidth="1"/>
    <col min="6665" max="6667" width="10.6640625" style="1414" customWidth="1"/>
    <col min="6668" max="6912" width="0" style="1414" hidden="1"/>
    <col min="6913" max="6913" width="4.33203125" style="1414" customWidth="1"/>
    <col min="6914" max="6914" width="6.83203125" style="1414" customWidth="1"/>
    <col min="6915" max="6915" width="7.5" style="1414" customWidth="1"/>
    <col min="6916" max="6916" width="27.6640625" style="1414" customWidth="1"/>
    <col min="6917" max="6919" width="17.83203125" style="1414" customWidth="1"/>
    <col min="6920" max="6920" width="5.1640625" style="1414" customWidth="1"/>
    <col min="6921" max="6923" width="10.6640625" style="1414" customWidth="1"/>
    <col min="6924" max="7168" width="0" style="1414" hidden="1"/>
    <col min="7169" max="7169" width="4.33203125" style="1414" customWidth="1"/>
    <col min="7170" max="7170" width="6.83203125" style="1414" customWidth="1"/>
    <col min="7171" max="7171" width="7.5" style="1414" customWidth="1"/>
    <col min="7172" max="7172" width="27.6640625" style="1414" customWidth="1"/>
    <col min="7173" max="7175" width="17.83203125" style="1414" customWidth="1"/>
    <col min="7176" max="7176" width="5.1640625" style="1414" customWidth="1"/>
    <col min="7177" max="7179" width="10.6640625" style="1414" customWidth="1"/>
    <col min="7180" max="7424" width="0" style="1414" hidden="1"/>
    <col min="7425" max="7425" width="4.33203125" style="1414" customWidth="1"/>
    <col min="7426" max="7426" width="6.83203125" style="1414" customWidth="1"/>
    <col min="7427" max="7427" width="7.5" style="1414" customWidth="1"/>
    <col min="7428" max="7428" width="27.6640625" style="1414" customWidth="1"/>
    <col min="7429" max="7431" width="17.83203125" style="1414" customWidth="1"/>
    <col min="7432" max="7432" width="5.1640625" style="1414" customWidth="1"/>
    <col min="7433" max="7435" width="10.6640625" style="1414" customWidth="1"/>
    <col min="7436" max="7680" width="0" style="1414" hidden="1"/>
    <col min="7681" max="7681" width="4.33203125" style="1414" customWidth="1"/>
    <col min="7682" max="7682" width="6.83203125" style="1414" customWidth="1"/>
    <col min="7683" max="7683" width="7.5" style="1414" customWidth="1"/>
    <col min="7684" max="7684" width="27.6640625" style="1414" customWidth="1"/>
    <col min="7685" max="7687" width="17.83203125" style="1414" customWidth="1"/>
    <col min="7688" max="7688" width="5.1640625" style="1414" customWidth="1"/>
    <col min="7689" max="7691" width="10.6640625" style="1414" customWidth="1"/>
    <col min="7692" max="7936" width="0" style="1414" hidden="1"/>
    <col min="7937" max="7937" width="4.33203125" style="1414" customWidth="1"/>
    <col min="7938" max="7938" width="6.83203125" style="1414" customWidth="1"/>
    <col min="7939" max="7939" width="7.5" style="1414" customWidth="1"/>
    <col min="7940" max="7940" width="27.6640625" style="1414" customWidth="1"/>
    <col min="7941" max="7943" width="17.83203125" style="1414" customWidth="1"/>
    <col min="7944" max="7944" width="5.1640625" style="1414" customWidth="1"/>
    <col min="7945" max="7947" width="10.6640625" style="1414" customWidth="1"/>
    <col min="7948" max="8192" width="0" style="1414" hidden="1"/>
    <col min="8193" max="8193" width="4.33203125" style="1414" customWidth="1"/>
    <col min="8194" max="8194" width="6.83203125" style="1414" customWidth="1"/>
    <col min="8195" max="8195" width="7.5" style="1414" customWidth="1"/>
    <col min="8196" max="8196" width="27.6640625" style="1414" customWidth="1"/>
    <col min="8197" max="8199" width="17.83203125" style="1414" customWidth="1"/>
    <col min="8200" max="8200" width="5.1640625" style="1414" customWidth="1"/>
    <col min="8201" max="8203" width="10.6640625" style="1414" customWidth="1"/>
    <col min="8204" max="8448" width="0" style="1414" hidden="1"/>
    <col min="8449" max="8449" width="4.33203125" style="1414" customWidth="1"/>
    <col min="8450" max="8450" width="6.83203125" style="1414" customWidth="1"/>
    <col min="8451" max="8451" width="7.5" style="1414" customWidth="1"/>
    <col min="8452" max="8452" width="27.6640625" style="1414" customWidth="1"/>
    <col min="8453" max="8455" width="17.83203125" style="1414" customWidth="1"/>
    <col min="8456" max="8456" width="5.1640625" style="1414" customWidth="1"/>
    <col min="8457" max="8459" width="10.6640625" style="1414" customWidth="1"/>
    <col min="8460" max="8704" width="0" style="1414" hidden="1"/>
    <col min="8705" max="8705" width="4.33203125" style="1414" customWidth="1"/>
    <col min="8706" max="8706" width="6.83203125" style="1414" customWidth="1"/>
    <col min="8707" max="8707" width="7.5" style="1414" customWidth="1"/>
    <col min="8708" max="8708" width="27.6640625" style="1414" customWidth="1"/>
    <col min="8709" max="8711" width="17.83203125" style="1414" customWidth="1"/>
    <col min="8712" max="8712" width="5.1640625" style="1414" customWidth="1"/>
    <col min="8713" max="8715" width="10.6640625" style="1414" customWidth="1"/>
    <col min="8716" max="8960" width="0" style="1414" hidden="1"/>
    <col min="8961" max="8961" width="4.33203125" style="1414" customWidth="1"/>
    <col min="8962" max="8962" width="6.83203125" style="1414" customWidth="1"/>
    <col min="8963" max="8963" width="7.5" style="1414" customWidth="1"/>
    <col min="8964" max="8964" width="27.6640625" style="1414" customWidth="1"/>
    <col min="8965" max="8967" width="17.83203125" style="1414" customWidth="1"/>
    <col min="8968" max="8968" width="5.1640625" style="1414" customWidth="1"/>
    <col min="8969" max="8971" width="10.6640625" style="1414" customWidth="1"/>
    <col min="8972" max="9216" width="0" style="1414" hidden="1"/>
    <col min="9217" max="9217" width="4.33203125" style="1414" customWidth="1"/>
    <col min="9218" max="9218" width="6.83203125" style="1414" customWidth="1"/>
    <col min="9219" max="9219" width="7.5" style="1414" customWidth="1"/>
    <col min="9220" max="9220" width="27.6640625" style="1414" customWidth="1"/>
    <col min="9221" max="9223" width="17.83203125" style="1414" customWidth="1"/>
    <col min="9224" max="9224" width="5.1640625" style="1414" customWidth="1"/>
    <col min="9225" max="9227" width="10.6640625" style="1414" customWidth="1"/>
    <col min="9228" max="9472" width="0" style="1414" hidden="1"/>
    <col min="9473" max="9473" width="4.33203125" style="1414" customWidth="1"/>
    <col min="9474" max="9474" width="6.83203125" style="1414" customWidth="1"/>
    <col min="9475" max="9475" width="7.5" style="1414" customWidth="1"/>
    <col min="9476" max="9476" width="27.6640625" style="1414" customWidth="1"/>
    <col min="9477" max="9479" width="17.83203125" style="1414" customWidth="1"/>
    <col min="9480" max="9480" width="5.1640625" style="1414" customWidth="1"/>
    <col min="9481" max="9483" width="10.6640625" style="1414" customWidth="1"/>
    <col min="9484" max="9728" width="0" style="1414" hidden="1"/>
    <col min="9729" max="9729" width="4.33203125" style="1414" customWidth="1"/>
    <col min="9730" max="9730" width="6.83203125" style="1414" customWidth="1"/>
    <col min="9731" max="9731" width="7.5" style="1414" customWidth="1"/>
    <col min="9732" max="9732" width="27.6640625" style="1414" customWidth="1"/>
    <col min="9733" max="9735" width="17.83203125" style="1414" customWidth="1"/>
    <col min="9736" max="9736" width="5.1640625" style="1414" customWidth="1"/>
    <col min="9737" max="9739" width="10.6640625" style="1414" customWidth="1"/>
    <col min="9740" max="9984" width="0" style="1414" hidden="1"/>
    <col min="9985" max="9985" width="4.33203125" style="1414" customWidth="1"/>
    <col min="9986" max="9986" width="6.83203125" style="1414" customWidth="1"/>
    <col min="9987" max="9987" width="7.5" style="1414" customWidth="1"/>
    <col min="9988" max="9988" width="27.6640625" style="1414" customWidth="1"/>
    <col min="9989" max="9991" width="17.83203125" style="1414" customWidth="1"/>
    <col min="9992" max="9992" width="5.1640625" style="1414" customWidth="1"/>
    <col min="9993" max="9995" width="10.6640625" style="1414" customWidth="1"/>
    <col min="9996" max="10240" width="0" style="1414" hidden="1"/>
    <col min="10241" max="10241" width="4.33203125" style="1414" customWidth="1"/>
    <col min="10242" max="10242" width="6.83203125" style="1414" customWidth="1"/>
    <col min="10243" max="10243" width="7.5" style="1414" customWidth="1"/>
    <col min="10244" max="10244" width="27.6640625" style="1414" customWidth="1"/>
    <col min="10245" max="10247" width="17.83203125" style="1414" customWidth="1"/>
    <col min="10248" max="10248" width="5.1640625" style="1414" customWidth="1"/>
    <col min="10249" max="10251" width="10.6640625" style="1414" customWidth="1"/>
    <col min="10252" max="10496" width="0" style="1414" hidden="1"/>
    <col min="10497" max="10497" width="4.33203125" style="1414" customWidth="1"/>
    <col min="10498" max="10498" width="6.83203125" style="1414" customWidth="1"/>
    <col min="10499" max="10499" width="7.5" style="1414" customWidth="1"/>
    <col min="10500" max="10500" width="27.6640625" style="1414" customWidth="1"/>
    <col min="10501" max="10503" width="17.83203125" style="1414" customWidth="1"/>
    <col min="10504" max="10504" width="5.1640625" style="1414" customWidth="1"/>
    <col min="10505" max="10507" width="10.6640625" style="1414" customWidth="1"/>
    <col min="10508" max="10752" width="0" style="1414" hidden="1"/>
    <col min="10753" max="10753" width="4.33203125" style="1414" customWidth="1"/>
    <col min="10754" max="10754" width="6.83203125" style="1414" customWidth="1"/>
    <col min="10755" max="10755" width="7.5" style="1414" customWidth="1"/>
    <col min="10756" max="10756" width="27.6640625" style="1414" customWidth="1"/>
    <col min="10757" max="10759" width="17.83203125" style="1414" customWidth="1"/>
    <col min="10760" max="10760" width="5.1640625" style="1414" customWidth="1"/>
    <col min="10761" max="10763" width="10.6640625" style="1414" customWidth="1"/>
    <col min="10764" max="11008" width="0" style="1414" hidden="1"/>
    <col min="11009" max="11009" width="4.33203125" style="1414" customWidth="1"/>
    <col min="11010" max="11010" width="6.83203125" style="1414" customWidth="1"/>
    <col min="11011" max="11011" width="7.5" style="1414" customWidth="1"/>
    <col min="11012" max="11012" width="27.6640625" style="1414" customWidth="1"/>
    <col min="11013" max="11015" width="17.83203125" style="1414" customWidth="1"/>
    <col min="11016" max="11016" width="5.1640625" style="1414" customWidth="1"/>
    <col min="11017" max="11019" width="10.6640625" style="1414" customWidth="1"/>
    <col min="11020" max="11264" width="0" style="1414" hidden="1"/>
    <col min="11265" max="11265" width="4.33203125" style="1414" customWidth="1"/>
    <col min="11266" max="11266" width="6.83203125" style="1414" customWidth="1"/>
    <col min="11267" max="11267" width="7.5" style="1414" customWidth="1"/>
    <col min="11268" max="11268" width="27.6640625" style="1414" customWidth="1"/>
    <col min="11269" max="11271" width="17.83203125" style="1414" customWidth="1"/>
    <col min="11272" max="11272" width="5.1640625" style="1414" customWidth="1"/>
    <col min="11273" max="11275" width="10.6640625" style="1414" customWidth="1"/>
    <col min="11276" max="11520" width="0" style="1414" hidden="1"/>
    <col min="11521" max="11521" width="4.33203125" style="1414" customWidth="1"/>
    <col min="11522" max="11522" width="6.83203125" style="1414" customWidth="1"/>
    <col min="11523" max="11523" width="7.5" style="1414" customWidth="1"/>
    <col min="11524" max="11524" width="27.6640625" style="1414" customWidth="1"/>
    <col min="11525" max="11527" width="17.83203125" style="1414" customWidth="1"/>
    <col min="11528" max="11528" width="5.1640625" style="1414" customWidth="1"/>
    <col min="11529" max="11531" width="10.6640625" style="1414" customWidth="1"/>
    <col min="11532" max="11776" width="0" style="1414" hidden="1"/>
    <col min="11777" max="11777" width="4.33203125" style="1414" customWidth="1"/>
    <col min="11778" max="11778" width="6.83203125" style="1414" customWidth="1"/>
    <col min="11779" max="11779" width="7.5" style="1414" customWidth="1"/>
    <col min="11780" max="11780" width="27.6640625" style="1414" customWidth="1"/>
    <col min="11781" max="11783" width="17.83203125" style="1414" customWidth="1"/>
    <col min="11784" max="11784" width="5.1640625" style="1414" customWidth="1"/>
    <col min="11785" max="11787" width="10.6640625" style="1414" customWidth="1"/>
    <col min="11788" max="12032" width="0" style="1414" hidden="1"/>
    <col min="12033" max="12033" width="4.33203125" style="1414" customWidth="1"/>
    <col min="12034" max="12034" width="6.83203125" style="1414" customWidth="1"/>
    <col min="12035" max="12035" width="7.5" style="1414" customWidth="1"/>
    <col min="12036" max="12036" width="27.6640625" style="1414" customWidth="1"/>
    <col min="12037" max="12039" width="17.83203125" style="1414" customWidth="1"/>
    <col min="12040" max="12040" width="5.1640625" style="1414" customWidth="1"/>
    <col min="12041" max="12043" width="10.6640625" style="1414" customWidth="1"/>
    <col min="12044" max="12288" width="0" style="1414" hidden="1"/>
    <col min="12289" max="12289" width="4.33203125" style="1414" customWidth="1"/>
    <col min="12290" max="12290" width="6.83203125" style="1414" customWidth="1"/>
    <col min="12291" max="12291" width="7.5" style="1414" customWidth="1"/>
    <col min="12292" max="12292" width="27.6640625" style="1414" customWidth="1"/>
    <col min="12293" max="12295" width="17.83203125" style="1414" customWidth="1"/>
    <col min="12296" max="12296" width="5.1640625" style="1414" customWidth="1"/>
    <col min="12297" max="12299" width="10.6640625" style="1414" customWidth="1"/>
    <col min="12300" max="12544" width="0" style="1414" hidden="1"/>
    <col min="12545" max="12545" width="4.33203125" style="1414" customWidth="1"/>
    <col min="12546" max="12546" width="6.83203125" style="1414" customWidth="1"/>
    <col min="12547" max="12547" width="7.5" style="1414" customWidth="1"/>
    <col min="12548" max="12548" width="27.6640625" style="1414" customWidth="1"/>
    <col min="12549" max="12551" width="17.83203125" style="1414" customWidth="1"/>
    <col min="12552" max="12552" width="5.1640625" style="1414" customWidth="1"/>
    <col min="12553" max="12555" width="10.6640625" style="1414" customWidth="1"/>
    <col min="12556" max="12800" width="0" style="1414" hidden="1"/>
    <col min="12801" max="12801" width="4.33203125" style="1414" customWidth="1"/>
    <col min="12802" max="12802" width="6.83203125" style="1414" customWidth="1"/>
    <col min="12803" max="12803" width="7.5" style="1414" customWidth="1"/>
    <col min="12804" max="12804" width="27.6640625" style="1414" customWidth="1"/>
    <col min="12805" max="12807" width="17.83203125" style="1414" customWidth="1"/>
    <col min="12808" max="12808" width="5.1640625" style="1414" customWidth="1"/>
    <col min="12809" max="12811" width="10.6640625" style="1414" customWidth="1"/>
    <col min="12812" max="13056" width="0" style="1414" hidden="1"/>
    <col min="13057" max="13057" width="4.33203125" style="1414" customWidth="1"/>
    <col min="13058" max="13058" width="6.83203125" style="1414" customWidth="1"/>
    <col min="13059" max="13059" width="7.5" style="1414" customWidth="1"/>
    <col min="13060" max="13060" width="27.6640625" style="1414" customWidth="1"/>
    <col min="13061" max="13063" width="17.83203125" style="1414" customWidth="1"/>
    <col min="13064" max="13064" width="5.1640625" style="1414" customWidth="1"/>
    <col min="13065" max="13067" width="10.6640625" style="1414" customWidth="1"/>
    <col min="13068" max="13312" width="0" style="1414" hidden="1"/>
    <col min="13313" max="13313" width="4.33203125" style="1414" customWidth="1"/>
    <col min="13314" max="13314" width="6.83203125" style="1414" customWidth="1"/>
    <col min="13315" max="13315" width="7.5" style="1414" customWidth="1"/>
    <col min="13316" max="13316" width="27.6640625" style="1414" customWidth="1"/>
    <col min="13317" max="13319" width="17.83203125" style="1414" customWidth="1"/>
    <col min="13320" max="13320" width="5.1640625" style="1414" customWidth="1"/>
    <col min="13321" max="13323" width="10.6640625" style="1414" customWidth="1"/>
    <col min="13324" max="13568" width="0" style="1414" hidden="1"/>
    <col min="13569" max="13569" width="4.33203125" style="1414" customWidth="1"/>
    <col min="13570" max="13570" width="6.83203125" style="1414" customWidth="1"/>
    <col min="13571" max="13571" width="7.5" style="1414" customWidth="1"/>
    <col min="13572" max="13572" width="27.6640625" style="1414" customWidth="1"/>
    <col min="13573" max="13575" width="17.83203125" style="1414" customWidth="1"/>
    <col min="13576" max="13576" width="5.1640625" style="1414" customWidth="1"/>
    <col min="13577" max="13579" width="10.6640625" style="1414" customWidth="1"/>
    <col min="13580" max="13824" width="0" style="1414" hidden="1"/>
    <col min="13825" max="13825" width="4.33203125" style="1414" customWidth="1"/>
    <col min="13826" max="13826" width="6.83203125" style="1414" customWidth="1"/>
    <col min="13827" max="13827" width="7.5" style="1414" customWidth="1"/>
    <col min="13828" max="13828" width="27.6640625" style="1414" customWidth="1"/>
    <col min="13829" max="13831" width="17.83203125" style="1414" customWidth="1"/>
    <col min="13832" max="13832" width="5.1640625" style="1414" customWidth="1"/>
    <col min="13833" max="13835" width="10.6640625" style="1414" customWidth="1"/>
    <col min="13836" max="14080" width="0" style="1414" hidden="1"/>
    <col min="14081" max="14081" width="4.33203125" style="1414" customWidth="1"/>
    <col min="14082" max="14082" width="6.83203125" style="1414" customWidth="1"/>
    <col min="14083" max="14083" width="7.5" style="1414" customWidth="1"/>
    <col min="14084" max="14084" width="27.6640625" style="1414" customWidth="1"/>
    <col min="14085" max="14087" width="17.83203125" style="1414" customWidth="1"/>
    <col min="14088" max="14088" width="5.1640625" style="1414" customWidth="1"/>
    <col min="14089" max="14091" width="10.6640625" style="1414" customWidth="1"/>
    <col min="14092" max="14336" width="0" style="1414" hidden="1"/>
    <col min="14337" max="14337" width="4.33203125" style="1414" customWidth="1"/>
    <col min="14338" max="14338" width="6.83203125" style="1414" customWidth="1"/>
    <col min="14339" max="14339" width="7.5" style="1414" customWidth="1"/>
    <col min="14340" max="14340" width="27.6640625" style="1414" customWidth="1"/>
    <col min="14341" max="14343" width="17.83203125" style="1414" customWidth="1"/>
    <col min="14344" max="14344" width="5.1640625" style="1414" customWidth="1"/>
    <col min="14345" max="14347" width="10.6640625" style="1414" customWidth="1"/>
    <col min="14348" max="14592" width="0" style="1414" hidden="1"/>
    <col min="14593" max="14593" width="4.33203125" style="1414" customWidth="1"/>
    <col min="14594" max="14594" width="6.83203125" style="1414" customWidth="1"/>
    <col min="14595" max="14595" width="7.5" style="1414" customWidth="1"/>
    <col min="14596" max="14596" width="27.6640625" style="1414" customWidth="1"/>
    <col min="14597" max="14599" width="17.83203125" style="1414" customWidth="1"/>
    <col min="14600" max="14600" width="5.1640625" style="1414" customWidth="1"/>
    <col min="14601" max="14603" width="10.6640625" style="1414" customWidth="1"/>
    <col min="14604" max="14848" width="0" style="1414" hidden="1"/>
    <col min="14849" max="14849" width="4.33203125" style="1414" customWidth="1"/>
    <col min="14850" max="14850" width="6.83203125" style="1414" customWidth="1"/>
    <col min="14851" max="14851" width="7.5" style="1414" customWidth="1"/>
    <col min="14852" max="14852" width="27.6640625" style="1414" customWidth="1"/>
    <col min="14853" max="14855" width="17.83203125" style="1414" customWidth="1"/>
    <col min="14856" max="14856" width="5.1640625" style="1414" customWidth="1"/>
    <col min="14857" max="14859" width="10.6640625" style="1414" customWidth="1"/>
    <col min="14860" max="15104" width="0" style="1414" hidden="1"/>
    <col min="15105" max="15105" width="4.33203125" style="1414" customWidth="1"/>
    <col min="15106" max="15106" width="6.83203125" style="1414" customWidth="1"/>
    <col min="15107" max="15107" width="7.5" style="1414" customWidth="1"/>
    <col min="15108" max="15108" width="27.6640625" style="1414" customWidth="1"/>
    <col min="15109" max="15111" width="17.83203125" style="1414" customWidth="1"/>
    <col min="15112" max="15112" width="5.1640625" style="1414" customWidth="1"/>
    <col min="15113" max="15115" width="10.6640625" style="1414" customWidth="1"/>
    <col min="15116" max="15360" width="0" style="1414" hidden="1"/>
    <col min="15361" max="15361" width="4.33203125" style="1414" customWidth="1"/>
    <col min="15362" max="15362" width="6.83203125" style="1414" customWidth="1"/>
    <col min="15363" max="15363" width="7.5" style="1414" customWidth="1"/>
    <col min="15364" max="15364" width="27.6640625" style="1414" customWidth="1"/>
    <col min="15365" max="15367" width="17.83203125" style="1414" customWidth="1"/>
    <col min="15368" max="15368" width="5.1640625" style="1414" customWidth="1"/>
    <col min="15369" max="15371" width="10.6640625" style="1414" customWidth="1"/>
    <col min="15372" max="15616" width="0" style="1414" hidden="1"/>
    <col min="15617" max="15617" width="4.33203125" style="1414" customWidth="1"/>
    <col min="15618" max="15618" width="6.83203125" style="1414" customWidth="1"/>
    <col min="15619" max="15619" width="7.5" style="1414" customWidth="1"/>
    <col min="15620" max="15620" width="27.6640625" style="1414" customWidth="1"/>
    <col min="15621" max="15623" width="17.83203125" style="1414" customWidth="1"/>
    <col min="15624" max="15624" width="5.1640625" style="1414" customWidth="1"/>
    <col min="15625" max="15627" width="10.6640625" style="1414" customWidth="1"/>
    <col min="15628" max="15872" width="0" style="1414" hidden="1"/>
    <col min="15873" max="15873" width="4.33203125" style="1414" customWidth="1"/>
    <col min="15874" max="15874" width="6.83203125" style="1414" customWidth="1"/>
    <col min="15875" max="15875" width="7.5" style="1414" customWidth="1"/>
    <col min="15876" max="15876" width="27.6640625" style="1414" customWidth="1"/>
    <col min="15877" max="15879" width="17.83203125" style="1414" customWidth="1"/>
    <col min="15880" max="15880" width="5.1640625" style="1414" customWidth="1"/>
    <col min="15881" max="15883" width="10.6640625" style="1414" customWidth="1"/>
    <col min="15884" max="16128" width="0" style="1414" hidden="1"/>
    <col min="16129" max="16129" width="4.33203125" style="1414" customWidth="1"/>
    <col min="16130" max="16130" width="6.83203125" style="1414" customWidth="1"/>
    <col min="16131" max="16131" width="7.5" style="1414" customWidth="1"/>
    <col min="16132" max="16132" width="27.6640625" style="1414" customWidth="1"/>
    <col min="16133" max="16135" width="17.83203125" style="1414" customWidth="1"/>
    <col min="16136" max="16136" width="5.1640625" style="1414" customWidth="1"/>
    <col min="16137" max="16139" width="10.6640625" style="1414" customWidth="1"/>
    <col min="16140" max="16384" width="0" style="1414" hidden="1"/>
  </cols>
  <sheetData>
    <row r="1" spans="1:8" ht="12" customHeight="1">
      <c r="A1" s="1411">
        <v>52</v>
      </c>
      <c r="B1" s="1412"/>
      <c r="C1" s="1413"/>
      <c r="D1" s="1413"/>
      <c r="F1" s="1411"/>
      <c r="G1" s="1415"/>
      <c r="H1" s="1415" t="s">
        <v>559</v>
      </c>
    </row>
    <row r="2" spans="1:8" ht="12" customHeight="1">
      <c r="A2" s="1416" t="s">
        <v>2115</v>
      </c>
      <c r="B2" s="1417"/>
      <c r="C2" s="1417"/>
      <c r="D2" s="1417"/>
      <c r="E2" s="1417"/>
      <c r="F2" s="1417"/>
      <c r="G2" s="1417"/>
      <c r="H2" s="1418"/>
    </row>
    <row r="3" spans="1:8" ht="12" customHeight="1">
      <c r="A3" s="1419" t="s">
        <v>710</v>
      </c>
      <c r="B3" s="1420"/>
      <c r="C3" s="1420"/>
      <c r="D3" s="1420"/>
      <c r="E3" s="1420"/>
      <c r="F3" s="1420"/>
      <c r="G3" s="1420"/>
      <c r="H3" s="1421"/>
    </row>
    <row r="4" spans="1:8" ht="12" customHeight="1">
      <c r="A4" s="1422"/>
      <c r="B4" s="1423"/>
      <c r="C4" s="1423"/>
      <c r="D4" s="1423"/>
      <c r="E4" s="1423"/>
      <c r="F4" s="1423"/>
      <c r="G4" s="1423"/>
      <c r="H4" s="1424"/>
    </row>
    <row r="5" spans="1:8" ht="12" customHeight="1">
      <c r="A5" s="1425" t="s">
        <v>2116</v>
      </c>
      <c r="B5" s="1423" t="s">
        <v>2117</v>
      </c>
      <c r="C5" s="1423"/>
      <c r="D5" s="1423"/>
      <c r="E5" s="1423"/>
      <c r="F5" s="1423"/>
      <c r="G5" s="1423"/>
      <c r="H5" s="1424"/>
    </row>
    <row r="6" spans="1:8" ht="12" customHeight="1">
      <c r="A6" s="1425" t="s">
        <v>387</v>
      </c>
      <c r="B6" s="1423" t="s">
        <v>3695</v>
      </c>
      <c r="C6" s="1423"/>
      <c r="D6" s="1423"/>
      <c r="E6" s="1423"/>
      <c r="F6" s="1423"/>
      <c r="G6" s="1423"/>
      <c r="H6" s="1424"/>
    </row>
    <row r="7" spans="1:8" ht="12" customHeight="1">
      <c r="A7" s="1422" t="s">
        <v>3696</v>
      </c>
      <c r="B7" s="1423"/>
      <c r="C7" s="1423"/>
      <c r="D7" s="1423"/>
      <c r="E7" s="1423"/>
      <c r="F7" s="1423"/>
      <c r="G7" s="1423"/>
      <c r="H7" s="1424"/>
    </row>
    <row r="8" spans="1:8" ht="12" customHeight="1">
      <c r="A8" s="1425" t="s">
        <v>388</v>
      </c>
      <c r="B8" s="1423" t="s">
        <v>3697</v>
      </c>
      <c r="C8" s="1423"/>
      <c r="D8" s="1423"/>
      <c r="E8" s="1423"/>
      <c r="F8" s="1423"/>
      <c r="G8" s="1423"/>
      <c r="H8" s="1424"/>
    </row>
    <row r="9" spans="1:8" ht="12" customHeight="1">
      <c r="A9" s="1422" t="s">
        <v>3699</v>
      </c>
      <c r="B9" s="1423"/>
      <c r="C9" s="1423"/>
      <c r="D9" s="1423"/>
      <c r="E9" s="1423"/>
      <c r="F9" s="1423"/>
      <c r="G9" s="1423"/>
      <c r="H9" s="1424"/>
    </row>
    <row r="10" spans="1:8" ht="12" customHeight="1">
      <c r="A10" s="1422" t="s">
        <v>3700</v>
      </c>
      <c r="B10" s="1423"/>
      <c r="C10" s="1423"/>
      <c r="D10" s="1423"/>
      <c r="E10" s="1423"/>
      <c r="F10" s="1423"/>
      <c r="G10" s="1423"/>
      <c r="H10" s="1424"/>
    </row>
    <row r="11" spans="1:8" ht="12" customHeight="1">
      <c r="A11" s="1422" t="s">
        <v>3701</v>
      </c>
      <c r="B11" s="1423"/>
      <c r="C11" s="1423"/>
      <c r="D11" s="1423"/>
      <c r="E11" s="1423"/>
      <c r="F11" s="1423"/>
      <c r="G11" s="1423"/>
      <c r="H11" s="1424"/>
    </row>
    <row r="12" spans="1:8" ht="12" customHeight="1">
      <c r="A12" s="1422" t="s">
        <v>3698</v>
      </c>
      <c r="B12" s="1423"/>
      <c r="C12" s="1423"/>
      <c r="D12" s="1423"/>
      <c r="E12" s="1423"/>
      <c r="F12" s="1423"/>
      <c r="G12" s="1423"/>
      <c r="H12" s="1424"/>
    </row>
    <row r="13" spans="1:8" ht="12" customHeight="1">
      <c r="A13" s="1425" t="s">
        <v>389</v>
      </c>
      <c r="B13" s="1423" t="s">
        <v>2118</v>
      </c>
      <c r="C13" s="1423"/>
      <c r="D13" s="1423"/>
      <c r="E13" s="1423"/>
      <c r="F13" s="1423"/>
      <c r="G13" s="1423"/>
      <c r="H13" s="1424"/>
    </row>
    <row r="14" spans="1:8" ht="12" customHeight="1">
      <c r="A14" s="1422" t="s">
        <v>2119</v>
      </c>
      <c r="B14" s="1423"/>
      <c r="C14" s="1423"/>
      <c r="D14" s="1423"/>
      <c r="E14" s="1423"/>
      <c r="F14" s="1423"/>
      <c r="G14" s="1423"/>
      <c r="H14" s="1424"/>
    </row>
    <row r="15" spans="1:8" ht="12" customHeight="1">
      <c r="A15" s="1425" t="s">
        <v>390</v>
      </c>
      <c r="B15" s="1423" t="s">
        <v>2120</v>
      </c>
      <c r="C15" s="1423"/>
      <c r="D15" s="1423"/>
      <c r="E15" s="1423"/>
      <c r="F15" s="1423"/>
      <c r="G15" s="1423"/>
      <c r="H15" s="1424"/>
    </row>
    <row r="16" spans="1:8" ht="12" customHeight="1">
      <c r="A16" s="1426" t="s">
        <v>391</v>
      </c>
      <c r="B16" s="1427" t="s">
        <v>2121</v>
      </c>
      <c r="C16" s="1427"/>
      <c r="D16" s="1427"/>
      <c r="E16" s="1427"/>
      <c r="F16" s="1427"/>
      <c r="G16" s="1427"/>
      <c r="H16" s="1428"/>
    </row>
    <row r="17" spans="1:10" ht="12" customHeight="1">
      <c r="A17" s="1429"/>
      <c r="B17" s="1429"/>
      <c r="C17" s="1429"/>
      <c r="D17" s="1429"/>
      <c r="E17" s="1429"/>
      <c r="F17" s="1429"/>
      <c r="G17" s="1430" t="s">
        <v>1500</v>
      </c>
      <c r="H17" s="1429"/>
    </row>
    <row r="18" spans="1:10" ht="12" customHeight="1">
      <c r="A18" s="1430" t="s">
        <v>639</v>
      </c>
      <c r="B18" s="1430" t="s">
        <v>784</v>
      </c>
      <c r="C18" s="1430" t="s">
        <v>2122</v>
      </c>
      <c r="D18" s="1430"/>
      <c r="E18" s="1430"/>
      <c r="F18" s="1430" t="s">
        <v>2123</v>
      </c>
      <c r="G18" s="1430" t="s">
        <v>2124</v>
      </c>
      <c r="H18" s="1430" t="s">
        <v>639</v>
      </c>
    </row>
    <row r="19" spans="1:10" ht="12" customHeight="1">
      <c r="A19" s="1430" t="s">
        <v>642</v>
      </c>
      <c r="B19" s="1430" t="s">
        <v>788</v>
      </c>
      <c r="C19" s="1430" t="s">
        <v>785</v>
      </c>
      <c r="D19" s="1430" t="s">
        <v>2125</v>
      </c>
      <c r="E19" s="1430" t="s">
        <v>1221</v>
      </c>
      <c r="F19" s="1430" t="s">
        <v>2126</v>
      </c>
      <c r="G19" s="1430" t="s">
        <v>1505</v>
      </c>
      <c r="H19" s="1430" t="s">
        <v>642</v>
      </c>
    </row>
    <row r="20" spans="1:10" ht="12" customHeight="1" thickBot="1">
      <c r="A20" s="1431"/>
      <c r="B20" s="1432"/>
      <c r="C20" s="1431"/>
      <c r="D20" s="1431" t="s">
        <v>651</v>
      </c>
      <c r="E20" s="1430" t="s">
        <v>652</v>
      </c>
      <c r="F20" s="1430" t="s">
        <v>653</v>
      </c>
      <c r="G20" s="1430" t="s">
        <v>654</v>
      </c>
      <c r="H20" s="1432"/>
    </row>
    <row r="21" spans="1:10" ht="12" customHeight="1">
      <c r="A21" s="1431">
        <v>1</v>
      </c>
      <c r="B21" s="1432"/>
      <c r="C21" s="1431">
        <v>2</v>
      </c>
      <c r="D21" s="1433" t="s">
        <v>1578</v>
      </c>
      <c r="E21" s="1434">
        <v>0</v>
      </c>
      <c r="F21" s="1435"/>
      <c r="G21" s="1436">
        <v>0</v>
      </c>
      <c r="H21" s="1437">
        <v>1</v>
      </c>
      <c r="J21" s="1438"/>
    </row>
    <row r="22" spans="1:10" ht="12" customHeight="1">
      <c r="A22" s="1431">
        <v>2</v>
      </c>
      <c r="B22" s="1439"/>
      <c r="C22" s="1440">
        <v>3</v>
      </c>
      <c r="D22" s="1433" t="s">
        <v>1579</v>
      </c>
      <c r="E22" s="1441">
        <v>73189</v>
      </c>
      <c r="F22" s="1442"/>
      <c r="G22" s="1443">
        <v>-109</v>
      </c>
      <c r="H22" s="1437">
        <v>2</v>
      </c>
      <c r="J22" s="1438"/>
    </row>
    <row r="23" spans="1:10" ht="12" customHeight="1">
      <c r="A23" s="1431">
        <f>A22+1</f>
        <v>3</v>
      </c>
      <c r="B23" s="1439"/>
      <c r="C23" s="1440">
        <v>4</v>
      </c>
      <c r="D23" s="1433" t="s">
        <v>1580</v>
      </c>
      <c r="E23" s="1441">
        <v>1424</v>
      </c>
      <c r="F23" s="1442"/>
      <c r="G23" s="1443">
        <v>-99</v>
      </c>
      <c r="H23" s="1437">
        <f>H22+1</f>
        <v>3</v>
      </c>
      <c r="J23" s="1438"/>
    </row>
    <row r="24" spans="1:10" ht="12" customHeight="1">
      <c r="A24" s="1431">
        <f>A23+1</f>
        <v>4</v>
      </c>
      <c r="B24" s="1439"/>
      <c r="C24" s="1440">
        <f>C23+1</f>
        <v>5</v>
      </c>
      <c r="D24" s="1433" t="s">
        <v>1581</v>
      </c>
      <c r="E24" s="1441">
        <v>5056</v>
      </c>
      <c r="F24" s="1442"/>
      <c r="G24" s="1443">
        <v>-66</v>
      </c>
      <c r="H24" s="1437">
        <f>H23+1</f>
        <v>4</v>
      </c>
      <c r="J24" s="1438"/>
    </row>
    <row r="25" spans="1:10" ht="12" customHeight="1">
      <c r="A25" s="1431">
        <f>A24+1</f>
        <v>5</v>
      </c>
      <c r="B25" s="1439"/>
      <c r="C25" s="1440">
        <v>6</v>
      </c>
      <c r="D25" s="1433" t="s">
        <v>1582</v>
      </c>
      <c r="E25" s="1441">
        <v>55597</v>
      </c>
      <c r="F25" s="1442"/>
      <c r="G25" s="1443">
        <v>90</v>
      </c>
      <c r="H25" s="1437">
        <f>H24+1</f>
        <v>5</v>
      </c>
      <c r="J25" s="1438"/>
    </row>
    <row r="26" spans="1:10" ht="12" customHeight="1">
      <c r="A26" s="1431">
        <f>A25+1</f>
        <v>6</v>
      </c>
      <c r="B26" s="1439"/>
      <c r="C26" s="1440">
        <v>7</v>
      </c>
      <c r="D26" s="1433" t="s">
        <v>1583</v>
      </c>
      <c r="E26" s="1441">
        <v>0</v>
      </c>
      <c r="F26" s="1442"/>
      <c r="G26" s="1443">
        <v>0</v>
      </c>
      <c r="H26" s="1437">
        <f>H25+1</f>
        <v>6</v>
      </c>
      <c r="J26" s="1438"/>
    </row>
    <row r="27" spans="1:10" ht="12" customHeight="1">
      <c r="A27" s="1431">
        <v>7</v>
      </c>
      <c r="B27" s="1439"/>
      <c r="C27" s="1440">
        <v>8</v>
      </c>
      <c r="D27" s="1433" t="s">
        <v>1584</v>
      </c>
      <c r="E27" s="1441">
        <v>238015</v>
      </c>
      <c r="F27" s="1442"/>
      <c r="G27" s="1443">
        <v>-985</v>
      </c>
      <c r="H27" s="1437">
        <v>7</v>
      </c>
      <c r="J27" s="1438"/>
    </row>
    <row r="28" spans="1:10" ht="12" customHeight="1">
      <c r="A28" s="1431">
        <v>8</v>
      </c>
      <c r="B28" s="1439"/>
      <c r="C28" s="1440">
        <v>9</v>
      </c>
      <c r="D28" s="1433" t="s">
        <v>1585</v>
      </c>
      <c r="E28" s="1441">
        <v>406200</v>
      </c>
      <c r="F28" s="1442"/>
      <c r="G28" s="1443">
        <v>11591</v>
      </c>
      <c r="H28" s="1437">
        <v>8</v>
      </c>
      <c r="J28" s="1438"/>
    </row>
    <row r="29" spans="1:10" ht="12" customHeight="1">
      <c r="A29" s="1431">
        <v>9</v>
      </c>
      <c r="B29" s="1439"/>
      <c r="C29" s="1440">
        <v>11</v>
      </c>
      <c r="D29" s="1433" t="s">
        <v>1586</v>
      </c>
      <c r="E29" s="1441">
        <v>182990</v>
      </c>
      <c r="F29" s="1442"/>
      <c r="G29" s="1443">
        <v>5812</v>
      </c>
      <c r="H29" s="1437">
        <v>9</v>
      </c>
      <c r="J29" s="1438"/>
    </row>
    <row r="30" spans="1:10" ht="12" customHeight="1">
      <c r="A30" s="1431">
        <v>10</v>
      </c>
      <c r="B30" s="1439"/>
      <c r="C30" s="1440">
        <v>13</v>
      </c>
      <c r="D30" s="1433" t="s">
        <v>1587</v>
      </c>
      <c r="E30" s="1441">
        <v>1543</v>
      </c>
      <c r="F30" s="1442"/>
      <c r="G30" s="1443">
        <v>-4</v>
      </c>
      <c r="H30" s="1437">
        <v>10</v>
      </c>
      <c r="J30" s="1438"/>
    </row>
    <row r="31" spans="1:10" ht="12" customHeight="1">
      <c r="A31" s="1431">
        <f t="shared" ref="A31:A46" si="0">A30+1</f>
        <v>11</v>
      </c>
      <c r="B31" s="1439"/>
      <c r="C31" s="1440">
        <v>16</v>
      </c>
      <c r="D31" s="1433" t="s">
        <v>1588</v>
      </c>
      <c r="E31" s="1441">
        <v>12008</v>
      </c>
      <c r="F31" s="1442"/>
      <c r="G31" s="1443">
        <v>-2975</v>
      </c>
      <c r="H31" s="1437">
        <f t="shared" ref="H31:H46" si="1">H30+1</f>
        <v>11</v>
      </c>
      <c r="J31" s="1438"/>
    </row>
    <row r="32" spans="1:10" ht="12" customHeight="1">
      <c r="A32" s="1431">
        <f t="shared" si="0"/>
        <v>12</v>
      </c>
      <c r="B32" s="1439"/>
      <c r="C32" s="1440">
        <v>17</v>
      </c>
      <c r="D32" s="1433" t="s">
        <v>1589</v>
      </c>
      <c r="E32" s="1441">
        <v>1417</v>
      </c>
      <c r="F32" s="1442"/>
      <c r="G32" s="1443">
        <v>-403</v>
      </c>
      <c r="H32" s="1437">
        <f t="shared" si="1"/>
        <v>12</v>
      </c>
      <c r="J32" s="1438"/>
    </row>
    <row r="33" spans="1:10" ht="12" customHeight="1">
      <c r="A33" s="1431">
        <f t="shared" si="0"/>
        <v>13</v>
      </c>
      <c r="B33" s="1439"/>
      <c r="C33" s="1440">
        <v>18</v>
      </c>
      <c r="D33" s="1433" t="s">
        <v>1590</v>
      </c>
      <c r="E33" s="1441">
        <v>469</v>
      </c>
      <c r="F33" s="1442"/>
      <c r="G33" s="1443">
        <v>-64</v>
      </c>
      <c r="H33" s="1437">
        <f t="shared" si="1"/>
        <v>13</v>
      </c>
      <c r="J33" s="1438"/>
    </row>
    <row r="34" spans="1:10" ht="12" customHeight="1">
      <c r="A34" s="1431">
        <f t="shared" si="0"/>
        <v>14</v>
      </c>
      <c r="B34" s="1439"/>
      <c r="C34" s="1440">
        <v>19</v>
      </c>
      <c r="D34" s="1433" t="s">
        <v>1591</v>
      </c>
      <c r="E34" s="1441">
        <v>14652</v>
      </c>
      <c r="F34" s="1442"/>
      <c r="G34" s="1443">
        <v>-1518</v>
      </c>
      <c r="H34" s="1437">
        <f t="shared" si="1"/>
        <v>14</v>
      </c>
      <c r="J34" s="1438"/>
    </row>
    <row r="35" spans="1:10" ht="12" customHeight="1">
      <c r="A35" s="1431">
        <f t="shared" si="0"/>
        <v>15</v>
      </c>
      <c r="B35" s="1439"/>
      <c r="C35" s="1440">
        <v>20</v>
      </c>
      <c r="D35" s="1433" t="s">
        <v>1592</v>
      </c>
      <c r="E35" s="1441">
        <v>14069</v>
      </c>
      <c r="F35" s="1442"/>
      <c r="G35" s="1443">
        <v>-255</v>
      </c>
      <c r="H35" s="1437">
        <f t="shared" si="1"/>
        <v>15</v>
      </c>
      <c r="J35" s="1438"/>
    </row>
    <row r="36" spans="1:10" ht="12" customHeight="1">
      <c r="A36" s="1431">
        <f t="shared" si="0"/>
        <v>16</v>
      </c>
      <c r="B36" s="1439"/>
      <c r="C36" s="1440">
        <v>22</v>
      </c>
      <c r="D36" s="1433" t="s">
        <v>1593</v>
      </c>
      <c r="E36" s="1441">
        <v>0</v>
      </c>
      <c r="F36" s="1442"/>
      <c r="G36" s="1443">
        <v>0</v>
      </c>
      <c r="H36" s="1437">
        <f t="shared" si="1"/>
        <v>16</v>
      </c>
      <c r="J36" s="1438"/>
    </row>
    <row r="37" spans="1:10" ht="12" customHeight="1">
      <c r="A37" s="1431">
        <f t="shared" si="0"/>
        <v>17</v>
      </c>
      <c r="B37" s="1439"/>
      <c r="C37" s="1440">
        <v>23</v>
      </c>
      <c r="D37" s="1433" t="s">
        <v>1594</v>
      </c>
      <c r="E37" s="1444">
        <v>370</v>
      </c>
      <c r="F37" s="1442"/>
      <c r="G37" s="1443">
        <v>15</v>
      </c>
      <c r="H37" s="1437">
        <f t="shared" si="1"/>
        <v>17</v>
      </c>
      <c r="J37" s="1438"/>
    </row>
    <row r="38" spans="1:10" ht="12" customHeight="1">
      <c r="A38" s="1431">
        <f t="shared" si="0"/>
        <v>18</v>
      </c>
      <c r="B38" s="1439"/>
      <c r="C38" s="1440">
        <v>24</v>
      </c>
      <c r="D38" s="1433" t="s">
        <v>1595</v>
      </c>
      <c r="E38" s="1444">
        <v>956</v>
      </c>
      <c r="F38" s="1442"/>
      <c r="G38" s="1443">
        <v>-18</v>
      </c>
      <c r="H38" s="1437">
        <f t="shared" si="1"/>
        <v>18</v>
      </c>
      <c r="J38" s="1438"/>
    </row>
    <row r="39" spans="1:10" ht="12" customHeight="1">
      <c r="A39" s="1431">
        <f t="shared" si="0"/>
        <v>19</v>
      </c>
      <c r="B39" s="1439"/>
      <c r="C39" s="1440">
        <v>25</v>
      </c>
      <c r="D39" s="1433" t="s">
        <v>1596</v>
      </c>
      <c r="E39" s="1444">
        <v>47071</v>
      </c>
      <c r="F39" s="1442"/>
      <c r="G39" s="1443">
        <v>-4489</v>
      </c>
      <c r="H39" s="1437">
        <f t="shared" si="1"/>
        <v>19</v>
      </c>
      <c r="J39" s="1438"/>
    </row>
    <row r="40" spans="1:10" ht="12" customHeight="1">
      <c r="A40" s="1431">
        <f t="shared" si="0"/>
        <v>20</v>
      </c>
      <c r="B40" s="1439"/>
      <c r="C40" s="1440">
        <v>26</v>
      </c>
      <c r="D40" s="1433" t="s">
        <v>1597</v>
      </c>
      <c r="E40" s="1444">
        <v>31631</v>
      </c>
      <c r="F40" s="1442"/>
      <c r="G40" s="1443">
        <v>-8564</v>
      </c>
      <c r="H40" s="1437">
        <f t="shared" si="1"/>
        <v>20</v>
      </c>
      <c r="J40" s="1438"/>
    </row>
    <row r="41" spans="1:10" ht="12" customHeight="1">
      <c r="A41" s="1431">
        <f t="shared" si="0"/>
        <v>21</v>
      </c>
      <c r="B41" s="1439"/>
      <c r="C41" s="1440">
        <v>27</v>
      </c>
      <c r="D41" s="1433" t="s">
        <v>1598</v>
      </c>
      <c r="E41" s="1444">
        <v>55755</v>
      </c>
      <c r="F41" s="1442"/>
      <c r="G41" s="1443">
        <v>2996</v>
      </c>
      <c r="H41" s="1437">
        <f t="shared" si="1"/>
        <v>21</v>
      </c>
      <c r="J41" s="1438"/>
    </row>
    <row r="42" spans="1:10" ht="12" customHeight="1">
      <c r="A42" s="1431">
        <f t="shared" si="0"/>
        <v>22</v>
      </c>
      <c r="B42" s="1439"/>
      <c r="C42" s="1440">
        <v>29</v>
      </c>
      <c r="D42" s="1433" t="s">
        <v>1599</v>
      </c>
      <c r="E42" s="1444">
        <v>47</v>
      </c>
      <c r="F42" s="1442"/>
      <c r="G42" s="1443">
        <v>-53</v>
      </c>
      <c r="H42" s="1437">
        <f t="shared" si="1"/>
        <v>22</v>
      </c>
      <c r="J42" s="1438"/>
    </row>
    <row r="43" spans="1:10" ht="12" customHeight="1">
      <c r="A43" s="1431">
        <f t="shared" si="0"/>
        <v>23</v>
      </c>
      <c r="B43" s="1439"/>
      <c r="C43" s="1440">
        <v>31</v>
      </c>
      <c r="D43" s="1433" t="s">
        <v>1600</v>
      </c>
      <c r="E43" s="1444">
        <v>1407</v>
      </c>
      <c r="F43" s="1442"/>
      <c r="G43" s="1443">
        <v>-70</v>
      </c>
      <c r="H43" s="1437">
        <f t="shared" si="1"/>
        <v>23</v>
      </c>
      <c r="J43" s="1438"/>
    </row>
    <row r="44" spans="1:10" ht="12" customHeight="1">
      <c r="A44" s="1431">
        <f t="shared" si="0"/>
        <v>24</v>
      </c>
      <c r="B44" s="1439"/>
      <c r="C44" s="1440">
        <v>35</v>
      </c>
      <c r="D44" s="1433" t="s">
        <v>1601</v>
      </c>
      <c r="E44" s="1444">
        <v>1456</v>
      </c>
      <c r="F44" s="1442"/>
      <c r="G44" s="1443">
        <v>-488</v>
      </c>
      <c r="H44" s="1437">
        <f t="shared" si="1"/>
        <v>24</v>
      </c>
      <c r="J44" s="1438"/>
    </row>
    <row r="45" spans="1:10" ht="12" customHeight="1">
      <c r="A45" s="1431">
        <f t="shared" si="0"/>
        <v>25</v>
      </c>
      <c r="B45" s="1439"/>
      <c r="C45" s="1440">
        <v>37</v>
      </c>
      <c r="D45" s="1433" t="s">
        <v>1602</v>
      </c>
      <c r="E45" s="1444">
        <v>27884</v>
      </c>
      <c r="F45" s="1442"/>
      <c r="G45" s="1443">
        <v>-4778</v>
      </c>
      <c r="H45" s="1437">
        <f t="shared" si="1"/>
        <v>25</v>
      </c>
      <c r="J45" s="1438"/>
    </row>
    <row r="46" spans="1:10" ht="12" customHeight="1">
      <c r="A46" s="1431">
        <f t="shared" si="0"/>
        <v>26</v>
      </c>
      <c r="B46" s="1439"/>
      <c r="C46" s="1440">
        <v>39</v>
      </c>
      <c r="D46" s="1433" t="s">
        <v>2127</v>
      </c>
      <c r="E46" s="1444">
        <v>15770</v>
      </c>
      <c r="F46" s="1442"/>
      <c r="G46" s="1443">
        <v>426</v>
      </c>
      <c r="H46" s="1437">
        <f t="shared" si="1"/>
        <v>26</v>
      </c>
      <c r="J46" s="1438"/>
    </row>
    <row r="47" spans="1:10" ht="12" customHeight="1">
      <c r="A47" s="1431">
        <f>A46+1</f>
        <v>27</v>
      </c>
      <c r="B47" s="1439"/>
      <c r="C47" s="1440">
        <v>45</v>
      </c>
      <c r="D47" s="1433" t="s">
        <v>2128</v>
      </c>
      <c r="E47" s="1445">
        <v>-133</v>
      </c>
      <c r="F47" s="1446"/>
      <c r="G47" s="1447">
        <v>50</v>
      </c>
      <c r="H47" s="1437">
        <f>H46+1</f>
        <v>27</v>
      </c>
      <c r="J47" s="1438"/>
    </row>
    <row r="48" spans="1:10" ht="12" customHeight="1">
      <c r="A48" s="1431">
        <f>A47+1</f>
        <v>28</v>
      </c>
      <c r="B48" s="1439"/>
      <c r="C48" s="1440"/>
      <c r="D48" s="1433" t="s">
        <v>1606</v>
      </c>
      <c r="E48" s="1448">
        <v>0</v>
      </c>
      <c r="F48" s="1449">
        <v>1838</v>
      </c>
      <c r="G48" s="1450">
        <v>0</v>
      </c>
      <c r="H48" s="1437">
        <v>28</v>
      </c>
      <c r="J48" s="1438"/>
    </row>
    <row r="49" spans="1:10" ht="12" customHeight="1" thickBot="1">
      <c r="A49" s="1431">
        <v>29</v>
      </c>
      <c r="B49" s="1439"/>
      <c r="C49" s="1431"/>
      <c r="D49" s="1433" t="s">
        <v>2129</v>
      </c>
      <c r="E49" s="3240">
        <f>SUM(E21:E48)</f>
        <v>1188843</v>
      </c>
      <c r="F49" s="3241">
        <f>SUM(F21:F48)</f>
        <v>1838</v>
      </c>
      <c r="G49" s="3242">
        <f>SUM(G21:G48)</f>
        <v>-3958</v>
      </c>
      <c r="H49" s="1437">
        <f>A49</f>
        <v>29</v>
      </c>
      <c r="J49" s="1438"/>
    </row>
    <row r="50" spans="1:10" ht="12" customHeight="1">
      <c r="A50" s="1451"/>
      <c r="B50" s="1452"/>
      <c r="C50" s="1453"/>
      <c r="D50" s="1452"/>
      <c r="E50" s="1454"/>
      <c r="F50" s="1455"/>
      <c r="G50" s="1455"/>
      <c r="H50" s="1456"/>
    </row>
    <row r="51" spans="1:10" ht="12" customHeight="1">
      <c r="A51" s="1422"/>
      <c r="B51" s="1455"/>
      <c r="C51" s="1457"/>
      <c r="D51" s="1455"/>
      <c r="E51" s="1454"/>
      <c r="F51" s="1455"/>
      <c r="G51" s="1455"/>
      <c r="H51" s="1424"/>
    </row>
    <row r="52" spans="1:10" ht="12" customHeight="1">
      <c r="A52" s="1422"/>
      <c r="B52" s="1455"/>
      <c r="C52" s="1457"/>
      <c r="D52" s="1455"/>
      <c r="E52" s="1454"/>
      <c r="F52" s="1455"/>
      <c r="G52" s="1455"/>
      <c r="H52" s="1424"/>
    </row>
    <row r="53" spans="1:10" ht="12" customHeight="1">
      <c r="A53" s="1422"/>
      <c r="B53" s="1455"/>
      <c r="C53" s="1457"/>
      <c r="D53" s="1455"/>
      <c r="E53" s="1454"/>
      <c r="F53" s="1455"/>
      <c r="G53" s="1455"/>
      <c r="H53" s="1424"/>
    </row>
    <row r="54" spans="1:10" ht="12" customHeight="1">
      <c r="A54" s="1422"/>
      <c r="B54" s="1455"/>
      <c r="C54" s="1457"/>
      <c r="D54" s="1455"/>
      <c r="E54" s="1454"/>
      <c r="F54" s="1455"/>
      <c r="G54" s="1455"/>
      <c r="H54" s="1424"/>
    </row>
    <row r="55" spans="1:10" ht="12" customHeight="1">
      <c r="A55" s="1422"/>
      <c r="B55" s="1455"/>
      <c r="C55" s="1457"/>
      <c r="D55" s="1455"/>
      <c r="E55" s="1454"/>
      <c r="F55" s="1455"/>
      <c r="G55" s="1455"/>
      <c r="H55" s="1424"/>
    </row>
    <row r="56" spans="1:10" ht="12" customHeight="1">
      <c r="A56" s="1422"/>
      <c r="B56" s="1455"/>
      <c r="C56" s="1457"/>
      <c r="D56" s="1455"/>
      <c r="E56" s="1454"/>
      <c r="F56" s="1455"/>
      <c r="G56" s="1455"/>
      <c r="H56" s="1424"/>
    </row>
    <row r="57" spans="1:10" ht="12" customHeight="1">
      <c r="A57" s="1422"/>
      <c r="B57" s="1455"/>
      <c r="C57" s="1457"/>
      <c r="D57" s="1455"/>
      <c r="E57" s="1454"/>
      <c r="F57" s="1455"/>
      <c r="G57" s="1455"/>
      <c r="H57" s="1424"/>
    </row>
    <row r="58" spans="1:10" ht="12" customHeight="1">
      <c r="A58" s="1422"/>
      <c r="B58" s="1455"/>
      <c r="C58" s="1457"/>
      <c r="D58" s="1455"/>
      <c r="E58" s="1454"/>
      <c r="F58" s="1455"/>
      <c r="G58" s="1455"/>
      <c r="H58" s="1424"/>
    </row>
    <row r="59" spans="1:10" ht="12" customHeight="1">
      <c r="A59" s="1422"/>
      <c r="B59" s="1455"/>
      <c r="C59" s="1457"/>
      <c r="D59" s="1455"/>
      <c r="E59" s="1454"/>
      <c r="F59" s="1455"/>
      <c r="G59" s="1455"/>
      <c r="H59" s="1424"/>
    </row>
    <row r="60" spans="1:10" ht="12" customHeight="1">
      <c r="A60" s="1422"/>
      <c r="B60" s="1455"/>
      <c r="C60" s="1457"/>
      <c r="D60" s="1455"/>
      <c r="E60" s="1454"/>
      <c r="F60" s="1455"/>
      <c r="G60" s="1455"/>
      <c r="H60" s="1424"/>
    </row>
    <row r="61" spans="1:10" ht="12" customHeight="1">
      <c r="A61" s="1422"/>
      <c r="B61" s="1455"/>
      <c r="C61" s="1457"/>
      <c r="D61" s="1455"/>
      <c r="E61" s="1454"/>
      <c r="F61" s="1455"/>
      <c r="G61" s="1455"/>
      <c r="H61" s="1424"/>
    </row>
    <row r="62" spans="1:10" ht="12" customHeight="1">
      <c r="A62" s="1422"/>
      <c r="B62" s="1455"/>
      <c r="C62" s="1457"/>
      <c r="D62" s="1455"/>
      <c r="E62" s="1454"/>
      <c r="F62" s="1455"/>
      <c r="G62" s="1455"/>
      <c r="H62" s="1424"/>
    </row>
    <row r="63" spans="1:10" ht="12" customHeight="1">
      <c r="A63" s="1422"/>
      <c r="B63" s="1423"/>
      <c r="C63" s="1458"/>
      <c r="D63" s="1423"/>
      <c r="E63" s="1459"/>
      <c r="F63" s="1423"/>
      <c r="G63" s="1423"/>
      <c r="H63" s="1424"/>
    </row>
    <row r="64" spans="1:10" ht="12" customHeight="1">
      <c r="A64" s="1460"/>
      <c r="B64" s="1461"/>
      <c r="C64" s="1462"/>
      <c r="D64" s="1461"/>
      <c r="E64" s="1461"/>
      <c r="F64" s="1461"/>
      <c r="G64" s="1461"/>
      <c r="H64" s="1463"/>
    </row>
    <row r="65" spans="1:8" ht="12" customHeight="1">
      <c r="A65" s="1460"/>
      <c r="B65" s="1461"/>
      <c r="C65" s="1462"/>
      <c r="D65" s="1461"/>
      <c r="E65" s="1461"/>
      <c r="F65" s="1461"/>
      <c r="G65" s="1461"/>
      <c r="H65" s="1463"/>
    </row>
    <row r="66" spans="1:8" ht="12" customHeight="1">
      <c r="A66" s="1460"/>
      <c r="B66" s="1461"/>
      <c r="C66" s="1462"/>
      <c r="D66" s="1461"/>
      <c r="E66" s="1461"/>
      <c r="F66" s="1461"/>
      <c r="G66" s="1461"/>
      <c r="H66" s="1463"/>
    </row>
    <row r="67" spans="1:8" ht="12" customHeight="1">
      <c r="A67" s="1464"/>
      <c r="B67" s="1465"/>
      <c r="C67" s="1466"/>
      <c r="D67" s="1465"/>
      <c r="E67" s="1465"/>
      <c r="F67" s="1465"/>
      <c r="G67" s="1465"/>
      <c r="H67" s="1467"/>
    </row>
    <row r="68" spans="1:8" ht="12" customHeight="1">
      <c r="A68" s="1461"/>
      <c r="B68" s="1461"/>
      <c r="C68" s="1461"/>
      <c r="D68" s="1461"/>
      <c r="E68" s="1461"/>
      <c r="F68" s="1461"/>
      <c r="G68" s="1461"/>
      <c r="H68" s="1468" t="s">
        <v>781</v>
      </c>
    </row>
    <row r="69" spans="1:8" ht="11.25" customHeight="1"/>
    <row r="70" spans="1:8" ht="11.25" customHeight="1"/>
    <row r="71" spans="1:8" ht="11.25" customHeight="1"/>
    <row r="72" spans="1:8" ht="11.25" customHeight="1"/>
    <row r="73" spans="1:8" ht="11.25" customHeight="1"/>
    <row r="74" spans="1:8" ht="11.25" customHeight="1"/>
    <row r="75" spans="1:8" ht="11.25" customHeight="1"/>
    <row r="76" spans="1:8" ht="11.25" customHeight="1"/>
    <row r="77" spans="1:8" ht="11.25" customHeight="1"/>
    <row r="78" spans="1:8" ht="11.25" customHeight="1"/>
    <row r="79" spans="1:8" ht="11.25" customHeight="1"/>
    <row r="80" spans="1:8" ht="11.25" customHeight="1"/>
  </sheetData>
  <printOptions horizontalCentered="1" verticalCentered="1"/>
  <pageMargins left="0.75" right="0.75" top="0.5" bottom="0.5" header="0.5" footer="0.5"/>
  <pageSetup scale="98"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IU77"/>
  <sheetViews>
    <sheetView view="pageBreakPreview" zoomScaleNormal="100" zoomScaleSheetLayoutView="100" workbookViewId="0">
      <selection sqref="A1:A10"/>
    </sheetView>
  </sheetViews>
  <sheetFormatPr defaultColWidth="7.33203125" defaultRowHeight="11.25"/>
  <cols>
    <col min="1" max="1" width="3.33203125" style="1472" customWidth="1"/>
    <col min="2" max="2" width="3.83203125" style="1472" customWidth="1"/>
    <col min="3" max="3" width="5.83203125" style="1472" customWidth="1"/>
    <col min="4" max="4" width="70.5" style="1472" customWidth="1"/>
    <col min="5" max="5" width="12.6640625" style="1472" customWidth="1"/>
    <col min="6" max="10" width="14.33203125" style="1472" customWidth="1"/>
    <col min="11" max="11" width="3.83203125" style="1472" customWidth="1"/>
    <col min="12" max="12" width="3.83203125" style="1515" customWidth="1"/>
    <col min="13" max="256" width="7.33203125" style="1472"/>
    <col min="257" max="257" width="3.33203125" style="1472" customWidth="1"/>
    <col min="258" max="258" width="3.83203125" style="1472" customWidth="1"/>
    <col min="259" max="259" width="5.83203125" style="1472" customWidth="1"/>
    <col min="260" max="260" width="70.5" style="1472" customWidth="1"/>
    <col min="261" max="261" width="12.6640625" style="1472" customWidth="1"/>
    <col min="262" max="266" width="14.33203125" style="1472" customWidth="1"/>
    <col min="267" max="268" width="3.83203125" style="1472" customWidth="1"/>
    <col min="269" max="512" width="7.33203125" style="1472"/>
    <col min="513" max="513" width="3.33203125" style="1472" customWidth="1"/>
    <col min="514" max="514" width="3.83203125" style="1472" customWidth="1"/>
    <col min="515" max="515" width="5.83203125" style="1472" customWidth="1"/>
    <col min="516" max="516" width="70.5" style="1472" customWidth="1"/>
    <col min="517" max="517" width="12.6640625" style="1472" customWidth="1"/>
    <col min="518" max="522" width="14.33203125" style="1472" customWidth="1"/>
    <col min="523" max="524" width="3.83203125" style="1472" customWidth="1"/>
    <col min="525" max="768" width="7.33203125" style="1472"/>
    <col min="769" max="769" width="3.33203125" style="1472" customWidth="1"/>
    <col min="770" max="770" width="3.83203125" style="1472" customWidth="1"/>
    <col min="771" max="771" width="5.83203125" style="1472" customWidth="1"/>
    <col min="772" max="772" width="70.5" style="1472" customWidth="1"/>
    <col min="773" max="773" width="12.6640625" style="1472" customWidth="1"/>
    <col min="774" max="778" width="14.33203125" style="1472" customWidth="1"/>
    <col min="779" max="780" width="3.83203125" style="1472" customWidth="1"/>
    <col min="781" max="1024" width="7.33203125" style="1472"/>
    <col min="1025" max="1025" width="3.33203125" style="1472" customWidth="1"/>
    <col min="1026" max="1026" width="3.83203125" style="1472" customWidth="1"/>
    <col min="1027" max="1027" width="5.83203125" style="1472" customWidth="1"/>
    <col min="1028" max="1028" width="70.5" style="1472" customWidth="1"/>
    <col min="1029" max="1029" width="12.6640625" style="1472" customWidth="1"/>
    <col min="1030" max="1034" width="14.33203125" style="1472" customWidth="1"/>
    <col min="1035" max="1036" width="3.83203125" style="1472" customWidth="1"/>
    <col min="1037" max="1280" width="7.33203125" style="1472"/>
    <col min="1281" max="1281" width="3.33203125" style="1472" customWidth="1"/>
    <col min="1282" max="1282" width="3.83203125" style="1472" customWidth="1"/>
    <col min="1283" max="1283" width="5.83203125" style="1472" customWidth="1"/>
    <col min="1284" max="1284" width="70.5" style="1472" customWidth="1"/>
    <col min="1285" max="1285" width="12.6640625" style="1472" customWidth="1"/>
    <col min="1286" max="1290" width="14.33203125" style="1472" customWidth="1"/>
    <col min="1291" max="1292" width="3.83203125" style="1472" customWidth="1"/>
    <col min="1293" max="1536" width="7.33203125" style="1472"/>
    <col min="1537" max="1537" width="3.33203125" style="1472" customWidth="1"/>
    <col min="1538" max="1538" width="3.83203125" style="1472" customWidth="1"/>
    <col min="1539" max="1539" width="5.83203125" style="1472" customWidth="1"/>
    <col min="1540" max="1540" width="70.5" style="1472" customWidth="1"/>
    <col min="1541" max="1541" width="12.6640625" style="1472" customWidth="1"/>
    <col min="1542" max="1546" width="14.33203125" style="1472" customWidth="1"/>
    <col min="1547" max="1548" width="3.83203125" style="1472" customWidth="1"/>
    <col min="1549" max="1792" width="7.33203125" style="1472"/>
    <col min="1793" max="1793" width="3.33203125" style="1472" customWidth="1"/>
    <col min="1794" max="1794" width="3.83203125" style="1472" customWidth="1"/>
    <col min="1795" max="1795" width="5.83203125" style="1472" customWidth="1"/>
    <col min="1796" max="1796" width="70.5" style="1472" customWidth="1"/>
    <col min="1797" max="1797" width="12.6640625" style="1472" customWidth="1"/>
    <col min="1798" max="1802" width="14.33203125" style="1472" customWidth="1"/>
    <col min="1803" max="1804" width="3.83203125" style="1472" customWidth="1"/>
    <col min="1805" max="2048" width="7.33203125" style="1472"/>
    <col min="2049" max="2049" width="3.33203125" style="1472" customWidth="1"/>
    <col min="2050" max="2050" width="3.83203125" style="1472" customWidth="1"/>
    <col min="2051" max="2051" width="5.83203125" style="1472" customWidth="1"/>
    <col min="2052" max="2052" width="70.5" style="1472" customWidth="1"/>
    <col min="2053" max="2053" width="12.6640625" style="1472" customWidth="1"/>
    <col min="2054" max="2058" width="14.33203125" style="1472" customWidth="1"/>
    <col min="2059" max="2060" width="3.83203125" style="1472" customWidth="1"/>
    <col min="2061" max="2304" width="7.33203125" style="1472"/>
    <col min="2305" max="2305" width="3.33203125" style="1472" customWidth="1"/>
    <col min="2306" max="2306" width="3.83203125" style="1472" customWidth="1"/>
    <col min="2307" max="2307" width="5.83203125" style="1472" customWidth="1"/>
    <col min="2308" max="2308" width="70.5" style="1472" customWidth="1"/>
    <col min="2309" max="2309" width="12.6640625" style="1472" customWidth="1"/>
    <col min="2310" max="2314" width="14.33203125" style="1472" customWidth="1"/>
    <col min="2315" max="2316" width="3.83203125" style="1472" customWidth="1"/>
    <col min="2317" max="2560" width="7.33203125" style="1472"/>
    <col min="2561" max="2561" width="3.33203125" style="1472" customWidth="1"/>
    <col min="2562" max="2562" width="3.83203125" style="1472" customWidth="1"/>
    <col min="2563" max="2563" width="5.83203125" style="1472" customWidth="1"/>
    <col min="2564" max="2564" width="70.5" style="1472" customWidth="1"/>
    <col min="2565" max="2565" width="12.6640625" style="1472" customWidth="1"/>
    <col min="2566" max="2570" width="14.33203125" style="1472" customWidth="1"/>
    <col min="2571" max="2572" width="3.83203125" style="1472" customWidth="1"/>
    <col min="2573" max="2816" width="7.33203125" style="1472"/>
    <col min="2817" max="2817" width="3.33203125" style="1472" customWidth="1"/>
    <col min="2818" max="2818" width="3.83203125" style="1472" customWidth="1"/>
    <col min="2819" max="2819" width="5.83203125" style="1472" customWidth="1"/>
    <col min="2820" max="2820" width="70.5" style="1472" customWidth="1"/>
    <col min="2821" max="2821" width="12.6640625" style="1472" customWidth="1"/>
    <col min="2822" max="2826" width="14.33203125" style="1472" customWidth="1"/>
    <col min="2827" max="2828" width="3.83203125" style="1472" customWidth="1"/>
    <col min="2829" max="3072" width="7.33203125" style="1472"/>
    <col min="3073" max="3073" width="3.33203125" style="1472" customWidth="1"/>
    <col min="3074" max="3074" width="3.83203125" style="1472" customWidth="1"/>
    <col min="3075" max="3075" width="5.83203125" style="1472" customWidth="1"/>
    <col min="3076" max="3076" width="70.5" style="1472" customWidth="1"/>
    <col min="3077" max="3077" width="12.6640625" style="1472" customWidth="1"/>
    <col min="3078" max="3082" width="14.33203125" style="1472" customWidth="1"/>
    <col min="3083" max="3084" width="3.83203125" style="1472" customWidth="1"/>
    <col min="3085" max="3328" width="7.33203125" style="1472"/>
    <col min="3329" max="3329" width="3.33203125" style="1472" customWidth="1"/>
    <col min="3330" max="3330" width="3.83203125" style="1472" customWidth="1"/>
    <col min="3331" max="3331" width="5.83203125" style="1472" customWidth="1"/>
    <col min="3332" max="3332" width="70.5" style="1472" customWidth="1"/>
    <col min="3333" max="3333" width="12.6640625" style="1472" customWidth="1"/>
    <col min="3334" max="3338" width="14.33203125" style="1472" customWidth="1"/>
    <col min="3339" max="3340" width="3.83203125" style="1472" customWidth="1"/>
    <col min="3341" max="3584" width="7.33203125" style="1472"/>
    <col min="3585" max="3585" width="3.33203125" style="1472" customWidth="1"/>
    <col min="3586" max="3586" width="3.83203125" style="1472" customWidth="1"/>
    <col min="3587" max="3587" width="5.83203125" style="1472" customWidth="1"/>
    <col min="3588" max="3588" width="70.5" style="1472" customWidth="1"/>
    <col min="3589" max="3589" width="12.6640625" style="1472" customWidth="1"/>
    <col min="3590" max="3594" width="14.33203125" style="1472" customWidth="1"/>
    <col min="3595" max="3596" width="3.83203125" style="1472" customWidth="1"/>
    <col min="3597" max="3840" width="7.33203125" style="1472"/>
    <col min="3841" max="3841" width="3.33203125" style="1472" customWidth="1"/>
    <col min="3842" max="3842" width="3.83203125" style="1472" customWidth="1"/>
    <col min="3843" max="3843" width="5.83203125" style="1472" customWidth="1"/>
    <col min="3844" max="3844" width="70.5" style="1472" customWidth="1"/>
    <col min="3845" max="3845" width="12.6640625" style="1472" customWidth="1"/>
    <col min="3846" max="3850" width="14.33203125" style="1472" customWidth="1"/>
    <col min="3851" max="3852" width="3.83203125" style="1472" customWidth="1"/>
    <col min="3853" max="4096" width="7.33203125" style="1472"/>
    <col min="4097" max="4097" width="3.33203125" style="1472" customWidth="1"/>
    <col min="4098" max="4098" width="3.83203125" style="1472" customWidth="1"/>
    <col min="4099" max="4099" width="5.83203125" style="1472" customWidth="1"/>
    <col min="4100" max="4100" width="70.5" style="1472" customWidth="1"/>
    <col min="4101" max="4101" width="12.6640625" style="1472" customWidth="1"/>
    <col min="4102" max="4106" width="14.33203125" style="1472" customWidth="1"/>
    <col min="4107" max="4108" width="3.83203125" style="1472" customWidth="1"/>
    <col min="4109" max="4352" width="7.33203125" style="1472"/>
    <col min="4353" max="4353" width="3.33203125" style="1472" customWidth="1"/>
    <col min="4354" max="4354" width="3.83203125" style="1472" customWidth="1"/>
    <col min="4355" max="4355" width="5.83203125" style="1472" customWidth="1"/>
    <col min="4356" max="4356" width="70.5" style="1472" customWidth="1"/>
    <col min="4357" max="4357" width="12.6640625" style="1472" customWidth="1"/>
    <col min="4358" max="4362" width="14.33203125" style="1472" customWidth="1"/>
    <col min="4363" max="4364" width="3.83203125" style="1472" customWidth="1"/>
    <col min="4365" max="4608" width="7.33203125" style="1472"/>
    <col min="4609" max="4609" width="3.33203125" style="1472" customWidth="1"/>
    <col min="4610" max="4610" width="3.83203125" style="1472" customWidth="1"/>
    <col min="4611" max="4611" width="5.83203125" style="1472" customWidth="1"/>
    <col min="4612" max="4612" width="70.5" style="1472" customWidth="1"/>
    <col min="4613" max="4613" width="12.6640625" style="1472" customWidth="1"/>
    <col min="4614" max="4618" width="14.33203125" style="1472" customWidth="1"/>
    <col min="4619" max="4620" width="3.83203125" style="1472" customWidth="1"/>
    <col min="4621" max="4864" width="7.33203125" style="1472"/>
    <col min="4865" max="4865" width="3.33203125" style="1472" customWidth="1"/>
    <col min="4866" max="4866" width="3.83203125" style="1472" customWidth="1"/>
    <col min="4867" max="4867" width="5.83203125" style="1472" customWidth="1"/>
    <col min="4868" max="4868" width="70.5" style="1472" customWidth="1"/>
    <col min="4869" max="4869" width="12.6640625" style="1472" customWidth="1"/>
    <col min="4870" max="4874" width="14.33203125" style="1472" customWidth="1"/>
    <col min="4875" max="4876" width="3.83203125" style="1472" customWidth="1"/>
    <col min="4877" max="5120" width="7.33203125" style="1472"/>
    <col min="5121" max="5121" width="3.33203125" style="1472" customWidth="1"/>
    <col min="5122" max="5122" width="3.83203125" style="1472" customWidth="1"/>
    <col min="5123" max="5123" width="5.83203125" style="1472" customWidth="1"/>
    <col min="5124" max="5124" width="70.5" style="1472" customWidth="1"/>
    <col min="5125" max="5125" width="12.6640625" style="1472" customWidth="1"/>
    <col min="5126" max="5130" width="14.33203125" style="1472" customWidth="1"/>
    <col min="5131" max="5132" width="3.83203125" style="1472" customWidth="1"/>
    <col min="5133" max="5376" width="7.33203125" style="1472"/>
    <col min="5377" max="5377" width="3.33203125" style="1472" customWidth="1"/>
    <col min="5378" max="5378" width="3.83203125" style="1472" customWidth="1"/>
    <col min="5379" max="5379" width="5.83203125" style="1472" customWidth="1"/>
    <col min="5380" max="5380" width="70.5" style="1472" customWidth="1"/>
    <col min="5381" max="5381" width="12.6640625" style="1472" customWidth="1"/>
    <col min="5382" max="5386" width="14.33203125" style="1472" customWidth="1"/>
    <col min="5387" max="5388" width="3.83203125" style="1472" customWidth="1"/>
    <col min="5389" max="5632" width="7.33203125" style="1472"/>
    <col min="5633" max="5633" width="3.33203125" style="1472" customWidth="1"/>
    <col min="5634" max="5634" width="3.83203125" style="1472" customWidth="1"/>
    <col min="5635" max="5635" width="5.83203125" style="1472" customWidth="1"/>
    <col min="5636" max="5636" width="70.5" style="1472" customWidth="1"/>
    <col min="5637" max="5637" width="12.6640625" style="1472" customWidth="1"/>
    <col min="5638" max="5642" width="14.33203125" style="1472" customWidth="1"/>
    <col min="5643" max="5644" width="3.83203125" style="1472" customWidth="1"/>
    <col min="5645" max="5888" width="7.33203125" style="1472"/>
    <col min="5889" max="5889" width="3.33203125" style="1472" customWidth="1"/>
    <col min="5890" max="5890" width="3.83203125" style="1472" customWidth="1"/>
    <col min="5891" max="5891" width="5.83203125" style="1472" customWidth="1"/>
    <col min="5892" max="5892" width="70.5" style="1472" customWidth="1"/>
    <col min="5893" max="5893" width="12.6640625" style="1472" customWidth="1"/>
    <col min="5894" max="5898" width="14.33203125" style="1472" customWidth="1"/>
    <col min="5899" max="5900" width="3.83203125" style="1472" customWidth="1"/>
    <col min="5901" max="6144" width="7.33203125" style="1472"/>
    <col min="6145" max="6145" width="3.33203125" style="1472" customWidth="1"/>
    <col min="6146" max="6146" width="3.83203125" style="1472" customWidth="1"/>
    <col min="6147" max="6147" width="5.83203125" style="1472" customWidth="1"/>
    <col min="6148" max="6148" width="70.5" style="1472" customWidth="1"/>
    <col min="6149" max="6149" width="12.6640625" style="1472" customWidth="1"/>
    <col min="6150" max="6154" width="14.33203125" style="1472" customWidth="1"/>
    <col min="6155" max="6156" width="3.83203125" style="1472" customWidth="1"/>
    <col min="6157" max="6400" width="7.33203125" style="1472"/>
    <col min="6401" max="6401" width="3.33203125" style="1472" customWidth="1"/>
    <col min="6402" max="6402" width="3.83203125" style="1472" customWidth="1"/>
    <col min="6403" max="6403" width="5.83203125" style="1472" customWidth="1"/>
    <col min="6404" max="6404" width="70.5" style="1472" customWidth="1"/>
    <col min="6405" max="6405" width="12.6640625" style="1472" customWidth="1"/>
    <col min="6406" max="6410" width="14.33203125" style="1472" customWidth="1"/>
    <col min="6411" max="6412" width="3.83203125" style="1472" customWidth="1"/>
    <col min="6413" max="6656" width="7.33203125" style="1472"/>
    <col min="6657" max="6657" width="3.33203125" style="1472" customWidth="1"/>
    <col min="6658" max="6658" width="3.83203125" style="1472" customWidth="1"/>
    <col min="6659" max="6659" width="5.83203125" style="1472" customWidth="1"/>
    <col min="6660" max="6660" width="70.5" style="1472" customWidth="1"/>
    <col min="6661" max="6661" width="12.6640625" style="1472" customWidth="1"/>
    <col min="6662" max="6666" width="14.33203125" style="1472" customWidth="1"/>
    <col min="6667" max="6668" width="3.83203125" style="1472" customWidth="1"/>
    <col min="6669" max="6912" width="7.33203125" style="1472"/>
    <col min="6913" max="6913" width="3.33203125" style="1472" customWidth="1"/>
    <col min="6914" max="6914" width="3.83203125" style="1472" customWidth="1"/>
    <col min="6915" max="6915" width="5.83203125" style="1472" customWidth="1"/>
    <col min="6916" max="6916" width="70.5" style="1472" customWidth="1"/>
    <col min="6917" max="6917" width="12.6640625" style="1472" customWidth="1"/>
    <col min="6918" max="6922" width="14.33203125" style="1472" customWidth="1"/>
    <col min="6923" max="6924" width="3.83203125" style="1472" customWidth="1"/>
    <col min="6925" max="7168" width="7.33203125" style="1472"/>
    <col min="7169" max="7169" width="3.33203125" style="1472" customWidth="1"/>
    <col min="7170" max="7170" width="3.83203125" style="1472" customWidth="1"/>
    <col min="7171" max="7171" width="5.83203125" style="1472" customWidth="1"/>
    <col min="7172" max="7172" width="70.5" style="1472" customWidth="1"/>
    <col min="7173" max="7173" width="12.6640625" style="1472" customWidth="1"/>
    <col min="7174" max="7178" width="14.33203125" style="1472" customWidth="1"/>
    <col min="7179" max="7180" width="3.83203125" style="1472" customWidth="1"/>
    <col min="7181" max="7424" width="7.33203125" style="1472"/>
    <col min="7425" max="7425" width="3.33203125" style="1472" customWidth="1"/>
    <col min="7426" max="7426" width="3.83203125" style="1472" customWidth="1"/>
    <col min="7427" max="7427" width="5.83203125" style="1472" customWidth="1"/>
    <col min="7428" max="7428" width="70.5" style="1472" customWidth="1"/>
    <col min="7429" max="7429" width="12.6640625" style="1472" customWidth="1"/>
    <col min="7430" max="7434" width="14.33203125" style="1472" customWidth="1"/>
    <col min="7435" max="7436" width="3.83203125" style="1472" customWidth="1"/>
    <col min="7437" max="7680" width="7.33203125" style="1472"/>
    <col min="7681" max="7681" width="3.33203125" style="1472" customWidth="1"/>
    <col min="7682" max="7682" width="3.83203125" style="1472" customWidth="1"/>
    <col min="7683" max="7683" width="5.83203125" style="1472" customWidth="1"/>
    <col min="7684" max="7684" width="70.5" style="1472" customWidth="1"/>
    <col min="7685" max="7685" width="12.6640625" style="1472" customWidth="1"/>
    <col min="7686" max="7690" width="14.33203125" style="1472" customWidth="1"/>
    <col min="7691" max="7692" width="3.83203125" style="1472" customWidth="1"/>
    <col min="7693" max="7936" width="7.33203125" style="1472"/>
    <col min="7937" max="7937" width="3.33203125" style="1472" customWidth="1"/>
    <col min="7938" max="7938" width="3.83203125" style="1472" customWidth="1"/>
    <col min="7939" max="7939" width="5.83203125" style="1472" customWidth="1"/>
    <col min="7940" max="7940" width="70.5" style="1472" customWidth="1"/>
    <col min="7941" max="7941" width="12.6640625" style="1472" customWidth="1"/>
    <col min="7942" max="7946" width="14.33203125" style="1472" customWidth="1"/>
    <col min="7947" max="7948" width="3.83203125" style="1472" customWidth="1"/>
    <col min="7949" max="8192" width="7.33203125" style="1472"/>
    <col min="8193" max="8193" width="3.33203125" style="1472" customWidth="1"/>
    <col min="8194" max="8194" width="3.83203125" style="1472" customWidth="1"/>
    <col min="8195" max="8195" width="5.83203125" style="1472" customWidth="1"/>
    <col min="8196" max="8196" width="70.5" style="1472" customWidth="1"/>
    <col min="8197" max="8197" width="12.6640625" style="1472" customWidth="1"/>
    <col min="8198" max="8202" width="14.33203125" style="1472" customWidth="1"/>
    <col min="8203" max="8204" width="3.83203125" style="1472" customWidth="1"/>
    <col min="8205" max="8448" width="7.33203125" style="1472"/>
    <col min="8449" max="8449" width="3.33203125" style="1472" customWidth="1"/>
    <col min="8450" max="8450" width="3.83203125" style="1472" customWidth="1"/>
    <col min="8451" max="8451" width="5.83203125" style="1472" customWidth="1"/>
    <col min="8452" max="8452" width="70.5" style="1472" customWidth="1"/>
    <col min="8453" max="8453" width="12.6640625" style="1472" customWidth="1"/>
    <col min="8454" max="8458" width="14.33203125" style="1472" customWidth="1"/>
    <col min="8459" max="8460" width="3.83203125" style="1472" customWidth="1"/>
    <col min="8461" max="8704" width="7.33203125" style="1472"/>
    <col min="8705" max="8705" width="3.33203125" style="1472" customWidth="1"/>
    <col min="8706" max="8706" width="3.83203125" style="1472" customWidth="1"/>
    <col min="8707" max="8707" width="5.83203125" style="1472" customWidth="1"/>
    <col min="8708" max="8708" width="70.5" style="1472" customWidth="1"/>
    <col min="8709" max="8709" width="12.6640625" style="1472" customWidth="1"/>
    <col min="8710" max="8714" width="14.33203125" style="1472" customWidth="1"/>
    <col min="8715" max="8716" width="3.83203125" style="1472" customWidth="1"/>
    <col min="8717" max="8960" width="7.33203125" style="1472"/>
    <col min="8961" max="8961" width="3.33203125" style="1472" customWidth="1"/>
    <col min="8962" max="8962" width="3.83203125" style="1472" customWidth="1"/>
    <col min="8963" max="8963" width="5.83203125" style="1472" customWidth="1"/>
    <col min="8964" max="8964" width="70.5" style="1472" customWidth="1"/>
    <col min="8965" max="8965" width="12.6640625" style="1472" customWidth="1"/>
    <col min="8966" max="8970" width="14.33203125" style="1472" customWidth="1"/>
    <col min="8971" max="8972" width="3.83203125" style="1472" customWidth="1"/>
    <col min="8973" max="9216" width="7.33203125" style="1472"/>
    <col min="9217" max="9217" width="3.33203125" style="1472" customWidth="1"/>
    <col min="9218" max="9218" width="3.83203125" style="1472" customWidth="1"/>
    <col min="9219" max="9219" width="5.83203125" style="1472" customWidth="1"/>
    <col min="9220" max="9220" width="70.5" style="1472" customWidth="1"/>
    <col min="9221" max="9221" width="12.6640625" style="1472" customWidth="1"/>
    <col min="9222" max="9226" width="14.33203125" style="1472" customWidth="1"/>
    <col min="9227" max="9228" width="3.83203125" style="1472" customWidth="1"/>
    <col min="9229" max="9472" width="7.33203125" style="1472"/>
    <col min="9473" max="9473" width="3.33203125" style="1472" customWidth="1"/>
    <col min="9474" max="9474" width="3.83203125" style="1472" customWidth="1"/>
    <col min="9475" max="9475" width="5.83203125" style="1472" customWidth="1"/>
    <col min="9476" max="9476" width="70.5" style="1472" customWidth="1"/>
    <col min="9477" max="9477" width="12.6640625" style="1472" customWidth="1"/>
    <col min="9478" max="9482" width="14.33203125" style="1472" customWidth="1"/>
    <col min="9483" max="9484" width="3.83203125" style="1472" customWidth="1"/>
    <col min="9485" max="9728" width="7.33203125" style="1472"/>
    <col min="9729" max="9729" width="3.33203125" style="1472" customWidth="1"/>
    <col min="9730" max="9730" width="3.83203125" style="1472" customWidth="1"/>
    <col min="9731" max="9731" width="5.83203125" style="1472" customWidth="1"/>
    <col min="9732" max="9732" width="70.5" style="1472" customWidth="1"/>
    <col min="9733" max="9733" width="12.6640625" style="1472" customWidth="1"/>
    <col min="9734" max="9738" width="14.33203125" style="1472" customWidth="1"/>
    <col min="9739" max="9740" width="3.83203125" style="1472" customWidth="1"/>
    <col min="9741" max="9984" width="7.33203125" style="1472"/>
    <col min="9985" max="9985" width="3.33203125" style="1472" customWidth="1"/>
    <col min="9986" max="9986" width="3.83203125" style="1472" customWidth="1"/>
    <col min="9987" max="9987" width="5.83203125" style="1472" customWidth="1"/>
    <col min="9988" max="9988" width="70.5" style="1472" customWidth="1"/>
    <col min="9989" max="9989" width="12.6640625" style="1472" customWidth="1"/>
    <col min="9990" max="9994" width="14.33203125" style="1472" customWidth="1"/>
    <col min="9995" max="9996" width="3.83203125" style="1472" customWidth="1"/>
    <col min="9997" max="10240" width="7.33203125" style="1472"/>
    <col min="10241" max="10241" width="3.33203125" style="1472" customWidth="1"/>
    <col min="10242" max="10242" width="3.83203125" style="1472" customWidth="1"/>
    <col min="10243" max="10243" width="5.83203125" style="1472" customWidth="1"/>
    <col min="10244" max="10244" width="70.5" style="1472" customWidth="1"/>
    <col min="10245" max="10245" width="12.6640625" style="1472" customWidth="1"/>
    <col min="10246" max="10250" width="14.33203125" style="1472" customWidth="1"/>
    <col min="10251" max="10252" width="3.83203125" style="1472" customWidth="1"/>
    <col min="10253" max="10496" width="7.33203125" style="1472"/>
    <col min="10497" max="10497" width="3.33203125" style="1472" customWidth="1"/>
    <col min="10498" max="10498" width="3.83203125" style="1472" customWidth="1"/>
    <col min="10499" max="10499" width="5.83203125" style="1472" customWidth="1"/>
    <col min="10500" max="10500" width="70.5" style="1472" customWidth="1"/>
    <col min="10501" max="10501" width="12.6640625" style="1472" customWidth="1"/>
    <col min="10502" max="10506" width="14.33203125" style="1472" customWidth="1"/>
    <col min="10507" max="10508" width="3.83203125" style="1472" customWidth="1"/>
    <col min="10509" max="10752" width="7.33203125" style="1472"/>
    <col min="10753" max="10753" width="3.33203125" style="1472" customWidth="1"/>
    <col min="10754" max="10754" width="3.83203125" style="1472" customWidth="1"/>
    <col min="10755" max="10755" width="5.83203125" style="1472" customWidth="1"/>
    <col min="10756" max="10756" width="70.5" style="1472" customWidth="1"/>
    <col min="10757" max="10757" width="12.6640625" style="1472" customWidth="1"/>
    <col min="10758" max="10762" width="14.33203125" style="1472" customWidth="1"/>
    <col min="10763" max="10764" width="3.83203125" style="1472" customWidth="1"/>
    <col min="10765" max="11008" width="7.33203125" style="1472"/>
    <col min="11009" max="11009" width="3.33203125" style="1472" customWidth="1"/>
    <col min="11010" max="11010" width="3.83203125" style="1472" customWidth="1"/>
    <col min="11011" max="11011" width="5.83203125" style="1472" customWidth="1"/>
    <col min="11012" max="11012" width="70.5" style="1472" customWidth="1"/>
    <col min="11013" max="11013" width="12.6640625" style="1472" customWidth="1"/>
    <col min="11014" max="11018" width="14.33203125" style="1472" customWidth="1"/>
    <col min="11019" max="11020" width="3.83203125" style="1472" customWidth="1"/>
    <col min="11021" max="11264" width="7.33203125" style="1472"/>
    <col min="11265" max="11265" width="3.33203125" style="1472" customWidth="1"/>
    <col min="11266" max="11266" width="3.83203125" style="1472" customWidth="1"/>
    <col min="11267" max="11267" width="5.83203125" style="1472" customWidth="1"/>
    <col min="11268" max="11268" width="70.5" style="1472" customWidth="1"/>
    <col min="11269" max="11269" width="12.6640625" style="1472" customWidth="1"/>
    <col min="11270" max="11274" width="14.33203125" style="1472" customWidth="1"/>
    <col min="11275" max="11276" width="3.83203125" style="1472" customWidth="1"/>
    <col min="11277" max="11520" width="7.33203125" style="1472"/>
    <col min="11521" max="11521" width="3.33203125" style="1472" customWidth="1"/>
    <col min="11522" max="11522" width="3.83203125" style="1472" customWidth="1"/>
    <col min="11523" max="11523" width="5.83203125" style="1472" customWidth="1"/>
    <col min="11524" max="11524" width="70.5" style="1472" customWidth="1"/>
    <col min="11525" max="11525" width="12.6640625" style="1472" customWidth="1"/>
    <col min="11526" max="11530" width="14.33203125" style="1472" customWidth="1"/>
    <col min="11531" max="11532" width="3.83203125" style="1472" customWidth="1"/>
    <col min="11533" max="11776" width="7.33203125" style="1472"/>
    <col min="11777" max="11777" width="3.33203125" style="1472" customWidth="1"/>
    <col min="11778" max="11778" width="3.83203125" style="1472" customWidth="1"/>
    <col min="11779" max="11779" width="5.83203125" style="1472" customWidth="1"/>
    <col min="11780" max="11780" width="70.5" style="1472" customWidth="1"/>
    <col min="11781" max="11781" width="12.6640625" style="1472" customWidth="1"/>
    <col min="11782" max="11786" width="14.33203125" style="1472" customWidth="1"/>
    <col min="11787" max="11788" width="3.83203125" style="1472" customWidth="1"/>
    <col min="11789" max="12032" width="7.33203125" style="1472"/>
    <col min="12033" max="12033" width="3.33203125" style="1472" customWidth="1"/>
    <col min="12034" max="12034" width="3.83203125" style="1472" customWidth="1"/>
    <col min="12035" max="12035" width="5.83203125" style="1472" customWidth="1"/>
    <col min="12036" max="12036" width="70.5" style="1472" customWidth="1"/>
    <col min="12037" max="12037" width="12.6640625" style="1472" customWidth="1"/>
    <col min="12038" max="12042" width="14.33203125" style="1472" customWidth="1"/>
    <col min="12043" max="12044" width="3.83203125" style="1472" customWidth="1"/>
    <col min="12045" max="12288" width="7.33203125" style="1472"/>
    <col min="12289" max="12289" width="3.33203125" style="1472" customWidth="1"/>
    <col min="12290" max="12290" width="3.83203125" style="1472" customWidth="1"/>
    <col min="12291" max="12291" width="5.83203125" style="1472" customWidth="1"/>
    <col min="12292" max="12292" width="70.5" style="1472" customWidth="1"/>
    <col min="12293" max="12293" width="12.6640625" style="1472" customWidth="1"/>
    <col min="12294" max="12298" width="14.33203125" style="1472" customWidth="1"/>
    <col min="12299" max="12300" width="3.83203125" style="1472" customWidth="1"/>
    <col min="12301" max="12544" width="7.33203125" style="1472"/>
    <col min="12545" max="12545" width="3.33203125" style="1472" customWidth="1"/>
    <col min="12546" max="12546" width="3.83203125" style="1472" customWidth="1"/>
    <col min="12547" max="12547" width="5.83203125" style="1472" customWidth="1"/>
    <col min="12548" max="12548" width="70.5" style="1472" customWidth="1"/>
    <col min="12549" max="12549" width="12.6640625" style="1472" customWidth="1"/>
    <col min="12550" max="12554" width="14.33203125" style="1472" customWidth="1"/>
    <col min="12555" max="12556" width="3.83203125" style="1472" customWidth="1"/>
    <col min="12557" max="12800" width="7.33203125" style="1472"/>
    <col min="12801" max="12801" width="3.33203125" style="1472" customWidth="1"/>
    <col min="12802" max="12802" width="3.83203125" style="1472" customWidth="1"/>
    <col min="12803" max="12803" width="5.83203125" style="1472" customWidth="1"/>
    <col min="12804" max="12804" width="70.5" style="1472" customWidth="1"/>
    <col min="12805" max="12805" width="12.6640625" style="1472" customWidth="1"/>
    <col min="12806" max="12810" width="14.33203125" style="1472" customWidth="1"/>
    <col min="12811" max="12812" width="3.83203125" style="1472" customWidth="1"/>
    <col min="12813" max="13056" width="7.33203125" style="1472"/>
    <col min="13057" max="13057" width="3.33203125" style="1472" customWidth="1"/>
    <col min="13058" max="13058" width="3.83203125" style="1472" customWidth="1"/>
    <col min="13059" max="13059" width="5.83203125" style="1472" customWidth="1"/>
    <col min="13060" max="13060" width="70.5" style="1472" customWidth="1"/>
    <col min="13061" max="13061" width="12.6640625" style="1472" customWidth="1"/>
    <col min="13062" max="13066" width="14.33203125" style="1472" customWidth="1"/>
    <col min="13067" max="13068" width="3.83203125" style="1472" customWidth="1"/>
    <col min="13069" max="13312" width="7.33203125" style="1472"/>
    <col min="13313" max="13313" width="3.33203125" style="1472" customWidth="1"/>
    <col min="13314" max="13314" width="3.83203125" style="1472" customWidth="1"/>
    <col min="13315" max="13315" width="5.83203125" style="1472" customWidth="1"/>
    <col min="13316" max="13316" width="70.5" style="1472" customWidth="1"/>
    <col min="13317" max="13317" width="12.6640625" style="1472" customWidth="1"/>
    <col min="13318" max="13322" width="14.33203125" style="1472" customWidth="1"/>
    <col min="13323" max="13324" width="3.83203125" style="1472" customWidth="1"/>
    <col min="13325" max="13568" width="7.33203125" style="1472"/>
    <col min="13569" max="13569" width="3.33203125" style="1472" customWidth="1"/>
    <col min="13570" max="13570" width="3.83203125" style="1472" customWidth="1"/>
    <col min="13571" max="13571" width="5.83203125" style="1472" customWidth="1"/>
    <col min="13572" max="13572" width="70.5" style="1472" customWidth="1"/>
    <col min="13573" max="13573" width="12.6640625" style="1472" customWidth="1"/>
    <col min="13574" max="13578" width="14.33203125" style="1472" customWidth="1"/>
    <col min="13579" max="13580" width="3.83203125" style="1472" customWidth="1"/>
    <col min="13581" max="13824" width="7.33203125" style="1472"/>
    <col min="13825" max="13825" width="3.33203125" style="1472" customWidth="1"/>
    <col min="13826" max="13826" width="3.83203125" style="1472" customWidth="1"/>
    <col min="13827" max="13827" width="5.83203125" style="1472" customWidth="1"/>
    <col min="13828" max="13828" width="70.5" style="1472" customWidth="1"/>
    <col min="13829" max="13829" width="12.6640625" style="1472" customWidth="1"/>
    <col min="13830" max="13834" width="14.33203125" style="1472" customWidth="1"/>
    <col min="13835" max="13836" width="3.83203125" style="1472" customWidth="1"/>
    <col min="13837" max="14080" width="7.33203125" style="1472"/>
    <col min="14081" max="14081" width="3.33203125" style="1472" customWidth="1"/>
    <col min="14082" max="14082" width="3.83203125" style="1472" customWidth="1"/>
    <col min="14083" max="14083" width="5.83203125" style="1472" customWidth="1"/>
    <col min="14084" max="14084" width="70.5" style="1472" customWidth="1"/>
    <col min="14085" max="14085" width="12.6640625" style="1472" customWidth="1"/>
    <col min="14086" max="14090" width="14.33203125" style="1472" customWidth="1"/>
    <col min="14091" max="14092" width="3.83203125" style="1472" customWidth="1"/>
    <col min="14093" max="14336" width="7.33203125" style="1472"/>
    <col min="14337" max="14337" width="3.33203125" style="1472" customWidth="1"/>
    <col min="14338" max="14338" width="3.83203125" style="1472" customWidth="1"/>
    <col min="14339" max="14339" width="5.83203125" style="1472" customWidth="1"/>
    <col min="14340" max="14340" width="70.5" style="1472" customWidth="1"/>
    <col min="14341" max="14341" width="12.6640625" style="1472" customWidth="1"/>
    <col min="14342" max="14346" width="14.33203125" style="1472" customWidth="1"/>
    <col min="14347" max="14348" width="3.83203125" style="1472" customWidth="1"/>
    <col min="14349" max="14592" width="7.33203125" style="1472"/>
    <col min="14593" max="14593" width="3.33203125" style="1472" customWidth="1"/>
    <col min="14594" max="14594" width="3.83203125" style="1472" customWidth="1"/>
    <col min="14595" max="14595" width="5.83203125" style="1472" customWidth="1"/>
    <col min="14596" max="14596" width="70.5" style="1472" customWidth="1"/>
    <col min="14597" max="14597" width="12.6640625" style="1472" customWidth="1"/>
    <col min="14598" max="14602" width="14.33203125" style="1472" customWidth="1"/>
    <col min="14603" max="14604" width="3.83203125" style="1472" customWidth="1"/>
    <col min="14605" max="14848" width="7.33203125" style="1472"/>
    <col min="14849" max="14849" width="3.33203125" style="1472" customWidth="1"/>
    <col min="14850" max="14850" width="3.83203125" style="1472" customWidth="1"/>
    <col min="14851" max="14851" width="5.83203125" style="1472" customWidth="1"/>
    <col min="14852" max="14852" width="70.5" style="1472" customWidth="1"/>
    <col min="14853" max="14853" width="12.6640625" style="1472" customWidth="1"/>
    <col min="14854" max="14858" width="14.33203125" style="1472" customWidth="1"/>
    <col min="14859" max="14860" width="3.83203125" style="1472" customWidth="1"/>
    <col min="14861" max="15104" width="7.33203125" style="1472"/>
    <col min="15105" max="15105" width="3.33203125" style="1472" customWidth="1"/>
    <col min="15106" max="15106" width="3.83203125" style="1472" customWidth="1"/>
    <col min="15107" max="15107" width="5.83203125" style="1472" customWidth="1"/>
    <col min="15108" max="15108" width="70.5" style="1472" customWidth="1"/>
    <col min="15109" max="15109" width="12.6640625" style="1472" customWidth="1"/>
    <col min="15110" max="15114" width="14.33203125" style="1472" customWidth="1"/>
    <col min="15115" max="15116" width="3.83203125" style="1472" customWidth="1"/>
    <col min="15117" max="15360" width="7.33203125" style="1472"/>
    <col min="15361" max="15361" width="3.33203125" style="1472" customWidth="1"/>
    <col min="15362" max="15362" width="3.83203125" style="1472" customWidth="1"/>
    <col min="15363" max="15363" width="5.83203125" style="1472" customWidth="1"/>
    <col min="15364" max="15364" width="70.5" style="1472" customWidth="1"/>
    <col min="15365" max="15365" width="12.6640625" style="1472" customWidth="1"/>
    <col min="15366" max="15370" width="14.33203125" style="1472" customWidth="1"/>
    <col min="15371" max="15372" width="3.83203125" style="1472" customWidth="1"/>
    <col min="15373" max="15616" width="7.33203125" style="1472"/>
    <col min="15617" max="15617" width="3.33203125" style="1472" customWidth="1"/>
    <col min="15618" max="15618" width="3.83203125" style="1472" customWidth="1"/>
    <col min="15619" max="15619" width="5.83203125" style="1472" customWidth="1"/>
    <col min="15620" max="15620" width="70.5" style="1472" customWidth="1"/>
    <col min="15621" max="15621" width="12.6640625" style="1472" customWidth="1"/>
    <col min="15622" max="15626" width="14.33203125" style="1472" customWidth="1"/>
    <col min="15627" max="15628" width="3.83203125" style="1472" customWidth="1"/>
    <col min="15629" max="15872" width="7.33203125" style="1472"/>
    <col min="15873" max="15873" width="3.33203125" style="1472" customWidth="1"/>
    <col min="15874" max="15874" width="3.83203125" style="1472" customWidth="1"/>
    <col min="15875" max="15875" width="5.83203125" style="1472" customWidth="1"/>
    <col min="15876" max="15876" width="70.5" style="1472" customWidth="1"/>
    <col min="15877" max="15877" width="12.6640625" style="1472" customWidth="1"/>
    <col min="15878" max="15882" width="14.33203125" style="1472" customWidth="1"/>
    <col min="15883" max="15884" width="3.83203125" style="1472" customWidth="1"/>
    <col min="15885" max="16128" width="7.33203125" style="1472"/>
    <col min="16129" max="16129" width="3.33203125" style="1472" customWidth="1"/>
    <col min="16130" max="16130" width="3.83203125" style="1472" customWidth="1"/>
    <col min="16131" max="16131" width="5.83203125" style="1472" customWidth="1"/>
    <col min="16132" max="16132" width="70.5" style="1472" customWidth="1"/>
    <col min="16133" max="16133" width="12.6640625" style="1472" customWidth="1"/>
    <col min="16134" max="16138" width="14.33203125" style="1472" customWidth="1"/>
    <col min="16139" max="16140" width="3.83203125" style="1472" customWidth="1"/>
    <col min="16141" max="16384" width="7.33203125" style="1472"/>
  </cols>
  <sheetData>
    <row r="1" spans="1:255" ht="31.5" customHeight="1">
      <c r="A1" s="4146" t="s">
        <v>166</v>
      </c>
      <c r="B1" s="1469" t="s">
        <v>2130</v>
      </c>
      <c r="C1" s="1470"/>
      <c r="D1" s="1470"/>
      <c r="E1" s="1470"/>
      <c r="F1" s="1470"/>
      <c r="G1" s="1470"/>
      <c r="H1" s="1470"/>
      <c r="I1" s="1470"/>
      <c r="J1" s="1470"/>
      <c r="K1" s="1471"/>
      <c r="L1" s="4147" t="s">
        <v>2131</v>
      </c>
    </row>
    <row r="2" spans="1:255" ht="10.5" customHeight="1">
      <c r="A2" s="4146"/>
      <c r="B2" s="1473" t="s">
        <v>710</v>
      </c>
      <c r="C2" s="1474"/>
      <c r="D2" s="1474"/>
      <c r="E2" s="1474"/>
      <c r="F2" s="1474"/>
      <c r="G2" s="1474"/>
      <c r="H2" s="1474"/>
      <c r="I2" s="1474"/>
      <c r="J2" s="1474"/>
      <c r="K2" s="1475"/>
      <c r="L2" s="4147"/>
      <c r="M2" s="1476"/>
      <c r="N2" s="1476"/>
      <c r="O2" s="1476"/>
      <c r="P2" s="1476"/>
      <c r="Q2" s="1476"/>
      <c r="R2" s="1476"/>
      <c r="S2" s="1476"/>
      <c r="T2" s="1476"/>
      <c r="U2" s="1476"/>
      <c r="V2" s="1476"/>
      <c r="W2" s="1476"/>
      <c r="X2" s="1476"/>
      <c r="Y2" s="1476"/>
      <c r="Z2" s="1476"/>
      <c r="AA2" s="1476"/>
      <c r="AB2" s="1476"/>
      <c r="AC2" s="1476"/>
      <c r="AD2" s="1476"/>
      <c r="AE2" s="1476"/>
      <c r="AF2" s="1476"/>
      <c r="AG2" s="1476"/>
      <c r="AH2" s="1476"/>
      <c r="AI2" s="1476"/>
      <c r="AJ2" s="1476"/>
      <c r="AK2" s="1476"/>
      <c r="AL2" s="1476"/>
      <c r="AM2" s="1476"/>
      <c r="AN2" s="1476"/>
      <c r="AO2" s="1476"/>
      <c r="AP2" s="1476"/>
      <c r="AQ2" s="1476"/>
      <c r="AR2" s="1476"/>
      <c r="AS2" s="1476"/>
      <c r="AT2" s="1476"/>
      <c r="AU2" s="1476"/>
      <c r="AV2" s="1476"/>
      <c r="AW2" s="1476"/>
      <c r="AX2" s="1476"/>
      <c r="AY2" s="1476"/>
      <c r="AZ2" s="1476"/>
      <c r="BA2" s="1476"/>
      <c r="BB2" s="1476"/>
      <c r="BC2" s="1476"/>
      <c r="BD2" s="1476"/>
      <c r="BE2" s="1476"/>
      <c r="BF2" s="1476"/>
      <c r="BG2" s="1476"/>
      <c r="BH2" s="1476"/>
      <c r="BI2" s="1476"/>
      <c r="BJ2" s="1476"/>
      <c r="BK2" s="1476"/>
      <c r="BL2" s="1476"/>
      <c r="BM2" s="1476"/>
      <c r="BN2" s="1476"/>
      <c r="BO2" s="1476"/>
      <c r="BP2" s="1476"/>
      <c r="BQ2" s="1476"/>
      <c r="BR2" s="1476"/>
      <c r="BS2" s="1476"/>
      <c r="BT2" s="1476"/>
      <c r="BU2" s="1476"/>
      <c r="BV2" s="1476"/>
      <c r="BW2" s="1476"/>
      <c r="BX2" s="1476"/>
      <c r="BY2" s="1476"/>
      <c r="BZ2" s="1476"/>
      <c r="CA2" s="1476"/>
      <c r="CB2" s="1476"/>
      <c r="CC2" s="1476"/>
      <c r="CD2" s="1476"/>
      <c r="CE2" s="1476"/>
      <c r="CF2" s="1476"/>
      <c r="CG2" s="1476"/>
      <c r="CH2" s="1476"/>
      <c r="CI2" s="1476"/>
      <c r="CJ2" s="1476"/>
      <c r="CK2" s="1476"/>
      <c r="CL2" s="1476"/>
      <c r="CM2" s="1476"/>
      <c r="CN2" s="1476"/>
      <c r="CO2" s="1476"/>
      <c r="CP2" s="1476"/>
      <c r="CQ2" s="1476"/>
      <c r="CR2" s="1476"/>
      <c r="CS2" s="1476"/>
      <c r="CT2" s="1476"/>
      <c r="CU2" s="1476"/>
      <c r="CV2" s="1476"/>
      <c r="CW2" s="1476"/>
      <c r="CX2" s="1476"/>
      <c r="CY2" s="1476"/>
      <c r="CZ2" s="1476"/>
      <c r="DA2" s="1476"/>
      <c r="DB2" s="1476"/>
      <c r="DC2" s="1476"/>
      <c r="DD2" s="1476"/>
      <c r="DE2" s="1476"/>
      <c r="DF2" s="1476"/>
      <c r="DG2" s="1476"/>
      <c r="DH2" s="1476"/>
      <c r="DI2" s="1476"/>
      <c r="DJ2" s="1476"/>
      <c r="DK2" s="1476"/>
      <c r="DL2" s="1476"/>
      <c r="DM2" s="1476"/>
      <c r="DN2" s="1476"/>
      <c r="DO2" s="1476"/>
      <c r="DP2" s="1476"/>
      <c r="DQ2" s="1476"/>
      <c r="DR2" s="1476"/>
      <c r="DS2" s="1476"/>
      <c r="DT2" s="1476"/>
      <c r="DU2" s="1476"/>
      <c r="DV2" s="1476"/>
      <c r="DW2" s="1476"/>
      <c r="DX2" s="1476"/>
      <c r="DY2" s="1476"/>
      <c r="DZ2" s="1476"/>
      <c r="EA2" s="1476"/>
      <c r="EB2" s="1476"/>
      <c r="EC2" s="1476"/>
      <c r="ED2" s="1476"/>
      <c r="EE2" s="1476"/>
      <c r="EF2" s="1476"/>
      <c r="EG2" s="1476"/>
      <c r="EH2" s="1476"/>
      <c r="EI2" s="1476"/>
      <c r="EJ2" s="1476"/>
      <c r="EK2" s="1476"/>
      <c r="EL2" s="1476"/>
      <c r="EM2" s="1476"/>
      <c r="EN2" s="1476"/>
      <c r="EO2" s="1476"/>
      <c r="EP2" s="1476"/>
      <c r="EQ2" s="1476"/>
      <c r="ER2" s="1476"/>
      <c r="ES2" s="1476"/>
      <c r="ET2" s="1476"/>
      <c r="EU2" s="1476"/>
      <c r="EV2" s="1476"/>
      <c r="EW2" s="1476"/>
      <c r="EX2" s="1476"/>
      <c r="EY2" s="1476"/>
      <c r="EZ2" s="1476"/>
      <c r="FA2" s="1476"/>
      <c r="FB2" s="1476"/>
      <c r="FC2" s="1476"/>
      <c r="FD2" s="1476"/>
      <c r="FE2" s="1476"/>
      <c r="FF2" s="1476"/>
      <c r="FG2" s="1476"/>
      <c r="FH2" s="1476"/>
      <c r="FI2" s="1476"/>
      <c r="FJ2" s="1476"/>
      <c r="FK2" s="1476"/>
      <c r="FL2" s="1476"/>
      <c r="FM2" s="1476"/>
      <c r="FN2" s="1476"/>
      <c r="FO2" s="1476"/>
      <c r="FP2" s="1476"/>
      <c r="FQ2" s="1476"/>
      <c r="FR2" s="1476"/>
      <c r="FS2" s="1476"/>
      <c r="FT2" s="1476"/>
      <c r="FU2" s="1476"/>
      <c r="FV2" s="1476"/>
      <c r="FW2" s="1476"/>
      <c r="FX2" s="1476"/>
      <c r="FY2" s="1476"/>
      <c r="FZ2" s="1476"/>
      <c r="GA2" s="1476"/>
      <c r="GB2" s="1476"/>
      <c r="GC2" s="1476"/>
      <c r="GD2" s="1476"/>
      <c r="GE2" s="1476"/>
      <c r="GF2" s="1476"/>
      <c r="GG2" s="1476"/>
      <c r="GH2" s="1476"/>
      <c r="GI2" s="1476"/>
      <c r="GJ2" s="1476"/>
      <c r="GK2" s="1476"/>
      <c r="GL2" s="1476"/>
      <c r="GM2" s="1476"/>
      <c r="GN2" s="1476"/>
      <c r="GO2" s="1476"/>
      <c r="GP2" s="1476"/>
      <c r="GQ2" s="1476"/>
      <c r="GR2" s="1476"/>
      <c r="GS2" s="1476"/>
      <c r="GT2" s="1476"/>
      <c r="GU2" s="1476"/>
      <c r="GV2" s="1476"/>
      <c r="GW2" s="1476"/>
      <c r="GX2" s="1476"/>
      <c r="GY2" s="1476"/>
      <c r="GZ2" s="1476"/>
      <c r="HA2" s="1476"/>
      <c r="HB2" s="1476"/>
      <c r="HC2" s="1476"/>
      <c r="HD2" s="1476"/>
      <c r="HE2" s="1476"/>
      <c r="HF2" s="1476"/>
      <c r="HG2" s="1476"/>
      <c r="HH2" s="1476"/>
      <c r="HI2" s="1476"/>
      <c r="HJ2" s="1476"/>
      <c r="HK2" s="1476"/>
      <c r="HL2" s="1476"/>
      <c r="HM2" s="1476"/>
      <c r="HN2" s="1476"/>
      <c r="HO2" s="1476"/>
      <c r="HP2" s="1476"/>
      <c r="HQ2" s="1476"/>
      <c r="HR2" s="1476"/>
      <c r="HS2" s="1476"/>
      <c r="HT2" s="1476"/>
      <c r="HU2" s="1476"/>
      <c r="HV2" s="1476"/>
      <c r="HW2" s="1476"/>
      <c r="HX2" s="1476"/>
      <c r="HY2" s="1476"/>
      <c r="HZ2" s="1476"/>
      <c r="IA2" s="1476"/>
      <c r="IB2" s="1476"/>
      <c r="IC2" s="1476"/>
      <c r="ID2" s="1476"/>
      <c r="IE2" s="1476"/>
      <c r="IF2" s="1476"/>
      <c r="IG2" s="1476"/>
      <c r="IH2" s="1476"/>
      <c r="II2" s="1476"/>
      <c r="IJ2" s="1476"/>
      <c r="IK2" s="1476"/>
      <c r="IL2" s="1476"/>
      <c r="IM2" s="1476"/>
      <c r="IN2" s="1476"/>
      <c r="IO2" s="1476"/>
      <c r="IP2" s="1476"/>
      <c r="IQ2" s="1476"/>
      <c r="IR2" s="1476"/>
      <c r="IS2" s="1476"/>
      <c r="IT2" s="1476"/>
      <c r="IU2" s="1476"/>
    </row>
    <row r="3" spans="1:255" ht="10.5" customHeight="1">
      <c r="A3" s="4146"/>
      <c r="B3" s="1477"/>
      <c r="C3" s="1476"/>
      <c r="D3" s="1476"/>
      <c r="E3" s="1476"/>
      <c r="F3" s="1476"/>
      <c r="G3" s="1476"/>
      <c r="H3" s="1476"/>
      <c r="I3" s="1476"/>
      <c r="J3" s="1476"/>
      <c r="K3" s="1478"/>
      <c r="L3" s="4147"/>
      <c r="M3" s="1476"/>
      <c r="N3" s="1476"/>
      <c r="O3" s="1476"/>
      <c r="P3" s="1476"/>
      <c r="Q3" s="1476"/>
      <c r="R3" s="1476"/>
      <c r="S3" s="1476"/>
      <c r="T3" s="1476"/>
      <c r="U3" s="1476"/>
      <c r="V3" s="1476"/>
      <c r="W3" s="1476"/>
      <c r="X3" s="1476"/>
      <c r="Y3" s="1476"/>
      <c r="Z3" s="1476"/>
      <c r="AA3" s="1476"/>
      <c r="AB3" s="1476"/>
      <c r="AC3" s="1476"/>
      <c r="AD3" s="1476"/>
      <c r="AE3" s="1476"/>
      <c r="AF3" s="1476"/>
      <c r="AG3" s="1476"/>
      <c r="AH3" s="1476"/>
      <c r="AI3" s="1476"/>
      <c r="AJ3" s="1476"/>
      <c r="AK3" s="1476"/>
      <c r="AL3" s="1476"/>
      <c r="AM3" s="1476"/>
      <c r="AN3" s="1476"/>
      <c r="AO3" s="1476"/>
      <c r="AP3" s="1476"/>
      <c r="AQ3" s="1476"/>
      <c r="AR3" s="1476"/>
      <c r="AS3" s="1476"/>
      <c r="AT3" s="1476"/>
      <c r="AU3" s="1476"/>
      <c r="AV3" s="1476"/>
      <c r="AW3" s="1476"/>
      <c r="AX3" s="1476"/>
      <c r="AY3" s="1476"/>
      <c r="AZ3" s="1476"/>
      <c r="BA3" s="1476"/>
      <c r="BB3" s="1476"/>
      <c r="BC3" s="1476"/>
      <c r="BD3" s="1476"/>
      <c r="BE3" s="1476"/>
      <c r="BF3" s="1476"/>
      <c r="BG3" s="1476"/>
      <c r="BH3" s="1476"/>
      <c r="BI3" s="1476"/>
      <c r="BJ3" s="1476"/>
      <c r="BK3" s="1476"/>
      <c r="BL3" s="1476"/>
      <c r="BM3" s="1476"/>
      <c r="BN3" s="1476"/>
      <c r="BO3" s="1476"/>
      <c r="BP3" s="1476"/>
      <c r="BQ3" s="1476"/>
      <c r="BR3" s="1476"/>
      <c r="BS3" s="1476"/>
      <c r="BT3" s="1476"/>
      <c r="BU3" s="1476"/>
      <c r="BV3" s="1476"/>
      <c r="BW3" s="1476"/>
      <c r="BX3" s="1476"/>
      <c r="BY3" s="1476"/>
      <c r="BZ3" s="1476"/>
      <c r="CA3" s="1476"/>
      <c r="CB3" s="1476"/>
      <c r="CC3" s="1476"/>
      <c r="CD3" s="1476"/>
      <c r="CE3" s="1476"/>
      <c r="CF3" s="1476"/>
      <c r="CG3" s="1476"/>
      <c r="CH3" s="1476"/>
      <c r="CI3" s="1476"/>
      <c r="CJ3" s="1476"/>
      <c r="CK3" s="1476"/>
      <c r="CL3" s="1476"/>
      <c r="CM3" s="1476"/>
      <c r="CN3" s="1476"/>
      <c r="CO3" s="1476"/>
      <c r="CP3" s="1476"/>
      <c r="CQ3" s="1476"/>
      <c r="CR3" s="1476"/>
      <c r="CS3" s="1476"/>
      <c r="CT3" s="1476"/>
      <c r="CU3" s="1476"/>
      <c r="CV3" s="1476"/>
      <c r="CW3" s="1476"/>
      <c r="CX3" s="1476"/>
      <c r="CY3" s="1476"/>
      <c r="CZ3" s="1476"/>
      <c r="DA3" s="1476"/>
      <c r="DB3" s="1476"/>
      <c r="DC3" s="1476"/>
      <c r="DD3" s="1476"/>
      <c r="DE3" s="1476"/>
      <c r="DF3" s="1476"/>
      <c r="DG3" s="1476"/>
      <c r="DH3" s="1476"/>
      <c r="DI3" s="1476"/>
      <c r="DJ3" s="1476"/>
      <c r="DK3" s="1476"/>
      <c r="DL3" s="1476"/>
      <c r="DM3" s="1476"/>
      <c r="DN3" s="1476"/>
      <c r="DO3" s="1476"/>
      <c r="DP3" s="1476"/>
      <c r="DQ3" s="1476"/>
      <c r="DR3" s="1476"/>
      <c r="DS3" s="1476"/>
      <c r="DT3" s="1476"/>
      <c r="DU3" s="1476"/>
      <c r="DV3" s="1476"/>
      <c r="DW3" s="1476"/>
      <c r="DX3" s="1476"/>
      <c r="DY3" s="1476"/>
      <c r="DZ3" s="1476"/>
      <c r="EA3" s="1476"/>
      <c r="EB3" s="1476"/>
      <c r="EC3" s="1476"/>
      <c r="ED3" s="1476"/>
      <c r="EE3" s="1476"/>
      <c r="EF3" s="1476"/>
      <c r="EG3" s="1476"/>
      <c r="EH3" s="1476"/>
      <c r="EI3" s="1476"/>
      <c r="EJ3" s="1476"/>
      <c r="EK3" s="1476"/>
      <c r="EL3" s="1476"/>
      <c r="EM3" s="1476"/>
      <c r="EN3" s="1476"/>
      <c r="EO3" s="1476"/>
      <c r="EP3" s="1476"/>
      <c r="EQ3" s="1476"/>
      <c r="ER3" s="1476"/>
      <c r="ES3" s="1476"/>
      <c r="ET3" s="1476"/>
      <c r="EU3" s="1476"/>
      <c r="EV3" s="1476"/>
      <c r="EW3" s="1476"/>
      <c r="EX3" s="1476"/>
      <c r="EY3" s="1476"/>
      <c r="EZ3" s="1476"/>
      <c r="FA3" s="1476"/>
      <c r="FB3" s="1476"/>
      <c r="FC3" s="1476"/>
      <c r="FD3" s="1476"/>
      <c r="FE3" s="1476"/>
      <c r="FF3" s="1476"/>
      <c r="FG3" s="1476"/>
      <c r="FH3" s="1476"/>
      <c r="FI3" s="1476"/>
      <c r="FJ3" s="1476"/>
      <c r="FK3" s="1476"/>
      <c r="FL3" s="1476"/>
      <c r="FM3" s="1476"/>
      <c r="FN3" s="1476"/>
      <c r="FO3" s="1476"/>
      <c r="FP3" s="1476"/>
      <c r="FQ3" s="1476"/>
      <c r="FR3" s="1476"/>
      <c r="FS3" s="1476"/>
      <c r="FT3" s="1476"/>
      <c r="FU3" s="1476"/>
      <c r="FV3" s="1476"/>
      <c r="FW3" s="1476"/>
      <c r="FX3" s="1476"/>
      <c r="FY3" s="1476"/>
      <c r="FZ3" s="1476"/>
      <c r="GA3" s="1476"/>
      <c r="GB3" s="1476"/>
      <c r="GC3" s="1476"/>
      <c r="GD3" s="1476"/>
      <c r="GE3" s="1476"/>
      <c r="GF3" s="1476"/>
      <c r="GG3" s="1476"/>
      <c r="GH3" s="1476"/>
      <c r="GI3" s="1476"/>
      <c r="GJ3" s="1476"/>
      <c r="GK3" s="1476"/>
      <c r="GL3" s="1476"/>
      <c r="GM3" s="1476"/>
      <c r="GN3" s="1476"/>
      <c r="GO3" s="1476"/>
      <c r="GP3" s="1476"/>
      <c r="GQ3" s="1476"/>
      <c r="GR3" s="1476"/>
      <c r="GS3" s="1476"/>
      <c r="GT3" s="1476"/>
      <c r="GU3" s="1476"/>
      <c r="GV3" s="1476"/>
      <c r="GW3" s="1476"/>
      <c r="GX3" s="1476"/>
      <c r="GY3" s="1476"/>
      <c r="GZ3" s="1476"/>
      <c r="HA3" s="1476"/>
      <c r="HB3" s="1476"/>
      <c r="HC3" s="1476"/>
      <c r="HD3" s="1476"/>
      <c r="HE3" s="1476"/>
      <c r="HF3" s="1476"/>
      <c r="HG3" s="1476"/>
      <c r="HH3" s="1476"/>
      <c r="HI3" s="1476"/>
      <c r="HJ3" s="1476"/>
      <c r="HK3" s="1476"/>
      <c r="HL3" s="1476"/>
      <c r="HM3" s="1476"/>
      <c r="HN3" s="1476"/>
      <c r="HO3" s="1476"/>
      <c r="HP3" s="1476"/>
      <c r="HQ3" s="1476"/>
      <c r="HR3" s="1476"/>
      <c r="HS3" s="1476"/>
      <c r="HT3" s="1476"/>
      <c r="HU3" s="1476"/>
      <c r="HV3" s="1476"/>
      <c r="HW3" s="1476"/>
      <c r="HX3" s="1476"/>
      <c r="HY3" s="1476"/>
      <c r="HZ3" s="1476"/>
      <c r="IA3" s="1476"/>
      <c r="IB3" s="1476"/>
      <c r="IC3" s="1476"/>
      <c r="ID3" s="1476"/>
      <c r="IE3" s="1476"/>
      <c r="IF3" s="1476"/>
      <c r="IG3" s="1476"/>
      <c r="IH3" s="1476"/>
      <c r="II3" s="1476"/>
      <c r="IJ3" s="1476"/>
      <c r="IK3" s="1476"/>
      <c r="IL3" s="1476"/>
      <c r="IM3" s="1476"/>
      <c r="IN3" s="1476"/>
      <c r="IO3" s="1476"/>
      <c r="IP3" s="1476"/>
      <c r="IQ3" s="1476"/>
      <c r="IR3" s="1476"/>
      <c r="IS3" s="1476"/>
      <c r="IT3" s="1476"/>
      <c r="IU3" s="1476"/>
    </row>
    <row r="4" spans="1:255" ht="10.5" customHeight="1">
      <c r="A4" s="4146"/>
      <c r="B4" s="1479" t="s">
        <v>386</v>
      </c>
      <c r="C4" s="1476" t="s">
        <v>2117</v>
      </c>
      <c r="D4" s="1476"/>
      <c r="E4" s="1476"/>
      <c r="F4" s="1476"/>
      <c r="G4" s="1476"/>
      <c r="H4" s="1476"/>
      <c r="I4" s="1476"/>
      <c r="J4" s="1476"/>
      <c r="K4" s="1478"/>
      <c r="L4" s="4147"/>
      <c r="M4" s="1476"/>
      <c r="N4" s="1476"/>
      <c r="O4" s="1476"/>
      <c r="P4" s="1476"/>
      <c r="Q4" s="1476"/>
      <c r="R4" s="1476"/>
      <c r="S4" s="1476"/>
      <c r="T4" s="1476"/>
      <c r="U4" s="1476"/>
      <c r="V4" s="1476"/>
      <c r="W4" s="1476"/>
      <c r="X4" s="1476"/>
      <c r="Y4" s="1476"/>
      <c r="Z4" s="1476"/>
      <c r="AA4" s="1476"/>
      <c r="AB4" s="1476"/>
      <c r="AC4" s="1476"/>
      <c r="AD4" s="1476"/>
      <c r="AE4" s="1476"/>
      <c r="AF4" s="1476"/>
      <c r="AG4" s="1476"/>
      <c r="AH4" s="1476"/>
      <c r="AI4" s="1476"/>
      <c r="AJ4" s="1476"/>
      <c r="AK4" s="1476"/>
      <c r="AL4" s="1476"/>
      <c r="AM4" s="1476"/>
      <c r="AN4" s="1476"/>
      <c r="AO4" s="1476"/>
      <c r="AP4" s="1476"/>
      <c r="AQ4" s="1476"/>
      <c r="AR4" s="1476"/>
      <c r="AS4" s="1476"/>
      <c r="AT4" s="1476"/>
      <c r="AU4" s="1476"/>
      <c r="AV4" s="1476"/>
      <c r="AW4" s="1476"/>
      <c r="AX4" s="1476"/>
      <c r="AY4" s="1476"/>
      <c r="AZ4" s="1476"/>
      <c r="BA4" s="1476"/>
      <c r="BB4" s="1476"/>
      <c r="BC4" s="1476"/>
      <c r="BD4" s="1476"/>
      <c r="BE4" s="1476"/>
      <c r="BF4" s="1476"/>
      <c r="BG4" s="1476"/>
      <c r="BH4" s="1476"/>
      <c r="BI4" s="1476"/>
      <c r="BJ4" s="1476"/>
      <c r="BK4" s="1476"/>
      <c r="BL4" s="1476"/>
      <c r="BM4" s="1476"/>
      <c r="BN4" s="1476"/>
      <c r="BO4" s="1476"/>
      <c r="BP4" s="1476"/>
      <c r="BQ4" s="1476"/>
      <c r="BR4" s="1476"/>
      <c r="BS4" s="1476"/>
      <c r="BT4" s="1476"/>
      <c r="BU4" s="1476"/>
      <c r="BV4" s="1476"/>
      <c r="BW4" s="1476"/>
      <c r="BX4" s="1476"/>
      <c r="BY4" s="1476"/>
      <c r="BZ4" s="1476"/>
      <c r="CA4" s="1476"/>
      <c r="CB4" s="1476"/>
      <c r="CC4" s="1476"/>
      <c r="CD4" s="1476"/>
      <c r="CE4" s="1476"/>
      <c r="CF4" s="1476"/>
      <c r="CG4" s="1476"/>
      <c r="CH4" s="1476"/>
      <c r="CI4" s="1476"/>
      <c r="CJ4" s="1476"/>
      <c r="CK4" s="1476"/>
      <c r="CL4" s="1476"/>
      <c r="CM4" s="1476"/>
      <c r="CN4" s="1476"/>
      <c r="CO4" s="1476"/>
      <c r="CP4" s="1476"/>
      <c r="CQ4" s="1476"/>
      <c r="CR4" s="1476"/>
      <c r="CS4" s="1476"/>
      <c r="CT4" s="1476"/>
      <c r="CU4" s="1476"/>
      <c r="CV4" s="1476"/>
      <c r="CW4" s="1476"/>
      <c r="CX4" s="1476"/>
      <c r="CY4" s="1476"/>
      <c r="CZ4" s="1476"/>
      <c r="DA4" s="1476"/>
      <c r="DB4" s="1476"/>
      <c r="DC4" s="1476"/>
      <c r="DD4" s="1476"/>
      <c r="DE4" s="1476"/>
      <c r="DF4" s="1476"/>
      <c r="DG4" s="1476"/>
      <c r="DH4" s="1476"/>
      <c r="DI4" s="1476"/>
      <c r="DJ4" s="1476"/>
      <c r="DK4" s="1476"/>
      <c r="DL4" s="1476"/>
      <c r="DM4" s="1476"/>
      <c r="DN4" s="1476"/>
      <c r="DO4" s="1476"/>
      <c r="DP4" s="1476"/>
      <c r="DQ4" s="1476"/>
      <c r="DR4" s="1476"/>
      <c r="DS4" s="1476"/>
      <c r="DT4" s="1476"/>
      <c r="DU4" s="1476"/>
      <c r="DV4" s="1476"/>
      <c r="DW4" s="1476"/>
      <c r="DX4" s="1476"/>
      <c r="DY4" s="1476"/>
      <c r="DZ4" s="1476"/>
      <c r="EA4" s="1476"/>
      <c r="EB4" s="1476"/>
      <c r="EC4" s="1476"/>
      <c r="ED4" s="1476"/>
      <c r="EE4" s="1476"/>
      <c r="EF4" s="1476"/>
      <c r="EG4" s="1476"/>
      <c r="EH4" s="1476"/>
      <c r="EI4" s="1476"/>
      <c r="EJ4" s="1476"/>
      <c r="EK4" s="1476"/>
      <c r="EL4" s="1476"/>
      <c r="EM4" s="1476"/>
      <c r="EN4" s="1476"/>
      <c r="EO4" s="1476"/>
      <c r="EP4" s="1476"/>
      <c r="EQ4" s="1476"/>
      <c r="ER4" s="1476"/>
      <c r="ES4" s="1476"/>
      <c r="ET4" s="1476"/>
      <c r="EU4" s="1476"/>
      <c r="EV4" s="1476"/>
      <c r="EW4" s="1476"/>
      <c r="EX4" s="1476"/>
      <c r="EY4" s="1476"/>
      <c r="EZ4" s="1476"/>
      <c r="FA4" s="1476"/>
      <c r="FB4" s="1476"/>
      <c r="FC4" s="1476"/>
      <c r="FD4" s="1476"/>
      <c r="FE4" s="1476"/>
      <c r="FF4" s="1476"/>
      <c r="FG4" s="1476"/>
      <c r="FH4" s="1476"/>
      <c r="FI4" s="1476"/>
      <c r="FJ4" s="1476"/>
      <c r="FK4" s="1476"/>
      <c r="FL4" s="1476"/>
      <c r="FM4" s="1476"/>
      <c r="FN4" s="1476"/>
      <c r="FO4" s="1476"/>
      <c r="FP4" s="1476"/>
      <c r="FQ4" s="1476"/>
      <c r="FR4" s="1476"/>
      <c r="FS4" s="1476"/>
      <c r="FT4" s="1476"/>
      <c r="FU4" s="1476"/>
      <c r="FV4" s="1476"/>
      <c r="FW4" s="1476"/>
      <c r="FX4" s="1476"/>
      <c r="FY4" s="1476"/>
      <c r="FZ4" s="1476"/>
      <c r="GA4" s="1476"/>
      <c r="GB4" s="1476"/>
      <c r="GC4" s="1476"/>
      <c r="GD4" s="1476"/>
      <c r="GE4" s="1476"/>
      <c r="GF4" s="1476"/>
      <c r="GG4" s="1476"/>
      <c r="GH4" s="1476"/>
      <c r="GI4" s="1476"/>
      <c r="GJ4" s="1476"/>
      <c r="GK4" s="1476"/>
      <c r="GL4" s="1476"/>
      <c r="GM4" s="1476"/>
      <c r="GN4" s="1476"/>
      <c r="GO4" s="1476"/>
      <c r="GP4" s="1476"/>
      <c r="GQ4" s="1476"/>
      <c r="GR4" s="1476"/>
      <c r="GS4" s="1476"/>
      <c r="GT4" s="1476"/>
      <c r="GU4" s="1476"/>
      <c r="GV4" s="1476"/>
      <c r="GW4" s="1476"/>
      <c r="GX4" s="1476"/>
      <c r="GY4" s="1476"/>
      <c r="GZ4" s="1476"/>
      <c r="HA4" s="1476"/>
      <c r="HB4" s="1476"/>
      <c r="HC4" s="1476"/>
      <c r="HD4" s="1476"/>
      <c r="HE4" s="1476"/>
      <c r="HF4" s="1476"/>
      <c r="HG4" s="1476"/>
      <c r="HH4" s="1476"/>
      <c r="HI4" s="1476"/>
      <c r="HJ4" s="1476"/>
      <c r="HK4" s="1476"/>
      <c r="HL4" s="1476"/>
      <c r="HM4" s="1476"/>
      <c r="HN4" s="1476"/>
      <c r="HO4" s="1476"/>
      <c r="HP4" s="1476"/>
      <c r="HQ4" s="1476"/>
      <c r="HR4" s="1476"/>
      <c r="HS4" s="1476"/>
      <c r="HT4" s="1476"/>
      <c r="HU4" s="1476"/>
      <c r="HV4" s="1476"/>
      <c r="HW4" s="1476"/>
      <c r="HX4" s="1476"/>
      <c r="HY4" s="1476"/>
      <c r="HZ4" s="1476"/>
      <c r="IA4" s="1476"/>
      <c r="IB4" s="1476"/>
      <c r="IC4" s="1476"/>
      <c r="ID4" s="1476"/>
      <c r="IE4" s="1476"/>
      <c r="IF4" s="1476"/>
      <c r="IG4" s="1476"/>
      <c r="IH4" s="1476"/>
      <c r="II4" s="1476"/>
      <c r="IJ4" s="1476"/>
      <c r="IK4" s="1476"/>
      <c r="IL4" s="1476"/>
      <c r="IM4" s="1476"/>
      <c r="IN4" s="1476"/>
      <c r="IO4" s="1476"/>
      <c r="IP4" s="1476"/>
      <c r="IQ4" s="1476"/>
      <c r="IR4" s="1476"/>
      <c r="IS4" s="1476"/>
      <c r="IT4" s="1476"/>
      <c r="IU4" s="1476"/>
    </row>
    <row r="5" spans="1:255" ht="10.5" customHeight="1">
      <c r="A5" s="4146"/>
      <c r="B5" s="1479" t="s">
        <v>387</v>
      </c>
      <c r="C5" s="1476" t="s">
        <v>2132</v>
      </c>
      <c r="D5" s="1476"/>
      <c r="E5" s="1476"/>
      <c r="F5" s="1476"/>
      <c r="G5" s="1476"/>
      <c r="H5" s="1476"/>
      <c r="I5" s="1476"/>
      <c r="J5" s="1476"/>
      <c r="K5" s="1478"/>
      <c r="L5" s="4147"/>
      <c r="M5" s="1476"/>
      <c r="N5" s="1476"/>
      <c r="O5" s="1476"/>
      <c r="P5" s="1476"/>
      <c r="Q5" s="1476"/>
      <c r="R5" s="1476"/>
      <c r="S5" s="1476"/>
      <c r="T5" s="1476"/>
      <c r="U5" s="1476"/>
      <c r="V5" s="1476"/>
      <c r="W5" s="1476"/>
      <c r="X5" s="1476"/>
      <c r="Y5" s="1476"/>
      <c r="Z5" s="1476"/>
      <c r="AA5" s="1476"/>
      <c r="AB5" s="1476"/>
      <c r="AC5" s="1476"/>
      <c r="AD5" s="1476"/>
      <c r="AE5" s="1476"/>
      <c r="AF5" s="1476"/>
      <c r="AG5" s="1476"/>
      <c r="AH5" s="1476"/>
      <c r="AI5" s="1476"/>
      <c r="AJ5" s="1476"/>
      <c r="AK5" s="1476"/>
      <c r="AL5" s="1476"/>
      <c r="AM5" s="1476"/>
      <c r="AN5" s="1476"/>
      <c r="AO5" s="1476"/>
      <c r="AP5" s="1476"/>
      <c r="AQ5" s="1476"/>
      <c r="AR5" s="1476"/>
      <c r="AS5" s="1476"/>
      <c r="AT5" s="1476"/>
      <c r="AU5" s="1476"/>
      <c r="AV5" s="1476"/>
      <c r="AW5" s="1476"/>
      <c r="AX5" s="1476"/>
      <c r="AY5" s="1476"/>
      <c r="AZ5" s="1476"/>
      <c r="BA5" s="1476"/>
      <c r="BB5" s="1476"/>
      <c r="BC5" s="1476"/>
      <c r="BD5" s="1476"/>
      <c r="BE5" s="1476"/>
      <c r="BF5" s="1476"/>
      <c r="BG5" s="1476"/>
      <c r="BH5" s="1476"/>
      <c r="BI5" s="1476"/>
      <c r="BJ5" s="1476"/>
      <c r="BK5" s="1476"/>
      <c r="BL5" s="1476"/>
      <c r="BM5" s="1476"/>
      <c r="BN5" s="1476"/>
      <c r="BO5" s="1476"/>
      <c r="BP5" s="1476"/>
      <c r="BQ5" s="1476"/>
      <c r="BR5" s="1476"/>
      <c r="BS5" s="1476"/>
      <c r="BT5" s="1476"/>
      <c r="BU5" s="1476"/>
      <c r="BV5" s="1476"/>
      <c r="BW5" s="1476"/>
      <c r="BX5" s="1476"/>
      <c r="BY5" s="1476"/>
      <c r="BZ5" s="1476"/>
      <c r="CA5" s="1476"/>
      <c r="CB5" s="1476"/>
      <c r="CC5" s="1476"/>
      <c r="CD5" s="1476"/>
      <c r="CE5" s="1476"/>
      <c r="CF5" s="1476"/>
      <c r="CG5" s="1476"/>
      <c r="CH5" s="1476"/>
      <c r="CI5" s="1476"/>
      <c r="CJ5" s="1476"/>
      <c r="CK5" s="1476"/>
      <c r="CL5" s="1476"/>
      <c r="CM5" s="1476"/>
      <c r="CN5" s="1476"/>
      <c r="CO5" s="1476"/>
      <c r="CP5" s="1476"/>
      <c r="CQ5" s="1476"/>
      <c r="CR5" s="1476"/>
      <c r="CS5" s="1476"/>
      <c r="CT5" s="1476"/>
      <c r="CU5" s="1476"/>
      <c r="CV5" s="1476"/>
      <c r="CW5" s="1476"/>
      <c r="CX5" s="1476"/>
      <c r="CY5" s="1476"/>
      <c r="CZ5" s="1476"/>
      <c r="DA5" s="1476"/>
      <c r="DB5" s="1476"/>
      <c r="DC5" s="1476"/>
      <c r="DD5" s="1476"/>
      <c r="DE5" s="1476"/>
      <c r="DF5" s="1476"/>
      <c r="DG5" s="1476"/>
      <c r="DH5" s="1476"/>
      <c r="DI5" s="1476"/>
      <c r="DJ5" s="1476"/>
      <c r="DK5" s="1476"/>
      <c r="DL5" s="1476"/>
      <c r="DM5" s="1476"/>
      <c r="DN5" s="1476"/>
      <c r="DO5" s="1476"/>
      <c r="DP5" s="1476"/>
      <c r="DQ5" s="1476"/>
      <c r="DR5" s="1476"/>
      <c r="DS5" s="1476"/>
      <c r="DT5" s="1476"/>
      <c r="DU5" s="1476"/>
      <c r="DV5" s="1476"/>
      <c r="DW5" s="1476"/>
      <c r="DX5" s="1476"/>
      <c r="DY5" s="1476"/>
      <c r="DZ5" s="1476"/>
      <c r="EA5" s="1476"/>
      <c r="EB5" s="1476"/>
      <c r="EC5" s="1476"/>
      <c r="ED5" s="1476"/>
      <c r="EE5" s="1476"/>
      <c r="EF5" s="1476"/>
      <c r="EG5" s="1476"/>
      <c r="EH5" s="1476"/>
      <c r="EI5" s="1476"/>
      <c r="EJ5" s="1476"/>
      <c r="EK5" s="1476"/>
      <c r="EL5" s="1476"/>
      <c r="EM5" s="1476"/>
      <c r="EN5" s="1476"/>
      <c r="EO5" s="1476"/>
      <c r="EP5" s="1476"/>
      <c r="EQ5" s="1476"/>
      <c r="ER5" s="1476"/>
      <c r="ES5" s="1476"/>
      <c r="ET5" s="1476"/>
      <c r="EU5" s="1476"/>
      <c r="EV5" s="1476"/>
      <c r="EW5" s="1476"/>
      <c r="EX5" s="1476"/>
      <c r="EY5" s="1476"/>
      <c r="EZ5" s="1476"/>
      <c r="FA5" s="1476"/>
      <c r="FB5" s="1476"/>
      <c r="FC5" s="1476"/>
      <c r="FD5" s="1476"/>
      <c r="FE5" s="1476"/>
      <c r="FF5" s="1476"/>
      <c r="FG5" s="1476"/>
      <c r="FH5" s="1476"/>
      <c r="FI5" s="1476"/>
      <c r="FJ5" s="1476"/>
      <c r="FK5" s="1476"/>
      <c r="FL5" s="1476"/>
      <c r="FM5" s="1476"/>
      <c r="FN5" s="1476"/>
      <c r="FO5" s="1476"/>
      <c r="FP5" s="1476"/>
      <c r="FQ5" s="1476"/>
      <c r="FR5" s="1476"/>
      <c r="FS5" s="1476"/>
      <c r="FT5" s="1476"/>
      <c r="FU5" s="1476"/>
      <c r="FV5" s="1476"/>
      <c r="FW5" s="1476"/>
      <c r="FX5" s="1476"/>
      <c r="FY5" s="1476"/>
      <c r="FZ5" s="1476"/>
      <c r="GA5" s="1476"/>
      <c r="GB5" s="1476"/>
      <c r="GC5" s="1476"/>
      <c r="GD5" s="1476"/>
      <c r="GE5" s="1476"/>
      <c r="GF5" s="1476"/>
      <c r="GG5" s="1476"/>
      <c r="GH5" s="1476"/>
      <c r="GI5" s="1476"/>
      <c r="GJ5" s="1476"/>
      <c r="GK5" s="1476"/>
      <c r="GL5" s="1476"/>
      <c r="GM5" s="1476"/>
      <c r="GN5" s="1476"/>
      <c r="GO5" s="1476"/>
      <c r="GP5" s="1476"/>
      <c r="GQ5" s="1476"/>
      <c r="GR5" s="1476"/>
      <c r="GS5" s="1476"/>
      <c r="GT5" s="1476"/>
      <c r="GU5" s="1476"/>
      <c r="GV5" s="1476"/>
      <c r="GW5" s="1476"/>
      <c r="GX5" s="1476"/>
      <c r="GY5" s="1476"/>
      <c r="GZ5" s="1476"/>
      <c r="HA5" s="1476"/>
      <c r="HB5" s="1476"/>
      <c r="HC5" s="1476"/>
      <c r="HD5" s="1476"/>
      <c r="HE5" s="1476"/>
      <c r="HF5" s="1476"/>
      <c r="HG5" s="1476"/>
      <c r="HH5" s="1476"/>
      <c r="HI5" s="1476"/>
      <c r="HJ5" s="1476"/>
      <c r="HK5" s="1476"/>
      <c r="HL5" s="1476"/>
      <c r="HM5" s="1476"/>
      <c r="HN5" s="1476"/>
      <c r="HO5" s="1476"/>
      <c r="HP5" s="1476"/>
      <c r="HQ5" s="1476"/>
      <c r="HR5" s="1476"/>
      <c r="HS5" s="1476"/>
      <c r="HT5" s="1476"/>
      <c r="HU5" s="1476"/>
      <c r="HV5" s="1476"/>
      <c r="HW5" s="1476"/>
      <c r="HX5" s="1476"/>
      <c r="HY5" s="1476"/>
      <c r="HZ5" s="1476"/>
      <c r="IA5" s="1476"/>
      <c r="IB5" s="1476"/>
      <c r="IC5" s="1476"/>
      <c r="ID5" s="1476"/>
      <c r="IE5" s="1476"/>
      <c r="IF5" s="1476"/>
      <c r="IG5" s="1476"/>
      <c r="IH5" s="1476"/>
      <c r="II5" s="1476"/>
      <c r="IJ5" s="1476"/>
      <c r="IK5" s="1476"/>
      <c r="IL5" s="1476"/>
      <c r="IM5" s="1476"/>
      <c r="IN5" s="1476"/>
      <c r="IO5" s="1476"/>
      <c r="IP5" s="1476"/>
      <c r="IQ5" s="1476"/>
      <c r="IR5" s="1476"/>
      <c r="IS5" s="1476"/>
      <c r="IT5" s="1476"/>
      <c r="IU5" s="1476"/>
    </row>
    <row r="6" spans="1:255" ht="10.5" customHeight="1">
      <c r="A6" s="4146"/>
      <c r="B6" s="1477"/>
      <c r="C6" s="1476" t="s">
        <v>2133</v>
      </c>
      <c r="D6" s="1476"/>
      <c r="E6" s="1476"/>
      <c r="F6" s="1476"/>
      <c r="G6" s="1476"/>
      <c r="H6" s="1476"/>
      <c r="I6" s="1476"/>
      <c r="J6" s="1476"/>
      <c r="K6" s="1478"/>
      <c r="L6" s="4147"/>
      <c r="M6" s="1476"/>
      <c r="N6" s="1476"/>
      <c r="O6" s="1476"/>
      <c r="P6" s="1476"/>
      <c r="Q6" s="1476"/>
      <c r="R6" s="1476"/>
      <c r="S6" s="1476"/>
      <c r="T6" s="1476"/>
      <c r="U6" s="1476"/>
      <c r="V6" s="1476"/>
      <c r="W6" s="1476"/>
      <c r="X6" s="1476"/>
      <c r="Y6" s="1476"/>
      <c r="Z6" s="1476"/>
      <c r="AA6" s="1476"/>
      <c r="AB6" s="1476"/>
      <c r="AC6" s="1476"/>
      <c r="AD6" s="1476"/>
      <c r="AE6" s="1476"/>
      <c r="AF6" s="1476"/>
      <c r="AG6" s="1476"/>
      <c r="AH6" s="1476"/>
      <c r="AI6" s="1476"/>
      <c r="AJ6" s="1476"/>
      <c r="AK6" s="1476"/>
      <c r="AL6" s="1476"/>
      <c r="AM6" s="1476"/>
      <c r="AN6" s="1476"/>
      <c r="AO6" s="1476"/>
      <c r="AP6" s="1476"/>
      <c r="AQ6" s="1476"/>
      <c r="AR6" s="1476"/>
      <c r="AS6" s="1476"/>
      <c r="AT6" s="1476"/>
      <c r="AU6" s="1476"/>
      <c r="AV6" s="1476"/>
      <c r="AW6" s="1476"/>
      <c r="AX6" s="1476"/>
      <c r="AY6" s="1476"/>
      <c r="AZ6" s="1476"/>
      <c r="BA6" s="1476"/>
      <c r="BB6" s="1476"/>
      <c r="BC6" s="1476"/>
      <c r="BD6" s="1476"/>
      <c r="BE6" s="1476"/>
      <c r="BF6" s="1476"/>
      <c r="BG6" s="1476"/>
      <c r="BH6" s="1476"/>
      <c r="BI6" s="1476"/>
      <c r="BJ6" s="1476"/>
      <c r="BK6" s="1476"/>
      <c r="BL6" s="1476"/>
      <c r="BM6" s="1476"/>
      <c r="BN6" s="1476"/>
      <c r="BO6" s="1476"/>
      <c r="BP6" s="1476"/>
      <c r="BQ6" s="1476"/>
      <c r="BR6" s="1476"/>
      <c r="BS6" s="1476"/>
      <c r="BT6" s="1476"/>
      <c r="BU6" s="1476"/>
      <c r="BV6" s="1476"/>
      <c r="BW6" s="1476"/>
      <c r="BX6" s="1476"/>
      <c r="BY6" s="1476"/>
      <c r="BZ6" s="1476"/>
      <c r="CA6" s="1476"/>
      <c r="CB6" s="1476"/>
      <c r="CC6" s="1476"/>
      <c r="CD6" s="1476"/>
      <c r="CE6" s="1476"/>
      <c r="CF6" s="1476"/>
      <c r="CG6" s="1476"/>
      <c r="CH6" s="1476"/>
      <c r="CI6" s="1476"/>
      <c r="CJ6" s="1476"/>
      <c r="CK6" s="1476"/>
      <c r="CL6" s="1476"/>
      <c r="CM6" s="1476"/>
      <c r="CN6" s="1476"/>
      <c r="CO6" s="1476"/>
      <c r="CP6" s="1476"/>
      <c r="CQ6" s="1476"/>
      <c r="CR6" s="1476"/>
      <c r="CS6" s="1476"/>
      <c r="CT6" s="1476"/>
      <c r="CU6" s="1476"/>
      <c r="CV6" s="1476"/>
      <c r="CW6" s="1476"/>
      <c r="CX6" s="1476"/>
      <c r="CY6" s="1476"/>
      <c r="CZ6" s="1476"/>
      <c r="DA6" s="1476"/>
      <c r="DB6" s="1476"/>
      <c r="DC6" s="1476"/>
      <c r="DD6" s="1476"/>
      <c r="DE6" s="1476"/>
      <c r="DF6" s="1476"/>
      <c r="DG6" s="1476"/>
      <c r="DH6" s="1476"/>
      <c r="DI6" s="1476"/>
      <c r="DJ6" s="1476"/>
      <c r="DK6" s="1476"/>
      <c r="DL6" s="1476"/>
      <c r="DM6" s="1476"/>
      <c r="DN6" s="1476"/>
      <c r="DO6" s="1476"/>
      <c r="DP6" s="1476"/>
      <c r="DQ6" s="1476"/>
      <c r="DR6" s="1476"/>
      <c r="DS6" s="1476"/>
      <c r="DT6" s="1476"/>
      <c r="DU6" s="1476"/>
      <c r="DV6" s="1476"/>
      <c r="DW6" s="1476"/>
      <c r="DX6" s="1476"/>
      <c r="DY6" s="1476"/>
      <c r="DZ6" s="1476"/>
      <c r="EA6" s="1476"/>
      <c r="EB6" s="1476"/>
      <c r="EC6" s="1476"/>
      <c r="ED6" s="1476"/>
      <c r="EE6" s="1476"/>
      <c r="EF6" s="1476"/>
      <c r="EG6" s="1476"/>
      <c r="EH6" s="1476"/>
      <c r="EI6" s="1476"/>
      <c r="EJ6" s="1476"/>
      <c r="EK6" s="1476"/>
      <c r="EL6" s="1476"/>
      <c r="EM6" s="1476"/>
      <c r="EN6" s="1476"/>
      <c r="EO6" s="1476"/>
      <c r="EP6" s="1476"/>
      <c r="EQ6" s="1476"/>
      <c r="ER6" s="1476"/>
      <c r="ES6" s="1476"/>
      <c r="ET6" s="1476"/>
      <c r="EU6" s="1476"/>
      <c r="EV6" s="1476"/>
      <c r="EW6" s="1476"/>
      <c r="EX6" s="1476"/>
      <c r="EY6" s="1476"/>
      <c r="EZ6" s="1476"/>
      <c r="FA6" s="1476"/>
      <c r="FB6" s="1476"/>
      <c r="FC6" s="1476"/>
      <c r="FD6" s="1476"/>
      <c r="FE6" s="1476"/>
      <c r="FF6" s="1476"/>
      <c r="FG6" s="1476"/>
      <c r="FH6" s="1476"/>
      <c r="FI6" s="1476"/>
      <c r="FJ6" s="1476"/>
      <c r="FK6" s="1476"/>
      <c r="FL6" s="1476"/>
      <c r="FM6" s="1476"/>
      <c r="FN6" s="1476"/>
      <c r="FO6" s="1476"/>
      <c r="FP6" s="1476"/>
      <c r="FQ6" s="1476"/>
      <c r="FR6" s="1476"/>
      <c r="FS6" s="1476"/>
      <c r="FT6" s="1476"/>
      <c r="FU6" s="1476"/>
      <c r="FV6" s="1476"/>
      <c r="FW6" s="1476"/>
      <c r="FX6" s="1476"/>
      <c r="FY6" s="1476"/>
      <c r="FZ6" s="1476"/>
      <c r="GA6" s="1476"/>
      <c r="GB6" s="1476"/>
      <c r="GC6" s="1476"/>
      <c r="GD6" s="1476"/>
      <c r="GE6" s="1476"/>
      <c r="GF6" s="1476"/>
      <c r="GG6" s="1476"/>
      <c r="GH6" s="1476"/>
      <c r="GI6" s="1476"/>
      <c r="GJ6" s="1476"/>
      <c r="GK6" s="1476"/>
      <c r="GL6" s="1476"/>
      <c r="GM6" s="1476"/>
      <c r="GN6" s="1476"/>
      <c r="GO6" s="1476"/>
      <c r="GP6" s="1476"/>
      <c r="GQ6" s="1476"/>
      <c r="GR6" s="1476"/>
      <c r="GS6" s="1476"/>
      <c r="GT6" s="1476"/>
      <c r="GU6" s="1476"/>
      <c r="GV6" s="1476"/>
      <c r="GW6" s="1476"/>
      <c r="GX6" s="1476"/>
      <c r="GY6" s="1476"/>
      <c r="GZ6" s="1476"/>
      <c r="HA6" s="1476"/>
      <c r="HB6" s="1476"/>
      <c r="HC6" s="1476"/>
      <c r="HD6" s="1476"/>
      <c r="HE6" s="1476"/>
      <c r="HF6" s="1476"/>
      <c r="HG6" s="1476"/>
      <c r="HH6" s="1476"/>
      <c r="HI6" s="1476"/>
      <c r="HJ6" s="1476"/>
      <c r="HK6" s="1476"/>
      <c r="HL6" s="1476"/>
      <c r="HM6" s="1476"/>
      <c r="HN6" s="1476"/>
      <c r="HO6" s="1476"/>
      <c r="HP6" s="1476"/>
      <c r="HQ6" s="1476"/>
      <c r="HR6" s="1476"/>
      <c r="HS6" s="1476"/>
      <c r="HT6" s="1476"/>
      <c r="HU6" s="1476"/>
      <c r="HV6" s="1476"/>
      <c r="HW6" s="1476"/>
      <c r="HX6" s="1476"/>
      <c r="HY6" s="1476"/>
      <c r="HZ6" s="1476"/>
      <c r="IA6" s="1476"/>
      <c r="IB6" s="1476"/>
      <c r="IC6" s="1476"/>
      <c r="ID6" s="1476"/>
      <c r="IE6" s="1476"/>
      <c r="IF6" s="1476"/>
      <c r="IG6" s="1476"/>
      <c r="IH6" s="1476"/>
      <c r="II6" s="1476"/>
      <c r="IJ6" s="1476"/>
      <c r="IK6" s="1476"/>
      <c r="IL6" s="1476"/>
      <c r="IM6" s="1476"/>
      <c r="IN6" s="1476"/>
      <c r="IO6" s="1476"/>
      <c r="IP6" s="1476"/>
      <c r="IQ6" s="1476"/>
      <c r="IR6" s="1476"/>
      <c r="IS6" s="1476"/>
      <c r="IT6" s="1476"/>
      <c r="IU6" s="1476"/>
    </row>
    <row r="7" spans="1:255" ht="10.5" customHeight="1">
      <c r="A7" s="4146"/>
      <c r="B7" s="1479" t="s">
        <v>388</v>
      </c>
      <c r="C7" s="1476" t="s">
        <v>2134</v>
      </c>
      <c r="D7" s="1476"/>
      <c r="E7" s="1476"/>
      <c r="F7" s="1476"/>
      <c r="G7" s="1476"/>
      <c r="H7" s="1476"/>
      <c r="I7" s="1476"/>
      <c r="J7" s="1476"/>
      <c r="K7" s="1478"/>
      <c r="L7" s="4147"/>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476"/>
      <c r="AU7" s="1476"/>
      <c r="AV7" s="1476"/>
      <c r="AW7" s="1476"/>
      <c r="AX7" s="1476"/>
      <c r="AY7" s="1476"/>
      <c r="AZ7" s="1476"/>
      <c r="BA7" s="1476"/>
      <c r="BB7" s="1476"/>
      <c r="BC7" s="1476"/>
      <c r="BD7" s="1476"/>
      <c r="BE7" s="1476"/>
      <c r="BF7" s="1476"/>
      <c r="BG7" s="1476"/>
      <c r="BH7" s="1476"/>
      <c r="BI7" s="1476"/>
      <c r="BJ7" s="1476"/>
      <c r="BK7" s="1476"/>
      <c r="BL7" s="1476"/>
      <c r="BM7" s="1476"/>
      <c r="BN7" s="1476"/>
      <c r="BO7" s="1476"/>
      <c r="BP7" s="1476"/>
      <c r="BQ7" s="1476"/>
      <c r="BR7" s="1476"/>
      <c r="BS7" s="1476"/>
      <c r="BT7" s="1476"/>
      <c r="BU7" s="1476"/>
      <c r="BV7" s="1476"/>
      <c r="BW7" s="1476"/>
      <c r="BX7" s="1476"/>
      <c r="BY7" s="1476"/>
      <c r="BZ7" s="1476"/>
      <c r="CA7" s="1476"/>
      <c r="CB7" s="1476"/>
      <c r="CC7" s="1476"/>
      <c r="CD7" s="1476"/>
      <c r="CE7" s="1476"/>
      <c r="CF7" s="1476"/>
      <c r="CG7" s="1476"/>
      <c r="CH7" s="1476"/>
      <c r="CI7" s="1476"/>
      <c r="CJ7" s="1476"/>
      <c r="CK7" s="1476"/>
      <c r="CL7" s="1476"/>
      <c r="CM7" s="1476"/>
      <c r="CN7" s="1476"/>
      <c r="CO7" s="1476"/>
      <c r="CP7" s="1476"/>
      <c r="CQ7" s="1476"/>
      <c r="CR7" s="1476"/>
      <c r="CS7" s="1476"/>
      <c r="CT7" s="1476"/>
      <c r="CU7" s="1476"/>
      <c r="CV7" s="1476"/>
      <c r="CW7" s="1476"/>
      <c r="CX7" s="1476"/>
      <c r="CY7" s="1476"/>
      <c r="CZ7" s="1476"/>
      <c r="DA7" s="1476"/>
      <c r="DB7" s="1476"/>
      <c r="DC7" s="1476"/>
      <c r="DD7" s="1476"/>
      <c r="DE7" s="1476"/>
      <c r="DF7" s="1476"/>
      <c r="DG7" s="1476"/>
      <c r="DH7" s="1476"/>
      <c r="DI7" s="1476"/>
      <c r="DJ7" s="1476"/>
      <c r="DK7" s="1476"/>
      <c r="DL7" s="1476"/>
      <c r="DM7" s="1476"/>
      <c r="DN7" s="1476"/>
      <c r="DO7" s="1476"/>
      <c r="DP7" s="1476"/>
      <c r="DQ7" s="1476"/>
      <c r="DR7" s="1476"/>
      <c r="DS7" s="1476"/>
      <c r="DT7" s="1476"/>
      <c r="DU7" s="1476"/>
      <c r="DV7" s="1476"/>
      <c r="DW7" s="1476"/>
      <c r="DX7" s="1476"/>
      <c r="DY7" s="1476"/>
      <c r="DZ7" s="1476"/>
      <c r="EA7" s="1476"/>
      <c r="EB7" s="1476"/>
      <c r="EC7" s="1476"/>
      <c r="ED7" s="1476"/>
      <c r="EE7" s="1476"/>
      <c r="EF7" s="1476"/>
      <c r="EG7" s="1476"/>
      <c r="EH7" s="1476"/>
      <c r="EI7" s="1476"/>
      <c r="EJ7" s="1476"/>
      <c r="EK7" s="1476"/>
      <c r="EL7" s="1476"/>
      <c r="EM7" s="1476"/>
      <c r="EN7" s="1476"/>
      <c r="EO7" s="1476"/>
      <c r="EP7" s="1476"/>
      <c r="EQ7" s="1476"/>
      <c r="ER7" s="1476"/>
      <c r="ES7" s="1476"/>
      <c r="ET7" s="1476"/>
      <c r="EU7" s="1476"/>
      <c r="EV7" s="1476"/>
      <c r="EW7" s="1476"/>
      <c r="EX7" s="1476"/>
      <c r="EY7" s="1476"/>
      <c r="EZ7" s="1476"/>
      <c r="FA7" s="1476"/>
      <c r="FB7" s="1476"/>
      <c r="FC7" s="1476"/>
      <c r="FD7" s="1476"/>
      <c r="FE7" s="1476"/>
      <c r="FF7" s="1476"/>
      <c r="FG7" s="1476"/>
      <c r="FH7" s="1476"/>
      <c r="FI7" s="1476"/>
      <c r="FJ7" s="1476"/>
      <c r="FK7" s="1476"/>
      <c r="FL7" s="1476"/>
      <c r="FM7" s="1476"/>
      <c r="FN7" s="1476"/>
      <c r="FO7" s="1476"/>
      <c r="FP7" s="1476"/>
      <c r="FQ7" s="1476"/>
      <c r="FR7" s="1476"/>
      <c r="FS7" s="1476"/>
      <c r="FT7" s="1476"/>
      <c r="FU7" s="1476"/>
      <c r="FV7" s="1476"/>
      <c r="FW7" s="1476"/>
      <c r="FX7" s="1476"/>
      <c r="FY7" s="1476"/>
      <c r="FZ7" s="1476"/>
      <c r="GA7" s="1476"/>
      <c r="GB7" s="1476"/>
      <c r="GC7" s="1476"/>
      <c r="GD7" s="1476"/>
      <c r="GE7" s="1476"/>
      <c r="GF7" s="1476"/>
      <c r="GG7" s="1476"/>
      <c r="GH7" s="1476"/>
      <c r="GI7" s="1476"/>
      <c r="GJ7" s="1476"/>
      <c r="GK7" s="1476"/>
      <c r="GL7" s="1476"/>
      <c r="GM7" s="1476"/>
      <c r="GN7" s="1476"/>
      <c r="GO7" s="1476"/>
      <c r="GP7" s="1476"/>
      <c r="GQ7" s="1476"/>
      <c r="GR7" s="1476"/>
      <c r="GS7" s="1476"/>
      <c r="GT7" s="1476"/>
      <c r="GU7" s="1476"/>
      <c r="GV7" s="1476"/>
      <c r="GW7" s="1476"/>
      <c r="GX7" s="1476"/>
      <c r="GY7" s="1476"/>
      <c r="GZ7" s="1476"/>
      <c r="HA7" s="1476"/>
      <c r="HB7" s="1476"/>
      <c r="HC7" s="1476"/>
      <c r="HD7" s="1476"/>
      <c r="HE7" s="1476"/>
      <c r="HF7" s="1476"/>
      <c r="HG7" s="1476"/>
      <c r="HH7" s="1476"/>
      <c r="HI7" s="1476"/>
      <c r="HJ7" s="1476"/>
      <c r="HK7" s="1476"/>
      <c r="HL7" s="1476"/>
      <c r="HM7" s="1476"/>
      <c r="HN7" s="1476"/>
      <c r="HO7" s="1476"/>
      <c r="HP7" s="1476"/>
      <c r="HQ7" s="1476"/>
      <c r="HR7" s="1476"/>
      <c r="HS7" s="1476"/>
      <c r="HT7" s="1476"/>
      <c r="HU7" s="1476"/>
      <c r="HV7" s="1476"/>
      <c r="HW7" s="1476"/>
      <c r="HX7" s="1476"/>
      <c r="HY7" s="1476"/>
      <c r="HZ7" s="1476"/>
      <c r="IA7" s="1476"/>
      <c r="IB7" s="1476"/>
      <c r="IC7" s="1476"/>
      <c r="ID7" s="1476"/>
      <c r="IE7" s="1476"/>
      <c r="IF7" s="1476"/>
      <c r="IG7" s="1476"/>
      <c r="IH7" s="1476"/>
      <c r="II7" s="1476"/>
      <c r="IJ7" s="1476"/>
      <c r="IK7" s="1476"/>
      <c r="IL7" s="1476"/>
      <c r="IM7" s="1476"/>
      <c r="IN7" s="1476"/>
      <c r="IO7" s="1476"/>
      <c r="IP7" s="1476"/>
      <c r="IQ7" s="1476"/>
      <c r="IR7" s="1476"/>
      <c r="IS7" s="1476"/>
      <c r="IT7" s="1476"/>
      <c r="IU7" s="1476"/>
    </row>
    <row r="8" spans="1:255" ht="10.5" customHeight="1">
      <c r="A8" s="4146"/>
      <c r="B8" s="1477"/>
      <c r="C8" s="1476" t="s">
        <v>2135</v>
      </c>
      <c r="D8" s="1476"/>
      <c r="E8" s="1476"/>
      <c r="F8" s="1476"/>
      <c r="G8" s="1476"/>
      <c r="H8" s="1476"/>
      <c r="I8" s="1476"/>
      <c r="J8" s="1476"/>
      <c r="K8" s="1478"/>
      <c r="L8" s="4147"/>
      <c r="M8" s="1476"/>
      <c r="N8" s="1476"/>
      <c r="O8" s="1476"/>
      <c r="P8" s="1476"/>
      <c r="Q8" s="1476"/>
      <c r="R8" s="1476"/>
      <c r="S8" s="1476"/>
      <c r="T8" s="1476"/>
      <c r="U8" s="1476"/>
      <c r="V8" s="1476"/>
      <c r="W8" s="1476"/>
      <c r="X8" s="1476"/>
      <c r="Y8" s="1476"/>
      <c r="Z8" s="1476"/>
      <c r="AA8" s="1476"/>
      <c r="AB8" s="1476"/>
      <c r="AC8" s="1476"/>
      <c r="AD8" s="1476"/>
      <c r="AE8" s="1476"/>
      <c r="AF8" s="1476"/>
      <c r="AG8" s="1476"/>
      <c r="AH8" s="1476"/>
      <c r="AI8" s="1476"/>
      <c r="AJ8" s="1476"/>
      <c r="AK8" s="1476"/>
      <c r="AL8" s="1476"/>
      <c r="AM8" s="1476"/>
      <c r="AN8" s="1476"/>
      <c r="AO8" s="1476"/>
      <c r="AP8" s="1476"/>
      <c r="AQ8" s="1476"/>
      <c r="AR8" s="1476"/>
      <c r="AS8" s="1476"/>
      <c r="AT8" s="1476"/>
      <c r="AU8" s="1476"/>
      <c r="AV8" s="1476"/>
      <c r="AW8" s="1476"/>
      <c r="AX8" s="1476"/>
      <c r="AY8" s="1476"/>
      <c r="AZ8" s="1476"/>
      <c r="BA8" s="1476"/>
      <c r="BB8" s="1476"/>
      <c r="BC8" s="1476"/>
      <c r="BD8" s="1476"/>
      <c r="BE8" s="1476"/>
      <c r="BF8" s="1476"/>
      <c r="BG8" s="1476"/>
      <c r="BH8" s="1476"/>
      <c r="BI8" s="1476"/>
      <c r="BJ8" s="1476"/>
      <c r="BK8" s="1476"/>
      <c r="BL8" s="1476"/>
      <c r="BM8" s="1476"/>
      <c r="BN8" s="1476"/>
      <c r="BO8" s="1476"/>
      <c r="BP8" s="1476"/>
      <c r="BQ8" s="1476"/>
      <c r="BR8" s="1476"/>
      <c r="BS8" s="1476"/>
      <c r="BT8" s="1476"/>
      <c r="BU8" s="1476"/>
      <c r="BV8" s="1476"/>
      <c r="BW8" s="1476"/>
      <c r="BX8" s="1476"/>
      <c r="BY8" s="1476"/>
      <c r="BZ8" s="1476"/>
      <c r="CA8" s="1476"/>
      <c r="CB8" s="1476"/>
      <c r="CC8" s="1476"/>
      <c r="CD8" s="1476"/>
      <c r="CE8" s="1476"/>
      <c r="CF8" s="1476"/>
      <c r="CG8" s="1476"/>
      <c r="CH8" s="1476"/>
      <c r="CI8" s="1476"/>
      <c r="CJ8" s="1476"/>
      <c r="CK8" s="1476"/>
      <c r="CL8" s="1476"/>
      <c r="CM8" s="1476"/>
      <c r="CN8" s="1476"/>
      <c r="CO8" s="1476"/>
      <c r="CP8" s="1476"/>
      <c r="CQ8" s="1476"/>
      <c r="CR8" s="1476"/>
      <c r="CS8" s="1476"/>
      <c r="CT8" s="1476"/>
      <c r="CU8" s="1476"/>
      <c r="CV8" s="1476"/>
      <c r="CW8" s="1476"/>
      <c r="CX8" s="1476"/>
      <c r="CY8" s="1476"/>
      <c r="CZ8" s="1476"/>
      <c r="DA8" s="1476"/>
      <c r="DB8" s="1476"/>
      <c r="DC8" s="1476"/>
      <c r="DD8" s="1476"/>
      <c r="DE8" s="1476"/>
      <c r="DF8" s="1476"/>
      <c r="DG8" s="1476"/>
      <c r="DH8" s="1476"/>
      <c r="DI8" s="1476"/>
      <c r="DJ8" s="1476"/>
      <c r="DK8" s="1476"/>
      <c r="DL8" s="1476"/>
      <c r="DM8" s="1476"/>
      <c r="DN8" s="1476"/>
      <c r="DO8" s="1476"/>
      <c r="DP8" s="1476"/>
      <c r="DQ8" s="1476"/>
      <c r="DR8" s="1476"/>
      <c r="DS8" s="1476"/>
      <c r="DT8" s="1476"/>
      <c r="DU8" s="1476"/>
      <c r="DV8" s="1476"/>
      <c r="DW8" s="1476"/>
      <c r="DX8" s="1476"/>
      <c r="DY8" s="1476"/>
      <c r="DZ8" s="1476"/>
      <c r="EA8" s="1476"/>
      <c r="EB8" s="1476"/>
      <c r="EC8" s="1476"/>
      <c r="ED8" s="1476"/>
      <c r="EE8" s="1476"/>
      <c r="EF8" s="1476"/>
      <c r="EG8" s="1476"/>
      <c r="EH8" s="1476"/>
      <c r="EI8" s="1476"/>
      <c r="EJ8" s="1476"/>
      <c r="EK8" s="1476"/>
      <c r="EL8" s="1476"/>
      <c r="EM8" s="1476"/>
      <c r="EN8" s="1476"/>
      <c r="EO8" s="1476"/>
      <c r="EP8" s="1476"/>
      <c r="EQ8" s="1476"/>
      <c r="ER8" s="1476"/>
      <c r="ES8" s="1476"/>
      <c r="ET8" s="1476"/>
      <c r="EU8" s="1476"/>
      <c r="EV8" s="1476"/>
      <c r="EW8" s="1476"/>
      <c r="EX8" s="1476"/>
      <c r="EY8" s="1476"/>
      <c r="EZ8" s="1476"/>
      <c r="FA8" s="1476"/>
      <c r="FB8" s="1476"/>
      <c r="FC8" s="1476"/>
      <c r="FD8" s="1476"/>
      <c r="FE8" s="1476"/>
      <c r="FF8" s="1476"/>
      <c r="FG8" s="1476"/>
      <c r="FH8" s="1476"/>
      <c r="FI8" s="1476"/>
      <c r="FJ8" s="1476"/>
      <c r="FK8" s="1476"/>
      <c r="FL8" s="1476"/>
      <c r="FM8" s="1476"/>
      <c r="FN8" s="1476"/>
      <c r="FO8" s="1476"/>
      <c r="FP8" s="1476"/>
      <c r="FQ8" s="1476"/>
      <c r="FR8" s="1476"/>
      <c r="FS8" s="1476"/>
      <c r="FT8" s="1476"/>
      <c r="FU8" s="1476"/>
      <c r="FV8" s="1476"/>
      <c r="FW8" s="1476"/>
      <c r="FX8" s="1476"/>
      <c r="FY8" s="1476"/>
      <c r="FZ8" s="1476"/>
      <c r="GA8" s="1476"/>
      <c r="GB8" s="1476"/>
      <c r="GC8" s="1476"/>
      <c r="GD8" s="1476"/>
      <c r="GE8" s="1476"/>
      <c r="GF8" s="1476"/>
      <c r="GG8" s="1476"/>
      <c r="GH8" s="1476"/>
      <c r="GI8" s="1476"/>
      <c r="GJ8" s="1476"/>
      <c r="GK8" s="1476"/>
      <c r="GL8" s="1476"/>
      <c r="GM8" s="1476"/>
      <c r="GN8" s="1476"/>
      <c r="GO8" s="1476"/>
      <c r="GP8" s="1476"/>
      <c r="GQ8" s="1476"/>
      <c r="GR8" s="1476"/>
      <c r="GS8" s="1476"/>
      <c r="GT8" s="1476"/>
      <c r="GU8" s="1476"/>
      <c r="GV8" s="1476"/>
      <c r="GW8" s="1476"/>
      <c r="GX8" s="1476"/>
      <c r="GY8" s="1476"/>
      <c r="GZ8" s="1476"/>
      <c r="HA8" s="1476"/>
      <c r="HB8" s="1476"/>
      <c r="HC8" s="1476"/>
      <c r="HD8" s="1476"/>
      <c r="HE8" s="1476"/>
      <c r="HF8" s="1476"/>
      <c r="HG8" s="1476"/>
      <c r="HH8" s="1476"/>
      <c r="HI8" s="1476"/>
      <c r="HJ8" s="1476"/>
      <c r="HK8" s="1476"/>
      <c r="HL8" s="1476"/>
      <c r="HM8" s="1476"/>
      <c r="HN8" s="1476"/>
      <c r="HO8" s="1476"/>
      <c r="HP8" s="1476"/>
      <c r="HQ8" s="1476"/>
      <c r="HR8" s="1476"/>
      <c r="HS8" s="1476"/>
      <c r="HT8" s="1476"/>
      <c r="HU8" s="1476"/>
      <c r="HV8" s="1476"/>
      <c r="HW8" s="1476"/>
      <c r="HX8" s="1476"/>
      <c r="HY8" s="1476"/>
      <c r="HZ8" s="1476"/>
      <c r="IA8" s="1476"/>
      <c r="IB8" s="1476"/>
      <c r="IC8" s="1476"/>
      <c r="ID8" s="1476"/>
      <c r="IE8" s="1476"/>
      <c r="IF8" s="1476"/>
      <c r="IG8" s="1476"/>
      <c r="IH8" s="1476"/>
      <c r="II8" s="1476"/>
      <c r="IJ8" s="1476"/>
      <c r="IK8" s="1476"/>
      <c r="IL8" s="1476"/>
      <c r="IM8" s="1476"/>
      <c r="IN8" s="1476"/>
      <c r="IO8" s="1476"/>
      <c r="IP8" s="1476"/>
      <c r="IQ8" s="1476"/>
      <c r="IR8" s="1476"/>
      <c r="IS8" s="1476"/>
      <c r="IT8" s="1476"/>
      <c r="IU8" s="1476"/>
    </row>
    <row r="9" spans="1:255" ht="10.5" customHeight="1">
      <c r="A9" s="4146"/>
      <c r="B9" s="1477"/>
      <c r="C9" s="1476" t="s">
        <v>2136</v>
      </c>
      <c r="D9" s="1476"/>
      <c r="E9" s="1476"/>
      <c r="F9" s="1476"/>
      <c r="G9" s="1476"/>
      <c r="H9" s="1476"/>
      <c r="I9" s="1476"/>
      <c r="J9" s="1476"/>
      <c r="K9" s="1478"/>
      <c r="L9" s="4147"/>
      <c r="M9" s="1476"/>
      <c r="N9" s="1476"/>
      <c r="O9" s="1476"/>
      <c r="P9" s="1476"/>
      <c r="Q9" s="1476"/>
      <c r="R9" s="1476"/>
      <c r="S9" s="1476"/>
      <c r="T9" s="1476"/>
      <c r="U9" s="1476"/>
      <c r="V9" s="1476"/>
      <c r="W9" s="1476"/>
      <c r="X9" s="1476"/>
      <c r="Y9" s="1476"/>
      <c r="Z9" s="1476"/>
      <c r="AA9" s="1476"/>
      <c r="AB9" s="1476"/>
      <c r="AC9" s="1476"/>
      <c r="AD9" s="1476"/>
      <c r="AE9" s="1476"/>
      <c r="AF9" s="1476"/>
      <c r="AG9" s="1476"/>
      <c r="AH9" s="1476"/>
      <c r="AI9" s="1476"/>
      <c r="AJ9" s="1476"/>
      <c r="AK9" s="1476"/>
      <c r="AL9" s="1476"/>
      <c r="AM9" s="1476"/>
      <c r="AN9" s="1476"/>
      <c r="AO9" s="1476"/>
      <c r="AP9" s="1476"/>
      <c r="AQ9" s="1476"/>
      <c r="AR9" s="1476"/>
      <c r="AS9" s="1476"/>
      <c r="AT9" s="1476"/>
      <c r="AU9" s="1476"/>
      <c r="AV9" s="1476"/>
      <c r="AW9" s="1476"/>
      <c r="AX9" s="1476"/>
      <c r="AY9" s="1476"/>
      <c r="AZ9" s="1476"/>
      <c r="BA9" s="1476"/>
      <c r="BB9" s="1476"/>
      <c r="BC9" s="1476"/>
      <c r="BD9" s="1476"/>
      <c r="BE9" s="1476"/>
      <c r="BF9" s="1476"/>
      <c r="BG9" s="1476"/>
      <c r="BH9" s="1476"/>
      <c r="BI9" s="1476"/>
      <c r="BJ9" s="1476"/>
      <c r="BK9" s="1476"/>
      <c r="BL9" s="1476"/>
      <c r="BM9" s="1476"/>
      <c r="BN9" s="1476"/>
      <c r="BO9" s="1476"/>
      <c r="BP9" s="1476"/>
      <c r="BQ9" s="1476"/>
      <c r="BR9" s="1476"/>
      <c r="BS9" s="1476"/>
      <c r="BT9" s="1476"/>
      <c r="BU9" s="1476"/>
      <c r="BV9" s="1476"/>
      <c r="BW9" s="1476"/>
      <c r="BX9" s="1476"/>
      <c r="BY9" s="1476"/>
      <c r="BZ9" s="1476"/>
      <c r="CA9" s="1476"/>
      <c r="CB9" s="1476"/>
      <c r="CC9" s="1476"/>
      <c r="CD9" s="1476"/>
      <c r="CE9" s="1476"/>
      <c r="CF9" s="1476"/>
      <c r="CG9" s="1476"/>
      <c r="CH9" s="1476"/>
      <c r="CI9" s="1476"/>
      <c r="CJ9" s="1476"/>
      <c r="CK9" s="1476"/>
      <c r="CL9" s="1476"/>
      <c r="CM9" s="1476"/>
      <c r="CN9" s="1476"/>
      <c r="CO9" s="1476"/>
      <c r="CP9" s="1476"/>
      <c r="CQ9" s="1476"/>
      <c r="CR9" s="1476"/>
      <c r="CS9" s="1476"/>
      <c r="CT9" s="1476"/>
      <c r="CU9" s="1476"/>
      <c r="CV9" s="1476"/>
      <c r="CW9" s="1476"/>
      <c r="CX9" s="1476"/>
      <c r="CY9" s="1476"/>
      <c r="CZ9" s="1476"/>
      <c r="DA9" s="1476"/>
      <c r="DB9" s="1476"/>
      <c r="DC9" s="1476"/>
      <c r="DD9" s="1476"/>
      <c r="DE9" s="1476"/>
      <c r="DF9" s="1476"/>
      <c r="DG9" s="1476"/>
      <c r="DH9" s="1476"/>
      <c r="DI9" s="1476"/>
      <c r="DJ9" s="1476"/>
      <c r="DK9" s="1476"/>
      <c r="DL9" s="1476"/>
      <c r="DM9" s="1476"/>
      <c r="DN9" s="1476"/>
      <c r="DO9" s="1476"/>
      <c r="DP9" s="1476"/>
      <c r="DQ9" s="1476"/>
      <c r="DR9" s="1476"/>
      <c r="DS9" s="1476"/>
      <c r="DT9" s="1476"/>
      <c r="DU9" s="1476"/>
      <c r="DV9" s="1476"/>
      <c r="DW9" s="1476"/>
      <c r="DX9" s="1476"/>
      <c r="DY9" s="1476"/>
      <c r="DZ9" s="1476"/>
      <c r="EA9" s="1476"/>
      <c r="EB9" s="1476"/>
      <c r="EC9" s="1476"/>
      <c r="ED9" s="1476"/>
      <c r="EE9" s="1476"/>
      <c r="EF9" s="1476"/>
      <c r="EG9" s="1476"/>
      <c r="EH9" s="1476"/>
      <c r="EI9" s="1476"/>
      <c r="EJ9" s="1476"/>
      <c r="EK9" s="1476"/>
      <c r="EL9" s="1476"/>
      <c r="EM9" s="1476"/>
      <c r="EN9" s="1476"/>
      <c r="EO9" s="1476"/>
      <c r="EP9" s="1476"/>
      <c r="EQ9" s="1476"/>
      <c r="ER9" s="1476"/>
      <c r="ES9" s="1476"/>
      <c r="ET9" s="1476"/>
      <c r="EU9" s="1476"/>
      <c r="EV9" s="1476"/>
      <c r="EW9" s="1476"/>
      <c r="EX9" s="1476"/>
      <c r="EY9" s="1476"/>
      <c r="EZ9" s="1476"/>
      <c r="FA9" s="1476"/>
      <c r="FB9" s="1476"/>
      <c r="FC9" s="1476"/>
      <c r="FD9" s="1476"/>
      <c r="FE9" s="1476"/>
      <c r="FF9" s="1476"/>
      <c r="FG9" s="1476"/>
      <c r="FH9" s="1476"/>
      <c r="FI9" s="1476"/>
      <c r="FJ9" s="1476"/>
      <c r="FK9" s="1476"/>
      <c r="FL9" s="1476"/>
      <c r="FM9" s="1476"/>
      <c r="FN9" s="1476"/>
      <c r="FO9" s="1476"/>
      <c r="FP9" s="1476"/>
      <c r="FQ9" s="1476"/>
      <c r="FR9" s="1476"/>
      <c r="FS9" s="1476"/>
      <c r="FT9" s="1476"/>
      <c r="FU9" s="1476"/>
      <c r="FV9" s="1476"/>
      <c r="FW9" s="1476"/>
      <c r="FX9" s="1476"/>
      <c r="FY9" s="1476"/>
      <c r="FZ9" s="1476"/>
      <c r="GA9" s="1476"/>
      <c r="GB9" s="1476"/>
      <c r="GC9" s="1476"/>
      <c r="GD9" s="1476"/>
      <c r="GE9" s="1476"/>
      <c r="GF9" s="1476"/>
      <c r="GG9" s="1476"/>
      <c r="GH9" s="1476"/>
      <c r="GI9" s="1476"/>
      <c r="GJ9" s="1476"/>
      <c r="GK9" s="1476"/>
      <c r="GL9" s="1476"/>
      <c r="GM9" s="1476"/>
      <c r="GN9" s="1476"/>
      <c r="GO9" s="1476"/>
      <c r="GP9" s="1476"/>
      <c r="GQ9" s="1476"/>
      <c r="GR9" s="1476"/>
      <c r="GS9" s="1476"/>
      <c r="GT9" s="1476"/>
      <c r="GU9" s="1476"/>
      <c r="GV9" s="1476"/>
      <c r="GW9" s="1476"/>
      <c r="GX9" s="1476"/>
      <c r="GY9" s="1476"/>
      <c r="GZ9" s="1476"/>
      <c r="HA9" s="1476"/>
      <c r="HB9" s="1476"/>
      <c r="HC9" s="1476"/>
      <c r="HD9" s="1476"/>
      <c r="HE9" s="1476"/>
      <c r="HF9" s="1476"/>
      <c r="HG9" s="1476"/>
      <c r="HH9" s="1476"/>
      <c r="HI9" s="1476"/>
      <c r="HJ9" s="1476"/>
      <c r="HK9" s="1476"/>
      <c r="HL9" s="1476"/>
      <c r="HM9" s="1476"/>
      <c r="HN9" s="1476"/>
      <c r="HO9" s="1476"/>
      <c r="HP9" s="1476"/>
      <c r="HQ9" s="1476"/>
      <c r="HR9" s="1476"/>
      <c r="HS9" s="1476"/>
      <c r="HT9" s="1476"/>
      <c r="HU9" s="1476"/>
      <c r="HV9" s="1476"/>
      <c r="HW9" s="1476"/>
      <c r="HX9" s="1476"/>
      <c r="HY9" s="1476"/>
      <c r="HZ9" s="1476"/>
      <c r="IA9" s="1476"/>
      <c r="IB9" s="1476"/>
      <c r="IC9" s="1476"/>
      <c r="ID9" s="1476"/>
      <c r="IE9" s="1476"/>
      <c r="IF9" s="1476"/>
      <c r="IG9" s="1476"/>
      <c r="IH9" s="1476"/>
      <c r="II9" s="1476"/>
      <c r="IJ9" s="1476"/>
      <c r="IK9" s="1476"/>
      <c r="IL9" s="1476"/>
      <c r="IM9" s="1476"/>
      <c r="IN9" s="1476"/>
      <c r="IO9" s="1476"/>
      <c r="IP9" s="1476"/>
      <c r="IQ9" s="1476"/>
      <c r="IR9" s="1476"/>
      <c r="IS9" s="1476"/>
      <c r="IT9" s="1476"/>
      <c r="IU9" s="1476"/>
    </row>
    <row r="10" spans="1:255" ht="10.5" customHeight="1">
      <c r="A10" s="4146"/>
      <c r="B10" s="1477"/>
      <c r="C10" s="1476" t="s">
        <v>2137</v>
      </c>
      <c r="D10" s="1476"/>
      <c r="E10" s="1476"/>
      <c r="F10" s="1476"/>
      <c r="G10" s="1476"/>
      <c r="H10" s="1476"/>
      <c r="I10" s="1476"/>
      <c r="J10" s="1476"/>
      <c r="K10" s="1478"/>
      <c r="L10" s="4147"/>
      <c r="M10" s="1476"/>
      <c r="N10" s="1476"/>
      <c r="O10" s="1476"/>
      <c r="P10" s="1476"/>
      <c r="Q10" s="1476"/>
      <c r="R10" s="1476"/>
      <c r="S10" s="1476"/>
      <c r="T10" s="1476"/>
      <c r="U10" s="1476"/>
      <c r="V10" s="1476"/>
      <c r="W10" s="1476"/>
      <c r="X10" s="1476"/>
      <c r="Y10" s="1476"/>
      <c r="Z10" s="1476"/>
      <c r="AA10" s="1476"/>
      <c r="AB10" s="1476"/>
      <c r="AC10" s="1476"/>
      <c r="AD10" s="1476"/>
      <c r="AE10" s="1476"/>
      <c r="AF10" s="1476"/>
      <c r="AG10" s="1476"/>
      <c r="AH10" s="1476"/>
      <c r="AI10" s="1476"/>
      <c r="AJ10" s="1476"/>
      <c r="AK10" s="1476"/>
      <c r="AL10" s="1476"/>
      <c r="AM10" s="1476"/>
      <c r="AN10" s="1476"/>
      <c r="AO10" s="1476"/>
      <c r="AP10" s="1476"/>
      <c r="AQ10" s="1476"/>
      <c r="AR10" s="1476"/>
      <c r="AS10" s="1476"/>
      <c r="AT10" s="1476"/>
      <c r="AU10" s="1476"/>
      <c r="AV10" s="1476"/>
      <c r="AW10" s="1476"/>
      <c r="AX10" s="1476"/>
      <c r="AY10" s="1476"/>
      <c r="AZ10" s="1476"/>
      <c r="BA10" s="1476"/>
      <c r="BB10" s="1476"/>
      <c r="BC10" s="1476"/>
      <c r="BD10" s="1476"/>
      <c r="BE10" s="1476"/>
      <c r="BF10" s="1476"/>
      <c r="BG10" s="1476"/>
      <c r="BH10" s="1476"/>
      <c r="BI10" s="1476"/>
      <c r="BJ10" s="1476"/>
      <c r="BK10" s="1476"/>
      <c r="BL10" s="1476"/>
      <c r="BM10" s="1476"/>
      <c r="BN10" s="1476"/>
      <c r="BO10" s="1476"/>
      <c r="BP10" s="1476"/>
      <c r="BQ10" s="1476"/>
      <c r="BR10" s="1476"/>
      <c r="BS10" s="1476"/>
      <c r="BT10" s="1476"/>
      <c r="BU10" s="1476"/>
      <c r="BV10" s="1476"/>
      <c r="BW10" s="1476"/>
      <c r="BX10" s="1476"/>
      <c r="BY10" s="1476"/>
      <c r="BZ10" s="1476"/>
      <c r="CA10" s="1476"/>
      <c r="CB10" s="1476"/>
      <c r="CC10" s="1476"/>
      <c r="CD10" s="1476"/>
      <c r="CE10" s="1476"/>
      <c r="CF10" s="1476"/>
      <c r="CG10" s="1476"/>
      <c r="CH10" s="1476"/>
      <c r="CI10" s="1476"/>
      <c r="CJ10" s="1476"/>
      <c r="CK10" s="1476"/>
      <c r="CL10" s="1476"/>
      <c r="CM10" s="1476"/>
      <c r="CN10" s="1476"/>
      <c r="CO10" s="1476"/>
      <c r="CP10" s="1476"/>
      <c r="CQ10" s="1476"/>
      <c r="CR10" s="1476"/>
      <c r="CS10" s="1476"/>
      <c r="CT10" s="1476"/>
      <c r="CU10" s="1476"/>
      <c r="CV10" s="1476"/>
      <c r="CW10" s="1476"/>
      <c r="CX10" s="1476"/>
      <c r="CY10" s="1476"/>
      <c r="CZ10" s="1476"/>
      <c r="DA10" s="1476"/>
      <c r="DB10" s="1476"/>
      <c r="DC10" s="1476"/>
      <c r="DD10" s="1476"/>
      <c r="DE10" s="1476"/>
      <c r="DF10" s="1476"/>
      <c r="DG10" s="1476"/>
      <c r="DH10" s="1476"/>
      <c r="DI10" s="1476"/>
      <c r="DJ10" s="1476"/>
      <c r="DK10" s="1476"/>
      <c r="DL10" s="1476"/>
      <c r="DM10" s="1476"/>
      <c r="DN10" s="1476"/>
      <c r="DO10" s="1476"/>
      <c r="DP10" s="1476"/>
      <c r="DQ10" s="1476"/>
      <c r="DR10" s="1476"/>
      <c r="DS10" s="1476"/>
      <c r="DT10" s="1476"/>
      <c r="DU10" s="1476"/>
      <c r="DV10" s="1476"/>
      <c r="DW10" s="1476"/>
      <c r="DX10" s="1476"/>
      <c r="DY10" s="1476"/>
      <c r="DZ10" s="1476"/>
      <c r="EA10" s="1476"/>
      <c r="EB10" s="1476"/>
      <c r="EC10" s="1476"/>
      <c r="ED10" s="1476"/>
      <c r="EE10" s="1476"/>
      <c r="EF10" s="1476"/>
      <c r="EG10" s="1476"/>
      <c r="EH10" s="1476"/>
      <c r="EI10" s="1476"/>
      <c r="EJ10" s="1476"/>
      <c r="EK10" s="1476"/>
      <c r="EL10" s="1476"/>
      <c r="EM10" s="1476"/>
      <c r="EN10" s="1476"/>
      <c r="EO10" s="1476"/>
      <c r="EP10" s="1476"/>
      <c r="EQ10" s="1476"/>
      <c r="ER10" s="1476"/>
      <c r="ES10" s="1476"/>
      <c r="ET10" s="1476"/>
      <c r="EU10" s="1476"/>
      <c r="EV10" s="1476"/>
      <c r="EW10" s="1476"/>
      <c r="EX10" s="1476"/>
      <c r="EY10" s="1476"/>
      <c r="EZ10" s="1476"/>
      <c r="FA10" s="1476"/>
      <c r="FB10" s="1476"/>
      <c r="FC10" s="1476"/>
      <c r="FD10" s="1476"/>
      <c r="FE10" s="1476"/>
      <c r="FF10" s="1476"/>
      <c r="FG10" s="1476"/>
      <c r="FH10" s="1476"/>
      <c r="FI10" s="1476"/>
      <c r="FJ10" s="1476"/>
      <c r="FK10" s="1476"/>
      <c r="FL10" s="1476"/>
      <c r="FM10" s="1476"/>
      <c r="FN10" s="1476"/>
      <c r="FO10" s="1476"/>
      <c r="FP10" s="1476"/>
      <c r="FQ10" s="1476"/>
      <c r="FR10" s="1476"/>
      <c r="FS10" s="1476"/>
      <c r="FT10" s="1476"/>
      <c r="FU10" s="1476"/>
      <c r="FV10" s="1476"/>
      <c r="FW10" s="1476"/>
      <c r="FX10" s="1476"/>
      <c r="FY10" s="1476"/>
      <c r="FZ10" s="1476"/>
      <c r="GA10" s="1476"/>
      <c r="GB10" s="1476"/>
      <c r="GC10" s="1476"/>
      <c r="GD10" s="1476"/>
      <c r="GE10" s="1476"/>
      <c r="GF10" s="1476"/>
      <c r="GG10" s="1476"/>
      <c r="GH10" s="1476"/>
      <c r="GI10" s="1476"/>
      <c r="GJ10" s="1476"/>
      <c r="GK10" s="1476"/>
      <c r="GL10" s="1476"/>
      <c r="GM10" s="1476"/>
      <c r="GN10" s="1476"/>
      <c r="GO10" s="1476"/>
      <c r="GP10" s="1476"/>
      <c r="GQ10" s="1476"/>
      <c r="GR10" s="1476"/>
      <c r="GS10" s="1476"/>
      <c r="GT10" s="1476"/>
      <c r="GU10" s="1476"/>
      <c r="GV10" s="1476"/>
      <c r="GW10" s="1476"/>
      <c r="GX10" s="1476"/>
      <c r="GY10" s="1476"/>
      <c r="GZ10" s="1476"/>
      <c r="HA10" s="1476"/>
      <c r="HB10" s="1476"/>
      <c r="HC10" s="1476"/>
      <c r="HD10" s="1476"/>
      <c r="HE10" s="1476"/>
      <c r="HF10" s="1476"/>
      <c r="HG10" s="1476"/>
      <c r="HH10" s="1476"/>
      <c r="HI10" s="1476"/>
      <c r="HJ10" s="1476"/>
      <c r="HK10" s="1476"/>
      <c r="HL10" s="1476"/>
      <c r="HM10" s="1476"/>
      <c r="HN10" s="1476"/>
      <c r="HO10" s="1476"/>
      <c r="HP10" s="1476"/>
      <c r="HQ10" s="1476"/>
      <c r="HR10" s="1476"/>
      <c r="HS10" s="1476"/>
      <c r="HT10" s="1476"/>
      <c r="HU10" s="1476"/>
      <c r="HV10" s="1476"/>
      <c r="HW10" s="1476"/>
      <c r="HX10" s="1476"/>
      <c r="HY10" s="1476"/>
      <c r="HZ10" s="1476"/>
      <c r="IA10" s="1476"/>
      <c r="IB10" s="1476"/>
      <c r="IC10" s="1476"/>
      <c r="ID10" s="1476"/>
      <c r="IE10" s="1476"/>
      <c r="IF10" s="1476"/>
      <c r="IG10" s="1476"/>
      <c r="IH10" s="1476"/>
      <c r="II10" s="1476"/>
      <c r="IJ10" s="1476"/>
      <c r="IK10" s="1476"/>
      <c r="IL10" s="1476"/>
      <c r="IM10" s="1476"/>
      <c r="IN10" s="1476"/>
      <c r="IO10" s="1476"/>
      <c r="IP10" s="1476"/>
      <c r="IQ10" s="1476"/>
      <c r="IR10" s="1476"/>
      <c r="IS10" s="1476"/>
      <c r="IT10" s="1476"/>
      <c r="IU10" s="1476"/>
    </row>
    <row r="11" spans="1:255" ht="10.5" customHeight="1">
      <c r="A11" s="1480"/>
      <c r="B11" s="1479" t="s">
        <v>389</v>
      </c>
      <c r="C11" s="1476" t="s">
        <v>2138</v>
      </c>
      <c r="D11" s="1476"/>
      <c r="E11" s="1476"/>
      <c r="F11" s="1476"/>
      <c r="G11" s="1476"/>
      <c r="H11" s="1476"/>
      <c r="I11" s="1476"/>
      <c r="J11" s="1476"/>
      <c r="K11" s="1478"/>
      <c r="L11" s="4147"/>
      <c r="M11" s="1476"/>
      <c r="N11" s="1476"/>
      <c r="O11" s="1476"/>
      <c r="P11" s="1476"/>
      <c r="Q11" s="1476"/>
      <c r="R11" s="1476"/>
      <c r="S11" s="1476"/>
      <c r="T11" s="1476"/>
      <c r="U11" s="1476"/>
      <c r="V11" s="1476"/>
      <c r="W11" s="1476"/>
      <c r="X11" s="1476"/>
      <c r="Y11" s="1476"/>
      <c r="Z11" s="1476"/>
      <c r="AA11" s="1476"/>
      <c r="AB11" s="1476"/>
      <c r="AC11" s="1476"/>
      <c r="AD11" s="1476"/>
      <c r="AE11" s="1476"/>
      <c r="AF11" s="1476"/>
      <c r="AG11" s="1476"/>
      <c r="AH11" s="1476"/>
      <c r="AI11" s="1476"/>
      <c r="AJ11" s="1476"/>
      <c r="AK11" s="1476"/>
      <c r="AL11" s="1476"/>
      <c r="AM11" s="1476"/>
      <c r="AN11" s="1476"/>
      <c r="AO11" s="1476"/>
      <c r="AP11" s="1476"/>
      <c r="AQ11" s="1476"/>
      <c r="AR11" s="1476"/>
      <c r="AS11" s="1476"/>
      <c r="AT11" s="1476"/>
      <c r="AU11" s="1476"/>
      <c r="AV11" s="1476"/>
      <c r="AW11" s="1476"/>
      <c r="AX11" s="1476"/>
      <c r="AY11" s="1476"/>
      <c r="AZ11" s="1476"/>
      <c r="BA11" s="1476"/>
      <c r="BB11" s="1476"/>
      <c r="BC11" s="1476"/>
      <c r="BD11" s="1476"/>
      <c r="BE11" s="1476"/>
      <c r="BF11" s="1476"/>
      <c r="BG11" s="1476"/>
      <c r="BH11" s="1476"/>
      <c r="BI11" s="1476"/>
      <c r="BJ11" s="1476"/>
      <c r="BK11" s="1476"/>
      <c r="BL11" s="1476"/>
      <c r="BM11" s="1476"/>
      <c r="BN11" s="1476"/>
      <c r="BO11" s="1476"/>
      <c r="BP11" s="1476"/>
      <c r="BQ11" s="1476"/>
      <c r="BR11" s="1476"/>
      <c r="BS11" s="1476"/>
      <c r="BT11" s="1476"/>
      <c r="BU11" s="1476"/>
      <c r="BV11" s="1476"/>
      <c r="BW11" s="1476"/>
      <c r="BX11" s="1476"/>
      <c r="BY11" s="1476"/>
      <c r="BZ11" s="1476"/>
      <c r="CA11" s="1476"/>
      <c r="CB11" s="1476"/>
      <c r="CC11" s="1476"/>
      <c r="CD11" s="1476"/>
      <c r="CE11" s="1476"/>
      <c r="CF11" s="1476"/>
      <c r="CG11" s="1476"/>
      <c r="CH11" s="1476"/>
      <c r="CI11" s="1476"/>
      <c r="CJ11" s="1476"/>
      <c r="CK11" s="1476"/>
      <c r="CL11" s="1476"/>
      <c r="CM11" s="1476"/>
      <c r="CN11" s="1476"/>
      <c r="CO11" s="1476"/>
      <c r="CP11" s="1476"/>
      <c r="CQ11" s="1476"/>
      <c r="CR11" s="1476"/>
      <c r="CS11" s="1476"/>
      <c r="CT11" s="1476"/>
      <c r="CU11" s="1476"/>
      <c r="CV11" s="1476"/>
      <c r="CW11" s="1476"/>
      <c r="CX11" s="1476"/>
      <c r="CY11" s="1476"/>
      <c r="CZ11" s="1476"/>
      <c r="DA11" s="1476"/>
      <c r="DB11" s="1476"/>
      <c r="DC11" s="1476"/>
      <c r="DD11" s="1476"/>
      <c r="DE11" s="1476"/>
      <c r="DF11" s="1476"/>
      <c r="DG11" s="1476"/>
      <c r="DH11" s="1476"/>
      <c r="DI11" s="1476"/>
      <c r="DJ11" s="1476"/>
      <c r="DK11" s="1476"/>
      <c r="DL11" s="1476"/>
      <c r="DM11" s="1476"/>
      <c r="DN11" s="1476"/>
      <c r="DO11" s="1476"/>
      <c r="DP11" s="1476"/>
      <c r="DQ11" s="1476"/>
      <c r="DR11" s="1476"/>
      <c r="DS11" s="1476"/>
      <c r="DT11" s="1476"/>
      <c r="DU11" s="1476"/>
      <c r="DV11" s="1476"/>
      <c r="DW11" s="1476"/>
      <c r="DX11" s="1476"/>
      <c r="DY11" s="1476"/>
      <c r="DZ11" s="1476"/>
      <c r="EA11" s="1476"/>
      <c r="EB11" s="1476"/>
      <c r="EC11" s="1476"/>
      <c r="ED11" s="1476"/>
      <c r="EE11" s="1476"/>
      <c r="EF11" s="1476"/>
      <c r="EG11" s="1476"/>
      <c r="EH11" s="1476"/>
      <c r="EI11" s="1476"/>
      <c r="EJ11" s="1476"/>
      <c r="EK11" s="1476"/>
      <c r="EL11" s="1476"/>
      <c r="EM11" s="1476"/>
      <c r="EN11" s="1476"/>
      <c r="EO11" s="1476"/>
      <c r="EP11" s="1476"/>
      <c r="EQ11" s="1476"/>
      <c r="ER11" s="1476"/>
      <c r="ES11" s="1476"/>
      <c r="ET11" s="1476"/>
      <c r="EU11" s="1476"/>
      <c r="EV11" s="1476"/>
      <c r="EW11" s="1476"/>
      <c r="EX11" s="1476"/>
      <c r="EY11" s="1476"/>
      <c r="EZ11" s="1476"/>
      <c r="FA11" s="1476"/>
      <c r="FB11" s="1476"/>
      <c r="FC11" s="1476"/>
      <c r="FD11" s="1476"/>
      <c r="FE11" s="1476"/>
      <c r="FF11" s="1476"/>
      <c r="FG11" s="1476"/>
      <c r="FH11" s="1476"/>
      <c r="FI11" s="1476"/>
      <c r="FJ11" s="1476"/>
      <c r="FK11" s="1476"/>
      <c r="FL11" s="1476"/>
      <c r="FM11" s="1476"/>
      <c r="FN11" s="1476"/>
      <c r="FO11" s="1476"/>
      <c r="FP11" s="1476"/>
      <c r="FQ11" s="1476"/>
      <c r="FR11" s="1476"/>
      <c r="FS11" s="1476"/>
      <c r="FT11" s="1476"/>
      <c r="FU11" s="1476"/>
      <c r="FV11" s="1476"/>
      <c r="FW11" s="1476"/>
      <c r="FX11" s="1476"/>
      <c r="FY11" s="1476"/>
      <c r="FZ11" s="1476"/>
      <c r="GA11" s="1476"/>
      <c r="GB11" s="1476"/>
      <c r="GC11" s="1476"/>
      <c r="GD11" s="1476"/>
      <c r="GE11" s="1476"/>
      <c r="GF11" s="1476"/>
      <c r="GG11" s="1476"/>
      <c r="GH11" s="1476"/>
      <c r="GI11" s="1476"/>
      <c r="GJ11" s="1476"/>
      <c r="GK11" s="1476"/>
      <c r="GL11" s="1476"/>
      <c r="GM11" s="1476"/>
      <c r="GN11" s="1476"/>
      <c r="GO11" s="1476"/>
      <c r="GP11" s="1476"/>
      <c r="GQ11" s="1476"/>
      <c r="GR11" s="1476"/>
      <c r="GS11" s="1476"/>
      <c r="GT11" s="1476"/>
      <c r="GU11" s="1476"/>
      <c r="GV11" s="1476"/>
      <c r="GW11" s="1476"/>
      <c r="GX11" s="1476"/>
      <c r="GY11" s="1476"/>
      <c r="GZ11" s="1476"/>
      <c r="HA11" s="1476"/>
      <c r="HB11" s="1476"/>
      <c r="HC11" s="1476"/>
      <c r="HD11" s="1476"/>
      <c r="HE11" s="1476"/>
      <c r="HF11" s="1476"/>
      <c r="HG11" s="1476"/>
      <c r="HH11" s="1476"/>
      <c r="HI11" s="1476"/>
      <c r="HJ11" s="1476"/>
      <c r="HK11" s="1476"/>
      <c r="HL11" s="1476"/>
      <c r="HM11" s="1476"/>
      <c r="HN11" s="1476"/>
      <c r="HO11" s="1476"/>
      <c r="HP11" s="1476"/>
      <c r="HQ11" s="1476"/>
      <c r="HR11" s="1476"/>
      <c r="HS11" s="1476"/>
      <c r="HT11" s="1476"/>
      <c r="HU11" s="1476"/>
      <c r="HV11" s="1476"/>
      <c r="HW11" s="1476"/>
      <c r="HX11" s="1476"/>
      <c r="HY11" s="1476"/>
      <c r="HZ11" s="1476"/>
      <c r="IA11" s="1476"/>
      <c r="IB11" s="1476"/>
      <c r="IC11" s="1476"/>
      <c r="ID11" s="1476"/>
      <c r="IE11" s="1476"/>
      <c r="IF11" s="1476"/>
      <c r="IG11" s="1476"/>
      <c r="IH11" s="1476"/>
      <c r="II11" s="1476"/>
      <c r="IJ11" s="1476"/>
      <c r="IK11" s="1476"/>
      <c r="IL11" s="1476"/>
      <c r="IM11" s="1476"/>
      <c r="IN11" s="1476"/>
      <c r="IO11" s="1476"/>
      <c r="IP11" s="1476"/>
      <c r="IQ11" s="1476"/>
      <c r="IR11" s="1476"/>
      <c r="IS11" s="1476"/>
      <c r="IT11" s="1476"/>
      <c r="IU11" s="1476"/>
    </row>
    <row r="12" spans="1:255" ht="10.5" customHeight="1">
      <c r="A12" s="1480"/>
      <c r="B12" s="1479" t="s">
        <v>390</v>
      </c>
      <c r="C12" s="1476" t="s">
        <v>2139</v>
      </c>
      <c r="D12" s="1476"/>
      <c r="E12" s="1476"/>
      <c r="F12" s="1476"/>
      <c r="G12" s="1476"/>
      <c r="H12" s="1476"/>
      <c r="I12" s="1476"/>
      <c r="J12" s="1476"/>
      <c r="K12" s="1478"/>
      <c r="L12" s="4147"/>
      <c r="M12" s="1476"/>
      <c r="N12" s="1476"/>
      <c r="O12" s="1476"/>
      <c r="P12" s="1476"/>
      <c r="Q12" s="1476"/>
      <c r="R12" s="1476"/>
      <c r="S12" s="1476"/>
      <c r="T12" s="1476"/>
      <c r="U12" s="1476"/>
      <c r="V12" s="1476"/>
      <c r="W12" s="1476"/>
      <c r="X12" s="1476"/>
      <c r="Y12" s="1476"/>
      <c r="Z12" s="1476"/>
      <c r="AA12" s="1476"/>
      <c r="AB12" s="1476"/>
      <c r="AC12" s="1476"/>
      <c r="AD12" s="1476"/>
      <c r="AE12" s="1476"/>
      <c r="AF12" s="1476"/>
      <c r="AG12" s="1476"/>
      <c r="AH12" s="1476"/>
      <c r="AI12" s="1476"/>
      <c r="AJ12" s="1476"/>
      <c r="AK12" s="1476"/>
      <c r="AL12" s="1476"/>
      <c r="AM12" s="1476"/>
      <c r="AN12" s="1476"/>
      <c r="AO12" s="1476"/>
      <c r="AP12" s="1476"/>
      <c r="AQ12" s="1476"/>
      <c r="AR12" s="1476"/>
      <c r="AS12" s="1476"/>
      <c r="AT12" s="1476"/>
      <c r="AU12" s="1476"/>
      <c r="AV12" s="1476"/>
      <c r="AW12" s="1476"/>
      <c r="AX12" s="1476"/>
      <c r="AY12" s="1476"/>
      <c r="AZ12" s="1476"/>
      <c r="BA12" s="1476"/>
      <c r="BB12" s="1476"/>
      <c r="BC12" s="1476"/>
      <c r="BD12" s="1476"/>
      <c r="BE12" s="1476"/>
      <c r="BF12" s="1476"/>
      <c r="BG12" s="1476"/>
      <c r="BH12" s="1476"/>
      <c r="BI12" s="1476"/>
      <c r="BJ12" s="1476"/>
      <c r="BK12" s="1476"/>
      <c r="BL12" s="1476"/>
      <c r="BM12" s="1476"/>
      <c r="BN12" s="1476"/>
      <c r="BO12" s="1476"/>
      <c r="BP12" s="1476"/>
      <c r="BQ12" s="1476"/>
      <c r="BR12" s="1476"/>
      <c r="BS12" s="1476"/>
      <c r="BT12" s="1476"/>
      <c r="BU12" s="1476"/>
      <c r="BV12" s="1476"/>
      <c r="BW12" s="1476"/>
      <c r="BX12" s="1476"/>
      <c r="BY12" s="1476"/>
      <c r="BZ12" s="1476"/>
      <c r="CA12" s="1476"/>
      <c r="CB12" s="1476"/>
      <c r="CC12" s="1476"/>
      <c r="CD12" s="1476"/>
      <c r="CE12" s="1476"/>
      <c r="CF12" s="1476"/>
      <c r="CG12" s="1476"/>
      <c r="CH12" s="1476"/>
      <c r="CI12" s="1476"/>
      <c r="CJ12" s="1476"/>
      <c r="CK12" s="1476"/>
      <c r="CL12" s="1476"/>
      <c r="CM12" s="1476"/>
      <c r="CN12" s="1476"/>
      <c r="CO12" s="1476"/>
      <c r="CP12" s="1476"/>
      <c r="CQ12" s="1476"/>
      <c r="CR12" s="1476"/>
      <c r="CS12" s="1476"/>
      <c r="CT12" s="1476"/>
      <c r="CU12" s="1476"/>
      <c r="CV12" s="1476"/>
      <c r="CW12" s="1476"/>
      <c r="CX12" s="1476"/>
      <c r="CY12" s="1476"/>
      <c r="CZ12" s="1476"/>
      <c r="DA12" s="1476"/>
      <c r="DB12" s="1476"/>
      <c r="DC12" s="1476"/>
      <c r="DD12" s="1476"/>
      <c r="DE12" s="1476"/>
      <c r="DF12" s="1476"/>
      <c r="DG12" s="1476"/>
      <c r="DH12" s="1476"/>
      <c r="DI12" s="1476"/>
      <c r="DJ12" s="1476"/>
      <c r="DK12" s="1476"/>
      <c r="DL12" s="1476"/>
      <c r="DM12" s="1476"/>
      <c r="DN12" s="1476"/>
      <c r="DO12" s="1476"/>
      <c r="DP12" s="1476"/>
      <c r="DQ12" s="1476"/>
      <c r="DR12" s="1476"/>
      <c r="DS12" s="1476"/>
      <c r="DT12" s="1476"/>
      <c r="DU12" s="1476"/>
      <c r="DV12" s="1476"/>
      <c r="DW12" s="1476"/>
      <c r="DX12" s="1476"/>
      <c r="DY12" s="1476"/>
      <c r="DZ12" s="1476"/>
      <c r="EA12" s="1476"/>
      <c r="EB12" s="1476"/>
      <c r="EC12" s="1476"/>
      <c r="ED12" s="1476"/>
      <c r="EE12" s="1476"/>
      <c r="EF12" s="1476"/>
      <c r="EG12" s="1476"/>
      <c r="EH12" s="1476"/>
      <c r="EI12" s="1476"/>
      <c r="EJ12" s="1476"/>
      <c r="EK12" s="1476"/>
      <c r="EL12" s="1476"/>
      <c r="EM12" s="1476"/>
      <c r="EN12" s="1476"/>
      <c r="EO12" s="1476"/>
      <c r="EP12" s="1476"/>
      <c r="EQ12" s="1476"/>
      <c r="ER12" s="1476"/>
      <c r="ES12" s="1476"/>
      <c r="ET12" s="1476"/>
      <c r="EU12" s="1476"/>
      <c r="EV12" s="1476"/>
      <c r="EW12" s="1476"/>
      <c r="EX12" s="1476"/>
      <c r="EY12" s="1476"/>
      <c r="EZ12" s="1476"/>
      <c r="FA12" s="1476"/>
      <c r="FB12" s="1476"/>
      <c r="FC12" s="1476"/>
      <c r="FD12" s="1476"/>
      <c r="FE12" s="1476"/>
      <c r="FF12" s="1476"/>
      <c r="FG12" s="1476"/>
      <c r="FH12" s="1476"/>
      <c r="FI12" s="1476"/>
      <c r="FJ12" s="1476"/>
      <c r="FK12" s="1476"/>
      <c r="FL12" s="1476"/>
      <c r="FM12" s="1476"/>
      <c r="FN12" s="1476"/>
      <c r="FO12" s="1476"/>
      <c r="FP12" s="1476"/>
      <c r="FQ12" s="1476"/>
      <c r="FR12" s="1476"/>
      <c r="FS12" s="1476"/>
      <c r="FT12" s="1476"/>
      <c r="FU12" s="1476"/>
      <c r="FV12" s="1476"/>
      <c r="FW12" s="1476"/>
      <c r="FX12" s="1476"/>
      <c r="FY12" s="1476"/>
      <c r="FZ12" s="1476"/>
      <c r="GA12" s="1476"/>
      <c r="GB12" s="1476"/>
      <c r="GC12" s="1476"/>
      <c r="GD12" s="1476"/>
      <c r="GE12" s="1476"/>
      <c r="GF12" s="1476"/>
      <c r="GG12" s="1476"/>
      <c r="GH12" s="1476"/>
      <c r="GI12" s="1476"/>
      <c r="GJ12" s="1476"/>
      <c r="GK12" s="1476"/>
      <c r="GL12" s="1476"/>
      <c r="GM12" s="1476"/>
      <c r="GN12" s="1476"/>
      <c r="GO12" s="1476"/>
      <c r="GP12" s="1476"/>
      <c r="GQ12" s="1476"/>
      <c r="GR12" s="1476"/>
      <c r="GS12" s="1476"/>
      <c r="GT12" s="1476"/>
      <c r="GU12" s="1476"/>
      <c r="GV12" s="1476"/>
      <c r="GW12" s="1476"/>
      <c r="GX12" s="1476"/>
      <c r="GY12" s="1476"/>
      <c r="GZ12" s="1476"/>
      <c r="HA12" s="1476"/>
      <c r="HB12" s="1476"/>
      <c r="HC12" s="1476"/>
      <c r="HD12" s="1476"/>
      <c r="HE12" s="1476"/>
      <c r="HF12" s="1476"/>
      <c r="HG12" s="1476"/>
      <c r="HH12" s="1476"/>
      <c r="HI12" s="1476"/>
      <c r="HJ12" s="1476"/>
      <c r="HK12" s="1476"/>
      <c r="HL12" s="1476"/>
      <c r="HM12" s="1476"/>
      <c r="HN12" s="1476"/>
      <c r="HO12" s="1476"/>
      <c r="HP12" s="1476"/>
      <c r="HQ12" s="1476"/>
      <c r="HR12" s="1476"/>
      <c r="HS12" s="1476"/>
      <c r="HT12" s="1476"/>
      <c r="HU12" s="1476"/>
      <c r="HV12" s="1476"/>
      <c r="HW12" s="1476"/>
      <c r="HX12" s="1476"/>
      <c r="HY12" s="1476"/>
      <c r="HZ12" s="1476"/>
      <c r="IA12" s="1476"/>
      <c r="IB12" s="1476"/>
      <c r="IC12" s="1476"/>
      <c r="ID12" s="1476"/>
      <c r="IE12" s="1476"/>
      <c r="IF12" s="1476"/>
      <c r="IG12" s="1476"/>
      <c r="IH12" s="1476"/>
      <c r="II12" s="1476"/>
      <c r="IJ12" s="1476"/>
      <c r="IK12" s="1476"/>
      <c r="IL12" s="1476"/>
      <c r="IM12" s="1476"/>
      <c r="IN12" s="1476"/>
      <c r="IO12" s="1476"/>
      <c r="IP12" s="1476"/>
      <c r="IQ12" s="1476"/>
      <c r="IR12" s="1476"/>
      <c r="IS12" s="1476"/>
      <c r="IT12" s="1476"/>
      <c r="IU12" s="1476"/>
    </row>
    <row r="13" spans="1:255" ht="10.5" customHeight="1">
      <c r="A13" s="1480"/>
      <c r="B13" s="1477"/>
      <c r="C13" s="1476" t="s">
        <v>2140</v>
      </c>
      <c r="D13" s="1476"/>
      <c r="E13" s="1476"/>
      <c r="F13" s="1476"/>
      <c r="G13" s="1476"/>
      <c r="H13" s="1476"/>
      <c r="I13" s="1476"/>
      <c r="J13" s="1476"/>
      <c r="K13" s="1478"/>
      <c r="L13" s="4147"/>
      <c r="M13" s="1476"/>
      <c r="N13" s="1476"/>
      <c r="O13" s="1476"/>
      <c r="P13" s="1476"/>
      <c r="Q13" s="1476"/>
      <c r="R13" s="1476"/>
      <c r="S13" s="1476"/>
      <c r="T13" s="1476"/>
      <c r="U13" s="1476"/>
      <c r="V13" s="1476"/>
      <c r="W13" s="1476"/>
      <c r="X13" s="1476"/>
      <c r="Y13" s="1476"/>
      <c r="Z13" s="1476"/>
      <c r="AA13" s="1476"/>
      <c r="AB13" s="1476"/>
      <c r="AC13" s="1476"/>
      <c r="AD13" s="1476"/>
      <c r="AE13" s="1476"/>
      <c r="AF13" s="1476"/>
      <c r="AG13" s="1476"/>
      <c r="AH13" s="1476"/>
      <c r="AI13" s="1476"/>
      <c r="AJ13" s="1476"/>
      <c r="AK13" s="1476"/>
      <c r="AL13" s="1476"/>
      <c r="AM13" s="1476"/>
      <c r="AN13" s="1476"/>
      <c r="AO13" s="1476"/>
      <c r="AP13" s="1476"/>
      <c r="AQ13" s="1476"/>
      <c r="AR13" s="1476"/>
      <c r="AS13" s="1476"/>
      <c r="AT13" s="1476"/>
      <c r="AU13" s="1476"/>
      <c r="AV13" s="1476"/>
      <c r="AW13" s="1476"/>
      <c r="AX13" s="1476"/>
      <c r="AY13" s="1476"/>
      <c r="AZ13" s="1476"/>
      <c r="BA13" s="1476"/>
      <c r="BB13" s="1476"/>
      <c r="BC13" s="1476"/>
      <c r="BD13" s="1476"/>
      <c r="BE13" s="1476"/>
      <c r="BF13" s="1476"/>
      <c r="BG13" s="1476"/>
      <c r="BH13" s="1476"/>
      <c r="BI13" s="1476"/>
      <c r="BJ13" s="1476"/>
      <c r="BK13" s="1476"/>
      <c r="BL13" s="1476"/>
      <c r="BM13" s="1476"/>
      <c r="BN13" s="1476"/>
      <c r="BO13" s="1476"/>
      <c r="BP13" s="1476"/>
      <c r="BQ13" s="1476"/>
      <c r="BR13" s="1476"/>
      <c r="BS13" s="1476"/>
      <c r="BT13" s="1476"/>
      <c r="BU13" s="1476"/>
      <c r="BV13" s="1476"/>
      <c r="BW13" s="1476"/>
      <c r="BX13" s="1476"/>
      <c r="BY13" s="1476"/>
      <c r="BZ13" s="1476"/>
      <c r="CA13" s="1476"/>
      <c r="CB13" s="1476"/>
      <c r="CC13" s="1476"/>
      <c r="CD13" s="1476"/>
      <c r="CE13" s="1476"/>
      <c r="CF13" s="1476"/>
      <c r="CG13" s="1476"/>
      <c r="CH13" s="1476"/>
      <c r="CI13" s="1476"/>
      <c r="CJ13" s="1476"/>
      <c r="CK13" s="1476"/>
      <c r="CL13" s="1476"/>
      <c r="CM13" s="1476"/>
      <c r="CN13" s="1476"/>
      <c r="CO13" s="1476"/>
      <c r="CP13" s="1476"/>
      <c r="CQ13" s="1476"/>
      <c r="CR13" s="1476"/>
      <c r="CS13" s="1476"/>
      <c r="CT13" s="1476"/>
      <c r="CU13" s="1476"/>
      <c r="CV13" s="1476"/>
      <c r="CW13" s="1476"/>
      <c r="CX13" s="1476"/>
      <c r="CY13" s="1476"/>
      <c r="CZ13" s="1476"/>
      <c r="DA13" s="1476"/>
      <c r="DB13" s="1476"/>
      <c r="DC13" s="1476"/>
      <c r="DD13" s="1476"/>
      <c r="DE13" s="1476"/>
      <c r="DF13" s="1476"/>
      <c r="DG13" s="1476"/>
      <c r="DH13" s="1476"/>
      <c r="DI13" s="1476"/>
      <c r="DJ13" s="1476"/>
      <c r="DK13" s="1476"/>
      <c r="DL13" s="1476"/>
      <c r="DM13" s="1476"/>
      <c r="DN13" s="1476"/>
      <c r="DO13" s="1476"/>
      <c r="DP13" s="1476"/>
      <c r="DQ13" s="1476"/>
      <c r="DR13" s="1476"/>
      <c r="DS13" s="1476"/>
      <c r="DT13" s="1476"/>
      <c r="DU13" s="1476"/>
      <c r="DV13" s="1476"/>
      <c r="DW13" s="1476"/>
      <c r="DX13" s="1476"/>
      <c r="DY13" s="1476"/>
      <c r="DZ13" s="1476"/>
      <c r="EA13" s="1476"/>
      <c r="EB13" s="1476"/>
      <c r="EC13" s="1476"/>
      <c r="ED13" s="1476"/>
      <c r="EE13" s="1476"/>
      <c r="EF13" s="1476"/>
      <c r="EG13" s="1476"/>
      <c r="EH13" s="1476"/>
      <c r="EI13" s="1476"/>
      <c r="EJ13" s="1476"/>
      <c r="EK13" s="1476"/>
      <c r="EL13" s="1476"/>
      <c r="EM13" s="1476"/>
      <c r="EN13" s="1476"/>
      <c r="EO13" s="1476"/>
      <c r="EP13" s="1476"/>
      <c r="EQ13" s="1476"/>
      <c r="ER13" s="1476"/>
      <c r="ES13" s="1476"/>
      <c r="ET13" s="1476"/>
      <c r="EU13" s="1476"/>
      <c r="EV13" s="1476"/>
      <c r="EW13" s="1476"/>
      <c r="EX13" s="1476"/>
      <c r="EY13" s="1476"/>
      <c r="EZ13" s="1476"/>
      <c r="FA13" s="1476"/>
      <c r="FB13" s="1476"/>
      <c r="FC13" s="1476"/>
      <c r="FD13" s="1476"/>
      <c r="FE13" s="1476"/>
      <c r="FF13" s="1476"/>
      <c r="FG13" s="1476"/>
      <c r="FH13" s="1476"/>
      <c r="FI13" s="1476"/>
      <c r="FJ13" s="1476"/>
      <c r="FK13" s="1476"/>
      <c r="FL13" s="1476"/>
      <c r="FM13" s="1476"/>
      <c r="FN13" s="1476"/>
      <c r="FO13" s="1476"/>
      <c r="FP13" s="1476"/>
      <c r="FQ13" s="1476"/>
      <c r="FR13" s="1476"/>
      <c r="FS13" s="1476"/>
      <c r="FT13" s="1476"/>
      <c r="FU13" s="1476"/>
      <c r="FV13" s="1476"/>
      <c r="FW13" s="1476"/>
      <c r="FX13" s="1476"/>
      <c r="FY13" s="1476"/>
      <c r="FZ13" s="1476"/>
      <c r="GA13" s="1476"/>
      <c r="GB13" s="1476"/>
      <c r="GC13" s="1476"/>
      <c r="GD13" s="1476"/>
      <c r="GE13" s="1476"/>
      <c r="GF13" s="1476"/>
      <c r="GG13" s="1476"/>
      <c r="GH13" s="1476"/>
      <c r="GI13" s="1476"/>
      <c r="GJ13" s="1476"/>
      <c r="GK13" s="1476"/>
      <c r="GL13" s="1476"/>
      <c r="GM13" s="1476"/>
      <c r="GN13" s="1476"/>
      <c r="GO13" s="1476"/>
      <c r="GP13" s="1476"/>
      <c r="GQ13" s="1476"/>
      <c r="GR13" s="1476"/>
      <c r="GS13" s="1476"/>
      <c r="GT13" s="1476"/>
      <c r="GU13" s="1476"/>
      <c r="GV13" s="1476"/>
      <c r="GW13" s="1476"/>
      <c r="GX13" s="1476"/>
      <c r="GY13" s="1476"/>
      <c r="GZ13" s="1476"/>
      <c r="HA13" s="1476"/>
      <c r="HB13" s="1476"/>
      <c r="HC13" s="1476"/>
      <c r="HD13" s="1476"/>
      <c r="HE13" s="1476"/>
      <c r="HF13" s="1476"/>
      <c r="HG13" s="1476"/>
      <c r="HH13" s="1476"/>
      <c r="HI13" s="1476"/>
      <c r="HJ13" s="1476"/>
      <c r="HK13" s="1476"/>
      <c r="HL13" s="1476"/>
      <c r="HM13" s="1476"/>
      <c r="HN13" s="1476"/>
      <c r="HO13" s="1476"/>
      <c r="HP13" s="1476"/>
      <c r="HQ13" s="1476"/>
      <c r="HR13" s="1476"/>
      <c r="HS13" s="1476"/>
      <c r="HT13" s="1476"/>
      <c r="HU13" s="1476"/>
      <c r="HV13" s="1476"/>
      <c r="HW13" s="1476"/>
      <c r="HX13" s="1476"/>
      <c r="HY13" s="1476"/>
      <c r="HZ13" s="1476"/>
      <c r="IA13" s="1476"/>
      <c r="IB13" s="1476"/>
      <c r="IC13" s="1476"/>
      <c r="ID13" s="1476"/>
      <c r="IE13" s="1476"/>
      <c r="IF13" s="1476"/>
      <c r="IG13" s="1476"/>
      <c r="IH13" s="1476"/>
      <c r="II13" s="1476"/>
      <c r="IJ13" s="1476"/>
      <c r="IK13" s="1476"/>
      <c r="IL13" s="1476"/>
      <c r="IM13" s="1476"/>
      <c r="IN13" s="1476"/>
      <c r="IO13" s="1476"/>
      <c r="IP13" s="1476"/>
      <c r="IQ13" s="1476"/>
      <c r="IR13" s="1476"/>
      <c r="IS13" s="1476"/>
      <c r="IT13" s="1476"/>
      <c r="IU13" s="1476"/>
    </row>
    <row r="14" spans="1:255" ht="10.5" customHeight="1">
      <c r="A14" s="1480"/>
      <c r="B14" s="1477"/>
      <c r="C14" s="1476" t="s">
        <v>2141</v>
      </c>
      <c r="D14" s="1476"/>
      <c r="E14" s="1476"/>
      <c r="F14" s="1476"/>
      <c r="G14" s="1476"/>
      <c r="H14" s="1476"/>
      <c r="I14" s="1476"/>
      <c r="J14" s="1476"/>
      <c r="K14" s="1478"/>
      <c r="L14" s="4148"/>
      <c r="M14" s="1476"/>
      <c r="N14" s="1476"/>
      <c r="O14" s="1476"/>
      <c r="P14" s="1476"/>
      <c r="Q14" s="1476"/>
      <c r="R14" s="1476"/>
      <c r="S14" s="1476"/>
      <c r="T14" s="1476"/>
      <c r="U14" s="1476"/>
      <c r="V14" s="1476"/>
      <c r="W14" s="1476"/>
      <c r="X14" s="1476"/>
      <c r="Y14" s="1476"/>
      <c r="Z14" s="1476"/>
      <c r="AA14" s="1476"/>
      <c r="AB14" s="1476"/>
      <c r="AC14" s="1476"/>
      <c r="AD14" s="1476"/>
      <c r="AE14" s="1476"/>
      <c r="AF14" s="1476"/>
      <c r="AG14" s="1476"/>
      <c r="AH14" s="1476"/>
      <c r="AI14" s="1476"/>
      <c r="AJ14" s="1476"/>
      <c r="AK14" s="1476"/>
      <c r="AL14" s="1476"/>
      <c r="AM14" s="1476"/>
      <c r="AN14" s="1476"/>
      <c r="AO14" s="1476"/>
      <c r="AP14" s="1476"/>
      <c r="AQ14" s="1476"/>
      <c r="AR14" s="1476"/>
      <c r="AS14" s="1476"/>
      <c r="AT14" s="1476"/>
      <c r="AU14" s="1476"/>
      <c r="AV14" s="1476"/>
      <c r="AW14" s="1476"/>
      <c r="AX14" s="1476"/>
      <c r="AY14" s="1476"/>
      <c r="AZ14" s="1476"/>
      <c r="BA14" s="1476"/>
      <c r="BB14" s="1476"/>
      <c r="BC14" s="1476"/>
      <c r="BD14" s="1476"/>
      <c r="BE14" s="1476"/>
      <c r="BF14" s="1476"/>
      <c r="BG14" s="1476"/>
      <c r="BH14" s="1476"/>
      <c r="BI14" s="1476"/>
      <c r="BJ14" s="1476"/>
      <c r="BK14" s="1476"/>
      <c r="BL14" s="1476"/>
      <c r="BM14" s="1476"/>
      <c r="BN14" s="1476"/>
      <c r="BO14" s="1476"/>
      <c r="BP14" s="1476"/>
      <c r="BQ14" s="1476"/>
      <c r="BR14" s="1476"/>
      <c r="BS14" s="1476"/>
      <c r="BT14" s="1476"/>
      <c r="BU14" s="1476"/>
      <c r="BV14" s="1476"/>
      <c r="BW14" s="1476"/>
      <c r="BX14" s="1476"/>
      <c r="BY14" s="1476"/>
      <c r="BZ14" s="1476"/>
      <c r="CA14" s="1476"/>
      <c r="CB14" s="1476"/>
      <c r="CC14" s="1476"/>
      <c r="CD14" s="1476"/>
      <c r="CE14" s="1476"/>
      <c r="CF14" s="1476"/>
      <c r="CG14" s="1476"/>
      <c r="CH14" s="1476"/>
      <c r="CI14" s="1476"/>
      <c r="CJ14" s="1476"/>
      <c r="CK14" s="1476"/>
      <c r="CL14" s="1476"/>
      <c r="CM14" s="1476"/>
      <c r="CN14" s="1476"/>
      <c r="CO14" s="1476"/>
      <c r="CP14" s="1476"/>
      <c r="CQ14" s="1476"/>
      <c r="CR14" s="1476"/>
      <c r="CS14" s="1476"/>
      <c r="CT14" s="1476"/>
      <c r="CU14" s="1476"/>
      <c r="CV14" s="1476"/>
      <c r="CW14" s="1476"/>
      <c r="CX14" s="1476"/>
      <c r="CY14" s="1476"/>
      <c r="CZ14" s="1476"/>
      <c r="DA14" s="1476"/>
      <c r="DB14" s="1476"/>
      <c r="DC14" s="1476"/>
      <c r="DD14" s="1476"/>
      <c r="DE14" s="1476"/>
      <c r="DF14" s="1476"/>
      <c r="DG14" s="1476"/>
      <c r="DH14" s="1476"/>
      <c r="DI14" s="1476"/>
      <c r="DJ14" s="1476"/>
      <c r="DK14" s="1476"/>
      <c r="DL14" s="1476"/>
      <c r="DM14" s="1476"/>
      <c r="DN14" s="1476"/>
      <c r="DO14" s="1476"/>
      <c r="DP14" s="1476"/>
      <c r="DQ14" s="1476"/>
      <c r="DR14" s="1476"/>
      <c r="DS14" s="1476"/>
      <c r="DT14" s="1476"/>
      <c r="DU14" s="1476"/>
      <c r="DV14" s="1476"/>
      <c r="DW14" s="1476"/>
      <c r="DX14" s="1476"/>
      <c r="DY14" s="1476"/>
      <c r="DZ14" s="1476"/>
      <c r="EA14" s="1476"/>
      <c r="EB14" s="1476"/>
      <c r="EC14" s="1476"/>
      <c r="ED14" s="1476"/>
      <c r="EE14" s="1476"/>
      <c r="EF14" s="1476"/>
      <c r="EG14" s="1476"/>
      <c r="EH14" s="1476"/>
      <c r="EI14" s="1476"/>
      <c r="EJ14" s="1476"/>
      <c r="EK14" s="1476"/>
      <c r="EL14" s="1476"/>
      <c r="EM14" s="1476"/>
      <c r="EN14" s="1476"/>
      <c r="EO14" s="1476"/>
      <c r="EP14" s="1476"/>
      <c r="EQ14" s="1476"/>
      <c r="ER14" s="1476"/>
      <c r="ES14" s="1476"/>
      <c r="ET14" s="1476"/>
      <c r="EU14" s="1476"/>
      <c r="EV14" s="1476"/>
      <c r="EW14" s="1476"/>
      <c r="EX14" s="1476"/>
      <c r="EY14" s="1476"/>
      <c r="EZ14" s="1476"/>
      <c r="FA14" s="1476"/>
      <c r="FB14" s="1476"/>
      <c r="FC14" s="1476"/>
      <c r="FD14" s="1476"/>
      <c r="FE14" s="1476"/>
      <c r="FF14" s="1476"/>
      <c r="FG14" s="1476"/>
      <c r="FH14" s="1476"/>
      <c r="FI14" s="1476"/>
      <c r="FJ14" s="1476"/>
      <c r="FK14" s="1476"/>
      <c r="FL14" s="1476"/>
      <c r="FM14" s="1476"/>
      <c r="FN14" s="1476"/>
      <c r="FO14" s="1476"/>
      <c r="FP14" s="1476"/>
      <c r="FQ14" s="1476"/>
      <c r="FR14" s="1476"/>
      <c r="FS14" s="1476"/>
      <c r="FT14" s="1476"/>
      <c r="FU14" s="1476"/>
      <c r="FV14" s="1476"/>
      <c r="FW14" s="1476"/>
      <c r="FX14" s="1476"/>
      <c r="FY14" s="1476"/>
      <c r="FZ14" s="1476"/>
      <c r="GA14" s="1476"/>
      <c r="GB14" s="1476"/>
      <c r="GC14" s="1476"/>
      <c r="GD14" s="1476"/>
      <c r="GE14" s="1476"/>
      <c r="GF14" s="1476"/>
      <c r="GG14" s="1476"/>
      <c r="GH14" s="1476"/>
      <c r="GI14" s="1476"/>
      <c r="GJ14" s="1476"/>
      <c r="GK14" s="1476"/>
      <c r="GL14" s="1476"/>
      <c r="GM14" s="1476"/>
      <c r="GN14" s="1476"/>
      <c r="GO14" s="1476"/>
      <c r="GP14" s="1476"/>
      <c r="GQ14" s="1476"/>
      <c r="GR14" s="1476"/>
      <c r="GS14" s="1476"/>
      <c r="GT14" s="1476"/>
      <c r="GU14" s="1476"/>
      <c r="GV14" s="1476"/>
      <c r="GW14" s="1476"/>
      <c r="GX14" s="1476"/>
      <c r="GY14" s="1476"/>
      <c r="GZ14" s="1476"/>
      <c r="HA14" s="1476"/>
      <c r="HB14" s="1476"/>
      <c r="HC14" s="1476"/>
      <c r="HD14" s="1476"/>
      <c r="HE14" s="1476"/>
      <c r="HF14" s="1476"/>
      <c r="HG14" s="1476"/>
      <c r="HH14" s="1476"/>
      <c r="HI14" s="1476"/>
      <c r="HJ14" s="1476"/>
      <c r="HK14" s="1476"/>
      <c r="HL14" s="1476"/>
      <c r="HM14" s="1476"/>
      <c r="HN14" s="1476"/>
      <c r="HO14" s="1476"/>
      <c r="HP14" s="1476"/>
      <c r="HQ14" s="1476"/>
      <c r="HR14" s="1476"/>
      <c r="HS14" s="1476"/>
      <c r="HT14" s="1476"/>
      <c r="HU14" s="1476"/>
      <c r="HV14" s="1476"/>
      <c r="HW14" s="1476"/>
      <c r="HX14" s="1476"/>
      <c r="HY14" s="1476"/>
      <c r="HZ14" s="1476"/>
      <c r="IA14" s="1476"/>
      <c r="IB14" s="1476"/>
      <c r="IC14" s="1476"/>
      <c r="ID14" s="1476"/>
      <c r="IE14" s="1476"/>
      <c r="IF14" s="1476"/>
      <c r="IG14" s="1476"/>
      <c r="IH14" s="1476"/>
      <c r="II14" s="1476"/>
      <c r="IJ14" s="1476"/>
      <c r="IK14" s="1476"/>
      <c r="IL14" s="1476"/>
      <c r="IM14" s="1476"/>
      <c r="IN14" s="1476"/>
      <c r="IO14" s="1476"/>
      <c r="IP14" s="1476"/>
      <c r="IQ14" s="1476"/>
      <c r="IR14" s="1476"/>
      <c r="IS14" s="1476"/>
      <c r="IT14" s="1476"/>
      <c r="IU14" s="1476"/>
    </row>
    <row r="15" spans="1:255" ht="10.5" customHeight="1">
      <c r="A15" s="1480"/>
      <c r="B15" s="1481"/>
      <c r="C15" s="1482"/>
      <c r="D15" s="1482"/>
      <c r="E15" s="1482"/>
      <c r="F15" s="1482"/>
      <c r="G15" s="1482"/>
      <c r="H15" s="1482"/>
      <c r="I15" s="1482"/>
      <c r="J15" s="1482"/>
      <c r="K15" s="1483"/>
      <c r="L15" s="1480"/>
      <c r="M15" s="1476"/>
      <c r="N15" s="1476"/>
      <c r="O15" s="1476"/>
      <c r="P15" s="1476"/>
      <c r="Q15" s="1476"/>
      <c r="R15" s="1476"/>
      <c r="S15" s="1476"/>
      <c r="T15" s="1476"/>
      <c r="U15" s="1476"/>
      <c r="V15" s="1476"/>
      <c r="W15" s="1476"/>
      <c r="X15" s="1476"/>
      <c r="Y15" s="1476"/>
      <c r="Z15" s="1476"/>
      <c r="AA15" s="1476"/>
      <c r="AB15" s="1476"/>
      <c r="AC15" s="1476"/>
      <c r="AD15" s="1476"/>
      <c r="AE15" s="1476"/>
      <c r="AF15" s="1476"/>
      <c r="AG15" s="1476"/>
      <c r="AH15" s="1476"/>
      <c r="AI15" s="1476"/>
      <c r="AJ15" s="1476"/>
      <c r="AK15" s="1476"/>
      <c r="AL15" s="1476"/>
      <c r="AM15" s="1476"/>
      <c r="AN15" s="1476"/>
      <c r="AO15" s="1476"/>
      <c r="AP15" s="1476"/>
      <c r="AQ15" s="1476"/>
      <c r="AR15" s="1476"/>
      <c r="AS15" s="1476"/>
      <c r="AT15" s="1476"/>
      <c r="AU15" s="1476"/>
      <c r="AV15" s="1476"/>
      <c r="AW15" s="1476"/>
      <c r="AX15" s="1476"/>
      <c r="AY15" s="1476"/>
      <c r="AZ15" s="1476"/>
      <c r="BA15" s="1476"/>
      <c r="BB15" s="1476"/>
      <c r="BC15" s="1476"/>
      <c r="BD15" s="1476"/>
      <c r="BE15" s="1476"/>
      <c r="BF15" s="1476"/>
      <c r="BG15" s="1476"/>
      <c r="BH15" s="1476"/>
      <c r="BI15" s="1476"/>
      <c r="BJ15" s="1476"/>
      <c r="BK15" s="1476"/>
      <c r="BL15" s="1476"/>
      <c r="BM15" s="1476"/>
      <c r="BN15" s="1476"/>
      <c r="BO15" s="1476"/>
      <c r="BP15" s="1476"/>
      <c r="BQ15" s="1476"/>
      <c r="BR15" s="1476"/>
      <c r="BS15" s="1476"/>
      <c r="BT15" s="1476"/>
      <c r="BU15" s="1476"/>
      <c r="BV15" s="1476"/>
      <c r="BW15" s="1476"/>
      <c r="BX15" s="1476"/>
      <c r="BY15" s="1476"/>
      <c r="BZ15" s="1476"/>
      <c r="CA15" s="1476"/>
      <c r="CB15" s="1476"/>
      <c r="CC15" s="1476"/>
      <c r="CD15" s="1476"/>
      <c r="CE15" s="1476"/>
      <c r="CF15" s="1476"/>
      <c r="CG15" s="1476"/>
      <c r="CH15" s="1476"/>
      <c r="CI15" s="1476"/>
      <c r="CJ15" s="1476"/>
      <c r="CK15" s="1476"/>
      <c r="CL15" s="1476"/>
      <c r="CM15" s="1476"/>
      <c r="CN15" s="1476"/>
      <c r="CO15" s="1476"/>
      <c r="CP15" s="1476"/>
      <c r="CQ15" s="1476"/>
      <c r="CR15" s="1476"/>
      <c r="CS15" s="1476"/>
      <c r="CT15" s="1476"/>
      <c r="CU15" s="1476"/>
      <c r="CV15" s="1476"/>
      <c r="CW15" s="1476"/>
      <c r="CX15" s="1476"/>
      <c r="CY15" s="1476"/>
      <c r="CZ15" s="1476"/>
      <c r="DA15" s="1476"/>
      <c r="DB15" s="1476"/>
      <c r="DC15" s="1476"/>
      <c r="DD15" s="1476"/>
      <c r="DE15" s="1476"/>
      <c r="DF15" s="1476"/>
      <c r="DG15" s="1476"/>
      <c r="DH15" s="1476"/>
      <c r="DI15" s="1476"/>
      <c r="DJ15" s="1476"/>
      <c r="DK15" s="1476"/>
      <c r="DL15" s="1476"/>
      <c r="DM15" s="1476"/>
      <c r="DN15" s="1476"/>
      <c r="DO15" s="1476"/>
      <c r="DP15" s="1476"/>
      <c r="DQ15" s="1476"/>
      <c r="DR15" s="1476"/>
      <c r="DS15" s="1476"/>
      <c r="DT15" s="1476"/>
      <c r="DU15" s="1476"/>
      <c r="DV15" s="1476"/>
      <c r="DW15" s="1476"/>
      <c r="DX15" s="1476"/>
      <c r="DY15" s="1476"/>
      <c r="DZ15" s="1476"/>
      <c r="EA15" s="1476"/>
      <c r="EB15" s="1476"/>
      <c r="EC15" s="1476"/>
      <c r="ED15" s="1476"/>
      <c r="EE15" s="1476"/>
      <c r="EF15" s="1476"/>
      <c r="EG15" s="1476"/>
      <c r="EH15" s="1476"/>
      <c r="EI15" s="1476"/>
      <c r="EJ15" s="1476"/>
      <c r="EK15" s="1476"/>
      <c r="EL15" s="1476"/>
      <c r="EM15" s="1476"/>
      <c r="EN15" s="1476"/>
      <c r="EO15" s="1476"/>
      <c r="EP15" s="1476"/>
      <c r="EQ15" s="1476"/>
      <c r="ER15" s="1476"/>
      <c r="ES15" s="1476"/>
      <c r="ET15" s="1476"/>
      <c r="EU15" s="1476"/>
      <c r="EV15" s="1476"/>
      <c r="EW15" s="1476"/>
      <c r="EX15" s="1476"/>
      <c r="EY15" s="1476"/>
      <c r="EZ15" s="1476"/>
      <c r="FA15" s="1476"/>
      <c r="FB15" s="1476"/>
      <c r="FC15" s="1476"/>
      <c r="FD15" s="1476"/>
      <c r="FE15" s="1476"/>
      <c r="FF15" s="1476"/>
      <c r="FG15" s="1476"/>
      <c r="FH15" s="1476"/>
      <c r="FI15" s="1476"/>
      <c r="FJ15" s="1476"/>
      <c r="FK15" s="1476"/>
      <c r="FL15" s="1476"/>
      <c r="FM15" s="1476"/>
      <c r="FN15" s="1476"/>
      <c r="FO15" s="1476"/>
      <c r="FP15" s="1476"/>
      <c r="FQ15" s="1476"/>
      <c r="FR15" s="1476"/>
      <c r="FS15" s="1476"/>
      <c r="FT15" s="1476"/>
      <c r="FU15" s="1476"/>
      <c r="FV15" s="1476"/>
      <c r="FW15" s="1476"/>
      <c r="FX15" s="1476"/>
      <c r="FY15" s="1476"/>
      <c r="FZ15" s="1476"/>
      <c r="GA15" s="1476"/>
      <c r="GB15" s="1476"/>
      <c r="GC15" s="1476"/>
      <c r="GD15" s="1476"/>
      <c r="GE15" s="1476"/>
      <c r="GF15" s="1476"/>
      <c r="GG15" s="1476"/>
      <c r="GH15" s="1476"/>
      <c r="GI15" s="1476"/>
      <c r="GJ15" s="1476"/>
      <c r="GK15" s="1476"/>
      <c r="GL15" s="1476"/>
      <c r="GM15" s="1476"/>
      <c r="GN15" s="1476"/>
      <c r="GO15" s="1476"/>
      <c r="GP15" s="1476"/>
      <c r="GQ15" s="1476"/>
      <c r="GR15" s="1476"/>
      <c r="GS15" s="1476"/>
      <c r="GT15" s="1476"/>
      <c r="GU15" s="1476"/>
      <c r="GV15" s="1476"/>
      <c r="GW15" s="1476"/>
      <c r="GX15" s="1476"/>
      <c r="GY15" s="1476"/>
      <c r="GZ15" s="1476"/>
      <c r="HA15" s="1476"/>
      <c r="HB15" s="1476"/>
      <c r="HC15" s="1476"/>
      <c r="HD15" s="1476"/>
      <c r="HE15" s="1476"/>
      <c r="HF15" s="1476"/>
      <c r="HG15" s="1476"/>
      <c r="HH15" s="1476"/>
      <c r="HI15" s="1476"/>
      <c r="HJ15" s="1476"/>
      <c r="HK15" s="1476"/>
      <c r="HL15" s="1476"/>
      <c r="HM15" s="1476"/>
      <c r="HN15" s="1476"/>
      <c r="HO15" s="1476"/>
      <c r="HP15" s="1476"/>
      <c r="HQ15" s="1476"/>
      <c r="HR15" s="1476"/>
      <c r="HS15" s="1476"/>
      <c r="HT15" s="1476"/>
      <c r="HU15" s="1476"/>
      <c r="HV15" s="1476"/>
      <c r="HW15" s="1476"/>
      <c r="HX15" s="1476"/>
      <c r="HY15" s="1476"/>
      <c r="HZ15" s="1476"/>
      <c r="IA15" s="1476"/>
      <c r="IB15" s="1476"/>
      <c r="IC15" s="1476"/>
      <c r="ID15" s="1476"/>
      <c r="IE15" s="1476"/>
      <c r="IF15" s="1476"/>
      <c r="IG15" s="1476"/>
      <c r="IH15" s="1476"/>
      <c r="II15" s="1476"/>
      <c r="IJ15" s="1476"/>
      <c r="IK15" s="1476"/>
      <c r="IL15" s="1476"/>
      <c r="IM15" s="1476"/>
      <c r="IN15" s="1476"/>
      <c r="IO15" s="1476"/>
      <c r="IP15" s="1476"/>
      <c r="IQ15" s="1476"/>
      <c r="IR15" s="1476"/>
      <c r="IS15" s="1476"/>
      <c r="IT15" s="1476"/>
      <c r="IU15" s="1476"/>
    </row>
    <row r="16" spans="1:255" ht="10.5" customHeight="1">
      <c r="A16" s="1480"/>
      <c r="B16" s="1484"/>
      <c r="C16" s="1484"/>
      <c r="D16" s="1484"/>
      <c r="E16" s="1485" t="s">
        <v>2142</v>
      </c>
      <c r="F16" s="1486"/>
      <c r="G16" s="1487"/>
      <c r="H16" s="1485" t="s">
        <v>2143</v>
      </c>
      <c r="I16" s="1486"/>
      <c r="J16" s="1487"/>
      <c r="K16" s="1488"/>
      <c r="L16" s="1480"/>
      <c r="M16" s="1476"/>
      <c r="N16" s="1476"/>
      <c r="O16" s="1476"/>
      <c r="P16" s="1476"/>
      <c r="Q16" s="1476"/>
      <c r="R16" s="1476"/>
      <c r="S16" s="1476"/>
      <c r="T16" s="1476"/>
      <c r="U16" s="1476"/>
      <c r="V16" s="1476"/>
      <c r="W16" s="1476"/>
      <c r="X16" s="1476"/>
      <c r="Y16" s="1476"/>
      <c r="Z16" s="1476"/>
      <c r="AA16" s="1476"/>
      <c r="AB16" s="1476"/>
      <c r="AC16" s="1476"/>
      <c r="AD16" s="1476"/>
      <c r="AE16" s="1476"/>
      <c r="AF16" s="1476"/>
      <c r="AG16" s="1476"/>
      <c r="AH16" s="1476"/>
      <c r="AI16" s="1476"/>
      <c r="AJ16" s="1476"/>
      <c r="AK16" s="1476"/>
      <c r="AL16" s="1476"/>
      <c r="AM16" s="1476"/>
      <c r="AN16" s="1476"/>
      <c r="AO16" s="1476"/>
      <c r="AP16" s="1476"/>
      <c r="AQ16" s="1476"/>
      <c r="AR16" s="1476"/>
      <c r="AS16" s="1476"/>
      <c r="AT16" s="1476"/>
      <c r="AU16" s="1476"/>
      <c r="AV16" s="1476"/>
      <c r="AW16" s="1476"/>
      <c r="AX16" s="1476"/>
      <c r="AY16" s="1476"/>
      <c r="AZ16" s="1476"/>
      <c r="BA16" s="1476"/>
      <c r="BB16" s="1476"/>
      <c r="BC16" s="1476"/>
      <c r="BD16" s="1476"/>
      <c r="BE16" s="1476"/>
      <c r="BF16" s="1476"/>
      <c r="BG16" s="1476"/>
      <c r="BH16" s="1476"/>
      <c r="BI16" s="1476"/>
      <c r="BJ16" s="1476"/>
      <c r="BK16" s="1476"/>
      <c r="BL16" s="1476"/>
      <c r="BM16" s="1476"/>
      <c r="BN16" s="1476"/>
      <c r="BO16" s="1476"/>
      <c r="BP16" s="1476"/>
      <c r="BQ16" s="1476"/>
      <c r="BR16" s="1476"/>
      <c r="BS16" s="1476"/>
      <c r="BT16" s="1476"/>
      <c r="BU16" s="1476"/>
      <c r="BV16" s="1476"/>
      <c r="BW16" s="1476"/>
      <c r="BX16" s="1476"/>
      <c r="BY16" s="1476"/>
      <c r="BZ16" s="1476"/>
      <c r="CA16" s="1476"/>
      <c r="CB16" s="1476"/>
      <c r="CC16" s="1476"/>
      <c r="CD16" s="1476"/>
      <c r="CE16" s="1476"/>
      <c r="CF16" s="1476"/>
      <c r="CG16" s="1476"/>
      <c r="CH16" s="1476"/>
      <c r="CI16" s="1476"/>
      <c r="CJ16" s="1476"/>
      <c r="CK16" s="1476"/>
      <c r="CL16" s="1476"/>
      <c r="CM16" s="1476"/>
      <c r="CN16" s="1476"/>
      <c r="CO16" s="1476"/>
      <c r="CP16" s="1476"/>
      <c r="CQ16" s="1476"/>
      <c r="CR16" s="1476"/>
      <c r="CS16" s="1476"/>
      <c r="CT16" s="1476"/>
      <c r="CU16" s="1476"/>
      <c r="CV16" s="1476"/>
      <c r="CW16" s="1476"/>
      <c r="CX16" s="1476"/>
      <c r="CY16" s="1476"/>
      <c r="CZ16" s="1476"/>
      <c r="DA16" s="1476"/>
      <c r="DB16" s="1476"/>
      <c r="DC16" s="1476"/>
      <c r="DD16" s="1476"/>
      <c r="DE16" s="1476"/>
      <c r="DF16" s="1476"/>
      <c r="DG16" s="1476"/>
      <c r="DH16" s="1476"/>
      <c r="DI16" s="1476"/>
      <c r="DJ16" s="1476"/>
      <c r="DK16" s="1476"/>
      <c r="DL16" s="1476"/>
      <c r="DM16" s="1476"/>
      <c r="DN16" s="1476"/>
      <c r="DO16" s="1476"/>
      <c r="DP16" s="1476"/>
      <c r="DQ16" s="1476"/>
      <c r="DR16" s="1476"/>
      <c r="DS16" s="1476"/>
      <c r="DT16" s="1476"/>
      <c r="DU16" s="1476"/>
      <c r="DV16" s="1476"/>
      <c r="DW16" s="1476"/>
      <c r="DX16" s="1476"/>
      <c r="DY16" s="1476"/>
      <c r="DZ16" s="1476"/>
      <c r="EA16" s="1476"/>
      <c r="EB16" s="1476"/>
      <c r="EC16" s="1476"/>
      <c r="ED16" s="1476"/>
      <c r="EE16" s="1476"/>
      <c r="EF16" s="1476"/>
      <c r="EG16" s="1476"/>
      <c r="EH16" s="1476"/>
      <c r="EI16" s="1476"/>
      <c r="EJ16" s="1476"/>
      <c r="EK16" s="1476"/>
      <c r="EL16" s="1476"/>
      <c r="EM16" s="1476"/>
      <c r="EN16" s="1476"/>
      <c r="EO16" s="1476"/>
      <c r="EP16" s="1476"/>
      <c r="EQ16" s="1476"/>
      <c r="ER16" s="1476"/>
      <c r="ES16" s="1476"/>
      <c r="ET16" s="1476"/>
      <c r="EU16" s="1476"/>
      <c r="EV16" s="1476"/>
      <c r="EW16" s="1476"/>
      <c r="EX16" s="1476"/>
      <c r="EY16" s="1476"/>
      <c r="EZ16" s="1476"/>
      <c r="FA16" s="1476"/>
      <c r="FB16" s="1476"/>
      <c r="FC16" s="1476"/>
      <c r="FD16" s="1476"/>
      <c r="FE16" s="1476"/>
      <c r="FF16" s="1476"/>
      <c r="FG16" s="1476"/>
      <c r="FH16" s="1476"/>
      <c r="FI16" s="1476"/>
      <c r="FJ16" s="1476"/>
      <c r="FK16" s="1476"/>
      <c r="FL16" s="1476"/>
      <c r="FM16" s="1476"/>
      <c r="FN16" s="1476"/>
      <c r="FO16" s="1476"/>
      <c r="FP16" s="1476"/>
      <c r="FQ16" s="1476"/>
      <c r="FR16" s="1476"/>
      <c r="FS16" s="1476"/>
      <c r="FT16" s="1476"/>
      <c r="FU16" s="1476"/>
      <c r="FV16" s="1476"/>
      <c r="FW16" s="1476"/>
      <c r="FX16" s="1476"/>
      <c r="FY16" s="1476"/>
      <c r="FZ16" s="1476"/>
      <c r="GA16" s="1476"/>
      <c r="GB16" s="1476"/>
      <c r="GC16" s="1476"/>
      <c r="GD16" s="1476"/>
      <c r="GE16" s="1476"/>
      <c r="GF16" s="1476"/>
      <c r="GG16" s="1476"/>
      <c r="GH16" s="1476"/>
      <c r="GI16" s="1476"/>
      <c r="GJ16" s="1476"/>
      <c r="GK16" s="1476"/>
      <c r="GL16" s="1476"/>
      <c r="GM16" s="1476"/>
      <c r="GN16" s="1476"/>
      <c r="GO16" s="1476"/>
      <c r="GP16" s="1476"/>
      <c r="GQ16" s="1476"/>
      <c r="GR16" s="1476"/>
      <c r="GS16" s="1476"/>
      <c r="GT16" s="1476"/>
      <c r="GU16" s="1476"/>
      <c r="GV16" s="1476"/>
      <c r="GW16" s="1476"/>
      <c r="GX16" s="1476"/>
      <c r="GY16" s="1476"/>
      <c r="GZ16" s="1476"/>
      <c r="HA16" s="1476"/>
      <c r="HB16" s="1476"/>
      <c r="HC16" s="1476"/>
      <c r="HD16" s="1476"/>
      <c r="HE16" s="1476"/>
      <c r="HF16" s="1476"/>
      <c r="HG16" s="1476"/>
      <c r="HH16" s="1476"/>
      <c r="HI16" s="1476"/>
      <c r="HJ16" s="1476"/>
      <c r="HK16" s="1476"/>
      <c r="HL16" s="1476"/>
      <c r="HM16" s="1476"/>
      <c r="HN16" s="1476"/>
      <c r="HO16" s="1476"/>
      <c r="HP16" s="1476"/>
      <c r="HQ16" s="1476"/>
      <c r="HR16" s="1476"/>
      <c r="HS16" s="1476"/>
      <c r="HT16" s="1476"/>
      <c r="HU16" s="1476"/>
      <c r="HV16" s="1476"/>
      <c r="HW16" s="1476"/>
      <c r="HX16" s="1476"/>
      <c r="HY16" s="1476"/>
      <c r="HZ16" s="1476"/>
      <c r="IA16" s="1476"/>
      <c r="IB16" s="1476"/>
      <c r="IC16" s="1476"/>
      <c r="ID16" s="1476"/>
      <c r="IE16" s="1476"/>
      <c r="IF16" s="1476"/>
      <c r="IG16" s="1476"/>
      <c r="IH16" s="1476"/>
      <c r="II16" s="1476"/>
      <c r="IJ16" s="1476"/>
      <c r="IK16" s="1476"/>
      <c r="IL16" s="1476"/>
      <c r="IM16" s="1476"/>
      <c r="IN16" s="1476"/>
      <c r="IO16" s="1476"/>
      <c r="IP16" s="1476"/>
      <c r="IQ16" s="1476"/>
      <c r="IR16" s="1476"/>
      <c r="IS16" s="1476"/>
      <c r="IT16" s="1476"/>
      <c r="IU16" s="1476"/>
    </row>
    <row r="17" spans="1:255" ht="10.5" customHeight="1">
      <c r="A17" s="1489"/>
      <c r="B17" s="1490"/>
      <c r="C17" s="1490"/>
      <c r="D17" s="1490"/>
      <c r="E17" s="1491" t="s">
        <v>2144</v>
      </c>
      <c r="F17" s="1492"/>
      <c r="G17" s="1493"/>
      <c r="H17" s="1491" t="s">
        <v>2144</v>
      </c>
      <c r="I17" s="1492"/>
      <c r="J17" s="1493"/>
      <c r="K17" s="1478"/>
      <c r="L17" s="1480"/>
      <c r="M17" s="1476"/>
      <c r="N17" s="1476"/>
      <c r="O17" s="1476"/>
      <c r="P17" s="1476"/>
      <c r="Q17" s="1476"/>
      <c r="R17" s="1476"/>
      <c r="S17" s="1476"/>
      <c r="T17" s="1476"/>
      <c r="U17" s="1476"/>
      <c r="V17" s="1476"/>
      <c r="W17" s="1476"/>
      <c r="X17" s="1476"/>
      <c r="Y17" s="1476"/>
      <c r="Z17" s="1476"/>
      <c r="AA17" s="1476"/>
      <c r="AB17" s="1476"/>
      <c r="AC17" s="1476"/>
      <c r="AD17" s="1476"/>
      <c r="AE17" s="1476"/>
      <c r="AF17" s="1476"/>
      <c r="AG17" s="1476"/>
      <c r="AH17" s="1476"/>
      <c r="AI17" s="1476"/>
      <c r="AJ17" s="1476"/>
      <c r="AK17" s="1476"/>
      <c r="AL17" s="1476"/>
      <c r="AM17" s="1476"/>
      <c r="AN17" s="1476"/>
      <c r="AO17" s="1476"/>
      <c r="AP17" s="1476"/>
      <c r="AQ17" s="1476"/>
      <c r="AR17" s="1476"/>
      <c r="AS17" s="1476"/>
      <c r="AT17" s="1476"/>
      <c r="AU17" s="1476"/>
      <c r="AV17" s="1476"/>
      <c r="AW17" s="1476"/>
      <c r="AX17" s="1476"/>
      <c r="AY17" s="1476"/>
      <c r="AZ17" s="1476"/>
      <c r="BA17" s="1476"/>
      <c r="BB17" s="1476"/>
      <c r="BC17" s="1476"/>
      <c r="BD17" s="1476"/>
      <c r="BE17" s="1476"/>
      <c r="BF17" s="1476"/>
      <c r="BG17" s="1476"/>
      <c r="BH17" s="1476"/>
      <c r="BI17" s="1476"/>
      <c r="BJ17" s="1476"/>
      <c r="BK17" s="1476"/>
      <c r="BL17" s="1476"/>
      <c r="BM17" s="1476"/>
      <c r="BN17" s="1476"/>
      <c r="BO17" s="1476"/>
      <c r="BP17" s="1476"/>
      <c r="BQ17" s="1476"/>
      <c r="BR17" s="1476"/>
      <c r="BS17" s="1476"/>
      <c r="BT17" s="1476"/>
      <c r="BU17" s="1476"/>
      <c r="BV17" s="1476"/>
      <c r="BW17" s="1476"/>
      <c r="BX17" s="1476"/>
      <c r="BY17" s="1476"/>
      <c r="BZ17" s="1476"/>
      <c r="CA17" s="1476"/>
      <c r="CB17" s="1476"/>
      <c r="CC17" s="1476"/>
      <c r="CD17" s="1476"/>
      <c r="CE17" s="1476"/>
      <c r="CF17" s="1476"/>
      <c r="CG17" s="1476"/>
      <c r="CH17" s="1476"/>
      <c r="CI17" s="1476"/>
      <c r="CJ17" s="1476"/>
      <c r="CK17" s="1476"/>
      <c r="CL17" s="1476"/>
      <c r="CM17" s="1476"/>
      <c r="CN17" s="1476"/>
      <c r="CO17" s="1476"/>
      <c r="CP17" s="1476"/>
      <c r="CQ17" s="1476"/>
      <c r="CR17" s="1476"/>
      <c r="CS17" s="1476"/>
      <c r="CT17" s="1476"/>
      <c r="CU17" s="1476"/>
      <c r="CV17" s="1476"/>
      <c r="CW17" s="1476"/>
      <c r="CX17" s="1476"/>
      <c r="CY17" s="1476"/>
      <c r="CZ17" s="1476"/>
      <c r="DA17" s="1476"/>
      <c r="DB17" s="1476"/>
      <c r="DC17" s="1476"/>
      <c r="DD17" s="1476"/>
      <c r="DE17" s="1476"/>
      <c r="DF17" s="1476"/>
      <c r="DG17" s="1476"/>
      <c r="DH17" s="1476"/>
      <c r="DI17" s="1476"/>
      <c r="DJ17" s="1476"/>
      <c r="DK17" s="1476"/>
      <c r="DL17" s="1476"/>
      <c r="DM17" s="1476"/>
      <c r="DN17" s="1476"/>
      <c r="DO17" s="1476"/>
      <c r="DP17" s="1476"/>
      <c r="DQ17" s="1476"/>
      <c r="DR17" s="1476"/>
      <c r="DS17" s="1476"/>
      <c r="DT17" s="1476"/>
      <c r="DU17" s="1476"/>
      <c r="DV17" s="1476"/>
      <c r="DW17" s="1476"/>
      <c r="DX17" s="1476"/>
      <c r="DY17" s="1476"/>
      <c r="DZ17" s="1476"/>
      <c r="EA17" s="1476"/>
      <c r="EB17" s="1476"/>
      <c r="EC17" s="1476"/>
      <c r="ED17" s="1476"/>
      <c r="EE17" s="1476"/>
      <c r="EF17" s="1476"/>
      <c r="EG17" s="1476"/>
      <c r="EH17" s="1476"/>
      <c r="EI17" s="1476"/>
      <c r="EJ17" s="1476"/>
      <c r="EK17" s="1476"/>
      <c r="EL17" s="1476"/>
      <c r="EM17" s="1476"/>
      <c r="EN17" s="1476"/>
      <c r="EO17" s="1476"/>
      <c r="EP17" s="1476"/>
      <c r="EQ17" s="1476"/>
      <c r="ER17" s="1476"/>
      <c r="ES17" s="1476"/>
      <c r="ET17" s="1476"/>
      <c r="EU17" s="1476"/>
      <c r="EV17" s="1476"/>
      <c r="EW17" s="1476"/>
      <c r="EX17" s="1476"/>
      <c r="EY17" s="1476"/>
      <c r="EZ17" s="1476"/>
      <c r="FA17" s="1476"/>
      <c r="FB17" s="1476"/>
      <c r="FC17" s="1476"/>
      <c r="FD17" s="1476"/>
      <c r="FE17" s="1476"/>
      <c r="FF17" s="1476"/>
      <c r="FG17" s="1476"/>
      <c r="FH17" s="1476"/>
      <c r="FI17" s="1476"/>
      <c r="FJ17" s="1476"/>
      <c r="FK17" s="1476"/>
      <c r="FL17" s="1476"/>
      <c r="FM17" s="1476"/>
      <c r="FN17" s="1476"/>
      <c r="FO17" s="1476"/>
      <c r="FP17" s="1476"/>
      <c r="FQ17" s="1476"/>
      <c r="FR17" s="1476"/>
      <c r="FS17" s="1476"/>
      <c r="FT17" s="1476"/>
      <c r="FU17" s="1476"/>
      <c r="FV17" s="1476"/>
      <c r="FW17" s="1476"/>
      <c r="FX17" s="1476"/>
      <c r="FY17" s="1476"/>
      <c r="FZ17" s="1476"/>
      <c r="GA17" s="1476"/>
      <c r="GB17" s="1476"/>
      <c r="GC17" s="1476"/>
      <c r="GD17" s="1476"/>
      <c r="GE17" s="1476"/>
      <c r="GF17" s="1476"/>
      <c r="GG17" s="1476"/>
      <c r="GH17" s="1476"/>
      <c r="GI17" s="1476"/>
      <c r="GJ17" s="1476"/>
      <c r="GK17" s="1476"/>
      <c r="GL17" s="1476"/>
      <c r="GM17" s="1476"/>
      <c r="GN17" s="1476"/>
      <c r="GO17" s="1476"/>
      <c r="GP17" s="1476"/>
      <c r="GQ17" s="1476"/>
      <c r="GR17" s="1476"/>
      <c r="GS17" s="1476"/>
      <c r="GT17" s="1476"/>
      <c r="GU17" s="1476"/>
      <c r="GV17" s="1476"/>
      <c r="GW17" s="1476"/>
      <c r="GX17" s="1476"/>
      <c r="GY17" s="1476"/>
      <c r="GZ17" s="1476"/>
      <c r="HA17" s="1476"/>
      <c r="HB17" s="1476"/>
      <c r="HC17" s="1476"/>
      <c r="HD17" s="1476"/>
      <c r="HE17" s="1476"/>
      <c r="HF17" s="1476"/>
      <c r="HG17" s="1476"/>
      <c r="HH17" s="1476"/>
      <c r="HI17" s="1476"/>
      <c r="HJ17" s="1476"/>
      <c r="HK17" s="1476"/>
      <c r="HL17" s="1476"/>
      <c r="HM17" s="1476"/>
      <c r="HN17" s="1476"/>
      <c r="HO17" s="1476"/>
      <c r="HP17" s="1476"/>
      <c r="HQ17" s="1476"/>
      <c r="HR17" s="1476"/>
      <c r="HS17" s="1476"/>
      <c r="HT17" s="1476"/>
      <c r="HU17" s="1476"/>
      <c r="HV17" s="1476"/>
      <c r="HW17" s="1476"/>
      <c r="HX17" s="1476"/>
      <c r="HY17" s="1476"/>
      <c r="HZ17" s="1476"/>
      <c r="IA17" s="1476"/>
      <c r="IB17" s="1476"/>
      <c r="IC17" s="1476"/>
      <c r="ID17" s="1476"/>
      <c r="IE17" s="1476"/>
      <c r="IF17" s="1476"/>
      <c r="IG17" s="1476"/>
      <c r="IH17" s="1476"/>
      <c r="II17" s="1476"/>
      <c r="IJ17" s="1476"/>
      <c r="IK17" s="1476"/>
      <c r="IL17" s="1476"/>
      <c r="IM17" s="1476"/>
      <c r="IN17" s="1476"/>
      <c r="IO17" s="1476"/>
      <c r="IP17" s="1476"/>
      <c r="IQ17" s="1476"/>
      <c r="IR17" s="1476"/>
      <c r="IS17" s="1476"/>
      <c r="IT17" s="1476"/>
      <c r="IU17" s="1476"/>
    </row>
    <row r="18" spans="1:255" ht="10.5" customHeight="1">
      <c r="A18" s="1480"/>
      <c r="B18" s="1494" t="s">
        <v>639</v>
      </c>
      <c r="C18" s="1494" t="s">
        <v>784</v>
      </c>
      <c r="D18" s="1494" t="s">
        <v>2145</v>
      </c>
      <c r="E18" s="1494" t="s">
        <v>2146</v>
      </c>
      <c r="F18" s="1494" t="s">
        <v>2147</v>
      </c>
      <c r="G18" s="1494" t="s">
        <v>2148</v>
      </c>
      <c r="H18" s="1494" t="s">
        <v>2146</v>
      </c>
      <c r="I18" s="1494" t="s">
        <v>2147</v>
      </c>
      <c r="J18" s="1494" t="s">
        <v>2148</v>
      </c>
      <c r="K18" s="1494" t="s">
        <v>639</v>
      </c>
      <c r="L18" s="1495"/>
      <c r="M18" s="1496"/>
      <c r="N18" s="1496"/>
      <c r="O18" s="1496"/>
      <c r="P18" s="1496"/>
      <c r="Q18" s="1496"/>
      <c r="R18" s="1496"/>
      <c r="S18" s="1496"/>
      <c r="T18" s="1496"/>
      <c r="U18" s="1496"/>
      <c r="V18" s="1496"/>
      <c r="W18" s="1496"/>
      <c r="X18" s="1496"/>
      <c r="Y18" s="1496"/>
      <c r="Z18" s="1496"/>
      <c r="AA18" s="1496"/>
      <c r="AB18" s="1496"/>
      <c r="AC18" s="1496"/>
      <c r="AD18" s="1496"/>
      <c r="AE18" s="1496"/>
      <c r="AF18" s="1496"/>
      <c r="AG18" s="1496"/>
      <c r="AH18" s="1496"/>
      <c r="AI18" s="1496"/>
      <c r="AJ18" s="1496"/>
      <c r="AK18" s="1496"/>
      <c r="AL18" s="1496"/>
      <c r="AM18" s="1496"/>
      <c r="AN18" s="1496"/>
      <c r="AO18" s="1496"/>
      <c r="AP18" s="1496"/>
      <c r="AQ18" s="1496"/>
      <c r="AR18" s="1496"/>
      <c r="AS18" s="1496"/>
      <c r="AT18" s="1496"/>
      <c r="AU18" s="1496"/>
      <c r="AV18" s="1496"/>
      <c r="AW18" s="1496"/>
      <c r="AX18" s="1496"/>
      <c r="AY18" s="1496"/>
      <c r="AZ18" s="1496"/>
      <c r="BA18" s="1496"/>
      <c r="BB18" s="1496"/>
      <c r="BC18" s="1496"/>
      <c r="BD18" s="1496"/>
      <c r="BE18" s="1496"/>
      <c r="BF18" s="1496"/>
      <c r="BG18" s="1496"/>
      <c r="BH18" s="1496"/>
      <c r="BI18" s="1496"/>
      <c r="BJ18" s="1496"/>
      <c r="BK18" s="1496"/>
      <c r="BL18" s="1496"/>
      <c r="BM18" s="1496"/>
      <c r="BN18" s="1496"/>
      <c r="BO18" s="1496"/>
      <c r="BP18" s="1496"/>
      <c r="BQ18" s="1496"/>
      <c r="BR18" s="1496"/>
      <c r="BS18" s="1496"/>
      <c r="BT18" s="1496"/>
      <c r="BU18" s="1496"/>
      <c r="BV18" s="1496"/>
      <c r="BW18" s="1496"/>
      <c r="BX18" s="1496"/>
      <c r="BY18" s="1496"/>
      <c r="BZ18" s="1496"/>
      <c r="CA18" s="1496"/>
      <c r="CB18" s="1496"/>
      <c r="CC18" s="1496"/>
      <c r="CD18" s="1496"/>
      <c r="CE18" s="1496"/>
      <c r="CF18" s="1496"/>
      <c r="CG18" s="1496"/>
      <c r="CH18" s="1496"/>
      <c r="CI18" s="1496"/>
      <c r="CJ18" s="1496"/>
      <c r="CK18" s="1496"/>
      <c r="CL18" s="1496"/>
      <c r="CM18" s="1496"/>
      <c r="CN18" s="1496"/>
      <c r="CO18" s="1496"/>
      <c r="CP18" s="1496"/>
      <c r="CQ18" s="1496"/>
      <c r="CR18" s="1496"/>
      <c r="CS18" s="1496"/>
      <c r="CT18" s="1496"/>
      <c r="CU18" s="1496"/>
      <c r="CV18" s="1496"/>
      <c r="CW18" s="1496"/>
      <c r="CX18" s="1496"/>
      <c r="CY18" s="1496"/>
      <c r="CZ18" s="1496"/>
      <c r="DA18" s="1496"/>
      <c r="DB18" s="1496"/>
      <c r="DC18" s="1496"/>
      <c r="DD18" s="1496"/>
      <c r="DE18" s="1496"/>
      <c r="DF18" s="1496"/>
      <c r="DG18" s="1496"/>
      <c r="DH18" s="1496"/>
      <c r="DI18" s="1496"/>
      <c r="DJ18" s="1496"/>
      <c r="DK18" s="1496"/>
      <c r="DL18" s="1496"/>
      <c r="DM18" s="1496"/>
      <c r="DN18" s="1496"/>
      <c r="DO18" s="1496"/>
      <c r="DP18" s="1496"/>
      <c r="DQ18" s="1496"/>
      <c r="DR18" s="1496"/>
      <c r="DS18" s="1496"/>
      <c r="DT18" s="1496"/>
      <c r="DU18" s="1496"/>
      <c r="DV18" s="1496"/>
      <c r="DW18" s="1496"/>
      <c r="DX18" s="1496"/>
      <c r="DY18" s="1496"/>
      <c r="DZ18" s="1496"/>
      <c r="EA18" s="1496"/>
      <c r="EB18" s="1496"/>
      <c r="EC18" s="1496"/>
      <c r="ED18" s="1496"/>
      <c r="EE18" s="1496"/>
      <c r="EF18" s="1496"/>
      <c r="EG18" s="1496"/>
      <c r="EH18" s="1496"/>
      <c r="EI18" s="1496"/>
      <c r="EJ18" s="1496"/>
      <c r="EK18" s="1496"/>
      <c r="EL18" s="1496"/>
      <c r="EM18" s="1496"/>
      <c r="EN18" s="1496"/>
      <c r="EO18" s="1496"/>
      <c r="EP18" s="1496"/>
      <c r="EQ18" s="1496"/>
      <c r="ER18" s="1496"/>
      <c r="ES18" s="1496"/>
      <c r="ET18" s="1496"/>
      <c r="EU18" s="1496"/>
      <c r="EV18" s="1496"/>
      <c r="EW18" s="1496"/>
      <c r="EX18" s="1496"/>
      <c r="EY18" s="1496"/>
      <c r="EZ18" s="1496"/>
      <c r="FA18" s="1496"/>
      <c r="FB18" s="1496"/>
      <c r="FC18" s="1496"/>
      <c r="FD18" s="1496"/>
      <c r="FE18" s="1496"/>
      <c r="FF18" s="1496"/>
      <c r="FG18" s="1496"/>
      <c r="FH18" s="1496"/>
      <c r="FI18" s="1496"/>
      <c r="FJ18" s="1496"/>
      <c r="FK18" s="1496"/>
      <c r="FL18" s="1496"/>
      <c r="FM18" s="1496"/>
      <c r="FN18" s="1496"/>
      <c r="FO18" s="1496"/>
      <c r="FP18" s="1496"/>
      <c r="FQ18" s="1496"/>
      <c r="FR18" s="1496"/>
      <c r="FS18" s="1496"/>
      <c r="FT18" s="1496"/>
      <c r="FU18" s="1496"/>
      <c r="FV18" s="1496"/>
      <c r="FW18" s="1496"/>
      <c r="FX18" s="1496"/>
      <c r="FY18" s="1496"/>
      <c r="FZ18" s="1496"/>
      <c r="GA18" s="1496"/>
      <c r="GB18" s="1496"/>
      <c r="GC18" s="1496"/>
      <c r="GD18" s="1496"/>
      <c r="GE18" s="1496"/>
      <c r="GF18" s="1496"/>
      <c r="GG18" s="1496"/>
      <c r="GH18" s="1496"/>
      <c r="GI18" s="1496"/>
      <c r="GJ18" s="1496"/>
      <c r="GK18" s="1496"/>
      <c r="GL18" s="1496"/>
      <c r="GM18" s="1496"/>
      <c r="GN18" s="1496"/>
      <c r="GO18" s="1496"/>
      <c r="GP18" s="1496"/>
      <c r="GQ18" s="1496"/>
      <c r="GR18" s="1496"/>
      <c r="GS18" s="1496"/>
      <c r="GT18" s="1496"/>
      <c r="GU18" s="1496"/>
      <c r="GV18" s="1496"/>
      <c r="GW18" s="1496"/>
      <c r="GX18" s="1496"/>
      <c r="GY18" s="1496"/>
      <c r="GZ18" s="1496"/>
      <c r="HA18" s="1496"/>
      <c r="HB18" s="1496"/>
      <c r="HC18" s="1496"/>
      <c r="HD18" s="1496"/>
      <c r="HE18" s="1496"/>
      <c r="HF18" s="1496"/>
      <c r="HG18" s="1496"/>
      <c r="HH18" s="1496"/>
      <c r="HI18" s="1496"/>
      <c r="HJ18" s="1496"/>
      <c r="HK18" s="1496"/>
      <c r="HL18" s="1496"/>
      <c r="HM18" s="1496"/>
      <c r="HN18" s="1496"/>
      <c r="HO18" s="1496"/>
      <c r="HP18" s="1496"/>
      <c r="HQ18" s="1496"/>
      <c r="HR18" s="1496"/>
      <c r="HS18" s="1496"/>
      <c r="HT18" s="1496"/>
      <c r="HU18" s="1496"/>
      <c r="HV18" s="1496"/>
      <c r="HW18" s="1496"/>
      <c r="HX18" s="1496"/>
      <c r="HY18" s="1496"/>
      <c r="HZ18" s="1496"/>
      <c r="IA18" s="1496"/>
      <c r="IB18" s="1496"/>
      <c r="IC18" s="1496"/>
      <c r="ID18" s="1496"/>
      <c r="IE18" s="1496"/>
      <c r="IF18" s="1496"/>
      <c r="IG18" s="1496"/>
      <c r="IH18" s="1496"/>
      <c r="II18" s="1496"/>
      <c r="IJ18" s="1496"/>
      <c r="IK18" s="1496"/>
      <c r="IL18" s="1496"/>
      <c r="IM18" s="1496"/>
      <c r="IN18" s="1496"/>
      <c r="IO18" s="1496"/>
      <c r="IP18" s="1496"/>
      <c r="IQ18" s="1496"/>
      <c r="IR18" s="1496"/>
      <c r="IS18" s="1496"/>
      <c r="IT18" s="1496"/>
      <c r="IU18" s="1496"/>
    </row>
    <row r="19" spans="1:255" ht="10.5" customHeight="1">
      <c r="A19" s="1480"/>
      <c r="B19" s="1494" t="s">
        <v>642</v>
      </c>
      <c r="C19" s="1494" t="s">
        <v>788</v>
      </c>
      <c r="D19" s="1494"/>
      <c r="E19" s="1494" t="s">
        <v>2149</v>
      </c>
      <c r="F19" s="1494"/>
      <c r="G19" s="1494"/>
      <c r="H19" s="1494" t="s">
        <v>2149</v>
      </c>
      <c r="I19" s="1494"/>
      <c r="J19" s="1494"/>
      <c r="K19" s="1494" t="s">
        <v>642</v>
      </c>
      <c r="L19" s="1495"/>
      <c r="M19" s="1496"/>
      <c r="N19" s="1496"/>
      <c r="O19" s="1496"/>
      <c r="P19" s="1496"/>
      <c r="Q19" s="1496"/>
      <c r="R19" s="1496"/>
      <c r="S19" s="1496"/>
      <c r="T19" s="1496"/>
      <c r="U19" s="1496"/>
      <c r="V19" s="1496"/>
      <c r="W19" s="1496"/>
      <c r="X19" s="1496"/>
      <c r="Y19" s="1496"/>
      <c r="Z19" s="1496"/>
      <c r="AA19" s="1496"/>
      <c r="AB19" s="1496"/>
      <c r="AC19" s="1496"/>
      <c r="AD19" s="1496"/>
      <c r="AE19" s="1496"/>
      <c r="AF19" s="1496"/>
      <c r="AG19" s="1496"/>
      <c r="AH19" s="1496"/>
      <c r="AI19" s="1496"/>
      <c r="AJ19" s="1496"/>
      <c r="AK19" s="1496"/>
      <c r="AL19" s="1496"/>
      <c r="AM19" s="1496"/>
      <c r="AN19" s="1496"/>
      <c r="AO19" s="1496"/>
      <c r="AP19" s="1496"/>
      <c r="AQ19" s="1496"/>
      <c r="AR19" s="1496"/>
      <c r="AS19" s="1496"/>
      <c r="AT19" s="1496"/>
      <c r="AU19" s="1496"/>
      <c r="AV19" s="1496"/>
      <c r="AW19" s="1496"/>
      <c r="AX19" s="1496"/>
      <c r="AY19" s="1496"/>
      <c r="AZ19" s="1496"/>
      <c r="BA19" s="1496"/>
      <c r="BB19" s="1496"/>
      <c r="BC19" s="1496"/>
      <c r="BD19" s="1496"/>
      <c r="BE19" s="1496"/>
      <c r="BF19" s="1496"/>
      <c r="BG19" s="1496"/>
      <c r="BH19" s="1496"/>
      <c r="BI19" s="1496"/>
      <c r="BJ19" s="1496"/>
      <c r="BK19" s="1496"/>
      <c r="BL19" s="1496"/>
      <c r="BM19" s="1496"/>
      <c r="BN19" s="1496"/>
      <c r="BO19" s="1496"/>
      <c r="BP19" s="1496"/>
      <c r="BQ19" s="1496"/>
      <c r="BR19" s="1496"/>
      <c r="BS19" s="1496"/>
      <c r="BT19" s="1496"/>
      <c r="BU19" s="1496"/>
      <c r="BV19" s="1496"/>
      <c r="BW19" s="1496"/>
      <c r="BX19" s="1496"/>
      <c r="BY19" s="1496"/>
      <c r="BZ19" s="1496"/>
      <c r="CA19" s="1496"/>
      <c r="CB19" s="1496"/>
      <c r="CC19" s="1496"/>
      <c r="CD19" s="1496"/>
      <c r="CE19" s="1496"/>
      <c r="CF19" s="1496"/>
      <c r="CG19" s="1496"/>
      <c r="CH19" s="1496"/>
      <c r="CI19" s="1496"/>
      <c r="CJ19" s="1496"/>
      <c r="CK19" s="1496"/>
      <c r="CL19" s="1496"/>
      <c r="CM19" s="1496"/>
      <c r="CN19" s="1496"/>
      <c r="CO19" s="1496"/>
      <c r="CP19" s="1496"/>
      <c r="CQ19" s="1496"/>
      <c r="CR19" s="1496"/>
      <c r="CS19" s="1496"/>
      <c r="CT19" s="1496"/>
      <c r="CU19" s="1496"/>
      <c r="CV19" s="1496"/>
      <c r="CW19" s="1496"/>
      <c r="CX19" s="1496"/>
      <c r="CY19" s="1496"/>
      <c r="CZ19" s="1496"/>
      <c r="DA19" s="1496"/>
      <c r="DB19" s="1496"/>
      <c r="DC19" s="1496"/>
      <c r="DD19" s="1496"/>
      <c r="DE19" s="1496"/>
      <c r="DF19" s="1496"/>
      <c r="DG19" s="1496"/>
      <c r="DH19" s="1496"/>
      <c r="DI19" s="1496"/>
      <c r="DJ19" s="1496"/>
      <c r="DK19" s="1496"/>
      <c r="DL19" s="1496"/>
      <c r="DM19" s="1496"/>
      <c r="DN19" s="1496"/>
      <c r="DO19" s="1496"/>
      <c r="DP19" s="1496"/>
      <c r="DQ19" s="1496"/>
      <c r="DR19" s="1496"/>
      <c r="DS19" s="1496"/>
      <c r="DT19" s="1496"/>
      <c r="DU19" s="1496"/>
      <c r="DV19" s="1496"/>
      <c r="DW19" s="1496"/>
      <c r="DX19" s="1496"/>
      <c r="DY19" s="1496"/>
      <c r="DZ19" s="1496"/>
      <c r="EA19" s="1496"/>
      <c r="EB19" s="1496"/>
      <c r="EC19" s="1496"/>
      <c r="ED19" s="1496"/>
      <c r="EE19" s="1496"/>
      <c r="EF19" s="1496"/>
      <c r="EG19" s="1496"/>
      <c r="EH19" s="1496"/>
      <c r="EI19" s="1496"/>
      <c r="EJ19" s="1496"/>
      <c r="EK19" s="1496"/>
      <c r="EL19" s="1496"/>
      <c r="EM19" s="1496"/>
      <c r="EN19" s="1496"/>
      <c r="EO19" s="1496"/>
      <c r="EP19" s="1496"/>
      <c r="EQ19" s="1496"/>
      <c r="ER19" s="1496"/>
      <c r="ES19" s="1496"/>
      <c r="ET19" s="1496"/>
      <c r="EU19" s="1496"/>
      <c r="EV19" s="1496"/>
      <c r="EW19" s="1496"/>
      <c r="EX19" s="1496"/>
      <c r="EY19" s="1496"/>
      <c r="EZ19" s="1496"/>
      <c r="FA19" s="1496"/>
      <c r="FB19" s="1496"/>
      <c r="FC19" s="1496"/>
      <c r="FD19" s="1496"/>
      <c r="FE19" s="1496"/>
      <c r="FF19" s="1496"/>
      <c r="FG19" s="1496"/>
      <c r="FH19" s="1496"/>
      <c r="FI19" s="1496"/>
      <c r="FJ19" s="1496"/>
      <c r="FK19" s="1496"/>
      <c r="FL19" s="1496"/>
      <c r="FM19" s="1496"/>
      <c r="FN19" s="1496"/>
      <c r="FO19" s="1496"/>
      <c r="FP19" s="1496"/>
      <c r="FQ19" s="1496"/>
      <c r="FR19" s="1496"/>
      <c r="FS19" s="1496"/>
      <c r="FT19" s="1496"/>
      <c r="FU19" s="1496"/>
      <c r="FV19" s="1496"/>
      <c r="FW19" s="1496"/>
      <c r="FX19" s="1496"/>
      <c r="FY19" s="1496"/>
      <c r="FZ19" s="1496"/>
      <c r="GA19" s="1496"/>
      <c r="GB19" s="1496"/>
      <c r="GC19" s="1496"/>
      <c r="GD19" s="1496"/>
      <c r="GE19" s="1496"/>
      <c r="GF19" s="1496"/>
      <c r="GG19" s="1496"/>
      <c r="GH19" s="1496"/>
      <c r="GI19" s="1496"/>
      <c r="GJ19" s="1496"/>
      <c r="GK19" s="1496"/>
      <c r="GL19" s="1496"/>
      <c r="GM19" s="1496"/>
      <c r="GN19" s="1496"/>
      <c r="GO19" s="1496"/>
      <c r="GP19" s="1496"/>
      <c r="GQ19" s="1496"/>
      <c r="GR19" s="1496"/>
      <c r="GS19" s="1496"/>
      <c r="GT19" s="1496"/>
      <c r="GU19" s="1496"/>
      <c r="GV19" s="1496"/>
      <c r="GW19" s="1496"/>
      <c r="GX19" s="1496"/>
      <c r="GY19" s="1496"/>
      <c r="GZ19" s="1496"/>
      <c r="HA19" s="1496"/>
      <c r="HB19" s="1496"/>
      <c r="HC19" s="1496"/>
      <c r="HD19" s="1496"/>
      <c r="HE19" s="1496"/>
      <c r="HF19" s="1496"/>
      <c r="HG19" s="1496"/>
      <c r="HH19" s="1496"/>
      <c r="HI19" s="1496"/>
      <c r="HJ19" s="1496"/>
      <c r="HK19" s="1496"/>
      <c r="HL19" s="1496"/>
      <c r="HM19" s="1496"/>
      <c r="HN19" s="1496"/>
      <c r="HO19" s="1496"/>
      <c r="HP19" s="1496"/>
      <c r="HQ19" s="1496"/>
      <c r="HR19" s="1496"/>
      <c r="HS19" s="1496"/>
      <c r="HT19" s="1496"/>
      <c r="HU19" s="1496"/>
      <c r="HV19" s="1496"/>
      <c r="HW19" s="1496"/>
      <c r="HX19" s="1496"/>
      <c r="HY19" s="1496"/>
      <c r="HZ19" s="1496"/>
      <c r="IA19" s="1496"/>
      <c r="IB19" s="1496"/>
      <c r="IC19" s="1496"/>
      <c r="ID19" s="1496"/>
      <c r="IE19" s="1496"/>
      <c r="IF19" s="1496"/>
      <c r="IG19" s="1496"/>
      <c r="IH19" s="1496"/>
      <c r="II19" s="1496"/>
      <c r="IJ19" s="1496"/>
      <c r="IK19" s="1496"/>
      <c r="IL19" s="1496"/>
      <c r="IM19" s="1496"/>
      <c r="IN19" s="1496"/>
      <c r="IO19" s="1496"/>
      <c r="IP19" s="1496"/>
      <c r="IQ19" s="1496"/>
      <c r="IR19" s="1496"/>
      <c r="IS19" s="1496"/>
      <c r="IT19" s="1496"/>
      <c r="IU19" s="1496"/>
    </row>
    <row r="20" spans="1:255" ht="10.5" customHeight="1" thickBot="1">
      <c r="A20" s="1489"/>
      <c r="B20" s="1497"/>
      <c r="C20" s="1497"/>
      <c r="D20" s="1498" t="s">
        <v>651</v>
      </c>
      <c r="E20" s="1494" t="s">
        <v>652</v>
      </c>
      <c r="F20" s="1494" t="s">
        <v>653</v>
      </c>
      <c r="G20" s="1494" t="s">
        <v>654</v>
      </c>
      <c r="H20" s="1494" t="s">
        <v>655</v>
      </c>
      <c r="I20" s="1494" t="s">
        <v>656</v>
      </c>
      <c r="J20" s="1494" t="s">
        <v>1087</v>
      </c>
      <c r="K20" s="1497"/>
      <c r="L20" s="1480"/>
      <c r="M20" s="1476"/>
      <c r="N20" s="1476"/>
      <c r="O20" s="1476"/>
      <c r="P20" s="1476"/>
      <c r="Q20" s="1476"/>
      <c r="R20" s="1476"/>
      <c r="S20" s="1476"/>
      <c r="T20" s="1476"/>
      <c r="U20" s="1476"/>
      <c r="V20" s="1476"/>
      <c r="W20" s="1476"/>
      <c r="X20" s="1476"/>
      <c r="Y20" s="1476"/>
      <c r="Z20" s="1476"/>
      <c r="AA20" s="1476"/>
      <c r="AB20" s="1476"/>
      <c r="AC20" s="1476"/>
      <c r="AD20" s="1476"/>
      <c r="AE20" s="1476"/>
      <c r="AF20" s="1476"/>
      <c r="AG20" s="1476"/>
      <c r="AH20" s="1476"/>
      <c r="AI20" s="1476"/>
      <c r="AJ20" s="1476"/>
      <c r="AK20" s="1476"/>
      <c r="AL20" s="1476"/>
      <c r="AM20" s="1476"/>
      <c r="AN20" s="1476"/>
      <c r="AO20" s="1476"/>
      <c r="AP20" s="1476"/>
      <c r="AQ20" s="1476"/>
      <c r="AR20" s="1476"/>
      <c r="AS20" s="1476"/>
      <c r="AT20" s="1476"/>
      <c r="AU20" s="1476"/>
      <c r="AV20" s="1476"/>
      <c r="AW20" s="1476"/>
      <c r="AX20" s="1476"/>
      <c r="AY20" s="1476"/>
      <c r="AZ20" s="1476"/>
      <c r="BA20" s="1476"/>
      <c r="BB20" s="1476"/>
      <c r="BC20" s="1476"/>
      <c r="BD20" s="1476"/>
      <c r="BE20" s="1476"/>
      <c r="BF20" s="1476"/>
      <c r="BG20" s="1476"/>
      <c r="BH20" s="1476"/>
      <c r="BI20" s="1476"/>
      <c r="BJ20" s="1476"/>
      <c r="BK20" s="1476"/>
      <c r="BL20" s="1476"/>
      <c r="BM20" s="1476"/>
      <c r="BN20" s="1476"/>
      <c r="BO20" s="1476"/>
      <c r="BP20" s="1476"/>
      <c r="BQ20" s="1476"/>
      <c r="BR20" s="1476"/>
      <c r="BS20" s="1476"/>
      <c r="BT20" s="1476"/>
      <c r="BU20" s="1476"/>
      <c r="BV20" s="1476"/>
      <c r="BW20" s="1476"/>
      <c r="BX20" s="1476"/>
      <c r="BY20" s="1476"/>
      <c r="BZ20" s="1476"/>
      <c r="CA20" s="1476"/>
      <c r="CB20" s="1476"/>
      <c r="CC20" s="1476"/>
      <c r="CD20" s="1476"/>
      <c r="CE20" s="1476"/>
      <c r="CF20" s="1476"/>
      <c r="CG20" s="1476"/>
      <c r="CH20" s="1476"/>
      <c r="CI20" s="1476"/>
      <c r="CJ20" s="1476"/>
      <c r="CK20" s="1476"/>
      <c r="CL20" s="1476"/>
      <c r="CM20" s="1476"/>
      <c r="CN20" s="1476"/>
      <c r="CO20" s="1476"/>
      <c r="CP20" s="1476"/>
      <c r="CQ20" s="1476"/>
      <c r="CR20" s="1476"/>
      <c r="CS20" s="1476"/>
      <c r="CT20" s="1476"/>
      <c r="CU20" s="1476"/>
      <c r="CV20" s="1476"/>
      <c r="CW20" s="1476"/>
      <c r="CX20" s="1476"/>
      <c r="CY20" s="1476"/>
      <c r="CZ20" s="1476"/>
      <c r="DA20" s="1476"/>
      <c r="DB20" s="1476"/>
      <c r="DC20" s="1476"/>
      <c r="DD20" s="1476"/>
      <c r="DE20" s="1476"/>
      <c r="DF20" s="1476"/>
      <c r="DG20" s="1476"/>
      <c r="DH20" s="1476"/>
      <c r="DI20" s="1476"/>
      <c r="DJ20" s="1476"/>
      <c r="DK20" s="1476"/>
      <c r="DL20" s="1476"/>
      <c r="DM20" s="1476"/>
      <c r="DN20" s="1476"/>
      <c r="DO20" s="1476"/>
      <c r="DP20" s="1476"/>
      <c r="DQ20" s="1476"/>
      <c r="DR20" s="1476"/>
      <c r="DS20" s="1476"/>
      <c r="DT20" s="1476"/>
      <c r="DU20" s="1476"/>
      <c r="DV20" s="1476"/>
      <c r="DW20" s="1476"/>
      <c r="DX20" s="1476"/>
      <c r="DY20" s="1476"/>
      <c r="DZ20" s="1476"/>
      <c r="EA20" s="1476"/>
      <c r="EB20" s="1476"/>
      <c r="EC20" s="1476"/>
      <c r="ED20" s="1476"/>
      <c r="EE20" s="1476"/>
      <c r="EF20" s="1476"/>
      <c r="EG20" s="1476"/>
      <c r="EH20" s="1476"/>
      <c r="EI20" s="1476"/>
      <c r="EJ20" s="1476"/>
      <c r="EK20" s="1476"/>
      <c r="EL20" s="1476"/>
      <c r="EM20" s="1476"/>
      <c r="EN20" s="1476"/>
      <c r="EO20" s="1476"/>
      <c r="EP20" s="1476"/>
      <c r="EQ20" s="1476"/>
      <c r="ER20" s="1476"/>
      <c r="ES20" s="1476"/>
      <c r="ET20" s="1476"/>
      <c r="EU20" s="1476"/>
      <c r="EV20" s="1476"/>
      <c r="EW20" s="1476"/>
      <c r="EX20" s="1476"/>
      <c r="EY20" s="1476"/>
      <c r="EZ20" s="1476"/>
      <c r="FA20" s="1476"/>
      <c r="FB20" s="1476"/>
      <c r="FC20" s="1476"/>
      <c r="FD20" s="1476"/>
      <c r="FE20" s="1476"/>
      <c r="FF20" s="1476"/>
      <c r="FG20" s="1476"/>
      <c r="FH20" s="1476"/>
      <c r="FI20" s="1476"/>
      <c r="FJ20" s="1476"/>
      <c r="FK20" s="1476"/>
      <c r="FL20" s="1476"/>
      <c r="FM20" s="1476"/>
      <c r="FN20" s="1476"/>
      <c r="FO20" s="1476"/>
      <c r="FP20" s="1476"/>
      <c r="FQ20" s="1476"/>
      <c r="FR20" s="1476"/>
      <c r="FS20" s="1476"/>
      <c r="FT20" s="1476"/>
      <c r="FU20" s="1476"/>
      <c r="FV20" s="1476"/>
      <c r="FW20" s="1476"/>
      <c r="FX20" s="1476"/>
      <c r="FY20" s="1476"/>
      <c r="FZ20" s="1476"/>
      <c r="GA20" s="1476"/>
      <c r="GB20" s="1476"/>
      <c r="GC20" s="1476"/>
      <c r="GD20" s="1476"/>
      <c r="GE20" s="1476"/>
      <c r="GF20" s="1476"/>
      <c r="GG20" s="1476"/>
      <c r="GH20" s="1476"/>
      <c r="GI20" s="1476"/>
      <c r="GJ20" s="1476"/>
      <c r="GK20" s="1476"/>
      <c r="GL20" s="1476"/>
      <c r="GM20" s="1476"/>
      <c r="GN20" s="1476"/>
      <c r="GO20" s="1476"/>
      <c r="GP20" s="1476"/>
      <c r="GQ20" s="1476"/>
      <c r="GR20" s="1476"/>
      <c r="GS20" s="1476"/>
      <c r="GT20" s="1476"/>
      <c r="GU20" s="1476"/>
      <c r="GV20" s="1476"/>
      <c r="GW20" s="1476"/>
      <c r="GX20" s="1476"/>
      <c r="GY20" s="1476"/>
      <c r="GZ20" s="1476"/>
      <c r="HA20" s="1476"/>
      <c r="HB20" s="1476"/>
      <c r="HC20" s="1476"/>
      <c r="HD20" s="1476"/>
      <c r="HE20" s="1476"/>
      <c r="HF20" s="1476"/>
      <c r="HG20" s="1476"/>
      <c r="HH20" s="1476"/>
      <c r="HI20" s="1476"/>
      <c r="HJ20" s="1476"/>
      <c r="HK20" s="1476"/>
      <c r="HL20" s="1476"/>
      <c r="HM20" s="1476"/>
      <c r="HN20" s="1476"/>
      <c r="HO20" s="1476"/>
      <c r="HP20" s="1476"/>
      <c r="HQ20" s="1476"/>
      <c r="HR20" s="1476"/>
      <c r="HS20" s="1476"/>
      <c r="HT20" s="1476"/>
      <c r="HU20" s="1476"/>
      <c r="HV20" s="1476"/>
      <c r="HW20" s="1476"/>
      <c r="HX20" s="1476"/>
      <c r="HY20" s="1476"/>
      <c r="HZ20" s="1476"/>
      <c r="IA20" s="1476"/>
      <c r="IB20" s="1476"/>
      <c r="IC20" s="1476"/>
      <c r="ID20" s="1476"/>
      <c r="IE20" s="1476"/>
      <c r="IF20" s="1476"/>
      <c r="IG20" s="1476"/>
      <c r="IH20" s="1476"/>
      <c r="II20" s="1476"/>
      <c r="IJ20" s="1476"/>
      <c r="IK20" s="1476"/>
      <c r="IL20" s="1476"/>
      <c r="IM20" s="1476"/>
      <c r="IN20" s="1476"/>
      <c r="IO20" s="1476"/>
      <c r="IP20" s="1476"/>
      <c r="IQ20" s="1476"/>
      <c r="IR20" s="1476"/>
      <c r="IS20" s="1476"/>
      <c r="IT20" s="1476"/>
      <c r="IU20" s="1476"/>
    </row>
    <row r="21" spans="1:255" ht="12.95" customHeight="1">
      <c r="A21" s="1489"/>
      <c r="B21" s="1490"/>
      <c r="C21" s="1490"/>
      <c r="D21" s="1479" t="s">
        <v>2150</v>
      </c>
      <c r="E21" s="1499"/>
      <c r="F21" s="1500"/>
      <c r="G21" s="1500"/>
      <c r="H21" s="1500"/>
      <c r="I21" s="1500"/>
      <c r="J21" s="1501"/>
      <c r="K21" s="1478"/>
      <c r="L21" s="1480"/>
      <c r="M21" s="1476"/>
      <c r="N21" s="1476"/>
      <c r="O21" s="1476"/>
      <c r="P21" s="1476"/>
      <c r="Q21" s="1476"/>
      <c r="R21" s="1476"/>
      <c r="S21" s="1476"/>
      <c r="T21" s="1476"/>
      <c r="U21" s="1476"/>
      <c r="V21" s="1476"/>
      <c r="W21" s="1476"/>
      <c r="X21" s="1476"/>
      <c r="Y21" s="1476"/>
      <c r="Z21" s="1476"/>
      <c r="AA21" s="1476"/>
      <c r="AB21" s="1476"/>
      <c r="AC21" s="1476"/>
      <c r="AD21" s="1476"/>
      <c r="AE21" s="1476"/>
      <c r="AF21" s="1476"/>
      <c r="AG21" s="1476"/>
      <c r="AH21" s="1476"/>
      <c r="AI21" s="1476"/>
      <c r="AJ21" s="1476"/>
      <c r="AK21" s="1476"/>
      <c r="AL21" s="1476"/>
      <c r="AM21" s="1476"/>
      <c r="AN21" s="1476"/>
      <c r="AO21" s="1476"/>
      <c r="AP21" s="1476"/>
      <c r="AQ21" s="1476"/>
      <c r="AR21" s="1476"/>
      <c r="AS21" s="1476"/>
      <c r="AT21" s="1476"/>
      <c r="AU21" s="1476"/>
      <c r="AV21" s="1476"/>
      <c r="AW21" s="1476"/>
      <c r="AX21" s="1476"/>
      <c r="AY21" s="1476"/>
      <c r="AZ21" s="1476"/>
      <c r="BA21" s="1476"/>
      <c r="BB21" s="1476"/>
      <c r="BC21" s="1476"/>
      <c r="BD21" s="1476"/>
      <c r="BE21" s="1476"/>
      <c r="BF21" s="1476"/>
      <c r="BG21" s="1476"/>
      <c r="BH21" s="1476"/>
      <c r="BI21" s="1476"/>
      <c r="BJ21" s="1476"/>
      <c r="BK21" s="1476"/>
      <c r="BL21" s="1476"/>
      <c r="BM21" s="1476"/>
      <c r="BN21" s="1476"/>
      <c r="BO21" s="1476"/>
      <c r="BP21" s="1476"/>
      <c r="BQ21" s="1476"/>
      <c r="BR21" s="1476"/>
      <c r="BS21" s="1476"/>
      <c r="BT21" s="1476"/>
      <c r="BU21" s="1476"/>
      <c r="BV21" s="1476"/>
      <c r="BW21" s="1476"/>
      <c r="BX21" s="1476"/>
      <c r="BY21" s="1476"/>
      <c r="BZ21" s="1476"/>
      <c r="CA21" s="1476"/>
      <c r="CB21" s="1476"/>
      <c r="CC21" s="1476"/>
      <c r="CD21" s="1476"/>
      <c r="CE21" s="1476"/>
      <c r="CF21" s="1476"/>
      <c r="CG21" s="1476"/>
      <c r="CH21" s="1476"/>
      <c r="CI21" s="1476"/>
      <c r="CJ21" s="1476"/>
      <c r="CK21" s="1476"/>
      <c r="CL21" s="1476"/>
      <c r="CM21" s="1476"/>
      <c r="CN21" s="1476"/>
      <c r="CO21" s="1476"/>
      <c r="CP21" s="1476"/>
      <c r="CQ21" s="1476"/>
      <c r="CR21" s="1476"/>
      <c r="CS21" s="1476"/>
      <c r="CT21" s="1476"/>
      <c r="CU21" s="1476"/>
      <c r="CV21" s="1476"/>
      <c r="CW21" s="1476"/>
      <c r="CX21" s="1476"/>
      <c r="CY21" s="1476"/>
      <c r="CZ21" s="1476"/>
      <c r="DA21" s="1476"/>
      <c r="DB21" s="1476"/>
      <c r="DC21" s="1476"/>
      <c r="DD21" s="1476"/>
      <c r="DE21" s="1476"/>
      <c r="DF21" s="1476"/>
      <c r="DG21" s="1476"/>
      <c r="DH21" s="1476"/>
      <c r="DI21" s="1476"/>
      <c r="DJ21" s="1476"/>
      <c r="DK21" s="1476"/>
      <c r="DL21" s="1476"/>
      <c r="DM21" s="1476"/>
      <c r="DN21" s="1476"/>
      <c r="DO21" s="1476"/>
      <c r="DP21" s="1476"/>
      <c r="DQ21" s="1476"/>
      <c r="DR21" s="1476"/>
      <c r="DS21" s="1476"/>
      <c r="DT21" s="1476"/>
      <c r="DU21" s="1476"/>
      <c r="DV21" s="1476"/>
      <c r="DW21" s="1476"/>
      <c r="DX21" s="1476"/>
      <c r="DY21" s="1476"/>
      <c r="DZ21" s="1476"/>
      <c r="EA21" s="1476"/>
      <c r="EB21" s="1476"/>
      <c r="EC21" s="1476"/>
      <c r="ED21" s="1476"/>
      <c r="EE21" s="1476"/>
      <c r="EF21" s="1476"/>
      <c r="EG21" s="1476"/>
      <c r="EH21" s="1476"/>
      <c r="EI21" s="1476"/>
      <c r="EJ21" s="1476"/>
      <c r="EK21" s="1476"/>
      <c r="EL21" s="1476"/>
      <c r="EM21" s="1476"/>
      <c r="EN21" s="1476"/>
      <c r="EO21" s="1476"/>
      <c r="EP21" s="1476"/>
      <c r="EQ21" s="1476"/>
      <c r="ER21" s="1476"/>
      <c r="ES21" s="1476"/>
      <c r="ET21" s="1476"/>
      <c r="EU21" s="1476"/>
      <c r="EV21" s="1476"/>
      <c r="EW21" s="1476"/>
      <c r="EX21" s="1476"/>
      <c r="EY21" s="1476"/>
      <c r="EZ21" s="1476"/>
      <c r="FA21" s="1476"/>
      <c r="FB21" s="1476"/>
      <c r="FC21" s="1476"/>
      <c r="FD21" s="1476"/>
      <c r="FE21" s="1476"/>
      <c r="FF21" s="1476"/>
      <c r="FG21" s="1476"/>
      <c r="FH21" s="1476"/>
      <c r="FI21" s="1476"/>
      <c r="FJ21" s="1476"/>
      <c r="FK21" s="1476"/>
      <c r="FL21" s="1476"/>
      <c r="FM21" s="1476"/>
      <c r="FN21" s="1476"/>
      <c r="FO21" s="1476"/>
      <c r="FP21" s="1476"/>
      <c r="FQ21" s="1476"/>
      <c r="FR21" s="1476"/>
      <c r="FS21" s="1476"/>
      <c r="FT21" s="1476"/>
      <c r="FU21" s="1476"/>
      <c r="FV21" s="1476"/>
      <c r="FW21" s="1476"/>
      <c r="FX21" s="1476"/>
      <c r="FY21" s="1476"/>
      <c r="FZ21" s="1476"/>
      <c r="GA21" s="1476"/>
      <c r="GB21" s="1476"/>
      <c r="GC21" s="1476"/>
      <c r="GD21" s="1476"/>
      <c r="GE21" s="1476"/>
      <c r="GF21" s="1476"/>
      <c r="GG21" s="1476"/>
      <c r="GH21" s="1476"/>
      <c r="GI21" s="1476"/>
      <c r="GJ21" s="1476"/>
      <c r="GK21" s="1476"/>
      <c r="GL21" s="1476"/>
      <c r="GM21" s="1476"/>
      <c r="GN21" s="1476"/>
      <c r="GO21" s="1476"/>
      <c r="GP21" s="1476"/>
      <c r="GQ21" s="1476"/>
      <c r="GR21" s="1476"/>
      <c r="GS21" s="1476"/>
      <c r="GT21" s="1476"/>
      <c r="GU21" s="1476"/>
      <c r="GV21" s="1476"/>
      <c r="GW21" s="1476"/>
      <c r="GX21" s="1476"/>
      <c r="GY21" s="1476"/>
      <c r="GZ21" s="1476"/>
      <c r="HA21" s="1476"/>
      <c r="HB21" s="1476"/>
      <c r="HC21" s="1476"/>
      <c r="HD21" s="1476"/>
      <c r="HE21" s="1476"/>
      <c r="HF21" s="1476"/>
      <c r="HG21" s="1476"/>
      <c r="HH21" s="1476"/>
      <c r="HI21" s="1476"/>
      <c r="HJ21" s="1476"/>
      <c r="HK21" s="1476"/>
      <c r="HL21" s="1476"/>
      <c r="HM21" s="1476"/>
      <c r="HN21" s="1476"/>
      <c r="HO21" s="1476"/>
      <c r="HP21" s="1476"/>
      <c r="HQ21" s="1476"/>
      <c r="HR21" s="1476"/>
      <c r="HS21" s="1476"/>
      <c r="HT21" s="1476"/>
      <c r="HU21" s="1476"/>
      <c r="HV21" s="1476"/>
      <c r="HW21" s="1476"/>
      <c r="HX21" s="1476"/>
      <c r="HY21" s="1476"/>
      <c r="HZ21" s="1476"/>
      <c r="IA21" s="1476"/>
      <c r="IB21" s="1476"/>
      <c r="IC21" s="1476"/>
      <c r="ID21" s="1476"/>
      <c r="IE21" s="1476"/>
      <c r="IF21" s="1476"/>
      <c r="IG21" s="1476"/>
      <c r="IH21" s="1476"/>
      <c r="II21" s="1476"/>
      <c r="IJ21" s="1476"/>
      <c r="IK21" s="1476"/>
      <c r="IL21" s="1476"/>
      <c r="IM21" s="1476"/>
      <c r="IN21" s="1476"/>
      <c r="IO21" s="1476"/>
      <c r="IP21" s="1476"/>
      <c r="IQ21" s="1476"/>
      <c r="IR21" s="1476"/>
      <c r="IS21" s="1476"/>
      <c r="IT21" s="1476"/>
      <c r="IU21" s="1476"/>
    </row>
    <row r="22" spans="1:255" ht="12.95" customHeight="1">
      <c r="A22" s="1489"/>
      <c r="B22" s="1498">
        <v>1</v>
      </c>
      <c r="C22" s="1497"/>
      <c r="D22" s="1481" t="s">
        <v>2151</v>
      </c>
      <c r="E22" s="1502">
        <v>0</v>
      </c>
      <c r="F22" s="1503"/>
      <c r="G22" s="1503"/>
      <c r="H22" s="1503"/>
      <c r="I22" s="1503"/>
      <c r="J22" s="1504"/>
      <c r="K22" s="1505">
        <v>1</v>
      </c>
      <c r="L22" s="1480"/>
      <c r="M22" s="1476"/>
      <c r="N22" s="1476"/>
      <c r="O22" s="1476"/>
      <c r="P22" s="1476"/>
      <c r="Q22" s="1476"/>
      <c r="R22" s="1476"/>
      <c r="S22" s="1476"/>
      <c r="T22" s="1476"/>
      <c r="U22" s="1476"/>
      <c r="V22" s="1476"/>
      <c r="W22" s="1476"/>
      <c r="X22" s="1476"/>
      <c r="Y22" s="1476"/>
      <c r="Z22" s="1476"/>
      <c r="AA22" s="1476"/>
      <c r="AB22" s="1476"/>
      <c r="AC22" s="1476"/>
      <c r="AD22" s="1476"/>
      <c r="AE22" s="1476"/>
      <c r="AF22" s="1476"/>
      <c r="AG22" s="1476"/>
      <c r="AH22" s="1476"/>
      <c r="AI22" s="1476"/>
      <c r="AJ22" s="1476"/>
      <c r="AK22" s="1476"/>
      <c r="AL22" s="1476"/>
      <c r="AM22" s="1476"/>
      <c r="AN22" s="1476"/>
      <c r="AO22" s="1476"/>
      <c r="AP22" s="1476"/>
      <c r="AQ22" s="1476"/>
      <c r="AR22" s="1476"/>
      <c r="AS22" s="1476"/>
      <c r="AT22" s="1476"/>
      <c r="AU22" s="1476"/>
      <c r="AV22" s="1476"/>
      <c r="AW22" s="1476"/>
      <c r="AX22" s="1476"/>
      <c r="AY22" s="1476"/>
      <c r="AZ22" s="1476"/>
      <c r="BA22" s="1476"/>
      <c r="BB22" s="1476"/>
      <c r="BC22" s="1476"/>
      <c r="BD22" s="1476"/>
      <c r="BE22" s="1476"/>
      <c r="BF22" s="1476"/>
      <c r="BG22" s="1476"/>
      <c r="BH22" s="1476"/>
      <c r="BI22" s="1476"/>
      <c r="BJ22" s="1476"/>
      <c r="BK22" s="1476"/>
      <c r="BL22" s="1476"/>
      <c r="BM22" s="1476"/>
      <c r="BN22" s="1476"/>
      <c r="BO22" s="1476"/>
      <c r="BP22" s="1476"/>
      <c r="BQ22" s="1476"/>
      <c r="BR22" s="1476"/>
      <c r="BS22" s="1476"/>
      <c r="BT22" s="1476"/>
      <c r="BU22" s="1476"/>
      <c r="BV22" s="1476"/>
      <c r="BW22" s="1476"/>
      <c r="BX22" s="1476"/>
      <c r="BY22" s="1476"/>
      <c r="BZ22" s="1476"/>
      <c r="CA22" s="1476"/>
      <c r="CB22" s="1476"/>
      <c r="CC22" s="1476"/>
      <c r="CD22" s="1476"/>
      <c r="CE22" s="1476"/>
      <c r="CF22" s="1476"/>
      <c r="CG22" s="1476"/>
      <c r="CH22" s="1476"/>
      <c r="CI22" s="1476"/>
      <c r="CJ22" s="1476"/>
      <c r="CK22" s="1476"/>
      <c r="CL22" s="1476"/>
      <c r="CM22" s="1476"/>
      <c r="CN22" s="1476"/>
      <c r="CO22" s="1476"/>
      <c r="CP22" s="1476"/>
      <c r="CQ22" s="1476"/>
      <c r="CR22" s="1476"/>
      <c r="CS22" s="1476"/>
      <c r="CT22" s="1476"/>
      <c r="CU22" s="1476"/>
      <c r="CV22" s="1476"/>
      <c r="CW22" s="1476"/>
      <c r="CX22" s="1476"/>
      <c r="CY22" s="1476"/>
      <c r="CZ22" s="1476"/>
      <c r="DA22" s="1476"/>
      <c r="DB22" s="1476"/>
      <c r="DC22" s="1476"/>
      <c r="DD22" s="1476"/>
      <c r="DE22" s="1476"/>
      <c r="DF22" s="1476"/>
      <c r="DG22" s="1476"/>
      <c r="DH22" s="1476"/>
      <c r="DI22" s="1476"/>
      <c r="DJ22" s="1476"/>
      <c r="DK22" s="1476"/>
      <c r="DL22" s="1476"/>
      <c r="DM22" s="1476"/>
      <c r="DN22" s="1476"/>
      <c r="DO22" s="1476"/>
      <c r="DP22" s="1476"/>
      <c r="DQ22" s="1476"/>
      <c r="DR22" s="1476"/>
      <c r="DS22" s="1476"/>
      <c r="DT22" s="1476"/>
      <c r="DU22" s="1476"/>
      <c r="DV22" s="1476"/>
      <c r="DW22" s="1476"/>
      <c r="DX22" s="1476"/>
      <c r="DY22" s="1476"/>
      <c r="DZ22" s="1476"/>
      <c r="EA22" s="1476"/>
      <c r="EB22" s="1476"/>
      <c r="EC22" s="1476"/>
      <c r="ED22" s="1476"/>
      <c r="EE22" s="1476"/>
      <c r="EF22" s="1476"/>
      <c r="EG22" s="1476"/>
      <c r="EH22" s="1476"/>
      <c r="EI22" s="1476"/>
      <c r="EJ22" s="1476"/>
      <c r="EK22" s="1476"/>
      <c r="EL22" s="1476"/>
      <c r="EM22" s="1476"/>
      <c r="EN22" s="1476"/>
      <c r="EO22" s="1476"/>
      <c r="EP22" s="1476"/>
      <c r="EQ22" s="1476"/>
      <c r="ER22" s="1476"/>
      <c r="ES22" s="1476"/>
      <c r="ET22" s="1476"/>
      <c r="EU22" s="1476"/>
      <c r="EV22" s="1476"/>
      <c r="EW22" s="1476"/>
      <c r="EX22" s="1476"/>
      <c r="EY22" s="1476"/>
      <c r="EZ22" s="1476"/>
      <c r="FA22" s="1476"/>
      <c r="FB22" s="1476"/>
      <c r="FC22" s="1476"/>
      <c r="FD22" s="1476"/>
      <c r="FE22" s="1476"/>
      <c r="FF22" s="1476"/>
      <c r="FG22" s="1476"/>
      <c r="FH22" s="1476"/>
      <c r="FI22" s="1476"/>
      <c r="FJ22" s="1476"/>
      <c r="FK22" s="1476"/>
      <c r="FL22" s="1476"/>
      <c r="FM22" s="1476"/>
      <c r="FN22" s="1476"/>
      <c r="FO22" s="1476"/>
      <c r="FP22" s="1476"/>
      <c r="FQ22" s="1476"/>
      <c r="FR22" s="1476"/>
      <c r="FS22" s="1476"/>
      <c r="FT22" s="1476"/>
      <c r="FU22" s="1476"/>
      <c r="FV22" s="1476"/>
      <c r="FW22" s="1476"/>
      <c r="FX22" s="1476"/>
      <c r="FY22" s="1476"/>
      <c r="FZ22" s="1476"/>
      <c r="GA22" s="1476"/>
      <c r="GB22" s="1476"/>
      <c r="GC22" s="1476"/>
      <c r="GD22" s="1476"/>
      <c r="GE22" s="1476"/>
      <c r="GF22" s="1476"/>
      <c r="GG22" s="1476"/>
      <c r="GH22" s="1476"/>
      <c r="GI22" s="1476"/>
      <c r="GJ22" s="1476"/>
      <c r="GK22" s="1476"/>
      <c r="GL22" s="1476"/>
      <c r="GM22" s="1476"/>
      <c r="GN22" s="1476"/>
      <c r="GO22" s="1476"/>
      <c r="GP22" s="1476"/>
      <c r="GQ22" s="1476"/>
      <c r="GR22" s="1476"/>
      <c r="GS22" s="1476"/>
      <c r="GT22" s="1476"/>
      <c r="GU22" s="1476"/>
      <c r="GV22" s="1476"/>
      <c r="GW22" s="1476"/>
      <c r="GX22" s="1476"/>
      <c r="GY22" s="1476"/>
      <c r="GZ22" s="1476"/>
      <c r="HA22" s="1476"/>
      <c r="HB22" s="1476"/>
      <c r="HC22" s="1476"/>
      <c r="HD22" s="1476"/>
      <c r="HE22" s="1476"/>
      <c r="HF22" s="1476"/>
      <c r="HG22" s="1476"/>
      <c r="HH22" s="1476"/>
      <c r="HI22" s="1476"/>
      <c r="HJ22" s="1476"/>
      <c r="HK22" s="1476"/>
      <c r="HL22" s="1476"/>
      <c r="HM22" s="1476"/>
      <c r="HN22" s="1476"/>
      <c r="HO22" s="1476"/>
      <c r="HP22" s="1476"/>
      <c r="HQ22" s="1476"/>
      <c r="HR22" s="1476"/>
      <c r="HS22" s="1476"/>
      <c r="HT22" s="1476"/>
      <c r="HU22" s="1476"/>
      <c r="HV22" s="1476"/>
      <c r="HW22" s="1476"/>
      <c r="HX22" s="1476"/>
      <c r="HY22" s="1476"/>
      <c r="HZ22" s="1476"/>
      <c r="IA22" s="1476"/>
      <c r="IB22" s="1476"/>
      <c r="IC22" s="1476"/>
      <c r="ID22" s="1476"/>
      <c r="IE22" s="1476"/>
      <c r="IF22" s="1476"/>
      <c r="IG22" s="1476"/>
      <c r="IH22" s="1476"/>
      <c r="II22" s="1476"/>
      <c r="IJ22" s="1476"/>
      <c r="IK22" s="1476"/>
      <c r="IL22" s="1476"/>
      <c r="IM22" s="1476"/>
      <c r="IN22" s="1476"/>
      <c r="IO22" s="1476"/>
      <c r="IP22" s="1476"/>
      <c r="IQ22" s="1476"/>
      <c r="IR22" s="1476"/>
      <c r="IS22" s="1476"/>
      <c r="IT22" s="1476"/>
      <c r="IU22" s="1476"/>
    </row>
    <row r="23" spans="1:255" ht="12.95" customHeight="1">
      <c r="A23" s="1480"/>
      <c r="B23" s="1498">
        <v>2</v>
      </c>
      <c r="C23" s="1497"/>
      <c r="D23" s="1481" t="s">
        <v>2152</v>
      </c>
      <c r="E23" s="1502">
        <v>0</v>
      </c>
      <c r="F23" s="1503">
        <v>0</v>
      </c>
      <c r="G23" s="1503">
        <v>0</v>
      </c>
      <c r="H23" s="1503">
        <v>3982</v>
      </c>
      <c r="I23" s="1503">
        <v>604</v>
      </c>
      <c r="J23" s="1504">
        <v>2252</v>
      </c>
      <c r="K23" s="1505">
        <v>2</v>
      </c>
      <c r="L23" s="1480"/>
      <c r="M23" s="1476"/>
      <c r="N23" s="1476"/>
      <c r="O23" s="1476"/>
      <c r="P23" s="1476"/>
      <c r="Q23" s="1476"/>
      <c r="R23" s="1476"/>
      <c r="S23" s="1476"/>
      <c r="T23" s="1476"/>
      <c r="U23" s="1476"/>
      <c r="V23" s="1476"/>
      <c r="W23" s="1476"/>
      <c r="X23" s="1476"/>
      <c r="Y23" s="1476"/>
      <c r="Z23" s="1476"/>
      <c r="AA23" s="1476"/>
      <c r="AB23" s="1476"/>
      <c r="AC23" s="1476"/>
      <c r="AD23" s="1476"/>
      <c r="AE23" s="1476"/>
      <c r="AF23" s="1476"/>
      <c r="AG23" s="1476"/>
      <c r="AH23" s="1476"/>
      <c r="AI23" s="1476"/>
      <c r="AJ23" s="1476"/>
      <c r="AK23" s="1476"/>
      <c r="AL23" s="1476"/>
      <c r="AM23" s="1476"/>
      <c r="AN23" s="1476"/>
      <c r="AO23" s="1476"/>
      <c r="AP23" s="1476"/>
      <c r="AQ23" s="1476"/>
      <c r="AR23" s="1476"/>
      <c r="AS23" s="1476"/>
      <c r="AT23" s="1476"/>
      <c r="AU23" s="1476"/>
      <c r="AV23" s="1476"/>
      <c r="AW23" s="1476"/>
      <c r="AX23" s="1476"/>
      <c r="AY23" s="1476"/>
      <c r="AZ23" s="1476"/>
      <c r="BA23" s="1476"/>
      <c r="BB23" s="1476"/>
      <c r="BC23" s="1476"/>
      <c r="BD23" s="1476"/>
      <c r="BE23" s="1476"/>
      <c r="BF23" s="1476"/>
      <c r="BG23" s="1476"/>
      <c r="BH23" s="1476"/>
      <c r="BI23" s="1476"/>
      <c r="BJ23" s="1476"/>
      <c r="BK23" s="1476"/>
      <c r="BL23" s="1476"/>
      <c r="BM23" s="1476"/>
      <c r="BN23" s="1476"/>
      <c r="BO23" s="1476"/>
      <c r="BP23" s="1476"/>
      <c r="BQ23" s="1476"/>
      <c r="BR23" s="1476"/>
      <c r="BS23" s="1476"/>
      <c r="BT23" s="1476"/>
      <c r="BU23" s="1476"/>
      <c r="BV23" s="1476"/>
      <c r="BW23" s="1476"/>
      <c r="BX23" s="1476"/>
      <c r="BY23" s="1476"/>
      <c r="BZ23" s="1476"/>
      <c r="CA23" s="1476"/>
      <c r="CB23" s="1476"/>
      <c r="CC23" s="1476"/>
      <c r="CD23" s="1476"/>
      <c r="CE23" s="1476"/>
      <c r="CF23" s="1476"/>
      <c r="CG23" s="1476"/>
      <c r="CH23" s="1476"/>
      <c r="CI23" s="1476"/>
      <c r="CJ23" s="1476"/>
      <c r="CK23" s="1476"/>
      <c r="CL23" s="1476"/>
      <c r="CM23" s="1476"/>
      <c r="CN23" s="1476"/>
      <c r="CO23" s="1476"/>
      <c r="CP23" s="1476"/>
      <c r="CQ23" s="1476"/>
      <c r="CR23" s="1476"/>
      <c r="CS23" s="1476"/>
      <c r="CT23" s="1476"/>
      <c r="CU23" s="1476"/>
      <c r="CV23" s="1476"/>
      <c r="CW23" s="1476"/>
      <c r="CX23" s="1476"/>
      <c r="CY23" s="1476"/>
      <c r="CZ23" s="1476"/>
      <c r="DA23" s="1476"/>
      <c r="DB23" s="1476"/>
      <c r="DC23" s="1476"/>
      <c r="DD23" s="1476"/>
      <c r="DE23" s="1476"/>
      <c r="DF23" s="1476"/>
      <c r="DG23" s="1476"/>
      <c r="DH23" s="1476"/>
      <c r="DI23" s="1476"/>
      <c r="DJ23" s="1476"/>
      <c r="DK23" s="1476"/>
      <c r="DL23" s="1476"/>
      <c r="DM23" s="1476"/>
      <c r="DN23" s="1476"/>
      <c r="DO23" s="1476"/>
      <c r="DP23" s="1476"/>
      <c r="DQ23" s="1476"/>
      <c r="DR23" s="1476"/>
      <c r="DS23" s="1476"/>
      <c r="DT23" s="1476"/>
      <c r="DU23" s="1476"/>
      <c r="DV23" s="1476"/>
      <c r="DW23" s="1476"/>
      <c r="DX23" s="1476"/>
      <c r="DY23" s="1476"/>
      <c r="DZ23" s="1476"/>
      <c r="EA23" s="1476"/>
      <c r="EB23" s="1476"/>
      <c r="EC23" s="1476"/>
      <c r="ED23" s="1476"/>
      <c r="EE23" s="1476"/>
      <c r="EF23" s="1476"/>
      <c r="EG23" s="1476"/>
      <c r="EH23" s="1476"/>
      <c r="EI23" s="1476"/>
      <c r="EJ23" s="1476"/>
      <c r="EK23" s="1476"/>
      <c r="EL23" s="1476"/>
      <c r="EM23" s="1476"/>
      <c r="EN23" s="1476"/>
      <c r="EO23" s="1476"/>
      <c r="EP23" s="1476"/>
      <c r="EQ23" s="1476"/>
      <c r="ER23" s="1476"/>
      <c r="ES23" s="1476"/>
      <c r="ET23" s="1476"/>
      <c r="EU23" s="1476"/>
      <c r="EV23" s="1476"/>
      <c r="EW23" s="1476"/>
      <c r="EX23" s="1476"/>
      <c r="EY23" s="1476"/>
      <c r="EZ23" s="1476"/>
      <c r="FA23" s="1476"/>
      <c r="FB23" s="1476"/>
      <c r="FC23" s="1476"/>
      <c r="FD23" s="1476"/>
      <c r="FE23" s="1476"/>
      <c r="FF23" s="1476"/>
      <c r="FG23" s="1476"/>
      <c r="FH23" s="1476"/>
      <c r="FI23" s="1476"/>
      <c r="FJ23" s="1476"/>
      <c r="FK23" s="1476"/>
      <c r="FL23" s="1476"/>
      <c r="FM23" s="1476"/>
      <c r="FN23" s="1476"/>
      <c r="FO23" s="1476"/>
      <c r="FP23" s="1476"/>
      <c r="FQ23" s="1476"/>
      <c r="FR23" s="1476"/>
      <c r="FS23" s="1476"/>
      <c r="FT23" s="1476"/>
      <c r="FU23" s="1476"/>
      <c r="FV23" s="1476"/>
      <c r="FW23" s="1476"/>
      <c r="FX23" s="1476"/>
      <c r="FY23" s="1476"/>
      <c r="FZ23" s="1476"/>
      <c r="GA23" s="1476"/>
      <c r="GB23" s="1476"/>
      <c r="GC23" s="1476"/>
      <c r="GD23" s="1476"/>
      <c r="GE23" s="1476"/>
      <c r="GF23" s="1476"/>
      <c r="GG23" s="1476"/>
      <c r="GH23" s="1476"/>
      <c r="GI23" s="1476"/>
      <c r="GJ23" s="1476"/>
      <c r="GK23" s="1476"/>
      <c r="GL23" s="1476"/>
      <c r="GM23" s="1476"/>
      <c r="GN23" s="1476"/>
      <c r="GO23" s="1476"/>
      <c r="GP23" s="1476"/>
      <c r="GQ23" s="1476"/>
      <c r="GR23" s="1476"/>
      <c r="GS23" s="1476"/>
      <c r="GT23" s="1476"/>
      <c r="GU23" s="1476"/>
      <c r="GV23" s="1476"/>
      <c r="GW23" s="1476"/>
      <c r="GX23" s="1476"/>
      <c r="GY23" s="1476"/>
      <c r="GZ23" s="1476"/>
      <c r="HA23" s="1476"/>
      <c r="HB23" s="1476"/>
      <c r="HC23" s="1476"/>
      <c r="HD23" s="1476"/>
      <c r="HE23" s="1476"/>
      <c r="HF23" s="1476"/>
      <c r="HG23" s="1476"/>
      <c r="HH23" s="1476"/>
      <c r="HI23" s="1476"/>
      <c r="HJ23" s="1476"/>
      <c r="HK23" s="1476"/>
      <c r="HL23" s="1476"/>
      <c r="HM23" s="1476"/>
      <c r="HN23" s="1476"/>
      <c r="HO23" s="1476"/>
      <c r="HP23" s="1476"/>
      <c r="HQ23" s="1476"/>
      <c r="HR23" s="1476"/>
      <c r="HS23" s="1476"/>
      <c r="HT23" s="1476"/>
      <c r="HU23" s="1476"/>
      <c r="HV23" s="1476"/>
      <c r="HW23" s="1476"/>
      <c r="HX23" s="1476"/>
      <c r="HY23" s="1476"/>
      <c r="HZ23" s="1476"/>
      <c r="IA23" s="1476"/>
      <c r="IB23" s="1476"/>
      <c r="IC23" s="1476"/>
      <c r="ID23" s="1476"/>
      <c r="IE23" s="1476"/>
      <c r="IF23" s="1476"/>
      <c r="IG23" s="1476"/>
      <c r="IH23" s="1476"/>
      <c r="II23" s="1476"/>
      <c r="IJ23" s="1476"/>
      <c r="IK23" s="1476"/>
      <c r="IL23" s="1476"/>
      <c r="IM23" s="1476"/>
      <c r="IN23" s="1476"/>
      <c r="IO23" s="1476"/>
      <c r="IP23" s="1476"/>
      <c r="IQ23" s="1476"/>
      <c r="IR23" s="1476"/>
      <c r="IS23" s="1476"/>
      <c r="IT23" s="1476"/>
      <c r="IU23" s="1476"/>
    </row>
    <row r="24" spans="1:255" ht="12.95" customHeight="1">
      <c r="A24" s="1480"/>
      <c r="B24" s="1498">
        <v>3</v>
      </c>
      <c r="C24" s="1497"/>
      <c r="D24" s="1481" t="s">
        <v>2153</v>
      </c>
      <c r="E24" s="1502">
        <v>0</v>
      </c>
      <c r="F24" s="1503">
        <v>1283</v>
      </c>
      <c r="G24" s="1503">
        <v>4784</v>
      </c>
      <c r="H24" s="1503">
        <v>14901</v>
      </c>
      <c r="I24" s="1503">
        <v>7020</v>
      </c>
      <c r="J24" s="1504">
        <v>23982</v>
      </c>
      <c r="K24" s="1505">
        <v>3</v>
      </c>
      <c r="L24" s="1480"/>
      <c r="M24" s="1476"/>
      <c r="N24" s="1476"/>
      <c r="O24" s="1476"/>
      <c r="P24" s="1476"/>
      <c r="Q24" s="1476"/>
      <c r="R24" s="1476"/>
      <c r="S24" s="1476"/>
      <c r="T24" s="1476"/>
      <c r="U24" s="1476"/>
      <c r="V24" s="1476"/>
      <c r="W24" s="1476"/>
      <c r="X24" s="1476"/>
      <c r="Y24" s="1476"/>
      <c r="Z24" s="1476"/>
      <c r="AA24" s="1476"/>
      <c r="AB24" s="1476"/>
      <c r="AC24" s="1476"/>
      <c r="AD24" s="1476"/>
      <c r="AE24" s="1476"/>
      <c r="AF24" s="1476"/>
      <c r="AG24" s="1476"/>
      <c r="AH24" s="1476"/>
      <c r="AI24" s="1476"/>
      <c r="AJ24" s="1476"/>
      <c r="AK24" s="1476"/>
      <c r="AL24" s="1476"/>
      <c r="AM24" s="1476"/>
      <c r="AN24" s="1476"/>
      <c r="AO24" s="1476"/>
      <c r="AP24" s="1476"/>
      <c r="AQ24" s="1476"/>
      <c r="AR24" s="1476"/>
      <c r="AS24" s="1476"/>
      <c r="AT24" s="1476"/>
      <c r="AU24" s="1476"/>
      <c r="AV24" s="1476"/>
      <c r="AW24" s="1476"/>
      <c r="AX24" s="1476"/>
      <c r="AY24" s="1476"/>
      <c r="AZ24" s="1476"/>
      <c r="BA24" s="1476"/>
      <c r="BB24" s="1476"/>
      <c r="BC24" s="1476"/>
      <c r="BD24" s="1476"/>
      <c r="BE24" s="1476"/>
      <c r="BF24" s="1476"/>
      <c r="BG24" s="1476"/>
      <c r="BH24" s="1476"/>
      <c r="BI24" s="1476"/>
      <c r="BJ24" s="1476"/>
      <c r="BK24" s="1476"/>
      <c r="BL24" s="1476"/>
      <c r="BM24" s="1476"/>
      <c r="BN24" s="1476"/>
      <c r="BO24" s="1476"/>
      <c r="BP24" s="1476"/>
      <c r="BQ24" s="1476"/>
      <c r="BR24" s="1476"/>
      <c r="BS24" s="1476"/>
      <c r="BT24" s="1476"/>
      <c r="BU24" s="1476"/>
      <c r="BV24" s="1476"/>
      <c r="BW24" s="1476"/>
      <c r="BX24" s="1476"/>
      <c r="BY24" s="1476"/>
      <c r="BZ24" s="1476"/>
      <c r="CA24" s="1476"/>
      <c r="CB24" s="1476"/>
      <c r="CC24" s="1476"/>
      <c r="CD24" s="1476"/>
      <c r="CE24" s="1476"/>
      <c r="CF24" s="1476"/>
      <c r="CG24" s="1476"/>
      <c r="CH24" s="1476"/>
      <c r="CI24" s="1476"/>
      <c r="CJ24" s="1476"/>
      <c r="CK24" s="1476"/>
      <c r="CL24" s="1476"/>
      <c r="CM24" s="1476"/>
      <c r="CN24" s="1476"/>
      <c r="CO24" s="1476"/>
      <c r="CP24" s="1476"/>
      <c r="CQ24" s="1476"/>
      <c r="CR24" s="1476"/>
      <c r="CS24" s="1476"/>
      <c r="CT24" s="1476"/>
      <c r="CU24" s="1476"/>
      <c r="CV24" s="1476"/>
      <c r="CW24" s="1476"/>
      <c r="CX24" s="1476"/>
      <c r="CY24" s="1476"/>
      <c r="CZ24" s="1476"/>
      <c r="DA24" s="1476"/>
      <c r="DB24" s="1476"/>
      <c r="DC24" s="1476"/>
      <c r="DD24" s="1476"/>
      <c r="DE24" s="1476"/>
      <c r="DF24" s="1476"/>
      <c r="DG24" s="1476"/>
      <c r="DH24" s="1476"/>
      <c r="DI24" s="1476"/>
      <c r="DJ24" s="1476"/>
      <c r="DK24" s="1476"/>
      <c r="DL24" s="1476"/>
      <c r="DM24" s="1476"/>
      <c r="DN24" s="1476"/>
      <c r="DO24" s="1476"/>
      <c r="DP24" s="1476"/>
      <c r="DQ24" s="1476"/>
      <c r="DR24" s="1476"/>
      <c r="DS24" s="1476"/>
      <c r="DT24" s="1476"/>
      <c r="DU24" s="1476"/>
      <c r="DV24" s="1476"/>
      <c r="DW24" s="1476"/>
      <c r="DX24" s="1476"/>
      <c r="DY24" s="1476"/>
      <c r="DZ24" s="1476"/>
      <c r="EA24" s="1476"/>
      <c r="EB24" s="1476"/>
      <c r="EC24" s="1476"/>
      <c r="ED24" s="1476"/>
      <c r="EE24" s="1476"/>
      <c r="EF24" s="1476"/>
      <c r="EG24" s="1476"/>
      <c r="EH24" s="1476"/>
      <c r="EI24" s="1476"/>
      <c r="EJ24" s="1476"/>
      <c r="EK24" s="1476"/>
      <c r="EL24" s="1476"/>
      <c r="EM24" s="1476"/>
      <c r="EN24" s="1476"/>
      <c r="EO24" s="1476"/>
      <c r="EP24" s="1476"/>
      <c r="EQ24" s="1476"/>
      <c r="ER24" s="1476"/>
      <c r="ES24" s="1476"/>
      <c r="ET24" s="1476"/>
      <c r="EU24" s="1476"/>
      <c r="EV24" s="1476"/>
      <c r="EW24" s="1476"/>
      <c r="EX24" s="1476"/>
      <c r="EY24" s="1476"/>
      <c r="EZ24" s="1476"/>
      <c r="FA24" s="1476"/>
      <c r="FB24" s="1476"/>
      <c r="FC24" s="1476"/>
      <c r="FD24" s="1476"/>
      <c r="FE24" s="1476"/>
      <c r="FF24" s="1476"/>
      <c r="FG24" s="1476"/>
      <c r="FH24" s="1476"/>
      <c r="FI24" s="1476"/>
      <c r="FJ24" s="1476"/>
      <c r="FK24" s="1476"/>
      <c r="FL24" s="1476"/>
      <c r="FM24" s="1476"/>
      <c r="FN24" s="1476"/>
      <c r="FO24" s="1476"/>
      <c r="FP24" s="1476"/>
      <c r="FQ24" s="1476"/>
      <c r="FR24" s="1476"/>
      <c r="FS24" s="1476"/>
      <c r="FT24" s="1476"/>
      <c r="FU24" s="1476"/>
      <c r="FV24" s="1476"/>
      <c r="FW24" s="1476"/>
      <c r="FX24" s="1476"/>
      <c r="FY24" s="1476"/>
      <c r="FZ24" s="1476"/>
      <c r="GA24" s="1476"/>
      <c r="GB24" s="1476"/>
      <c r="GC24" s="1476"/>
      <c r="GD24" s="1476"/>
      <c r="GE24" s="1476"/>
      <c r="GF24" s="1476"/>
      <c r="GG24" s="1476"/>
      <c r="GH24" s="1476"/>
      <c r="GI24" s="1476"/>
      <c r="GJ24" s="1476"/>
      <c r="GK24" s="1476"/>
      <c r="GL24" s="1476"/>
      <c r="GM24" s="1476"/>
      <c r="GN24" s="1476"/>
      <c r="GO24" s="1476"/>
      <c r="GP24" s="1476"/>
      <c r="GQ24" s="1476"/>
      <c r="GR24" s="1476"/>
      <c r="GS24" s="1476"/>
      <c r="GT24" s="1476"/>
      <c r="GU24" s="1476"/>
      <c r="GV24" s="1476"/>
      <c r="GW24" s="1476"/>
      <c r="GX24" s="1476"/>
      <c r="GY24" s="1476"/>
      <c r="GZ24" s="1476"/>
      <c r="HA24" s="1476"/>
      <c r="HB24" s="1476"/>
      <c r="HC24" s="1476"/>
      <c r="HD24" s="1476"/>
      <c r="HE24" s="1476"/>
      <c r="HF24" s="1476"/>
      <c r="HG24" s="1476"/>
      <c r="HH24" s="1476"/>
      <c r="HI24" s="1476"/>
      <c r="HJ24" s="1476"/>
      <c r="HK24" s="1476"/>
      <c r="HL24" s="1476"/>
      <c r="HM24" s="1476"/>
      <c r="HN24" s="1476"/>
      <c r="HO24" s="1476"/>
      <c r="HP24" s="1476"/>
      <c r="HQ24" s="1476"/>
      <c r="HR24" s="1476"/>
      <c r="HS24" s="1476"/>
      <c r="HT24" s="1476"/>
      <c r="HU24" s="1476"/>
      <c r="HV24" s="1476"/>
      <c r="HW24" s="1476"/>
      <c r="HX24" s="1476"/>
      <c r="HY24" s="1476"/>
      <c r="HZ24" s="1476"/>
      <c r="IA24" s="1476"/>
      <c r="IB24" s="1476"/>
      <c r="IC24" s="1476"/>
      <c r="ID24" s="1476"/>
      <c r="IE24" s="1476"/>
      <c r="IF24" s="1476"/>
      <c r="IG24" s="1476"/>
      <c r="IH24" s="1476"/>
      <c r="II24" s="1476"/>
      <c r="IJ24" s="1476"/>
      <c r="IK24" s="1476"/>
      <c r="IL24" s="1476"/>
      <c r="IM24" s="1476"/>
      <c r="IN24" s="1476"/>
      <c r="IO24" s="1476"/>
      <c r="IP24" s="1476"/>
      <c r="IQ24" s="1476"/>
      <c r="IR24" s="1476"/>
      <c r="IS24" s="1476"/>
      <c r="IT24" s="1476"/>
      <c r="IU24" s="1476"/>
    </row>
    <row r="25" spans="1:255" ht="12.95" customHeight="1">
      <c r="A25" s="1506"/>
      <c r="B25" s="1498">
        <v>4</v>
      </c>
      <c r="C25" s="1497"/>
      <c r="D25" s="1481" t="s">
        <v>2154</v>
      </c>
      <c r="E25" s="1502">
        <v>0</v>
      </c>
      <c r="F25" s="1503">
        <v>1261</v>
      </c>
      <c r="G25" s="1503">
        <v>1062</v>
      </c>
      <c r="H25" s="1503">
        <v>9251</v>
      </c>
      <c r="I25" s="1503">
        <v>1223</v>
      </c>
      <c r="J25" s="1504">
        <v>3340</v>
      </c>
      <c r="K25" s="1505">
        <v>4</v>
      </c>
      <c r="L25" s="1480"/>
      <c r="M25" s="1476"/>
      <c r="N25" s="1476"/>
      <c r="O25" s="1476"/>
      <c r="P25" s="1476"/>
      <c r="Q25" s="1476"/>
      <c r="R25" s="1476"/>
      <c r="S25" s="1476"/>
      <c r="T25" s="1476"/>
      <c r="U25" s="1476"/>
      <c r="V25" s="1476"/>
      <c r="W25" s="1476"/>
      <c r="X25" s="1476"/>
      <c r="Y25" s="1476"/>
      <c r="Z25" s="1476"/>
      <c r="AA25" s="1476"/>
      <c r="AB25" s="1476"/>
      <c r="AC25" s="1476"/>
      <c r="AD25" s="1476"/>
      <c r="AE25" s="1476"/>
      <c r="AF25" s="1476"/>
      <c r="AG25" s="1476"/>
      <c r="AH25" s="1476"/>
      <c r="AI25" s="1476"/>
      <c r="AJ25" s="1476"/>
      <c r="AK25" s="1476"/>
      <c r="AL25" s="1476"/>
      <c r="AM25" s="1476"/>
      <c r="AN25" s="1476"/>
      <c r="AO25" s="1476"/>
      <c r="AP25" s="1476"/>
      <c r="AQ25" s="1476"/>
      <c r="AR25" s="1476"/>
      <c r="AS25" s="1476"/>
      <c r="AT25" s="1476"/>
      <c r="AU25" s="1476"/>
      <c r="AV25" s="1476"/>
      <c r="AW25" s="1476"/>
      <c r="AX25" s="1476"/>
      <c r="AY25" s="1476"/>
      <c r="AZ25" s="1476"/>
      <c r="BA25" s="1476"/>
      <c r="BB25" s="1476"/>
      <c r="BC25" s="1476"/>
      <c r="BD25" s="1476"/>
      <c r="BE25" s="1476"/>
      <c r="BF25" s="1476"/>
      <c r="BG25" s="1476"/>
      <c r="BH25" s="1476"/>
      <c r="BI25" s="1476"/>
      <c r="BJ25" s="1476"/>
      <c r="BK25" s="1476"/>
      <c r="BL25" s="1476"/>
      <c r="BM25" s="1476"/>
      <c r="BN25" s="1476"/>
      <c r="BO25" s="1476"/>
      <c r="BP25" s="1476"/>
      <c r="BQ25" s="1476"/>
      <c r="BR25" s="1476"/>
      <c r="BS25" s="1476"/>
      <c r="BT25" s="1476"/>
      <c r="BU25" s="1476"/>
      <c r="BV25" s="1476"/>
      <c r="BW25" s="1476"/>
      <c r="BX25" s="1476"/>
      <c r="BY25" s="1476"/>
      <c r="BZ25" s="1476"/>
      <c r="CA25" s="1476"/>
      <c r="CB25" s="1476"/>
      <c r="CC25" s="1476"/>
      <c r="CD25" s="1476"/>
      <c r="CE25" s="1476"/>
      <c r="CF25" s="1476"/>
      <c r="CG25" s="1476"/>
      <c r="CH25" s="1476"/>
      <c r="CI25" s="1476"/>
      <c r="CJ25" s="1476"/>
      <c r="CK25" s="1476"/>
      <c r="CL25" s="1476"/>
      <c r="CM25" s="1476"/>
      <c r="CN25" s="1476"/>
      <c r="CO25" s="1476"/>
      <c r="CP25" s="1476"/>
      <c r="CQ25" s="1476"/>
      <c r="CR25" s="1476"/>
      <c r="CS25" s="1476"/>
      <c r="CT25" s="1476"/>
      <c r="CU25" s="1476"/>
      <c r="CV25" s="1476"/>
      <c r="CW25" s="1476"/>
      <c r="CX25" s="1476"/>
      <c r="CY25" s="1476"/>
      <c r="CZ25" s="1476"/>
      <c r="DA25" s="1476"/>
      <c r="DB25" s="1476"/>
      <c r="DC25" s="1476"/>
      <c r="DD25" s="1476"/>
      <c r="DE25" s="1476"/>
      <c r="DF25" s="1476"/>
      <c r="DG25" s="1476"/>
      <c r="DH25" s="1476"/>
      <c r="DI25" s="1476"/>
      <c r="DJ25" s="1476"/>
      <c r="DK25" s="1476"/>
      <c r="DL25" s="1476"/>
      <c r="DM25" s="1476"/>
      <c r="DN25" s="1476"/>
      <c r="DO25" s="1476"/>
      <c r="DP25" s="1476"/>
      <c r="DQ25" s="1476"/>
      <c r="DR25" s="1476"/>
      <c r="DS25" s="1476"/>
      <c r="DT25" s="1476"/>
      <c r="DU25" s="1476"/>
      <c r="DV25" s="1476"/>
      <c r="DW25" s="1476"/>
      <c r="DX25" s="1476"/>
      <c r="DY25" s="1476"/>
      <c r="DZ25" s="1476"/>
      <c r="EA25" s="1476"/>
      <c r="EB25" s="1476"/>
      <c r="EC25" s="1476"/>
      <c r="ED25" s="1476"/>
      <c r="EE25" s="1476"/>
      <c r="EF25" s="1476"/>
      <c r="EG25" s="1476"/>
      <c r="EH25" s="1476"/>
      <c r="EI25" s="1476"/>
      <c r="EJ25" s="1476"/>
      <c r="EK25" s="1476"/>
      <c r="EL25" s="1476"/>
      <c r="EM25" s="1476"/>
      <c r="EN25" s="1476"/>
      <c r="EO25" s="1476"/>
      <c r="EP25" s="1476"/>
      <c r="EQ25" s="1476"/>
      <c r="ER25" s="1476"/>
      <c r="ES25" s="1476"/>
      <c r="ET25" s="1476"/>
      <c r="EU25" s="1476"/>
      <c r="EV25" s="1476"/>
      <c r="EW25" s="1476"/>
      <c r="EX25" s="1476"/>
      <c r="EY25" s="1476"/>
      <c r="EZ25" s="1476"/>
      <c r="FA25" s="1476"/>
      <c r="FB25" s="1476"/>
      <c r="FC25" s="1476"/>
      <c r="FD25" s="1476"/>
      <c r="FE25" s="1476"/>
      <c r="FF25" s="1476"/>
      <c r="FG25" s="1476"/>
      <c r="FH25" s="1476"/>
      <c r="FI25" s="1476"/>
      <c r="FJ25" s="1476"/>
      <c r="FK25" s="1476"/>
      <c r="FL25" s="1476"/>
      <c r="FM25" s="1476"/>
      <c r="FN25" s="1476"/>
      <c r="FO25" s="1476"/>
      <c r="FP25" s="1476"/>
      <c r="FQ25" s="1476"/>
      <c r="FR25" s="1476"/>
      <c r="FS25" s="1476"/>
      <c r="FT25" s="1476"/>
      <c r="FU25" s="1476"/>
      <c r="FV25" s="1476"/>
      <c r="FW25" s="1476"/>
      <c r="FX25" s="1476"/>
      <c r="FY25" s="1476"/>
      <c r="FZ25" s="1476"/>
      <c r="GA25" s="1476"/>
      <c r="GB25" s="1476"/>
      <c r="GC25" s="1476"/>
      <c r="GD25" s="1476"/>
      <c r="GE25" s="1476"/>
      <c r="GF25" s="1476"/>
      <c r="GG25" s="1476"/>
      <c r="GH25" s="1476"/>
      <c r="GI25" s="1476"/>
      <c r="GJ25" s="1476"/>
      <c r="GK25" s="1476"/>
      <c r="GL25" s="1476"/>
      <c r="GM25" s="1476"/>
      <c r="GN25" s="1476"/>
      <c r="GO25" s="1476"/>
      <c r="GP25" s="1476"/>
      <c r="GQ25" s="1476"/>
      <c r="GR25" s="1476"/>
      <c r="GS25" s="1476"/>
      <c r="GT25" s="1476"/>
      <c r="GU25" s="1476"/>
      <c r="GV25" s="1476"/>
      <c r="GW25" s="1476"/>
      <c r="GX25" s="1476"/>
      <c r="GY25" s="1476"/>
      <c r="GZ25" s="1476"/>
      <c r="HA25" s="1476"/>
      <c r="HB25" s="1476"/>
      <c r="HC25" s="1476"/>
      <c r="HD25" s="1476"/>
      <c r="HE25" s="1476"/>
      <c r="HF25" s="1476"/>
      <c r="HG25" s="1476"/>
      <c r="HH25" s="1476"/>
      <c r="HI25" s="1476"/>
      <c r="HJ25" s="1476"/>
      <c r="HK25" s="1476"/>
      <c r="HL25" s="1476"/>
      <c r="HM25" s="1476"/>
      <c r="HN25" s="1476"/>
      <c r="HO25" s="1476"/>
      <c r="HP25" s="1476"/>
      <c r="HQ25" s="1476"/>
      <c r="HR25" s="1476"/>
      <c r="HS25" s="1476"/>
      <c r="HT25" s="1476"/>
      <c r="HU25" s="1476"/>
      <c r="HV25" s="1476"/>
      <c r="HW25" s="1476"/>
      <c r="HX25" s="1476"/>
      <c r="HY25" s="1476"/>
      <c r="HZ25" s="1476"/>
      <c r="IA25" s="1476"/>
      <c r="IB25" s="1476"/>
      <c r="IC25" s="1476"/>
      <c r="ID25" s="1476"/>
      <c r="IE25" s="1476"/>
      <c r="IF25" s="1476"/>
      <c r="IG25" s="1476"/>
      <c r="IH25" s="1476"/>
      <c r="II25" s="1476"/>
      <c r="IJ25" s="1476"/>
      <c r="IK25" s="1476"/>
      <c r="IL25" s="1476"/>
      <c r="IM25" s="1476"/>
      <c r="IN25" s="1476"/>
      <c r="IO25" s="1476"/>
      <c r="IP25" s="1476"/>
      <c r="IQ25" s="1476"/>
      <c r="IR25" s="1476"/>
      <c r="IS25" s="1476"/>
      <c r="IT25" s="1476"/>
      <c r="IU25" s="1476"/>
    </row>
    <row r="26" spans="1:255" ht="12.95" customHeight="1">
      <c r="A26" s="1480"/>
      <c r="B26" s="1498">
        <v>5</v>
      </c>
      <c r="C26" s="1497"/>
      <c r="D26" s="1481" t="s">
        <v>2155</v>
      </c>
      <c r="E26" s="1502">
        <v>0</v>
      </c>
      <c r="F26" s="1503">
        <v>404</v>
      </c>
      <c r="G26" s="1503">
        <v>2047</v>
      </c>
      <c r="H26" s="1503">
        <v>1</v>
      </c>
      <c r="I26" s="1503">
        <v>3110</v>
      </c>
      <c r="J26" s="1504">
        <v>9907</v>
      </c>
      <c r="K26" s="1505">
        <v>5</v>
      </c>
      <c r="L26" s="1480"/>
      <c r="M26" s="1476"/>
      <c r="N26" s="1476"/>
      <c r="O26" s="1476"/>
      <c r="P26" s="1476"/>
      <c r="Q26" s="1476"/>
      <c r="R26" s="1476"/>
      <c r="S26" s="1476"/>
      <c r="T26" s="1476"/>
      <c r="U26" s="1476"/>
      <c r="V26" s="1476"/>
      <c r="W26" s="1476"/>
      <c r="X26" s="1476"/>
      <c r="Y26" s="1476"/>
      <c r="Z26" s="1476"/>
      <c r="AA26" s="1476"/>
      <c r="AB26" s="1476"/>
      <c r="AC26" s="1476"/>
      <c r="AD26" s="1476"/>
      <c r="AE26" s="1476"/>
      <c r="AF26" s="1476"/>
      <c r="AG26" s="1476"/>
      <c r="AH26" s="1476"/>
      <c r="AI26" s="1476"/>
      <c r="AJ26" s="1476"/>
      <c r="AK26" s="1476"/>
      <c r="AL26" s="1476"/>
      <c r="AM26" s="1476"/>
      <c r="AN26" s="1476"/>
      <c r="AO26" s="1476"/>
      <c r="AP26" s="1476"/>
      <c r="AQ26" s="1476"/>
      <c r="AR26" s="1476"/>
      <c r="AS26" s="1476"/>
      <c r="AT26" s="1476"/>
      <c r="AU26" s="1476"/>
      <c r="AV26" s="1476"/>
      <c r="AW26" s="1476"/>
      <c r="AX26" s="1476"/>
      <c r="AY26" s="1476"/>
      <c r="AZ26" s="1476"/>
      <c r="BA26" s="1476"/>
      <c r="BB26" s="1476"/>
      <c r="BC26" s="1476"/>
      <c r="BD26" s="1476"/>
      <c r="BE26" s="1476"/>
      <c r="BF26" s="1476"/>
      <c r="BG26" s="1476"/>
      <c r="BH26" s="1476"/>
      <c r="BI26" s="1476"/>
      <c r="BJ26" s="1476"/>
      <c r="BK26" s="1476"/>
      <c r="BL26" s="1476"/>
      <c r="BM26" s="1476"/>
      <c r="BN26" s="1476"/>
      <c r="BO26" s="1476"/>
      <c r="BP26" s="1476"/>
      <c r="BQ26" s="1476"/>
      <c r="BR26" s="1476"/>
      <c r="BS26" s="1476"/>
      <c r="BT26" s="1476"/>
      <c r="BU26" s="1476"/>
      <c r="BV26" s="1476"/>
      <c r="BW26" s="1476"/>
      <c r="BX26" s="1476"/>
      <c r="BY26" s="1476"/>
      <c r="BZ26" s="1476"/>
      <c r="CA26" s="1476"/>
      <c r="CB26" s="1476"/>
      <c r="CC26" s="1476"/>
      <c r="CD26" s="1476"/>
      <c r="CE26" s="1476"/>
      <c r="CF26" s="1476"/>
      <c r="CG26" s="1476"/>
      <c r="CH26" s="1476"/>
      <c r="CI26" s="1476"/>
      <c r="CJ26" s="1476"/>
      <c r="CK26" s="1476"/>
      <c r="CL26" s="1476"/>
      <c r="CM26" s="1476"/>
      <c r="CN26" s="1476"/>
      <c r="CO26" s="1476"/>
      <c r="CP26" s="1476"/>
      <c r="CQ26" s="1476"/>
      <c r="CR26" s="1476"/>
      <c r="CS26" s="1476"/>
      <c r="CT26" s="1476"/>
      <c r="CU26" s="1476"/>
      <c r="CV26" s="1476"/>
      <c r="CW26" s="1476"/>
      <c r="CX26" s="1476"/>
      <c r="CY26" s="1476"/>
      <c r="CZ26" s="1476"/>
      <c r="DA26" s="1476"/>
      <c r="DB26" s="1476"/>
      <c r="DC26" s="1476"/>
      <c r="DD26" s="1476"/>
      <c r="DE26" s="1476"/>
      <c r="DF26" s="1476"/>
      <c r="DG26" s="1476"/>
      <c r="DH26" s="1476"/>
      <c r="DI26" s="1476"/>
      <c r="DJ26" s="1476"/>
      <c r="DK26" s="1476"/>
      <c r="DL26" s="1476"/>
      <c r="DM26" s="1476"/>
      <c r="DN26" s="1476"/>
      <c r="DO26" s="1476"/>
      <c r="DP26" s="1476"/>
      <c r="DQ26" s="1476"/>
      <c r="DR26" s="1476"/>
      <c r="DS26" s="1476"/>
      <c r="DT26" s="1476"/>
      <c r="DU26" s="1476"/>
      <c r="DV26" s="1476"/>
      <c r="DW26" s="1476"/>
      <c r="DX26" s="1476"/>
      <c r="DY26" s="1476"/>
      <c r="DZ26" s="1476"/>
      <c r="EA26" s="1476"/>
      <c r="EB26" s="1476"/>
      <c r="EC26" s="1476"/>
      <c r="ED26" s="1476"/>
      <c r="EE26" s="1476"/>
      <c r="EF26" s="1476"/>
      <c r="EG26" s="1476"/>
      <c r="EH26" s="1476"/>
      <c r="EI26" s="1476"/>
      <c r="EJ26" s="1476"/>
      <c r="EK26" s="1476"/>
      <c r="EL26" s="1476"/>
      <c r="EM26" s="1476"/>
      <c r="EN26" s="1476"/>
      <c r="EO26" s="1476"/>
      <c r="EP26" s="1476"/>
      <c r="EQ26" s="1476"/>
      <c r="ER26" s="1476"/>
      <c r="ES26" s="1476"/>
      <c r="ET26" s="1476"/>
      <c r="EU26" s="1476"/>
      <c r="EV26" s="1476"/>
      <c r="EW26" s="1476"/>
      <c r="EX26" s="1476"/>
      <c r="EY26" s="1476"/>
      <c r="EZ26" s="1476"/>
      <c r="FA26" s="1476"/>
      <c r="FB26" s="1476"/>
      <c r="FC26" s="1476"/>
      <c r="FD26" s="1476"/>
      <c r="FE26" s="1476"/>
      <c r="FF26" s="1476"/>
      <c r="FG26" s="1476"/>
      <c r="FH26" s="1476"/>
      <c r="FI26" s="1476"/>
      <c r="FJ26" s="1476"/>
      <c r="FK26" s="1476"/>
      <c r="FL26" s="1476"/>
      <c r="FM26" s="1476"/>
      <c r="FN26" s="1476"/>
      <c r="FO26" s="1476"/>
      <c r="FP26" s="1476"/>
      <c r="FQ26" s="1476"/>
      <c r="FR26" s="1476"/>
      <c r="FS26" s="1476"/>
      <c r="FT26" s="1476"/>
      <c r="FU26" s="1476"/>
      <c r="FV26" s="1476"/>
      <c r="FW26" s="1476"/>
      <c r="FX26" s="1476"/>
      <c r="FY26" s="1476"/>
      <c r="FZ26" s="1476"/>
      <c r="GA26" s="1476"/>
      <c r="GB26" s="1476"/>
      <c r="GC26" s="1476"/>
      <c r="GD26" s="1476"/>
      <c r="GE26" s="1476"/>
      <c r="GF26" s="1476"/>
      <c r="GG26" s="1476"/>
      <c r="GH26" s="1476"/>
      <c r="GI26" s="1476"/>
      <c r="GJ26" s="1476"/>
      <c r="GK26" s="1476"/>
      <c r="GL26" s="1476"/>
      <c r="GM26" s="1476"/>
      <c r="GN26" s="1476"/>
      <c r="GO26" s="1476"/>
      <c r="GP26" s="1476"/>
      <c r="GQ26" s="1476"/>
      <c r="GR26" s="1476"/>
      <c r="GS26" s="1476"/>
      <c r="GT26" s="1476"/>
      <c r="GU26" s="1476"/>
      <c r="GV26" s="1476"/>
      <c r="GW26" s="1476"/>
      <c r="GX26" s="1476"/>
      <c r="GY26" s="1476"/>
      <c r="GZ26" s="1476"/>
      <c r="HA26" s="1476"/>
      <c r="HB26" s="1476"/>
      <c r="HC26" s="1476"/>
      <c r="HD26" s="1476"/>
      <c r="HE26" s="1476"/>
      <c r="HF26" s="1476"/>
      <c r="HG26" s="1476"/>
      <c r="HH26" s="1476"/>
      <c r="HI26" s="1476"/>
      <c r="HJ26" s="1476"/>
      <c r="HK26" s="1476"/>
      <c r="HL26" s="1476"/>
      <c r="HM26" s="1476"/>
      <c r="HN26" s="1476"/>
      <c r="HO26" s="1476"/>
      <c r="HP26" s="1476"/>
      <c r="HQ26" s="1476"/>
      <c r="HR26" s="1476"/>
      <c r="HS26" s="1476"/>
      <c r="HT26" s="1476"/>
      <c r="HU26" s="1476"/>
      <c r="HV26" s="1476"/>
      <c r="HW26" s="1476"/>
      <c r="HX26" s="1476"/>
      <c r="HY26" s="1476"/>
      <c r="HZ26" s="1476"/>
      <c r="IA26" s="1476"/>
      <c r="IB26" s="1476"/>
      <c r="IC26" s="1476"/>
      <c r="ID26" s="1476"/>
      <c r="IE26" s="1476"/>
      <c r="IF26" s="1476"/>
      <c r="IG26" s="1476"/>
      <c r="IH26" s="1476"/>
      <c r="II26" s="1476"/>
      <c r="IJ26" s="1476"/>
      <c r="IK26" s="1476"/>
      <c r="IL26" s="1476"/>
      <c r="IM26" s="1476"/>
      <c r="IN26" s="1476"/>
      <c r="IO26" s="1476"/>
      <c r="IP26" s="1476"/>
      <c r="IQ26" s="1476"/>
      <c r="IR26" s="1476"/>
      <c r="IS26" s="1476"/>
      <c r="IT26" s="1476"/>
      <c r="IU26" s="1476"/>
    </row>
    <row r="27" spans="1:255" ht="12.95" customHeight="1">
      <c r="A27" s="1480"/>
      <c r="B27" s="1498">
        <v>6</v>
      </c>
      <c r="C27" s="1497"/>
      <c r="D27" s="1481" t="s">
        <v>2156</v>
      </c>
      <c r="E27" s="1502">
        <v>0</v>
      </c>
      <c r="F27" s="1503">
        <v>7573</v>
      </c>
      <c r="G27" s="1503">
        <v>16210</v>
      </c>
      <c r="H27" s="1503">
        <v>4199</v>
      </c>
      <c r="I27" s="1503">
        <v>8390</v>
      </c>
      <c r="J27" s="1504">
        <v>14498</v>
      </c>
      <c r="K27" s="1505">
        <v>6</v>
      </c>
      <c r="L27" s="1480"/>
      <c r="M27" s="1476"/>
      <c r="N27" s="1476"/>
      <c r="O27" s="1476"/>
      <c r="P27" s="1476"/>
      <c r="Q27" s="1476"/>
      <c r="R27" s="1476"/>
      <c r="S27" s="1476"/>
      <c r="T27" s="1476"/>
      <c r="U27" s="1476"/>
      <c r="V27" s="1476"/>
      <c r="W27" s="1476"/>
      <c r="X27" s="1476"/>
      <c r="Y27" s="1476"/>
      <c r="Z27" s="1476"/>
      <c r="AA27" s="1476"/>
      <c r="AB27" s="1476"/>
      <c r="AC27" s="1476"/>
      <c r="AD27" s="1476"/>
      <c r="AE27" s="1476"/>
      <c r="AF27" s="1476"/>
      <c r="AG27" s="1476"/>
      <c r="AH27" s="1476"/>
      <c r="AI27" s="1476"/>
      <c r="AJ27" s="1476"/>
      <c r="AK27" s="1476"/>
      <c r="AL27" s="1476"/>
      <c r="AM27" s="1476"/>
      <c r="AN27" s="1476"/>
      <c r="AO27" s="1476"/>
      <c r="AP27" s="1476"/>
      <c r="AQ27" s="1476"/>
      <c r="AR27" s="1476"/>
      <c r="AS27" s="1476"/>
      <c r="AT27" s="1476"/>
      <c r="AU27" s="1476"/>
      <c r="AV27" s="1476"/>
      <c r="AW27" s="1476"/>
      <c r="AX27" s="1476"/>
      <c r="AY27" s="1476"/>
      <c r="AZ27" s="1476"/>
      <c r="BA27" s="1476"/>
      <c r="BB27" s="1476"/>
      <c r="BC27" s="1476"/>
      <c r="BD27" s="1476"/>
      <c r="BE27" s="1476"/>
      <c r="BF27" s="1476"/>
      <c r="BG27" s="1476"/>
      <c r="BH27" s="1476"/>
      <c r="BI27" s="1476"/>
      <c r="BJ27" s="1476"/>
      <c r="BK27" s="1476"/>
      <c r="BL27" s="1476"/>
      <c r="BM27" s="1476"/>
      <c r="BN27" s="1476"/>
      <c r="BO27" s="1476"/>
      <c r="BP27" s="1476"/>
      <c r="BQ27" s="1476"/>
      <c r="BR27" s="1476"/>
      <c r="BS27" s="1476"/>
      <c r="BT27" s="1476"/>
      <c r="BU27" s="1476"/>
      <c r="BV27" s="1476"/>
      <c r="BW27" s="1476"/>
      <c r="BX27" s="1476"/>
      <c r="BY27" s="1476"/>
      <c r="BZ27" s="1476"/>
      <c r="CA27" s="1476"/>
      <c r="CB27" s="1476"/>
      <c r="CC27" s="1476"/>
      <c r="CD27" s="1476"/>
      <c r="CE27" s="1476"/>
      <c r="CF27" s="1476"/>
      <c r="CG27" s="1476"/>
      <c r="CH27" s="1476"/>
      <c r="CI27" s="1476"/>
      <c r="CJ27" s="1476"/>
      <c r="CK27" s="1476"/>
      <c r="CL27" s="1476"/>
      <c r="CM27" s="1476"/>
      <c r="CN27" s="1476"/>
      <c r="CO27" s="1476"/>
      <c r="CP27" s="1476"/>
      <c r="CQ27" s="1476"/>
      <c r="CR27" s="1476"/>
      <c r="CS27" s="1476"/>
      <c r="CT27" s="1476"/>
      <c r="CU27" s="1476"/>
      <c r="CV27" s="1476"/>
      <c r="CW27" s="1476"/>
      <c r="CX27" s="1476"/>
      <c r="CY27" s="1476"/>
      <c r="CZ27" s="1476"/>
      <c r="DA27" s="1476"/>
      <c r="DB27" s="1476"/>
      <c r="DC27" s="1476"/>
      <c r="DD27" s="1476"/>
      <c r="DE27" s="1476"/>
      <c r="DF27" s="1476"/>
      <c r="DG27" s="1476"/>
      <c r="DH27" s="1476"/>
      <c r="DI27" s="1476"/>
      <c r="DJ27" s="1476"/>
      <c r="DK27" s="1476"/>
      <c r="DL27" s="1476"/>
      <c r="DM27" s="1476"/>
      <c r="DN27" s="1476"/>
      <c r="DO27" s="1476"/>
      <c r="DP27" s="1476"/>
      <c r="DQ27" s="1476"/>
      <c r="DR27" s="1476"/>
      <c r="DS27" s="1476"/>
      <c r="DT27" s="1476"/>
      <c r="DU27" s="1476"/>
      <c r="DV27" s="1476"/>
      <c r="DW27" s="1476"/>
      <c r="DX27" s="1476"/>
      <c r="DY27" s="1476"/>
      <c r="DZ27" s="1476"/>
      <c r="EA27" s="1476"/>
      <c r="EB27" s="1476"/>
      <c r="EC27" s="1476"/>
      <c r="ED27" s="1476"/>
      <c r="EE27" s="1476"/>
      <c r="EF27" s="1476"/>
      <c r="EG27" s="1476"/>
      <c r="EH27" s="1476"/>
      <c r="EI27" s="1476"/>
      <c r="EJ27" s="1476"/>
      <c r="EK27" s="1476"/>
      <c r="EL27" s="1476"/>
      <c r="EM27" s="1476"/>
      <c r="EN27" s="1476"/>
      <c r="EO27" s="1476"/>
      <c r="EP27" s="1476"/>
      <c r="EQ27" s="1476"/>
      <c r="ER27" s="1476"/>
      <c r="ES27" s="1476"/>
      <c r="ET27" s="1476"/>
      <c r="EU27" s="1476"/>
      <c r="EV27" s="1476"/>
      <c r="EW27" s="1476"/>
      <c r="EX27" s="1476"/>
      <c r="EY27" s="1476"/>
      <c r="EZ27" s="1476"/>
      <c r="FA27" s="1476"/>
      <c r="FB27" s="1476"/>
      <c r="FC27" s="1476"/>
      <c r="FD27" s="1476"/>
      <c r="FE27" s="1476"/>
      <c r="FF27" s="1476"/>
      <c r="FG27" s="1476"/>
      <c r="FH27" s="1476"/>
      <c r="FI27" s="1476"/>
      <c r="FJ27" s="1476"/>
      <c r="FK27" s="1476"/>
      <c r="FL27" s="1476"/>
      <c r="FM27" s="1476"/>
      <c r="FN27" s="1476"/>
      <c r="FO27" s="1476"/>
      <c r="FP27" s="1476"/>
      <c r="FQ27" s="1476"/>
      <c r="FR27" s="1476"/>
      <c r="FS27" s="1476"/>
      <c r="FT27" s="1476"/>
      <c r="FU27" s="1476"/>
      <c r="FV27" s="1476"/>
      <c r="FW27" s="1476"/>
      <c r="FX27" s="1476"/>
      <c r="FY27" s="1476"/>
      <c r="FZ27" s="1476"/>
      <c r="GA27" s="1476"/>
      <c r="GB27" s="1476"/>
      <c r="GC27" s="1476"/>
      <c r="GD27" s="1476"/>
      <c r="GE27" s="1476"/>
      <c r="GF27" s="1476"/>
      <c r="GG27" s="1476"/>
      <c r="GH27" s="1476"/>
      <c r="GI27" s="1476"/>
      <c r="GJ27" s="1476"/>
      <c r="GK27" s="1476"/>
      <c r="GL27" s="1476"/>
      <c r="GM27" s="1476"/>
      <c r="GN27" s="1476"/>
      <c r="GO27" s="1476"/>
      <c r="GP27" s="1476"/>
      <c r="GQ27" s="1476"/>
      <c r="GR27" s="1476"/>
      <c r="GS27" s="1476"/>
      <c r="GT27" s="1476"/>
      <c r="GU27" s="1476"/>
      <c r="GV27" s="1476"/>
      <c r="GW27" s="1476"/>
      <c r="GX27" s="1476"/>
      <c r="GY27" s="1476"/>
      <c r="GZ27" s="1476"/>
      <c r="HA27" s="1476"/>
      <c r="HB27" s="1476"/>
      <c r="HC27" s="1476"/>
      <c r="HD27" s="1476"/>
      <c r="HE27" s="1476"/>
      <c r="HF27" s="1476"/>
      <c r="HG27" s="1476"/>
      <c r="HH27" s="1476"/>
      <c r="HI27" s="1476"/>
      <c r="HJ27" s="1476"/>
      <c r="HK27" s="1476"/>
      <c r="HL27" s="1476"/>
      <c r="HM27" s="1476"/>
      <c r="HN27" s="1476"/>
      <c r="HO27" s="1476"/>
      <c r="HP27" s="1476"/>
      <c r="HQ27" s="1476"/>
      <c r="HR27" s="1476"/>
      <c r="HS27" s="1476"/>
      <c r="HT27" s="1476"/>
      <c r="HU27" s="1476"/>
      <c r="HV27" s="1476"/>
      <c r="HW27" s="1476"/>
      <c r="HX27" s="1476"/>
      <c r="HY27" s="1476"/>
      <c r="HZ27" s="1476"/>
      <c r="IA27" s="1476"/>
      <c r="IB27" s="1476"/>
      <c r="IC27" s="1476"/>
      <c r="ID27" s="1476"/>
      <c r="IE27" s="1476"/>
      <c r="IF27" s="1476"/>
      <c r="IG27" s="1476"/>
      <c r="IH27" s="1476"/>
      <c r="II27" s="1476"/>
      <c r="IJ27" s="1476"/>
      <c r="IK27" s="1476"/>
      <c r="IL27" s="1476"/>
      <c r="IM27" s="1476"/>
      <c r="IN27" s="1476"/>
      <c r="IO27" s="1476"/>
      <c r="IP27" s="1476"/>
      <c r="IQ27" s="1476"/>
      <c r="IR27" s="1476"/>
      <c r="IS27" s="1476"/>
      <c r="IT27" s="1476"/>
      <c r="IU27" s="1476"/>
    </row>
    <row r="28" spans="1:255" ht="12.95" customHeight="1">
      <c r="A28" s="1480"/>
      <c r="B28" s="1498">
        <v>7</v>
      </c>
      <c r="C28" s="1497"/>
      <c r="D28" s="1481" t="s">
        <v>2157</v>
      </c>
      <c r="E28" s="1502">
        <v>0</v>
      </c>
      <c r="F28" s="1503">
        <v>244</v>
      </c>
      <c r="G28" s="1503">
        <v>1655</v>
      </c>
      <c r="H28" s="1503">
        <v>177</v>
      </c>
      <c r="I28" s="1503">
        <v>130</v>
      </c>
      <c r="J28" s="1504">
        <v>721</v>
      </c>
      <c r="K28" s="1505">
        <v>7</v>
      </c>
      <c r="L28" s="1480"/>
      <c r="M28" s="1476"/>
      <c r="N28" s="1476"/>
      <c r="O28" s="1476"/>
      <c r="P28" s="1476"/>
      <c r="Q28" s="1476"/>
      <c r="R28" s="1476"/>
      <c r="S28" s="1476"/>
      <c r="T28" s="1476"/>
      <c r="U28" s="1476"/>
      <c r="V28" s="1476"/>
      <c r="W28" s="1476"/>
      <c r="X28" s="1476"/>
      <c r="Y28" s="1476"/>
      <c r="Z28" s="1476"/>
      <c r="AA28" s="1476"/>
      <c r="AB28" s="1476"/>
      <c r="AC28" s="1476"/>
      <c r="AD28" s="1476"/>
      <c r="AE28" s="1476"/>
      <c r="AF28" s="1476"/>
      <c r="AG28" s="1476"/>
      <c r="AH28" s="1476"/>
      <c r="AI28" s="1476"/>
      <c r="AJ28" s="1476"/>
      <c r="AK28" s="1476"/>
      <c r="AL28" s="1476"/>
      <c r="AM28" s="1476"/>
      <c r="AN28" s="1476"/>
      <c r="AO28" s="1476"/>
      <c r="AP28" s="1476"/>
      <c r="AQ28" s="1476"/>
      <c r="AR28" s="1476"/>
      <c r="AS28" s="1476"/>
      <c r="AT28" s="1476"/>
      <c r="AU28" s="1476"/>
      <c r="AV28" s="1476"/>
      <c r="AW28" s="1476"/>
      <c r="AX28" s="1476"/>
      <c r="AY28" s="1476"/>
      <c r="AZ28" s="1476"/>
      <c r="BA28" s="1476"/>
      <c r="BB28" s="1476"/>
      <c r="BC28" s="1476"/>
      <c r="BD28" s="1476"/>
      <c r="BE28" s="1476"/>
      <c r="BF28" s="1476"/>
      <c r="BG28" s="1476"/>
      <c r="BH28" s="1476"/>
      <c r="BI28" s="1476"/>
      <c r="BJ28" s="1476"/>
      <c r="BK28" s="1476"/>
      <c r="BL28" s="1476"/>
      <c r="BM28" s="1476"/>
      <c r="BN28" s="1476"/>
      <c r="BO28" s="1476"/>
      <c r="BP28" s="1476"/>
      <c r="BQ28" s="1476"/>
      <c r="BR28" s="1476"/>
      <c r="BS28" s="1476"/>
      <c r="BT28" s="1476"/>
      <c r="BU28" s="1476"/>
      <c r="BV28" s="1476"/>
      <c r="BW28" s="1476"/>
      <c r="BX28" s="1476"/>
      <c r="BY28" s="1476"/>
      <c r="BZ28" s="1476"/>
      <c r="CA28" s="1476"/>
      <c r="CB28" s="1476"/>
      <c r="CC28" s="1476"/>
      <c r="CD28" s="1476"/>
      <c r="CE28" s="1476"/>
      <c r="CF28" s="1476"/>
      <c r="CG28" s="1476"/>
      <c r="CH28" s="1476"/>
      <c r="CI28" s="1476"/>
      <c r="CJ28" s="1476"/>
      <c r="CK28" s="1476"/>
      <c r="CL28" s="1476"/>
      <c r="CM28" s="1476"/>
      <c r="CN28" s="1476"/>
      <c r="CO28" s="1476"/>
      <c r="CP28" s="1476"/>
      <c r="CQ28" s="1476"/>
      <c r="CR28" s="1476"/>
      <c r="CS28" s="1476"/>
      <c r="CT28" s="1476"/>
      <c r="CU28" s="1476"/>
      <c r="CV28" s="1476"/>
      <c r="CW28" s="1476"/>
      <c r="CX28" s="1476"/>
      <c r="CY28" s="1476"/>
      <c r="CZ28" s="1476"/>
      <c r="DA28" s="1476"/>
      <c r="DB28" s="1476"/>
      <c r="DC28" s="1476"/>
      <c r="DD28" s="1476"/>
      <c r="DE28" s="1476"/>
      <c r="DF28" s="1476"/>
      <c r="DG28" s="1476"/>
      <c r="DH28" s="1476"/>
      <c r="DI28" s="1476"/>
      <c r="DJ28" s="1476"/>
      <c r="DK28" s="1476"/>
      <c r="DL28" s="1476"/>
      <c r="DM28" s="1476"/>
      <c r="DN28" s="1476"/>
      <c r="DO28" s="1476"/>
      <c r="DP28" s="1476"/>
      <c r="DQ28" s="1476"/>
      <c r="DR28" s="1476"/>
      <c r="DS28" s="1476"/>
      <c r="DT28" s="1476"/>
      <c r="DU28" s="1476"/>
      <c r="DV28" s="1476"/>
      <c r="DW28" s="1476"/>
      <c r="DX28" s="1476"/>
      <c r="DY28" s="1476"/>
      <c r="DZ28" s="1476"/>
      <c r="EA28" s="1476"/>
      <c r="EB28" s="1476"/>
      <c r="EC28" s="1476"/>
      <c r="ED28" s="1476"/>
      <c r="EE28" s="1476"/>
      <c r="EF28" s="1476"/>
      <c r="EG28" s="1476"/>
      <c r="EH28" s="1476"/>
      <c r="EI28" s="1476"/>
      <c r="EJ28" s="1476"/>
      <c r="EK28" s="1476"/>
      <c r="EL28" s="1476"/>
      <c r="EM28" s="1476"/>
      <c r="EN28" s="1476"/>
      <c r="EO28" s="1476"/>
      <c r="EP28" s="1476"/>
      <c r="EQ28" s="1476"/>
      <c r="ER28" s="1476"/>
      <c r="ES28" s="1476"/>
      <c r="ET28" s="1476"/>
      <c r="EU28" s="1476"/>
      <c r="EV28" s="1476"/>
      <c r="EW28" s="1476"/>
      <c r="EX28" s="1476"/>
      <c r="EY28" s="1476"/>
      <c r="EZ28" s="1476"/>
      <c r="FA28" s="1476"/>
      <c r="FB28" s="1476"/>
      <c r="FC28" s="1476"/>
      <c r="FD28" s="1476"/>
      <c r="FE28" s="1476"/>
      <c r="FF28" s="1476"/>
      <c r="FG28" s="1476"/>
      <c r="FH28" s="1476"/>
      <c r="FI28" s="1476"/>
      <c r="FJ28" s="1476"/>
      <c r="FK28" s="1476"/>
      <c r="FL28" s="1476"/>
      <c r="FM28" s="1476"/>
      <c r="FN28" s="1476"/>
      <c r="FO28" s="1476"/>
      <c r="FP28" s="1476"/>
      <c r="FQ28" s="1476"/>
      <c r="FR28" s="1476"/>
      <c r="FS28" s="1476"/>
      <c r="FT28" s="1476"/>
      <c r="FU28" s="1476"/>
      <c r="FV28" s="1476"/>
      <c r="FW28" s="1476"/>
      <c r="FX28" s="1476"/>
      <c r="FY28" s="1476"/>
      <c r="FZ28" s="1476"/>
      <c r="GA28" s="1476"/>
      <c r="GB28" s="1476"/>
      <c r="GC28" s="1476"/>
      <c r="GD28" s="1476"/>
      <c r="GE28" s="1476"/>
      <c r="GF28" s="1476"/>
      <c r="GG28" s="1476"/>
      <c r="GH28" s="1476"/>
      <c r="GI28" s="1476"/>
      <c r="GJ28" s="1476"/>
      <c r="GK28" s="1476"/>
      <c r="GL28" s="1476"/>
      <c r="GM28" s="1476"/>
      <c r="GN28" s="1476"/>
      <c r="GO28" s="1476"/>
      <c r="GP28" s="1476"/>
      <c r="GQ28" s="1476"/>
      <c r="GR28" s="1476"/>
      <c r="GS28" s="1476"/>
      <c r="GT28" s="1476"/>
      <c r="GU28" s="1476"/>
      <c r="GV28" s="1476"/>
      <c r="GW28" s="1476"/>
      <c r="GX28" s="1476"/>
      <c r="GY28" s="1476"/>
      <c r="GZ28" s="1476"/>
      <c r="HA28" s="1476"/>
      <c r="HB28" s="1476"/>
      <c r="HC28" s="1476"/>
      <c r="HD28" s="1476"/>
      <c r="HE28" s="1476"/>
      <c r="HF28" s="1476"/>
      <c r="HG28" s="1476"/>
      <c r="HH28" s="1476"/>
      <c r="HI28" s="1476"/>
      <c r="HJ28" s="1476"/>
      <c r="HK28" s="1476"/>
      <c r="HL28" s="1476"/>
      <c r="HM28" s="1476"/>
      <c r="HN28" s="1476"/>
      <c r="HO28" s="1476"/>
      <c r="HP28" s="1476"/>
      <c r="HQ28" s="1476"/>
      <c r="HR28" s="1476"/>
      <c r="HS28" s="1476"/>
      <c r="HT28" s="1476"/>
      <c r="HU28" s="1476"/>
      <c r="HV28" s="1476"/>
      <c r="HW28" s="1476"/>
      <c r="HX28" s="1476"/>
      <c r="HY28" s="1476"/>
      <c r="HZ28" s="1476"/>
      <c r="IA28" s="1476"/>
      <c r="IB28" s="1476"/>
      <c r="IC28" s="1476"/>
      <c r="ID28" s="1476"/>
      <c r="IE28" s="1476"/>
      <c r="IF28" s="1476"/>
      <c r="IG28" s="1476"/>
      <c r="IH28" s="1476"/>
      <c r="II28" s="1476"/>
      <c r="IJ28" s="1476"/>
      <c r="IK28" s="1476"/>
      <c r="IL28" s="1476"/>
      <c r="IM28" s="1476"/>
      <c r="IN28" s="1476"/>
      <c r="IO28" s="1476"/>
      <c r="IP28" s="1476"/>
      <c r="IQ28" s="1476"/>
      <c r="IR28" s="1476"/>
      <c r="IS28" s="1476"/>
      <c r="IT28" s="1476"/>
      <c r="IU28" s="1476"/>
    </row>
    <row r="29" spans="1:255" ht="12.95" customHeight="1">
      <c r="A29" s="1480"/>
      <c r="B29" s="1498">
        <v>8</v>
      </c>
      <c r="C29" s="1497"/>
      <c r="D29" s="1481" t="s">
        <v>2158</v>
      </c>
      <c r="E29" s="1502">
        <v>0</v>
      </c>
      <c r="F29" s="1503">
        <v>195</v>
      </c>
      <c r="G29" s="1503">
        <v>668</v>
      </c>
      <c r="H29" s="1503">
        <v>1631</v>
      </c>
      <c r="I29" s="1503">
        <v>10</v>
      </c>
      <c r="J29" s="1504">
        <v>57</v>
      </c>
      <c r="K29" s="1505">
        <v>8</v>
      </c>
      <c r="L29" s="1480"/>
      <c r="M29" s="1476"/>
      <c r="N29" s="1476"/>
      <c r="O29" s="1476"/>
      <c r="P29" s="1476"/>
      <c r="Q29" s="1476"/>
      <c r="R29" s="1476"/>
      <c r="S29" s="1476"/>
      <c r="T29" s="1476"/>
      <c r="U29" s="1476"/>
      <c r="V29" s="1476"/>
      <c r="W29" s="1476"/>
      <c r="X29" s="1476"/>
      <c r="Y29" s="1476"/>
      <c r="Z29" s="1476"/>
      <c r="AA29" s="1476"/>
      <c r="AB29" s="1476"/>
      <c r="AC29" s="1476"/>
      <c r="AD29" s="1476"/>
      <c r="AE29" s="1476"/>
      <c r="AF29" s="1476"/>
      <c r="AG29" s="1476"/>
      <c r="AH29" s="1476"/>
      <c r="AI29" s="1476"/>
      <c r="AJ29" s="1476"/>
      <c r="AK29" s="1476"/>
      <c r="AL29" s="1476"/>
      <c r="AM29" s="1476"/>
      <c r="AN29" s="1476"/>
      <c r="AO29" s="1476"/>
      <c r="AP29" s="1476"/>
      <c r="AQ29" s="1476"/>
      <c r="AR29" s="1476"/>
      <c r="AS29" s="1476"/>
      <c r="AT29" s="1476"/>
      <c r="AU29" s="1476"/>
      <c r="AV29" s="1476"/>
      <c r="AW29" s="1476"/>
      <c r="AX29" s="1476"/>
      <c r="AY29" s="1476"/>
      <c r="AZ29" s="1476"/>
      <c r="BA29" s="1476"/>
      <c r="BB29" s="1476"/>
      <c r="BC29" s="1476"/>
      <c r="BD29" s="1476"/>
      <c r="BE29" s="1476"/>
      <c r="BF29" s="1476"/>
      <c r="BG29" s="1476"/>
      <c r="BH29" s="1476"/>
      <c r="BI29" s="1476"/>
      <c r="BJ29" s="1476"/>
      <c r="BK29" s="1476"/>
      <c r="BL29" s="1476"/>
      <c r="BM29" s="1476"/>
      <c r="BN29" s="1476"/>
      <c r="BO29" s="1476"/>
      <c r="BP29" s="1476"/>
      <c r="BQ29" s="1476"/>
      <c r="BR29" s="1476"/>
      <c r="BS29" s="1476"/>
      <c r="BT29" s="1476"/>
      <c r="BU29" s="1476"/>
      <c r="BV29" s="1476"/>
      <c r="BW29" s="1476"/>
      <c r="BX29" s="1476"/>
      <c r="BY29" s="1476"/>
      <c r="BZ29" s="1476"/>
      <c r="CA29" s="1476"/>
      <c r="CB29" s="1476"/>
      <c r="CC29" s="1476"/>
      <c r="CD29" s="1476"/>
      <c r="CE29" s="1476"/>
      <c r="CF29" s="1476"/>
      <c r="CG29" s="1476"/>
      <c r="CH29" s="1476"/>
      <c r="CI29" s="1476"/>
      <c r="CJ29" s="1476"/>
      <c r="CK29" s="1476"/>
      <c r="CL29" s="1476"/>
      <c r="CM29" s="1476"/>
      <c r="CN29" s="1476"/>
      <c r="CO29" s="1476"/>
      <c r="CP29" s="1476"/>
      <c r="CQ29" s="1476"/>
      <c r="CR29" s="1476"/>
      <c r="CS29" s="1476"/>
      <c r="CT29" s="1476"/>
      <c r="CU29" s="1476"/>
      <c r="CV29" s="1476"/>
      <c r="CW29" s="1476"/>
      <c r="CX29" s="1476"/>
      <c r="CY29" s="1476"/>
      <c r="CZ29" s="1476"/>
      <c r="DA29" s="1476"/>
      <c r="DB29" s="1476"/>
      <c r="DC29" s="1476"/>
      <c r="DD29" s="1476"/>
      <c r="DE29" s="1476"/>
      <c r="DF29" s="1476"/>
      <c r="DG29" s="1476"/>
      <c r="DH29" s="1476"/>
      <c r="DI29" s="1476"/>
      <c r="DJ29" s="1476"/>
      <c r="DK29" s="1476"/>
      <c r="DL29" s="1476"/>
      <c r="DM29" s="1476"/>
      <c r="DN29" s="1476"/>
      <c r="DO29" s="1476"/>
      <c r="DP29" s="1476"/>
      <c r="DQ29" s="1476"/>
      <c r="DR29" s="1476"/>
      <c r="DS29" s="1476"/>
      <c r="DT29" s="1476"/>
      <c r="DU29" s="1476"/>
      <c r="DV29" s="1476"/>
      <c r="DW29" s="1476"/>
      <c r="DX29" s="1476"/>
      <c r="DY29" s="1476"/>
      <c r="DZ29" s="1476"/>
      <c r="EA29" s="1476"/>
      <c r="EB29" s="1476"/>
      <c r="EC29" s="1476"/>
      <c r="ED29" s="1476"/>
      <c r="EE29" s="1476"/>
      <c r="EF29" s="1476"/>
      <c r="EG29" s="1476"/>
      <c r="EH29" s="1476"/>
      <c r="EI29" s="1476"/>
      <c r="EJ29" s="1476"/>
      <c r="EK29" s="1476"/>
      <c r="EL29" s="1476"/>
      <c r="EM29" s="1476"/>
      <c r="EN29" s="1476"/>
      <c r="EO29" s="1476"/>
      <c r="EP29" s="1476"/>
      <c r="EQ29" s="1476"/>
      <c r="ER29" s="1476"/>
      <c r="ES29" s="1476"/>
      <c r="ET29" s="1476"/>
      <c r="EU29" s="1476"/>
      <c r="EV29" s="1476"/>
      <c r="EW29" s="1476"/>
      <c r="EX29" s="1476"/>
      <c r="EY29" s="1476"/>
      <c r="EZ29" s="1476"/>
      <c r="FA29" s="1476"/>
      <c r="FB29" s="1476"/>
      <c r="FC29" s="1476"/>
      <c r="FD29" s="1476"/>
      <c r="FE29" s="1476"/>
      <c r="FF29" s="1476"/>
      <c r="FG29" s="1476"/>
      <c r="FH29" s="1476"/>
      <c r="FI29" s="1476"/>
      <c r="FJ29" s="1476"/>
      <c r="FK29" s="1476"/>
      <c r="FL29" s="1476"/>
      <c r="FM29" s="1476"/>
      <c r="FN29" s="1476"/>
      <c r="FO29" s="1476"/>
      <c r="FP29" s="1476"/>
      <c r="FQ29" s="1476"/>
      <c r="FR29" s="1476"/>
      <c r="FS29" s="1476"/>
      <c r="FT29" s="1476"/>
      <c r="FU29" s="1476"/>
      <c r="FV29" s="1476"/>
      <c r="FW29" s="1476"/>
      <c r="FX29" s="1476"/>
      <c r="FY29" s="1476"/>
      <c r="FZ29" s="1476"/>
      <c r="GA29" s="1476"/>
      <c r="GB29" s="1476"/>
      <c r="GC29" s="1476"/>
      <c r="GD29" s="1476"/>
      <c r="GE29" s="1476"/>
      <c r="GF29" s="1476"/>
      <c r="GG29" s="1476"/>
      <c r="GH29" s="1476"/>
      <c r="GI29" s="1476"/>
      <c r="GJ29" s="1476"/>
      <c r="GK29" s="1476"/>
      <c r="GL29" s="1476"/>
      <c r="GM29" s="1476"/>
      <c r="GN29" s="1476"/>
      <c r="GO29" s="1476"/>
      <c r="GP29" s="1476"/>
      <c r="GQ29" s="1476"/>
      <c r="GR29" s="1476"/>
      <c r="GS29" s="1476"/>
      <c r="GT29" s="1476"/>
      <c r="GU29" s="1476"/>
      <c r="GV29" s="1476"/>
      <c r="GW29" s="1476"/>
      <c r="GX29" s="1476"/>
      <c r="GY29" s="1476"/>
      <c r="GZ29" s="1476"/>
      <c r="HA29" s="1476"/>
      <c r="HB29" s="1476"/>
      <c r="HC29" s="1476"/>
      <c r="HD29" s="1476"/>
      <c r="HE29" s="1476"/>
      <c r="HF29" s="1476"/>
      <c r="HG29" s="1476"/>
      <c r="HH29" s="1476"/>
      <c r="HI29" s="1476"/>
      <c r="HJ29" s="1476"/>
      <c r="HK29" s="1476"/>
      <c r="HL29" s="1476"/>
      <c r="HM29" s="1476"/>
      <c r="HN29" s="1476"/>
      <c r="HO29" s="1476"/>
      <c r="HP29" s="1476"/>
      <c r="HQ29" s="1476"/>
      <c r="HR29" s="1476"/>
      <c r="HS29" s="1476"/>
      <c r="HT29" s="1476"/>
      <c r="HU29" s="1476"/>
      <c r="HV29" s="1476"/>
      <c r="HW29" s="1476"/>
      <c r="HX29" s="1476"/>
      <c r="HY29" s="1476"/>
      <c r="HZ29" s="1476"/>
      <c r="IA29" s="1476"/>
      <c r="IB29" s="1476"/>
      <c r="IC29" s="1476"/>
      <c r="ID29" s="1476"/>
      <c r="IE29" s="1476"/>
      <c r="IF29" s="1476"/>
      <c r="IG29" s="1476"/>
      <c r="IH29" s="1476"/>
      <c r="II29" s="1476"/>
      <c r="IJ29" s="1476"/>
      <c r="IK29" s="1476"/>
      <c r="IL29" s="1476"/>
      <c r="IM29" s="1476"/>
      <c r="IN29" s="1476"/>
      <c r="IO29" s="1476"/>
      <c r="IP29" s="1476"/>
      <c r="IQ29" s="1476"/>
      <c r="IR29" s="1476"/>
      <c r="IS29" s="1476"/>
      <c r="IT29" s="1476"/>
      <c r="IU29" s="1476"/>
    </row>
    <row r="30" spans="1:255" ht="12.95" customHeight="1">
      <c r="A30" s="1480"/>
      <c r="B30" s="1498">
        <v>9</v>
      </c>
      <c r="C30" s="1497"/>
      <c r="D30" s="1481" t="s">
        <v>2159</v>
      </c>
      <c r="E30" s="1502">
        <v>0</v>
      </c>
      <c r="F30" s="1503">
        <v>447</v>
      </c>
      <c r="G30" s="1503">
        <v>1532</v>
      </c>
      <c r="H30" s="1503">
        <v>1</v>
      </c>
      <c r="I30" s="1503">
        <v>13</v>
      </c>
      <c r="J30" s="1504">
        <v>178</v>
      </c>
      <c r="K30" s="1505">
        <v>9</v>
      </c>
      <c r="L30" s="1480"/>
      <c r="M30" s="1476"/>
      <c r="N30" s="1476"/>
      <c r="O30" s="1476"/>
      <c r="P30" s="1476"/>
      <c r="Q30" s="1476"/>
      <c r="R30" s="1476"/>
      <c r="S30" s="1476"/>
      <c r="T30" s="1476"/>
      <c r="U30" s="1476"/>
      <c r="V30" s="1476"/>
      <c r="W30" s="1476"/>
      <c r="X30" s="1476"/>
      <c r="Y30" s="1476"/>
      <c r="Z30" s="1476"/>
      <c r="AA30" s="1476"/>
      <c r="AB30" s="1476"/>
      <c r="AC30" s="1476"/>
      <c r="AD30" s="1476"/>
      <c r="AE30" s="1476"/>
      <c r="AF30" s="1476"/>
      <c r="AG30" s="1476"/>
      <c r="AH30" s="1476"/>
      <c r="AI30" s="1476"/>
      <c r="AJ30" s="1476"/>
      <c r="AK30" s="1476"/>
      <c r="AL30" s="1476"/>
      <c r="AM30" s="1476"/>
      <c r="AN30" s="1476"/>
      <c r="AO30" s="1476"/>
      <c r="AP30" s="1476"/>
      <c r="AQ30" s="1476"/>
      <c r="AR30" s="1476"/>
      <c r="AS30" s="1476"/>
      <c r="AT30" s="1476"/>
      <c r="AU30" s="1476"/>
      <c r="AV30" s="1476"/>
      <c r="AW30" s="1476"/>
      <c r="AX30" s="1476"/>
      <c r="AY30" s="1476"/>
      <c r="AZ30" s="1476"/>
      <c r="BA30" s="1476"/>
      <c r="BB30" s="1476"/>
      <c r="BC30" s="1476"/>
      <c r="BD30" s="1476"/>
      <c r="BE30" s="1476"/>
      <c r="BF30" s="1476"/>
      <c r="BG30" s="1476"/>
      <c r="BH30" s="1476"/>
      <c r="BI30" s="1476"/>
      <c r="BJ30" s="1476"/>
      <c r="BK30" s="1476"/>
      <c r="BL30" s="1476"/>
      <c r="BM30" s="1476"/>
      <c r="BN30" s="1476"/>
      <c r="BO30" s="1476"/>
      <c r="BP30" s="1476"/>
      <c r="BQ30" s="1476"/>
      <c r="BR30" s="1476"/>
      <c r="BS30" s="1476"/>
      <c r="BT30" s="1476"/>
      <c r="BU30" s="1476"/>
      <c r="BV30" s="1476"/>
      <c r="BW30" s="1476"/>
      <c r="BX30" s="1476"/>
      <c r="BY30" s="1476"/>
      <c r="BZ30" s="1476"/>
      <c r="CA30" s="1476"/>
      <c r="CB30" s="1476"/>
      <c r="CC30" s="1476"/>
      <c r="CD30" s="1476"/>
      <c r="CE30" s="1476"/>
      <c r="CF30" s="1476"/>
      <c r="CG30" s="1476"/>
      <c r="CH30" s="1476"/>
      <c r="CI30" s="1476"/>
      <c r="CJ30" s="1476"/>
      <c r="CK30" s="1476"/>
      <c r="CL30" s="1476"/>
      <c r="CM30" s="1476"/>
      <c r="CN30" s="1476"/>
      <c r="CO30" s="1476"/>
      <c r="CP30" s="1476"/>
      <c r="CQ30" s="1476"/>
      <c r="CR30" s="1476"/>
      <c r="CS30" s="1476"/>
      <c r="CT30" s="1476"/>
      <c r="CU30" s="1476"/>
      <c r="CV30" s="1476"/>
      <c r="CW30" s="1476"/>
      <c r="CX30" s="1476"/>
      <c r="CY30" s="1476"/>
      <c r="CZ30" s="1476"/>
      <c r="DA30" s="1476"/>
      <c r="DB30" s="1476"/>
      <c r="DC30" s="1476"/>
      <c r="DD30" s="1476"/>
      <c r="DE30" s="1476"/>
      <c r="DF30" s="1476"/>
      <c r="DG30" s="1476"/>
      <c r="DH30" s="1476"/>
      <c r="DI30" s="1476"/>
      <c r="DJ30" s="1476"/>
      <c r="DK30" s="1476"/>
      <c r="DL30" s="1476"/>
      <c r="DM30" s="1476"/>
      <c r="DN30" s="1476"/>
      <c r="DO30" s="1476"/>
      <c r="DP30" s="1476"/>
      <c r="DQ30" s="1476"/>
      <c r="DR30" s="1476"/>
      <c r="DS30" s="1476"/>
      <c r="DT30" s="1476"/>
      <c r="DU30" s="1476"/>
      <c r="DV30" s="1476"/>
      <c r="DW30" s="1476"/>
      <c r="DX30" s="1476"/>
      <c r="DY30" s="1476"/>
      <c r="DZ30" s="1476"/>
      <c r="EA30" s="1476"/>
      <c r="EB30" s="1476"/>
      <c r="EC30" s="1476"/>
      <c r="ED30" s="1476"/>
      <c r="EE30" s="1476"/>
      <c r="EF30" s="1476"/>
      <c r="EG30" s="1476"/>
      <c r="EH30" s="1476"/>
      <c r="EI30" s="1476"/>
      <c r="EJ30" s="1476"/>
      <c r="EK30" s="1476"/>
      <c r="EL30" s="1476"/>
      <c r="EM30" s="1476"/>
      <c r="EN30" s="1476"/>
      <c r="EO30" s="1476"/>
      <c r="EP30" s="1476"/>
      <c r="EQ30" s="1476"/>
      <c r="ER30" s="1476"/>
      <c r="ES30" s="1476"/>
      <c r="ET30" s="1476"/>
      <c r="EU30" s="1476"/>
      <c r="EV30" s="1476"/>
      <c r="EW30" s="1476"/>
      <c r="EX30" s="1476"/>
      <c r="EY30" s="1476"/>
      <c r="EZ30" s="1476"/>
      <c r="FA30" s="1476"/>
      <c r="FB30" s="1476"/>
      <c r="FC30" s="1476"/>
      <c r="FD30" s="1476"/>
      <c r="FE30" s="1476"/>
      <c r="FF30" s="1476"/>
      <c r="FG30" s="1476"/>
      <c r="FH30" s="1476"/>
      <c r="FI30" s="1476"/>
      <c r="FJ30" s="1476"/>
      <c r="FK30" s="1476"/>
      <c r="FL30" s="1476"/>
      <c r="FM30" s="1476"/>
      <c r="FN30" s="1476"/>
      <c r="FO30" s="1476"/>
      <c r="FP30" s="1476"/>
      <c r="FQ30" s="1476"/>
      <c r="FR30" s="1476"/>
      <c r="FS30" s="1476"/>
      <c r="FT30" s="1476"/>
      <c r="FU30" s="1476"/>
      <c r="FV30" s="1476"/>
      <c r="FW30" s="1476"/>
      <c r="FX30" s="1476"/>
      <c r="FY30" s="1476"/>
      <c r="FZ30" s="1476"/>
      <c r="GA30" s="1476"/>
      <c r="GB30" s="1476"/>
      <c r="GC30" s="1476"/>
      <c r="GD30" s="1476"/>
      <c r="GE30" s="1476"/>
      <c r="GF30" s="1476"/>
      <c r="GG30" s="1476"/>
      <c r="GH30" s="1476"/>
      <c r="GI30" s="1476"/>
      <c r="GJ30" s="1476"/>
      <c r="GK30" s="1476"/>
      <c r="GL30" s="1476"/>
      <c r="GM30" s="1476"/>
      <c r="GN30" s="1476"/>
      <c r="GO30" s="1476"/>
      <c r="GP30" s="1476"/>
      <c r="GQ30" s="1476"/>
      <c r="GR30" s="1476"/>
      <c r="GS30" s="1476"/>
      <c r="GT30" s="1476"/>
      <c r="GU30" s="1476"/>
      <c r="GV30" s="1476"/>
      <c r="GW30" s="1476"/>
      <c r="GX30" s="1476"/>
      <c r="GY30" s="1476"/>
      <c r="GZ30" s="1476"/>
      <c r="HA30" s="1476"/>
      <c r="HB30" s="1476"/>
      <c r="HC30" s="1476"/>
      <c r="HD30" s="1476"/>
      <c r="HE30" s="1476"/>
      <c r="HF30" s="1476"/>
      <c r="HG30" s="1476"/>
      <c r="HH30" s="1476"/>
      <c r="HI30" s="1476"/>
      <c r="HJ30" s="1476"/>
      <c r="HK30" s="1476"/>
      <c r="HL30" s="1476"/>
      <c r="HM30" s="1476"/>
      <c r="HN30" s="1476"/>
      <c r="HO30" s="1476"/>
      <c r="HP30" s="1476"/>
      <c r="HQ30" s="1476"/>
      <c r="HR30" s="1476"/>
      <c r="HS30" s="1476"/>
      <c r="HT30" s="1476"/>
      <c r="HU30" s="1476"/>
      <c r="HV30" s="1476"/>
      <c r="HW30" s="1476"/>
      <c r="HX30" s="1476"/>
      <c r="HY30" s="1476"/>
      <c r="HZ30" s="1476"/>
      <c r="IA30" s="1476"/>
      <c r="IB30" s="1476"/>
      <c r="IC30" s="1476"/>
      <c r="ID30" s="1476"/>
      <c r="IE30" s="1476"/>
      <c r="IF30" s="1476"/>
      <c r="IG30" s="1476"/>
      <c r="IH30" s="1476"/>
      <c r="II30" s="1476"/>
      <c r="IJ30" s="1476"/>
      <c r="IK30" s="1476"/>
      <c r="IL30" s="1476"/>
      <c r="IM30" s="1476"/>
      <c r="IN30" s="1476"/>
      <c r="IO30" s="1476"/>
      <c r="IP30" s="1476"/>
      <c r="IQ30" s="1476"/>
      <c r="IR30" s="1476"/>
      <c r="IS30" s="1476"/>
      <c r="IT30" s="1476"/>
      <c r="IU30" s="1476"/>
    </row>
    <row r="31" spans="1:255" ht="12.95" customHeight="1">
      <c r="A31" s="1480"/>
      <c r="B31" s="1498">
        <v>10</v>
      </c>
      <c r="C31" s="1497"/>
      <c r="D31" s="1481" t="s">
        <v>2160</v>
      </c>
      <c r="E31" s="1502">
        <v>0</v>
      </c>
      <c r="F31" s="1503">
        <v>638</v>
      </c>
      <c r="G31" s="1503">
        <v>1552</v>
      </c>
      <c r="H31" s="1503">
        <v>0</v>
      </c>
      <c r="I31" s="1503">
        <v>37</v>
      </c>
      <c r="J31" s="1504">
        <v>208</v>
      </c>
      <c r="K31" s="1505">
        <v>10</v>
      </c>
      <c r="L31" s="1480"/>
      <c r="M31" s="1476"/>
      <c r="N31" s="1476"/>
      <c r="O31" s="1476"/>
      <c r="P31" s="1476"/>
      <c r="Q31" s="1476"/>
      <c r="R31" s="1476"/>
      <c r="S31" s="1476"/>
      <c r="T31" s="1476"/>
      <c r="U31" s="1476"/>
      <c r="V31" s="1476"/>
      <c r="W31" s="1476"/>
      <c r="X31" s="1476"/>
      <c r="Y31" s="1476"/>
      <c r="Z31" s="1476"/>
      <c r="AA31" s="1476"/>
      <c r="AB31" s="1476"/>
      <c r="AC31" s="1476"/>
      <c r="AD31" s="1476"/>
      <c r="AE31" s="1476"/>
      <c r="AF31" s="1476"/>
      <c r="AG31" s="1476"/>
      <c r="AH31" s="1476"/>
      <c r="AI31" s="1476"/>
      <c r="AJ31" s="1476"/>
      <c r="AK31" s="1476"/>
      <c r="AL31" s="1476"/>
      <c r="AM31" s="1476"/>
      <c r="AN31" s="1476"/>
      <c r="AO31" s="1476"/>
      <c r="AP31" s="1476"/>
      <c r="AQ31" s="1476"/>
      <c r="AR31" s="1476"/>
      <c r="AS31" s="1476"/>
      <c r="AT31" s="1476"/>
      <c r="AU31" s="1476"/>
      <c r="AV31" s="1476"/>
      <c r="AW31" s="1476"/>
      <c r="AX31" s="1476"/>
      <c r="AY31" s="1476"/>
      <c r="AZ31" s="1476"/>
      <c r="BA31" s="1476"/>
      <c r="BB31" s="1476"/>
      <c r="BC31" s="1476"/>
      <c r="BD31" s="1476"/>
      <c r="BE31" s="1476"/>
      <c r="BF31" s="1476"/>
      <c r="BG31" s="1476"/>
      <c r="BH31" s="1476"/>
      <c r="BI31" s="1476"/>
      <c r="BJ31" s="1476"/>
      <c r="BK31" s="1476"/>
      <c r="BL31" s="1476"/>
      <c r="BM31" s="1476"/>
      <c r="BN31" s="1476"/>
      <c r="BO31" s="1476"/>
      <c r="BP31" s="1476"/>
      <c r="BQ31" s="1476"/>
      <c r="BR31" s="1476"/>
      <c r="BS31" s="1476"/>
      <c r="BT31" s="1476"/>
      <c r="BU31" s="1476"/>
      <c r="BV31" s="1476"/>
      <c r="BW31" s="1476"/>
      <c r="BX31" s="1476"/>
      <c r="BY31" s="1476"/>
      <c r="BZ31" s="1476"/>
      <c r="CA31" s="1476"/>
      <c r="CB31" s="1476"/>
      <c r="CC31" s="1476"/>
      <c r="CD31" s="1476"/>
      <c r="CE31" s="1476"/>
      <c r="CF31" s="1476"/>
      <c r="CG31" s="1476"/>
      <c r="CH31" s="1476"/>
      <c r="CI31" s="1476"/>
      <c r="CJ31" s="1476"/>
      <c r="CK31" s="1476"/>
      <c r="CL31" s="1476"/>
      <c r="CM31" s="1476"/>
      <c r="CN31" s="1476"/>
      <c r="CO31" s="1476"/>
      <c r="CP31" s="1476"/>
      <c r="CQ31" s="1476"/>
      <c r="CR31" s="1476"/>
      <c r="CS31" s="1476"/>
      <c r="CT31" s="1476"/>
      <c r="CU31" s="1476"/>
      <c r="CV31" s="1476"/>
      <c r="CW31" s="1476"/>
      <c r="CX31" s="1476"/>
      <c r="CY31" s="1476"/>
      <c r="CZ31" s="1476"/>
      <c r="DA31" s="1476"/>
      <c r="DB31" s="1476"/>
      <c r="DC31" s="1476"/>
      <c r="DD31" s="1476"/>
      <c r="DE31" s="1476"/>
      <c r="DF31" s="1476"/>
      <c r="DG31" s="1476"/>
      <c r="DH31" s="1476"/>
      <c r="DI31" s="1476"/>
      <c r="DJ31" s="1476"/>
      <c r="DK31" s="1476"/>
      <c r="DL31" s="1476"/>
      <c r="DM31" s="1476"/>
      <c r="DN31" s="1476"/>
      <c r="DO31" s="1476"/>
      <c r="DP31" s="1476"/>
      <c r="DQ31" s="1476"/>
      <c r="DR31" s="1476"/>
      <c r="DS31" s="1476"/>
      <c r="DT31" s="1476"/>
      <c r="DU31" s="1476"/>
      <c r="DV31" s="1476"/>
      <c r="DW31" s="1476"/>
      <c r="DX31" s="1476"/>
      <c r="DY31" s="1476"/>
      <c r="DZ31" s="1476"/>
      <c r="EA31" s="1476"/>
      <c r="EB31" s="1476"/>
      <c r="EC31" s="1476"/>
      <c r="ED31" s="1476"/>
      <c r="EE31" s="1476"/>
      <c r="EF31" s="1476"/>
      <c r="EG31" s="1476"/>
      <c r="EH31" s="1476"/>
      <c r="EI31" s="1476"/>
      <c r="EJ31" s="1476"/>
      <c r="EK31" s="1476"/>
      <c r="EL31" s="1476"/>
      <c r="EM31" s="1476"/>
      <c r="EN31" s="1476"/>
      <c r="EO31" s="1476"/>
      <c r="EP31" s="1476"/>
      <c r="EQ31" s="1476"/>
      <c r="ER31" s="1476"/>
      <c r="ES31" s="1476"/>
      <c r="ET31" s="1476"/>
      <c r="EU31" s="1476"/>
      <c r="EV31" s="1476"/>
      <c r="EW31" s="1476"/>
      <c r="EX31" s="1476"/>
      <c r="EY31" s="1476"/>
      <c r="EZ31" s="1476"/>
      <c r="FA31" s="1476"/>
      <c r="FB31" s="1476"/>
      <c r="FC31" s="1476"/>
      <c r="FD31" s="1476"/>
      <c r="FE31" s="1476"/>
      <c r="FF31" s="1476"/>
      <c r="FG31" s="1476"/>
      <c r="FH31" s="1476"/>
      <c r="FI31" s="1476"/>
      <c r="FJ31" s="1476"/>
      <c r="FK31" s="1476"/>
      <c r="FL31" s="1476"/>
      <c r="FM31" s="1476"/>
      <c r="FN31" s="1476"/>
      <c r="FO31" s="1476"/>
      <c r="FP31" s="1476"/>
      <c r="FQ31" s="1476"/>
      <c r="FR31" s="1476"/>
      <c r="FS31" s="1476"/>
      <c r="FT31" s="1476"/>
      <c r="FU31" s="1476"/>
      <c r="FV31" s="1476"/>
      <c r="FW31" s="1476"/>
      <c r="FX31" s="1476"/>
      <c r="FY31" s="1476"/>
      <c r="FZ31" s="1476"/>
      <c r="GA31" s="1476"/>
      <c r="GB31" s="1476"/>
      <c r="GC31" s="1476"/>
      <c r="GD31" s="1476"/>
      <c r="GE31" s="1476"/>
      <c r="GF31" s="1476"/>
      <c r="GG31" s="1476"/>
      <c r="GH31" s="1476"/>
      <c r="GI31" s="1476"/>
      <c r="GJ31" s="1476"/>
      <c r="GK31" s="1476"/>
      <c r="GL31" s="1476"/>
      <c r="GM31" s="1476"/>
      <c r="GN31" s="1476"/>
      <c r="GO31" s="1476"/>
      <c r="GP31" s="1476"/>
      <c r="GQ31" s="1476"/>
      <c r="GR31" s="1476"/>
      <c r="GS31" s="1476"/>
      <c r="GT31" s="1476"/>
      <c r="GU31" s="1476"/>
      <c r="GV31" s="1476"/>
      <c r="GW31" s="1476"/>
      <c r="GX31" s="1476"/>
      <c r="GY31" s="1476"/>
      <c r="GZ31" s="1476"/>
      <c r="HA31" s="1476"/>
      <c r="HB31" s="1476"/>
      <c r="HC31" s="1476"/>
      <c r="HD31" s="1476"/>
      <c r="HE31" s="1476"/>
      <c r="HF31" s="1476"/>
      <c r="HG31" s="1476"/>
      <c r="HH31" s="1476"/>
      <c r="HI31" s="1476"/>
      <c r="HJ31" s="1476"/>
      <c r="HK31" s="1476"/>
      <c r="HL31" s="1476"/>
      <c r="HM31" s="1476"/>
      <c r="HN31" s="1476"/>
      <c r="HO31" s="1476"/>
      <c r="HP31" s="1476"/>
      <c r="HQ31" s="1476"/>
      <c r="HR31" s="1476"/>
      <c r="HS31" s="1476"/>
      <c r="HT31" s="1476"/>
      <c r="HU31" s="1476"/>
      <c r="HV31" s="1476"/>
      <c r="HW31" s="1476"/>
      <c r="HX31" s="1476"/>
      <c r="HY31" s="1476"/>
      <c r="HZ31" s="1476"/>
      <c r="IA31" s="1476"/>
      <c r="IB31" s="1476"/>
      <c r="IC31" s="1476"/>
      <c r="ID31" s="1476"/>
      <c r="IE31" s="1476"/>
      <c r="IF31" s="1476"/>
      <c r="IG31" s="1476"/>
      <c r="IH31" s="1476"/>
      <c r="II31" s="1476"/>
      <c r="IJ31" s="1476"/>
      <c r="IK31" s="1476"/>
      <c r="IL31" s="1476"/>
      <c r="IM31" s="1476"/>
      <c r="IN31" s="1476"/>
      <c r="IO31" s="1476"/>
      <c r="IP31" s="1476"/>
      <c r="IQ31" s="1476"/>
      <c r="IR31" s="1476"/>
      <c r="IS31" s="1476"/>
      <c r="IT31" s="1476"/>
      <c r="IU31" s="1476"/>
    </row>
    <row r="32" spans="1:255" ht="12.95" customHeight="1">
      <c r="A32" s="1480"/>
      <c r="B32" s="1498">
        <v>11</v>
      </c>
      <c r="C32" s="1497"/>
      <c r="D32" s="1481" t="s">
        <v>2161</v>
      </c>
      <c r="E32" s="1502">
        <v>0</v>
      </c>
      <c r="F32" s="1503">
        <v>11946</v>
      </c>
      <c r="G32" s="1503">
        <v>24415</v>
      </c>
      <c r="H32" s="1503">
        <v>179382</v>
      </c>
      <c r="I32" s="1503">
        <v>6199</v>
      </c>
      <c r="J32" s="1504">
        <v>20931</v>
      </c>
      <c r="K32" s="1505">
        <v>11</v>
      </c>
      <c r="L32" s="1480"/>
      <c r="M32" s="1476"/>
      <c r="N32" s="1476"/>
      <c r="O32" s="1476"/>
      <c r="P32" s="1476"/>
      <c r="Q32" s="1476"/>
      <c r="R32" s="1476"/>
      <c r="S32" s="1476"/>
      <c r="T32" s="1476"/>
      <c r="U32" s="1476"/>
      <c r="V32" s="1476"/>
      <c r="W32" s="1476"/>
      <c r="X32" s="1476"/>
      <c r="Y32" s="1476"/>
      <c r="Z32" s="1476"/>
      <c r="AA32" s="1476"/>
      <c r="AB32" s="1476"/>
      <c r="AC32" s="1476"/>
      <c r="AD32" s="1476"/>
      <c r="AE32" s="1476"/>
      <c r="AF32" s="1476"/>
      <c r="AG32" s="1476"/>
      <c r="AH32" s="1476"/>
      <c r="AI32" s="1476"/>
      <c r="AJ32" s="1476"/>
      <c r="AK32" s="1476"/>
      <c r="AL32" s="1476"/>
      <c r="AM32" s="1476"/>
      <c r="AN32" s="1476"/>
      <c r="AO32" s="1476"/>
      <c r="AP32" s="1476"/>
      <c r="AQ32" s="1476"/>
      <c r="AR32" s="1476"/>
      <c r="AS32" s="1476"/>
      <c r="AT32" s="1476"/>
      <c r="AU32" s="1476"/>
      <c r="AV32" s="1476"/>
      <c r="AW32" s="1476"/>
      <c r="AX32" s="1476"/>
      <c r="AY32" s="1476"/>
      <c r="AZ32" s="1476"/>
      <c r="BA32" s="1476"/>
      <c r="BB32" s="1476"/>
      <c r="BC32" s="1476"/>
      <c r="BD32" s="1476"/>
      <c r="BE32" s="1476"/>
      <c r="BF32" s="1476"/>
      <c r="BG32" s="1476"/>
      <c r="BH32" s="1476"/>
      <c r="BI32" s="1476"/>
      <c r="BJ32" s="1476"/>
      <c r="BK32" s="1476"/>
      <c r="BL32" s="1476"/>
      <c r="BM32" s="1476"/>
      <c r="BN32" s="1476"/>
      <c r="BO32" s="1476"/>
      <c r="BP32" s="1476"/>
      <c r="BQ32" s="1476"/>
      <c r="BR32" s="1476"/>
      <c r="BS32" s="1476"/>
      <c r="BT32" s="1476"/>
      <c r="BU32" s="1476"/>
      <c r="BV32" s="1476"/>
      <c r="BW32" s="1476"/>
      <c r="BX32" s="1476"/>
      <c r="BY32" s="1476"/>
      <c r="BZ32" s="1476"/>
      <c r="CA32" s="1476"/>
      <c r="CB32" s="1476"/>
      <c r="CC32" s="1476"/>
      <c r="CD32" s="1476"/>
      <c r="CE32" s="1476"/>
      <c r="CF32" s="1476"/>
      <c r="CG32" s="1476"/>
      <c r="CH32" s="1476"/>
      <c r="CI32" s="1476"/>
      <c r="CJ32" s="1476"/>
      <c r="CK32" s="1476"/>
      <c r="CL32" s="1476"/>
      <c r="CM32" s="1476"/>
      <c r="CN32" s="1476"/>
      <c r="CO32" s="1476"/>
      <c r="CP32" s="1476"/>
      <c r="CQ32" s="1476"/>
      <c r="CR32" s="1476"/>
      <c r="CS32" s="1476"/>
      <c r="CT32" s="1476"/>
      <c r="CU32" s="1476"/>
      <c r="CV32" s="1476"/>
      <c r="CW32" s="1476"/>
      <c r="CX32" s="1476"/>
      <c r="CY32" s="1476"/>
      <c r="CZ32" s="1476"/>
      <c r="DA32" s="1476"/>
      <c r="DB32" s="1476"/>
      <c r="DC32" s="1476"/>
      <c r="DD32" s="1476"/>
      <c r="DE32" s="1476"/>
      <c r="DF32" s="1476"/>
      <c r="DG32" s="1476"/>
      <c r="DH32" s="1476"/>
      <c r="DI32" s="1476"/>
      <c r="DJ32" s="1476"/>
      <c r="DK32" s="1476"/>
      <c r="DL32" s="1476"/>
      <c r="DM32" s="1476"/>
      <c r="DN32" s="1476"/>
      <c r="DO32" s="1476"/>
      <c r="DP32" s="1476"/>
      <c r="DQ32" s="1476"/>
      <c r="DR32" s="1476"/>
      <c r="DS32" s="1476"/>
      <c r="DT32" s="1476"/>
      <c r="DU32" s="1476"/>
      <c r="DV32" s="1476"/>
      <c r="DW32" s="1476"/>
      <c r="DX32" s="1476"/>
      <c r="DY32" s="1476"/>
      <c r="DZ32" s="1476"/>
      <c r="EA32" s="1476"/>
      <c r="EB32" s="1476"/>
      <c r="EC32" s="1476"/>
      <c r="ED32" s="1476"/>
      <c r="EE32" s="1476"/>
      <c r="EF32" s="1476"/>
      <c r="EG32" s="1476"/>
      <c r="EH32" s="1476"/>
      <c r="EI32" s="1476"/>
      <c r="EJ32" s="1476"/>
      <c r="EK32" s="1476"/>
      <c r="EL32" s="1476"/>
      <c r="EM32" s="1476"/>
      <c r="EN32" s="1476"/>
      <c r="EO32" s="1476"/>
      <c r="EP32" s="1476"/>
      <c r="EQ32" s="1476"/>
      <c r="ER32" s="1476"/>
      <c r="ES32" s="1476"/>
      <c r="ET32" s="1476"/>
      <c r="EU32" s="1476"/>
      <c r="EV32" s="1476"/>
      <c r="EW32" s="1476"/>
      <c r="EX32" s="1476"/>
      <c r="EY32" s="1476"/>
      <c r="EZ32" s="1476"/>
      <c r="FA32" s="1476"/>
      <c r="FB32" s="1476"/>
      <c r="FC32" s="1476"/>
      <c r="FD32" s="1476"/>
      <c r="FE32" s="1476"/>
      <c r="FF32" s="1476"/>
      <c r="FG32" s="1476"/>
      <c r="FH32" s="1476"/>
      <c r="FI32" s="1476"/>
      <c r="FJ32" s="1476"/>
      <c r="FK32" s="1476"/>
      <c r="FL32" s="1476"/>
      <c r="FM32" s="1476"/>
      <c r="FN32" s="1476"/>
      <c r="FO32" s="1476"/>
      <c r="FP32" s="1476"/>
      <c r="FQ32" s="1476"/>
      <c r="FR32" s="1476"/>
      <c r="FS32" s="1476"/>
      <c r="FT32" s="1476"/>
      <c r="FU32" s="1476"/>
      <c r="FV32" s="1476"/>
      <c r="FW32" s="1476"/>
      <c r="FX32" s="1476"/>
      <c r="FY32" s="1476"/>
      <c r="FZ32" s="1476"/>
      <c r="GA32" s="1476"/>
      <c r="GB32" s="1476"/>
      <c r="GC32" s="1476"/>
      <c r="GD32" s="1476"/>
      <c r="GE32" s="1476"/>
      <c r="GF32" s="1476"/>
      <c r="GG32" s="1476"/>
      <c r="GH32" s="1476"/>
      <c r="GI32" s="1476"/>
      <c r="GJ32" s="1476"/>
      <c r="GK32" s="1476"/>
      <c r="GL32" s="1476"/>
      <c r="GM32" s="1476"/>
      <c r="GN32" s="1476"/>
      <c r="GO32" s="1476"/>
      <c r="GP32" s="1476"/>
      <c r="GQ32" s="1476"/>
      <c r="GR32" s="1476"/>
      <c r="GS32" s="1476"/>
      <c r="GT32" s="1476"/>
      <c r="GU32" s="1476"/>
      <c r="GV32" s="1476"/>
      <c r="GW32" s="1476"/>
      <c r="GX32" s="1476"/>
      <c r="GY32" s="1476"/>
      <c r="GZ32" s="1476"/>
      <c r="HA32" s="1476"/>
      <c r="HB32" s="1476"/>
      <c r="HC32" s="1476"/>
      <c r="HD32" s="1476"/>
      <c r="HE32" s="1476"/>
      <c r="HF32" s="1476"/>
      <c r="HG32" s="1476"/>
      <c r="HH32" s="1476"/>
      <c r="HI32" s="1476"/>
      <c r="HJ32" s="1476"/>
      <c r="HK32" s="1476"/>
      <c r="HL32" s="1476"/>
      <c r="HM32" s="1476"/>
      <c r="HN32" s="1476"/>
      <c r="HO32" s="1476"/>
      <c r="HP32" s="1476"/>
      <c r="HQ32" s="1476"/>
      <c r="HR32" s="1476"/>
      <c r="HS32" s="1476"/>
      <c r="HT32" s="1476"/>
      <c r="HU32" s="1476"/>
      <c r="HV32" s="1476"/>
      <c r="HW32" s="1476"/>
      <c r="HX32" s="1476"/>
      <c r="HY32" s="1476"/>
      <c r="HZ32" s="1476"/>
      <c r="IA32" s="1476"/>
      <c r="IB32" s="1476"/>
      <c r="IC32" s="1476"/>
      <c r="ID32" s="1476"/>
      <c r="IE32" s="1476"/>
      <c r="IF32" s="1476"/>
      <c r="IG32" s="1476"/>
      <c r="IH32" s="1476"/>
      <c r="II32" s="1476"/>
      <c r="IJ32" s="1476"/>
      <c r="IK32" s="1476"/>
      <c r="IL32" s="1476"/>
      <c r="IM32" s="1476"/>
      <c r="IN32" s="1476"/>
      <c r="IO32" s="1476"/>
      <c r="IP32" s="1476"/>
      <c r="IQ32" s="1476"/>
      <c r="IR32" s="1476"/>
      <c r="IS32" s="1476"/>
      <c r="IT32" s="1476"/>
      <c r="IU32" s="1476"/>
    </row>
    <row r="33" spans="1:255" ht="12.95" customHeight="1">
      <c r="A33" s="1480"/>
      <c r="B33" s="1498">
        <v>12</v>
      </c>
      <c r="C33" s="1497"/>
      <c r="D33" s="1481" t="s">
        <v>2162</v>
      </c>
      <c r="E33" s="1502">
        <v>0</v>
      </c>
      <c r="F33" s="1503">
        <v>1278</v>
      </c>
      <c r="G33" s="1503">
        <v>3358</v>
      </c>
      <c r="H33" s="1503">
        <v>40616</v>
      </c>
      <c r="I33" s="1503">
        <v>3042</v>
      </c>
      <c r="J33" s="1504">
        <v>11909</v>
      </c>
      <c r="K33" s="1505">
        <v>12</v>
      </c>
      <c r="L33" s="1480"/>
      <c r="M33" s="1476"/>
      <c r="N33" s="1476"/>
      <c r="O33" s="1476"/>
      <c r="P33" s="1476"/>
      <c r="Q33" s="1476"/>
      <c r="R33" s="1476"/>
      <c r="S33" s="1476"/>
      <c r="T33" s="1476"/>
      <c r="U33" s="1476"/>
      <c r="V33" s="1476"/>
      <c r="W33" s="1476"/>
      <c r="X33" s="1476"/>
      <c r="Y33" s="1476"/>
      <c r="Z33" s="1476"/>
      <c r="AA33" s="1476"/>
      <c r="AB33" s="1476"/>
      <c r="AC33" s="1476"/>
      <c r="AD33" s="1476"/>
      <c r="AE33" s="1476"/>
      <c r="AF33" s="1476"/>
      <c r="AG33" s="1476"/>
      <c r="AH33" s="1476"/>
      <c r="AI33" s="1476"/>
      <c r="AJ33" s="1476"/>
      <c r="AK33" s="1476"/>
      <c r="AL33" s="1476"/>
      <c r="AM33" s="1476"/>
      <c r="AN33" s="1476"/>
      <c r="AO33" s="1476"/>
      <c r="AP33" s="1476"/>
      <c r="AQ33" s="1476"/>
      <c r="AR33" s="1476"/>
      <c r="AS33" s="1476"/>
      <c r="AT33" s="1476"/>
      <c r="AU33" s="1476"/>
      <c r="AV33" s="1476"/>
      <c r="AW33" s="1476"/>
      <c r="AX33" s="1476"/>
      <c r="AY33" s="1476"/>
      <c r="AZ33" s="1476"/>
      <c r="BA33" s="1476"/>
      <c r="BB33" s="1476"/>
      <c r="BC33" s="1476"/>
      <c r="BD33" s="1476"/>
      <c r="BE33" s="1476"/>
      <c r="BF33" s="1476"/>
      <c r="BG33" s="1476"/>
      <c r="BH33" s="1476"/>
      <c r="BI33" s="1476"/>
      <c r="BJ33" s="1476"/>
      <c r="BK33" s="1476"/>
      <c r="BL33" s="1476"/>
      <c r="BM33" s="1476"/>
      <c r="BN33" s="1476"/>
      <c r="BO33" s="1476"/>
      <c r="BP33" s="1476"/>
      <c r="BQ33" s="1476"/>
      <c r="BR33" s="1476"/>
      <c r="BS33" s="1476"/>
      <c r="BT33" s="1476"/>
      <c r="BU33" s="1476"/>
      <c r="BV33" s="1476"/>
      <c r="BW33" s="1476"/>
      <c r="BX33" s="1476"/>
      <c r="BY33" s="1476"/>
      <c r="BZ33" s="1476"/>
      <c r="CA33" s="1476"/>
      <c r="CB33" s="1476"/>
      <c r="CC33" s="1476"/>
      <c r="CD33" s="1476"/>
      <c r="CE33" s="1476"/>
      <c r="CF33" s="1476"/>
      <c r="CG33" s="1476"/>
      <c r="CH33" s="1476"/>
      <c r="CI33" s="1476"/>
      <c r="CJ33" s="1476"/>
      <c r="CK33" s="1476"/>
      <c r="CL33" s="1476"/>
      <c r="CM33" s="1476"/>
      <c r="CN33" s="1476"/>
      <c r="CO33" s="1476"/>
      <c r="CP33" s="1476"/>
      <c r="CQ33" s="1476"/>
      <c r="CR33" s="1476"/>
      <c r="CS33" s="1476"/>
      <c r="CT33" s="1476"/>
      <c r="CU33" s="1476"/>
      <c r="CV33" s="1476"/>
      <c r="CW33" s="1476"/>
      <c r="CX33" s="1476"/>
      <c r="CY33" s="1476"/>
      <c r="CZ33" s="1476"/>
      <c r="DA33" s="1476"/>
      <c r="DB33" s="1476"/>
      <c r="DC33" s="1476"/>
      <c r="DD33" s="1476"/>
      <c r="DE33" s="1476"/>
      <c r="DF33" s="1476"/>
      <c r="DG33" s="1476"/>
      <c r="DH33" s="1476"/>
      <c r="DI33" s="1476"/>
      <c r="DJ33" s="1476"/>
      <c r="DK33" s="1476"/>
      <c r="DL33" s="1476"/>
      <c r="DM33" s="1476"/>
      <c r="DN33" s="1476"/>
      <c r="DO33" s="1476"/>
      <c r="DP33" s="1476"/>
      <c r="DQ33" s="1476"/>
      <c r="DR33" s="1476"/>
      <c r="DS33" s="1476"/>
      <c r="DT33" s="1476"/>
      <c r="DU33" s="1476"/>
      <c r="DV33" s="1476"/>
      <c r="DW33" s="1476"/>
      <c r="DX33" s="1476"/>
      <c r="DY33" s="1476"/>
      <c r="DZ33" s="1476"/>
      <c r="EA33" s="1476"/>
      <c r="EB33" s="1476"/>
      <c r="EC33" s="1476"/>
      <c r="ED33" s="1476"/>
      <c r="EE33" s="1476"/>
      <c r="EF33" s="1476"/>
      <c r="EG33" s="1476"/>
      <c r="EH33" s="1476"/>
      <c r="EI33" s="1476"/>
      <c r="EJ33" s="1476"/>
      <c r="EK33" s="1476"/>
      <c r="EL33" s="1476"/>
      <c r="EM33" s="1476"/>
      <c r="EN33" s="1476"/>
      <c r="EO33" s="1476"/>
      <c r="EP33" s="1476"/>
      <c r="EQ33" s="1476"/>
      <c r="ER33" s="1476"/>
      <c r="ES33" s="1476"/>
      <c r="ET33" s="1476"/>
      <c r="EU33" s="1476"/>
      <c r="EV33" s="1476"/>
      <c r="EW33" s="1476"/>
      <c r="EX33" s="1476"/>
      <c r="EY33" s="1476"/>
      <c r="EZ33" s="1476"/>
      <c r="FA33" s="1476"/>
      <c r="FB33" s="1476"/>
      <c r="FC33" s="1476"/>
      <c r="FD33" s="1476"/>
      <c r="FE33" s="1476"/>
      <c r="FF33" s="1476"/>
      <c r="FG33" s="1476"/>
      <c r="FH33" s="1476"/>
      <c r="FI33" s="1476"/>
      <c r="FJ33" s="1476"/>
      <c r="FK33" s="1476"/>
      <c r="FL33" s="1476"/>
      <c r="FM33" s="1476"/>
      <c r="FN33" s="1476"/>
      <c r="FO33" s="1476"/>
      <c r="FP33" s="1476"/>
      <c r="FQ33" s="1476"/>
      <c r="FR33" s="1476"/>
      <c r="FS33" s="1476"/>
      <c r="FT33" s="1476"/>
      <c r="FU33" s="1476"/>
      <c r="FV33" s="1476"/>
      <c r="FW33" s="1476"/>
      <c r="FX33" s="1476"/>
      <c r="FY33" s="1476"/>
      <c r="FZ33" s="1476"/>
      <c r="GA33" s="1476"/>
      <c r="GB33" s="1476"/>
      <c r="GC33" s="1476"/>
      <c r="GD33" s="1476"/>
      <c r="GE33" s="1476"/>
      <c r="GF33" s="1476"/>
      <c r="GG33" s="1476"/>
      <c r="GH33" s="1476"/>
      <c r="GI33" s="1476"/>
      <c r="GJ33" s="1476"/>
      <c r="GK33" s="1476"/>
      <c r="GL33" s="1476"/>
      <c r="GM33" s="1476"/>
      <c r="GN33" s="1476"/>
      <c r="GO33" s="1476"/>
      <c r="GP33" s="1476"/>
      <c r="GQ33" s="1476"/>
      <c r="GR33" s="1476"/>
      <c r="GS33" s="1476"/>
      <c r="GT33" s="1476"/>
      <c r="GU33" s="1476"/>
      <c r="GV33" s="1476"/>
      <c r="GW33" s="1476"/>
      <c r="GX33" s="1476"/>
      <c r="GY33" s="1476"/>
      <c r="GZ33" s="1476"/>
      <c r="HA33" s="1476"/>
      <c r="HB33" s="1476"/>
      <c r="HC33" s="1476"/>
      <c r="HD33" s="1476"/>
      <c r="HE33" s="1476"/>
      <c r="HF33" s="1476"/>
      <c r="HG33" s="1476"/>
      <c r="HH33" s="1476"/>
      <c r="HI33" s="1476"/>
      <c r="HJ33" s="1476"/>
      <c r="HK33" s="1476"/>
      <c r="HL33" s="1476"/>
      <c r="HM33" s="1476"/>
      <c r="HN33" s="1476"/>
      <c r="HO33" s="1476"/>
      <c r="HP33" s="1476"/>
      <c r="HQ33" s="1476"/>
      <c r="HR33" s="1476"/>
      <c r="HS33" s="1476"/>
      <c r="HT33" s="1476"/>
      <c r="HU33" s="1476"/>
      <c r="HV33" s="1476"/>
      <c r="HW33" s="1476"/>
      <c r="HX33" s="1476"/>
      <c r="HY33" s="1476"/>
      <c r="HZ33" s="1476"/>
      <c r="IA33" s="1476"/>
      <c r="IB33" s="1476"/>
      <c r="IC33" s="1476"/>
      <c r="ID33" s="1476"/>
      <c r="IE33" s="1476"/>
      <c r="IF33" s="1476"/>
      <c r="IG33" s="1476"/>
      <c r="IH33" s="1476"/>
      <c r="II33" s="1476"/>
      <c r="IJ33" s="1476"/>
      <c r="IK33" s="1476"/>
      <c r="IL33" s="1476"/>
      <c r="IM33" s="1476"/>
      <c r="IN33" s="1476"/>
      <c r="IO33" s="1476"/>
      <c r="IP33" s="1476"/>
      <c r="IQ33" s="1476"/>
      <c r="IR33" s="1476"/>
      <c r="IS33" s="1476"/>
      <c r="IT33" s="1476"/>
      <c r="IU33" s="1476"/>
    </row>
    <row r="34" spans="1:255" ht="12.95" customHeight="1">
      <c r="A34" s="1480"/>
      <c r="B34" s="1498">
        <v>13</v>
      </c>
      <c r="C34" s="1497"/>
      <c r="D34" s="1481" t="s">
        <v>2163</v>
      </c>
      <c r="E34" s="1502">
        <v>0</v>
      </c>
      <c r="F34" s="1503">
        <v>5</v>
      </c>
      <c r="G34" s="1503">
        <v>15</v>
      </c>
      <c r="H34" s="1503">
        <v>172</v>
      </c>
      <c r="I34" s="1503">
        <v>26</v>
      </c>
      <c r="J34" s="1504">
        <v>93</v>
      </c>
      <c r="K34" s="1505">
        <v>13</v>
      </c>
      <c r="L34" s="4149">
        <v>53</v>
      </c>
      <c r="M34" s="1476"/>
      <c r="N34" s="1476"/>
      <c r="O34" s="1476"/>
      <c r="P34" s="1476"/>
      <c r="Q34" s="1476"/>
      <c r="R34" s="1476"/>
      <c r="S34" s="1476"/>
      <c r="T34" s="1476"/>
      <c r="U34" s="1476"/>
      <c r="V34" s="1476"/>
      <c r="W34" s="1476"/>
      <c r="X34" s="1476"/>
      <c r="Y34" s="1476"/>
      <c r="Z34" s="1476"/>
      <c r="AA34" s="1476"/>
      <c r="AB34" s="1476"/>
      <c r="AC34" s="1476"/>
      <c r="AD34" s="1476"/>
      <c r="AE34" s="1476"/>
      <c r="AF34" s="1476"/>
      <c r="AG34" s="1476"/>
      <c r="AH34" s="1476"/>
      <c r="AI34" s="1476"/>
      <c r="AJ34" s="1476"/>
      <c r="AK34" s="1476"/>
      <c r="AL34" s="1476"/>
      <c r="AM34" s="1476"/>
      <c r="AN34" s="1476"/>
      <c r="AO34" s="1476"/>
      <c r="AP34" s="1476"/>
      <c r="AQ34" s="1476"/>
      <c r="AR34" s="1476"/>
      <c r="AS34" s="1476"/>
      <c r="AT34" s="1476"/>
      <c r="AU34" s="1476"/>
      <c r="AV34" s="1476"/>
      <c r="AW34" s="1476"/>
      <c r="AX34" s="1476"/>
      <c r="AY34" s="1476"/>
      <c r="AZ34" s="1476"/>
      <c r="BA34" s="1476"/>
      <c r="BB34" s="1476"/>
      <c r="BC34" s="1476"/>
      <c r="BD34" s="1476"/>
      <c r="BE34" s="1476"/>
      <c r="BF34" s="1476"/>
      <c r="BG34" s="1476"/>
      <c r="BH34" s="1476"/>
      <c r="BI34" s="1476"/>
      <c r="BJ34" s="1476"/>
      <c r="BK34" s="1476"/>
      <c r="BL34" s="1476"/>
      <c r="BM34" s="1476"/>
      <c r="BN34" s="1476"/>
      <c r="BO34" s="1476"/>
      <c r="BP34" s="1476"/>
      <c r="BQ34" s="1476"/>
      <c r="BR34" s="1476"/>
      <c r="BS34" s="1476"/>
      <c r="BT34" s="1476"/>
      <c r="BU34" s="1476"/>
      <c r="BV34" s="1476"/>
      <c r="BW34" s="1476"/>
      <c r="BX34" s="1476"/>
      <c r="BY34" s="1476"/>
      <c r="BZ34" s="1476"/>
      <c r="CA34" s="1476"/>
      <c r="CB34" s="1476"/>
      <c r="CC34" s="1476"/>
      <c r="CD34" s="1476"/>
      <c r="CE34" s="1476"/>
      <c r="CF34" s="1476"/>
      <c r="CG34" s="1476"/>
      <c r="CH34" s="1476"/>
      <c r="CI34" s="1476"/>
      <c r="CJ34" s="1476"/>
      <c r="CK34" s="1476"/>
      <c r="CL34" s="1476"/>
      <c r="CM34" s="1476"/>
      <c r="CN34" s="1476"/>
      <c r="CO34" s="1476"/>
      <c r="CP34" s="1476"/>
      <c r="CQ34" s="1476"/>
      <c r="CR34" s="1476"/>
      <c r="CS34" s="1476"/>
      <c r="CT34" s="1476"/>
      <c r="CU34" s="1476"/>
      <c r="CV34" s="1476"/>
      <c r="CW34" s="1476"/>
      <c r="CX34" s="1476"/>
      <c r="CY34" s="1476"/>
      <c r="CZ34" s="1476"/>
      <c r="DA34" s="1476"/>
      <c r="DB34" s="1476"/>
      <c r="DC34" s="1476"/>
      <c r="DD34" s="1476"/>
      <c r="DE34" s="1476"/>
      <c r="DF34" s="1476"/>
      <c r="DG34" s="1476"/>
      <c r="DH34" s="1476"/>
      <c r="DI34" s="1476"/>
      <c r="DJ34" s="1476"/>
      <c r="DK34" s="1476"/>
      <c r="DL34" s="1476"/>
      <c r="DM34" s="1476"/>
      <c r="DN34" s="1476"/>
      <c r="DO34" s="1476"/>
      <c r="DP34" s="1476"/>
      <c r="DQ34" s="1476"/>
      <c r="DR34" s="1476"/>
      <c r="DS34" s="1476"/>
      <c r="DT34" s="1476"/>
      <c r="DU34" s="1476"/>
      <c r="DV34" s="1476"/>
      <c r="DW34" s="1476"/>
      <c r="DX34" s="1476"/>
      <c r="DY34" s="1476"/>
      <c r="DZ34" s="1476"/>
      <c r="EA34" s="1476"/>
      <c r="EB34" s="1476"/>
      <c r="EC34" s="1476"/>
      <c r="ED34" s="1476"/>
      <c r="EE34" s="1476"/>
      <c r="EF34" s="1476"/>
      <c r="EG34" s="1476"/>
      <c r="EH34" s="1476"/>
      <c r="EI34" s="1476"/>
      <c r="EJ34" s="1476"/>
      <c r="EK34" s="1476"/>
      <c r="EL34" s="1476"/>
      <c r="EM34" s="1476"/>
      <c r="EN34" s="1476"/>
      <c r="EO34" s="1476"/>
      <c r="EP34" s="1476"/>
      <c r="EQ34" s="1476"/>
      <c r="ER34" s="1476"/>
      <c r="ES34" s="1476"/>
      <c r="ET34" s="1476"/>
      <c r="EU34" s="1476"/>
      <c r="EV34" s="1476"/>
      <c r="EW34" s="1476"/>
      <c r="EX34" s="1476"/>
      <c r="EY34" s="1476"/>
      <c r="EZ34" s="1476"/>
      <c r="FA34" s="1476"/>
      <c r="FB34" s="1476"/>
      <c r="FC34" s="1476"/>
      <c r="FD34" s="1476"/>
      <c r="FE34" s="1476"/>
      <c r="FF34" s="1476"/>
      <c r="FG34" s="1476"/>
      <c r="FH34" s="1476"/>
      <c r="FI34" s="1476"/>
      <c r="FJ34" s="1476"/>
      <c r="FK34" s="1476"/>
      <c r="FL34" s="1476"/>
      <c r="FM34" s="1476"/>
      <c r="FN34" s="1476"/>
      <c r="FO34" s="1476"/>
      <c r="FP34" s="1476"/>
      <c r="FQ34" s="1476"/>
      <c r="FR34" s="1476"/>
      <c r="FS34" s="1476"/>
      <c r="FT34" s="1476"/>
      <c r="FU34" s="1476"/>
      <c r="FV34" s="1476"/>
      <c r="FW34" s="1476"/>
      <c r="FX34" s="1476"/>
      <c r="FY34" s="1476"/>
      <c r="FZ34" s="1476"/>
      <c r="GA34" s="1476"/>
      <c r="GB34" s="1476"/>
      <c r="GC34" s="1476"/>
      <c r="GD34" s="1476"/>
      <c r="GE34" s="1476"/>
      <c r="GF34" s="1476"/>
      <c r="GG34" s="1476"/>
      <c r="GH34" s="1476"/>
      <c r="GI34" s="1476"/>
      <c r="GJ34" s="1476"/>
      <c r="GK34" s="1476"/>
      <c r="GL34" s="1476"/>
      <c r="GM34" s="1476"/>
      <c r="GN34" s="1476"/>
      <c r="GO34" s="1476"/>
      <c r="GP34" s="1476"/>
      <c r="GQ34" s="1476"/>
      <c r="GR34" s="1476"/>
      <c r="GS34" s="1476"/>
      <c r="GT34" s="1476"/>
      <c r="GU34" s="1476"/>
      <c r="GV34" s="1476"/>
      <c r="GW34" s="1476"/>
      <c r="GX34" s="1476"/>
      <c r="GY34" s="1476"/>
      <c r="GZ34" s="1476"/>
      <c r="HA34" s="1476"/>
      <c r="HB34" s="1476"/>
      <c r="HC34" s="1476"/>
      <c r="HD34" s="1476"/>
      <c r="HE34" s="1476"/>
      <c r="HF34" s="1476"/>
      <c r="HG34" s="1476"/>
      <c r="HH34" s="1476"/>
      <c r="HI34" s="1476"/>
      <c r="HJ34" s="1476"/>
      <c r="HK34" s="1476"/>
      <c r="HL34" s="1476"/>
      <c r="HM34" s="1476"/>
      <c r="HN34" s="1476"/>
      <c r="HO34" s="1476"/>
      <c r="HP34" s="1476"/>
      <c r="HQ34" s="1476"/>
      <c r="HR34" s="1476"/>
      <c r="HS34" s="1476"/>
      <c r="HT34" s="1476"/>
      <c r="HU34" s="1476"/>
      <c r="HV34" s="1476"/>
      <c r="HW34" s="1476"/>
      <c r="HX34" s="1476"/>
      <c r="HY34" s="1476"/>
      <c r="HZ34" s="1476"/>
      <c r="IA34" s="1476"/>
      <c r="IB34" s="1476"/>
      <c r="IC34" s="1476"/>
      <c r="ID34" s="1476"/>
      <c r="IE34" s="1476"/>
      <c r="IF34" s="1476"/>
      <c r="IG34" s="1476"/>
      <c r="IH34" s="1476"/>
      <c r="II34" s="1476"/>
      <c r="IJ34" s="1476"/>
      <c r="IK34" s="1476"/>
      <c r="IL34" s="1476"/>
      <c r="IM34" s="1476"/>
      <c r="IN34" s="1476"/>
      <c r="IO34" s="1476"/>
      <c r="IP34" s="1476"/>
      <c r="IQ34" s="1476"/>
      <c r="IR34" s="1476"/>
      <c r="IS34" s="1476"/>
      <c r="IT34" s="1476"/>
      <c r="IU34" s="1476"/>
    </row>
    <row r="35" spans="1:255" ht="12.95" customHeight="1">
      <c r="A35" s="1480"/>
      <c r="B35" s="1498">
        <v>14</v>
      </c>
      <c r="C35" s="1497"/>
      <c r="D35" s="1481" t="s">
        <v>2164</v>
      </c>
      <c r="E35" s="1502">
        <v>0</v>
      </c>
      <c r="F35" s="1503">
        <v>439</v>
      </c>
      <c r="G35" s="1503">
        <v>642</v>
      </c>
      <c r="H35" s="1503">
        <v>38131</v>
      </c>
      <c r="I35" s="1503">
        <v>3620</v>
      </c>
      <c r="J35" s="1504">
        <v>9885</v>
      </c>
      <c r="K35" s="1505">
        <v>14</v>
      </c>
      <c r="L35" s="4149"/>
      <c r="M35" s="1476"/>
      <c r="N35" s="1476"/>
      <c r="O35" s="1476"/>
      <c r="P35" s="1476"/>
      <c r="Q35" s="1476"/>
      <c r="R35" s="1476"/>
      <c r="S35" s="1476"/>
      <c r="T35" s="1476"/>
      <c r="U35" s="1476"/>
      <c r="V35" s="1476"/>
      <c r="W35" s="1476"/>
      <c r="X35" s="1476"/>
      <c r="Y35" s="1476"/>
      <c r="Z35" s="1476"/>
      <c r="AA35" s="1476"/>
      <c r="AB35" s="1476"/>
      <c r="AC35" s="1476"/>
      <c r="AD35" s="1476"/>
      <c r="AE35" s="1476"/>
      <c r="AF35" s="1476"/>
      <c r="AG35" s="1476"/>
      <c r="AH35" s="1476"/>
      <c r="AI35" s="1476"/>
      <c r="AJ35" s="1476"/>
      <c r="AK35" s="1476"/>
      <c r="AL35" s="1476"/>
      <c r="AM35" s="1476"/>
      <c r="AN35" s="1476"/>
      <c r="AO35" s="1476"/>
      <c r="AP35" s="1476"/>
      <c r="AQ35" s="1476"/>
      <c r="AR35" s="1476"/>
      <c r="AS35" s="1476"/>
      <c r="AT35" s="1476"/>
      <c r="AU35" s="1476"/>
      <c r="AV35" s="1476"/>
      <c r="AW35" s="1476"/>
      <c r="AX35" s="1476"/>
      <c r="AY35" s="1476"/>
      <c r="AZ35" s="1476"/>
      <c r="BA35" s="1476"/>
      <c r="BB35" s="1476"/>
      <c r="BC35" s="1476"/>
      <c r="BD35" s="1476"/>
      <c r="BE35" s="1476"/>
      <c r="BF35" s="1476"/>
      <c r="BG35" s="1476"/>
      <c r="BH35" s="1476"/>
      <c r="BI35" s="1476"/>
      <c r="BJ35" s="1476"/>
      <c r="BK35" s="1476"/>
      <c r="BL35" s="1476"/>
      <c r="BM35" s="1476"/>
      <c r="BN35" s="1476"/>
      <c r="BO35" s="1476"/>
      <c r="BP35" s="1476"/>
      <c r="BQ35" s="1476"/>
      <c r="BR35" s="1476"/>
      <c r="BS35" s="1476"/>
      <c r="BT35" s="1476"/>
      <c r="BU35" s="1476"/>
      <c r="BV35" s="1476"/>
      <c r="BW35" s="1476"/>
      <c r="BX35" s="1476"/>
      <c r="BY35" s="1476"/>
      <c r="BZ35" s="1476"/>
      <c r="CA35" s="1476"/>
      <c r="CB35" s="1476"/>
      <c r="CC35" s="1476"/>
      <c r="CD35" s="1476"/>
      <c r="CE35" s="1476"/>
      <c r="CF35" s="1476"/>
      <c r="CG35" s="1476"/>
      <c r="CH35" s="1476"/>
      <c r="CI35" s="1476"/>
      <c r="CJ35" s="1476"/>
      <c r="CK35" s="1476"/>
      <c r="CL35" s="1476"/>
      <c r="CM35" s="1476"/>
      <c r="CN35" s="1476"/>
      <c r="CO35" s="1476"/>
      <c r="CP35" s="1476"/>
      <c r="CQ35" s="1476"/>
      <c r="CR35" s="1476"/>
      <c r="CS35" s="1476"/>
      <c r="CT35" s="1476"/>
      <c r="CU35" s="1476"/>
      <c r="CV35" s="1476"/>
      <c r="CW35" s="1476"/>
      <c r="CX35" s="1476"/>
      <c r="CY35" s="1476"/>
      <c r="CZ35" s="1476"/>
      <c r="DA35" s="1476"/>
      <c r="DB35" s="1476"/>
      <c r="DC35" s="1476"/>
      <c r="DD35" s="1476"/>
      <c r="DE35" s="1476"/>
      <c r="DF35" s="1476"/>
      <c r="DG35" s="1476"/>
      <c r="DH35" s="1476"/>
      <c r="DI35" s="1476"/>
      <c r="DJ35" s="1476"/>
      <c r="DK35" s="1476"/>
      <c r="DL35" s="1476"/>
      <c r="DM35" s="1476"/>
      <c r="DN35" s="1476"/>
      <c r="DO35" s="1476"/>
      <c r="DP35" s="1476"/>
      <c r="DQ35" s="1476"/>
      <c r="DR35" s="1476"/>
      <c r="DS35" s="1476"/>
      <c r="DT35" s="1476"/>
      <c r="DU35" s="1476"/>
      <c r="DV35" s="1476"/>
      <c r="DW35" s="1476"/>
      <c r="DX35" s="1476"/>
      <c r="DY35" s="1476"/>
      <c r="DZ35" s="1476"/>
      <c r="EA35" s="1476"/>
      <c r="EB35" s="1476"/>
      <c r="EC35" s="1476"/>
      <c r="ED35" s="1476"/>
      <c r="EE35" s="1476"/>
      <c r="EF35" s="1476"/>
      <c r="EG35" s="1476"/>
      <c r="EH35" s="1476"/>
      <c r="EI35" s="1476"/>
      <c r="EJ35" s="1476"/>
      <c r="EK35" s="1476"/>
      <c r="EL35" s="1476"/>
      <c r="EM35" s="1476"/>
      <c r="EN35" s="1476"/>
      <c r="EO35" s="1476"/>
      <c r="EP35" s="1476"/>
      <c r="EQ35" s="1476"/>
      <c r="ER35" s="1476"/>
      <c r="ES35" s="1476"/>
      <c r="ET35" s="1476"/>
      <c r="EU35" s="1476"/>
      <c r="EV35" s="1476"/>
      <c r="EW35" s="1476"/>
      <c r="EX35" s="1476"/>
      <c r="EY35" s="1476"/>
      <c r="EZ35" s="1476"/>
      <c r="FA35" s="1476"/>
      <c r="FB35" s="1476"/>
      <c r="FC35" s="1476"/>
      <c r="FD35" s="1476"/>
      <c r="FE35" s="1476"/>
      <c r="FF35" s="1476"/>
      <c r="FG35" s="1476"/>
      <c r="FH35" s="1476"/>
      <c r="FI35" s="1476"/>
      <c r="FJ35" s="1476"/>
      <c r="FK35" s="1476"/>
      <c r="FL35" s="1476"/>
      <c r="FM35" s="1476"/>
      <c r="FN35" s="1476"/>
      <c r="FO35" s="1476"/>
      <c r="FP35" s="1476"/>
      <c r="FQ35" s="1476"/>
      <c r="FR35" s="1476"/>
      <c r="FS35" s="1476"/>
      <c r="FT35" s="1476"/>
      <c r="FU35" s="1476"/>
      <c r="FV35" s="1476"/>
      <c r="FW35" s="1476"/>
      <c r="FX35" s="1476"/>
      <c r="FY35" s="1476"/>
      <c r="FZ35" s="1476"/>
      <c r="GA35" s="1476"/>
      <c r="GB35" s="1476"/>
      <c r="GC35" s="1476"/>
      <c r="GD35" s="1476"/>
      <c r="GE35" s="1476"/>
      <c r="GF35" s="1476"/>
      <c r="GG35" s="1476"/>
      <c r="GH35" s="1476"/>
      <c r="GI35" s="1476"/>
      <c r="GJ35" s="1476"/>
      <c r="GK35" s="1476"/>
      <c r="GL35" s="1476"/>
      <c r="GM35" s="1476"/>
      <c r="GN35" s="1476"/>
      <c r="GO35" s="1476"/>
      <c r="GP35" s="1476"/>
      <c r="GQ35" s="1476"/>
      <c r="GR35" s="1476"/>
      <c r="GS35" s="1476"/>
      <c r="GT35" s="1476"/>
      <c r="GU35" s="1476"/>
      <c r="GV35" s="1476"/>
      <c r="GW35" s="1476"/>
      <c r="GX35" s="1476"/>
      <c r="GY35" s="1476"/>
      <c r="GZ35" s="1476"/>
      <c r="HA35" s="1476"/>
      <c r="HB35" s="1476"/>
      <c r="HC35" s="1476"/>
      <c r="HD35" s="1476"/>
      <c r="HE35" s="1476"/>
      <c r="HF35" s="1476"/>
      <c r="HG35" s="1476"/>
      <c r="HH35" s="1476"/>
      <c r="HI35" s="1476"/>
      <c r="HJ35" s="1476"/>
      <c r="HK35" s="1476"/>
      <c r="HL35" s="1476"/>
      <c r="HM35" s="1476"/>
      <c r="HN35" s="1476"/>
      <c r="HO35" s="1476"/>
      <c r="HP35" s="1476"/>
      <c r="HQ35" s="1476"/>
      <c r="HR35" s="1476"/>
      <c r="HS35" s="1476"/>
      <c r="HT35" s="1476"/>
      <c r="HU35" s="1476"/>
      <c r="HV35" s="1476"/>
      <c r="HW35" s="1476"/>
      <c r="HX35" s="1476"/>
      <c r="HY35" s="1476"/>
      <c r="HZ35" s="1476"/>
      <c r="IA35" s="1476"/>
      <c r="IB35" s="1476"/>
      <c r="IC35" s="1476"/>
      <c r="ID35" s="1476"/>
      <c r="IE35" s="1476"/>
      <c r="IF35" s="1476"/>
      <c r="IG35" s="1476"/>
      <c r="IH35" s="1476"/>
      <c r="II35" s="1476"/>
      <c r="IJ35" s="1476"/>
      <c r="IK35" s="1476"/>
      <c r="IL35" s="1476"/>
      <c r="IM35" s="1476"/>
      <c r="IN35" s="1476"/>
      <c r="IO35" s="1476"/>
      <c r="IP35" s="1476"/>
      <c r="IQ35" s="1476"/>
      <c r="IR35" s="1476"/>
      <c r="IS35" s="1476"/>
      <c r="IT35" s="1476"/>
      <c r="IU35" s="1476"/>
    </row>
    <row r="36" spans="1:255" ht="12.95" customHeight="1">
      <c r="A36" s="1480"/>
      <c r="B36" s="1498">
        <v>15</v>
      </c>
      <c r="C36" s="1497"/>
      <c r="D36" s="1481" t="s">
        <v>2165</v>
      </c>
      <c r="E36" s="1502">
        <v>0</v>
      </c>
      <c r="F36" s="1503">
        <v>2</v>
      </c>
      <c r="G36" s="1503">
        <v>4</v>
      </c>
      <c r="H36" s="1503">
        <v>1684</v>
      </c>
      <c r="I36" s="1503">
        <v>0</v>
      </c>
      <c r="J36" s="1504">
        <v>0</v>
      </c>
      <c r="K36" s="1505">
        <v>15</v>
      </c>
      <c r="L36" s="4149"/>
      <c r="M36" s="1476"/>
      <c r="N36" s="1476"/>
      <c r="O36" s="1476"/>
      <c r="P36" s="1476"/>
      <c r="Q36" s="1476"/>
      <c r="R36" s="1476"/>
      <c r="S36" s="1476"/>
      <c r="T36" s="1476"/>
      <c r="U36" s="1476"/>
      <c r="V36" s="1476"/>
      <c r="W36" s="1476"/>
      <c r="X36" s="1476"/>
      <c r="Y36" s="1476"/>
      <c r="Z36" s="1476"/>
      <c r="AA36" s="1476"/>
      <c r="AB36" s="1476"/>
      <c r="AC36" s="1476"/>
      <c r="AD36" s="1476"/>
      <c r="AE36" s="1476"/>
      <c r="AF36" s="1476"/>
      <c r="AG36" s="1476"/>
      <c r="AH36" s="1476"/>
      <c r="AI36" s="1476"/>
      <c r="AJ36" s="1476"/>
      <c r="AK36" s="1476"/>
      <c r="AL36" s="1476"/>
      <c r="AM36" s="1476"/>
      <c r="AN36" s="1476"/>
      <c r="AO36" s="1476"/>
      <c r="AP36" s="1476"/>
      <c r="AQ36" s="1476"/>
      <c r="AR36" s="1476"/>
      <c r="AS36" s="1476"/>
      <c r="AT36" s="1476"/>
      <c r="AU36" s="1476"/>
      <c r="AV36" s="1476"/>
      <c r="AW36" s="1476"/>
      <c r="AX36" s="1476"/>
      <c r="AY36" s="1476"/>
      <c r="AZ36" s="1476"/>
      <c r="BA36" s="1476"/>
      <c r="BB36" s="1476"/>
      <c r="BC36" s="1476"/>
      <c r="BD36" s="1476"/>
      <c r="BE36" s="1476"/>
      <c r="BF36" s="1476"/>
      <c r="BG36" s="1476"/>
      <c r="BH36" s="1476"/>
      <c r="BI36" s="1476"/>
      <c r="BJ36" s="1476"/>
      <c r="BK36" s="1476"/>
      <c r="BL36" s="1476"/>
      <c r="BM36" s="1476"/>
      <c r="BN36" s="1476"/>
      <c r="BO36" s="1476"/>
      <c r="BP36" s="1476"/>
      <c r="BQ36" s="1476"/>
      <c r="BR36" s="1476"/>
      <c r="BS36" s="1476"/>
      <c r="BT36" s="1476"/>
      <c r="BU36" s="1476"/>
      <c r="BV36" s="1476"/>
      <c r="BW36" s="1476"/>
      <c r="BX36" s="1476"/>
      <c r="BY36" s="1476"/>
      <c r="BZ36" s="1476"/>
      <c r="CA36" s="1476"/>
      <c r="CB36" s="1476"/>
      <c r="CC36" s="1476"/>
      <c r="CD36" s="1476"/>
      <c r="CE36" s="1476"/>
      <c r="CF36" s="1476"/>
      <c r="CG36" s="1476"/>
      <c r="CH36" s="1476"/>
      <c r="CI36" s="1476"/>
      <c r="CJ36" s="1476"/>
      <c r="CK36" s="1476"/>
      <c r="CL36" s="1476"/>
      <c r="CM36" s="1476"/>
      <c r="CN36" s="1476"/>
      <c r="CO36" s="1476"/>
      <c r="CP36" s="1476"/>
      <c r="CQ36" s="1476"/>
      <c r="CR36" s="1476"/>
      <c r="CS36" s="1476"/>
      <c r="CT36" s="1476"/>
      <c r="CU36" s="1476"/>
      <c r="CV36" s="1476"/>
      <c r="CW36" s="1476"/>
      <c r="CX36" s="1476"/>
      <c r="CY36" s="1476"/>
      <c r="CZ36" s="1476"/>
      <c r="DA36" s="1476"/>
      <c r="DB36" s="1476"/>
      <c r="DC36" s="1476"/>
      <c r="DD36" s="1476"/>
      <c r="DE36" s="1476"/>
      <c r="DF36" s="1476"/>
      <c r="DG36" s="1476"/>
      <c r="DH36" s="1476"/>
      <c r="DI36" s="1476"/>
      <c r="DJ36" s="1476"/>
      <c r="DK36" s="1476"/>
      <c r="DL36" s="1476"/>
      <c r="DM36" s="1476"/>
      <c r="DN36" s="1476"/>
      <c r="DO36" s="1476"/>
      <c r="DP36" s="1476"/>
      <c r="DQ36" s="1476"/>
      <c r="DR36" s="1476"/>
      <c r="DS36" s="1476"/>
      <c r="DT36" s="1476"/>
      <c r="DU36" s="1476"/>
      <c r="DV36" s="1476"/>
      <c r="DW36" s="1476"/>
      <c r="DX36" s="1476"/>
      <c r="DY36" s="1476"/>
      <c r="DZ36" s="1476"/>
      <c r="EA36" s="1476"/>
      <c r="EB36" s="1476"/>
      <c r="EC36" s="1476"/>
      <c r="ED36" s="1476"/>
      <c r="EE36" s="1476"/>
      <c r="EF36" s="1476"/>
      <c r="EG36" s="1476"/>
      <c r="EH36" s="1476"/>
      <c r="EI36" s="1476"/>
      <c r="EJ36" s="1476"/>
      <c r="EK36" s="1476"/>
      <c r="EL36" s="1476"/>
      <c r="EM36" s="1476"/>
      <c r="EN36" s="1476"/>
      <c r="EO36" s="1476"/>
      <c r="EP36" s="1476"/>
      <c r="EQ36" s="1476"/>
      <c r="ER36" s="1476"/>
      <c r="ES36" s="1476"/>
      <c r="ET36" s="1476"/>
      <c r="EU36" s="1476"/>
      <c r="EV36" s="1476"/>
      <c r="EW36" s="1476"/>
      <c r="EX36" s="1476"/>
      <c r="EY36" s="1476"/>
      <c r="EZ36" s="1476"/>
      <c r="FA36" s="1476"/>
      <c r="FB36" s="1476"/>
      <c r="FC36" s="1476"/>
      <c r="FD36" s="1476"/>
      <c r="FE36" s="1476"/>
      <c r="FF36" s="1476"/>
      <c r="FG36" s="1476"/>
      <c r="FH36" s="1476"/>
      <c r="FI36" s="1476"/>
      <c r="FJ36" s="1476"/>
      <c r="FK36" s="1476"/>
      <c r="FL36" s="1476"/>
      <c r="FM36" s="1476"/>
      <c r="FN36" s="1476"/>
      <c r="FO36" s="1476"/>
      <c r="FP36" s="1476"/>
      <c r="FQ36" s="1476"/>
      <c r="FR36" s="1476"/>
      <c r="FS36" s="1476"/>
      <c r="FT36" s="1476"/>
      <c r="FU36" s="1476"/>
      <c r="FV36" s="1476"/>
      <c r="FW36" s="1476"/>
      <c r="FX36" s="1476"/>
      <c r="FY36" s="1476"/>
      <c r="FZ36" s="1476"/>
      <c r="GA36" s="1476"/>
      <c r="GB36" s="1476"/>
      <c r="GC36" s="1476"/>
      <c r="GD36" s="1476"/>
      <c r="GE36" s="1476"/>
      <c r="GF36" s="1476"/>
      <c r="GG36" s="1476"/>
      <c r="GH36" s="1476"/>
      <c r="GI36" s="1476"/>
      <c r="GJ36" s="1476"/>
      <c r="GK36" s="1476"/>
      <c r="GL36" s="1476"/>
      <c r="GM36" s="1476"/>
      <c r="GN36" s="1476"/>
      <c r="GO36" s="1476"/>
      <c r="GP36" s="1476"/>
      <c r="GQ36" s="1476"/>
      <c r="GR36" s="1476"/>
      <c r="GS36" s="1476"/>
      <c r="GT36" s="1476"/>
      <c r="GU36" s="1476"/>
      <c r="GV36" s="1476"/>
      <c r="GW36" s="1476"/>
      <c r="GX36" s="1476"/>
      <c r="GY36" s="1476"/>
      <c r="GZ36" s="1476"/>
      <c r="HA36" s="1476"/>
      <c r="HB36" s="1476"/>
      <c r="HC36" s="1476"/>
      <c r="HD36" s="1476"/>
      <c r="HE36" s="1476"/>
      <c r="HF36" s="1476"/>
      <c r="HG36" s="1476"/>
      <c r="HH36" s="1476"/>
      <c r="HI36" s="1476"/>
      <c r="HJ36" s="1476"/>
      <c r="HK36" s="1476"/>
      <c r="HL36" s="1476"/>
      <c r="HM36" s="1476"/>
      <c r="HN36" s="1476"/>
      <c r="HO36" s="1476"/>
      <c r="HP36" s="1476"/>
      <c r="HQ36" s="1476"/>
      <c r="HR36" s="1476"/>
      <c r="HS36" s="1476"/>
      <c r="HT36" s="1476"/>
      <c r="HU36" s="1476"/>
      <c r="HV36" s="1476"/>
      <c r="HW36" s="1476"/>
      <c r="HX36" s="1476"/>
      <c r="HY36" s="1476"/>
      <c r="HZ36" s="1476"/>
      <c r="IA36" s="1476"/>
      <c r="IB36" s="1476"/>
      <c r="IC36" s="1476"/>
      <c r="ID36" s="1476"/>
      <c r="IE36" s="1476"/>
      <c r="IF36" s="1476"/>
      <c r="IG36" s="1476"/>
      <c r="IH36" s="1476"/>
      <c r="II36" s="1476"/>
      <c r="IJ36" s="1476"/>
      <c r="IK36" s="1476"/>
      <c r="IL36" s="1476"/>
      <c r="IM36" s="1476"/>
      <c r="IN36" s="1476"/>
      <c r="IO36" s="1476"/>
      <c r="IP36" s="1476"/>
      <c r="IQ36" s="1476"/>
      <c r="IR36" s="1476"/>
      <c r="IS36" s="1476"/>
      <c r="IT36" s="1476"/>
      <c r="IU36" s="1476"/>
    </row>
    <row r="37" spans="1:255" ht="12.95" customHeight="1">
      <c r="A37" s="1480"/>
      <c r="B37" s="1498">
        <v>16</v>
      </c>
      <c r="C37" s="1497"/>
      <c r="D37" s="1481" t="s">
        <v>2166</v>
      </c>
      <c r="E37" s="1502">
        <v>2</v>
      </c>
      <c r="F37" s="1503">
        <v>6</v>
      </c>
      <c r="G37" s="1503">
        <v>18</v>
      </c>
      <c r="H37" s="1503">
        <v>0</v>
      </c>
      <c r="I37" s="1503">
        <v>0</v>
      </c>
      <c r="J37" s="1504">
        <v>0</v>
      </c>
      <c r="K37" s="1505">
        <v>16</v>
      </c>
      <c r="L37" s="4149"/>
      <c r="M37" s="1476"/>
      <c r="N37" s="1476"/>
      <c r="O37" s="1476"/>
      <c r="P37" s="1476"/>
      <c r="Q37" s="1476"/>
      <c r="R37" s="1476"/>
      <c r="S37" s="1476"/>
      <c r="T37" s="1476"/>
      <c r="U37" s="1476"/>
      <c r="V37" s="1476"/>
      <c r="W37" s="1476"/>
      <c r="X37" s="1476"/>
      <c r="Y37" s="1476"/>
      <c r="Z37" s="1476"/>
      <c r="AA37" s="1476"/>
      <c r="AB37" s="1476"/>
      <c r="AC37" s="1476"/>
      <c r="AD37" s="1476"/>
      <c r="AE37" s="1476"/>
      <c r="AF37" s="1476"/>
      <c r="AG37" s="1476"/>
      <c r="AH37" s="1476"/>
      <c r="AI37" s="1476"/>
      <c r="AJ37" s="1476"/>
      <c r="AK37" s="1476"/>
      <c r="AL37" s="1476"/>
      <c r="AM37" s="1476"/>
      <c r="AN37" s="1476"/>
      <c r="AO37" s="1476"/>
      <c r="AP37" s="1476"/>
      <c r="AQ37" s="1476"/>
      <c r="AR37" s="1476"/>
      <c r="AS37" s="1476"/>
      <c r="AT37" s="1476"/>
      <c r="AU37" s="1476"/>
      <c r="AV37" s="1476"/>
      <c r="AW37" s="1476"/>
      <c r="AX37" s="1476"/>
      <c r="AY37" s="1476"/>
      <c r="AZ37" s="1476"/>
      <c r="BA37" s="1476"/>
      <c r="BB37" s="1476"/>
      <c r="BC37" s="1476"/>
      <c r="BD37" s="1476"/>
      <c r="BE37" s="1476"/>
      <c r="BF37" s="1476"/>
      <c r="BG37" s="1476"/>
      <c r="BH37" s="1476"/>
      <c r="BI37" s="1476"/>
      <c r="BJ37" s="1476"/>
      <c r="BK37" s="1476"/>
      <c r="BL37" s="1476"/>
      <c r="BM37" s="1476"/>
      <c r="BN37" s="1476"/>
      <c r="BO37" s="1476"/>
      <c r="BP37" s="1476"/>
      <c r="BQ37" s="1476"/>
      <c r="BR37" s="1476"/>
      <c r="BS37" s="1476"/>
      <c r="BT37" s="1476"/>
      <c r="BU37" s="1476"/>
      <c r="BV37" s="1476"/>
      <c r="BW37" s="1476"/>
      <c r="BX37" s="1476"/>
      <c r="BY37" s="1476"/>
      <c r="BZ37" s="1476"/>
      <c r="CA37" s="1476"/>
      <c r="CB37" s="1476"/>
      <c r="CC37" s="1476"/>
      <c r="CD37" s="1476"/>
      <c r="CE37" s="1476"/>
      <c r="CF37" s="1476"/>
      <c r="CG37" s="1476"/>
      <c r="CH37" s="1476"/>
      <c r="CI37" s="1476"/>
      <c r="CJ37" s="1476"/>
      <c r="CK37" s="1476"/>
      <c r="CL37" s="1476"/>
      <c r="CM37" s="1476"/>
      <c r="CN37" s="1476"/>
      <c r="CO37" s="1476"/>
      <c r="CP37" s="1476"/>
      <c r="CQ37" s="1476"/>
      <c r="CR37" s="1476"/>
      <c r="CS37" s="1476"/>
      <c r="CT37" s="1476"/>
      <c r="CU37" s="1476"/>
      <c r="CV37" s="1476"/>
      <c r="CW37" s="1476"/>
      <c r="CX37" s="1476"/>
      <c r="CY37" s="1476"/>
      <c r="CZ37" s="1476"/>
      <c r="DA37" s="1476"/>
      <c r="DB37" s="1476"/>
      <c r="DC37" s="1476"/>
      <c r="DD37" s="1476"/>
      <c r="DE37" s="1476"/>
      <c r="DF37" s="1476"/>
      <c r="DG37" s="1476"/>
      <c r="DH37" s="1476"/>
      <c r="DI37" s="1476"/>
      <c r="DJ37" s="1476"/>
      <c r="DK37" s="1476"/>
      <c r="DL37" s="1476"/>
      <c r="DM37" s="1476"/>
      <c r="DN37" s="1476"/>
      <c r="DO37" s="1476"/>
      <c r="DP37" s="1476"/>
      <c r="DQ37" s="1476"/>
      <c r="DR37" s="1476"/>
      <c r="DS37" s="1476"/>
      <c r="DT37" s="1476"/>
      <c r="DU37" s="1476"/>
      <c r="DV37" s="1476"/>
      <c r="DW37" s="1476"/>
      <c r="DX37" s="1476"/>
      <c r="DY37" s="1476"/>
      <c r="DZ37" s="1476"/>
      <c r="EA37" s="1476"/>
      <c r="EB37" s="1476"/>
      <c r="EC37" s="1476"/>
      <c r="ED37" s="1476"/>
      <c r="EE37" s="1476"/>
      <c r="EF37" s="1476"/>
      <c r="EG37" s="1476"/>
      <c r="EH37" s="1476"/>
      <c r="EI37" s="1476"/>
      <c r="EJ37" s="1476"/>
      <c r="EK37" s="1476"/>
      <c r="EL37" s="1476"/>
      <c r="EM37" s="1476"/>
      <c r="EN37" s="1476"/>
      <c r="EO37" s="1476"/>
      <c r="EP37" s="1476"/>
      <c r="EQ37" s="1476"/>
      <c r="ER37" s="1476"/>
      <c r="ES37" s="1476"/>
      <c r="ET37" s="1476"/>
      <c r="EU37" s="1476"/>
      <c r="EV37" s="1476"/>
      <c r="EW37" s="1476"/>
      <c r="EX37" s="1476"/>
      <c r="EY37" s="1476"/>
      <c r="EZ37" s="1476"/>
      <c r="FA37" s="1476"/>
      <c r="FB37" s="1476"/>
      <c r="FC37" s="1476"/>
      <c r="FD37" s="1476"/>
      <c r="FE37" s="1476"/>
      <c r="FF37" s="1476"/>
      <c r="FG37" s="1476"/>
      <c r="FH37" s="1476"/>
      <c r="FI37" s="1476"/>
      <c r="FJ37" s="1476"/>
      <c r="FK37" s="1476"/>
      <c r="FL37" s="1476"/>
      <c r="FM37" s="1476"/>
      <c r="FN37" s="1476"/>
      <c r="FO37" s="1476"/>
      <c r="FP37" s="1476"/>
      <c r="FQ37" s="1476"/>
      <c r="FR37" s="1476"/>
      <c r="FS37" s="1476"/>
      <c r="FT37" s="1476"/>
      <c r="FU37" s="1476"/>
      <c r="FV37" s="1476"/>
      <c r="FW37" s="1476"/>
      <c r="FX37" s="1476"/>
      <c r="FY37" s="1476"/>
      <c r="FZ37" s="1476"/>
      <c r="GA37" s="1476"/>
      <c r="GB37" s="1476"/>
      <c r="GC37" s="1476"/>
      <c r="GD37" s="1476"/>
      <c r="GE37" s="1476"/>
      <c r="GF37" s="1476"/>
      <c r="GG37" s="1476"/>
      <c r="GH37" s="1476"/>
      <c r="GI37" s="1476"/>
      <c r="GJ37" s="1476"/>
      <c r="GK37" s="1476"/>
      <c r="GL37" s="1476"/>
      <c r="GM37" s="1476"/>
      <c r="GN37" s="1476"/>
      <c r="GO37" s="1476"/>
      <c r="GP37" s="1476"/>
      <c r="GQ37" s="1476"/>
      <c r="GR37" s="1476"/>
      <c r="GS37" s="1476"/>
      <c r="GT37" s="1476"/>
      <c r="GU37" s="1476"/>
      <c r="GV37" s="1476"/>
      <c r="GW37" s="1476"/>
      <c r="GX37" s="1476"/>
      <c r="GY37" s="1476"/>
      <c r="GZ37" s="1476"/>
      <c r="HA37" s="1476"/>
      <c r="HB37" s="1476"/>
      <c r="HC37" s="1476"/>
      <c r="HD37" s="1476"/>
      <c r="HE37" s="1476"/>
      <c r="HF37" s="1476"/>
      <c r="HG37" s="1476"/>
      <c r="HH37" s="1476"/>
      <c r="HI37" s="1476"/>
      <c r="HJ37" s="1476"/>
      <c r="HK37" s="1476"/>
      <c r="HL37" s="1476"/>
      <c r="HM37" s="1476"/>
      <c r="HN37" s="1476"/>
      <c r="HO37" s="1476"/>
      <c r="HP37" s="1476"/>
      <c r="HQ37" s="1476"/>
      <c r="HR37" s="1476"/>
      <c r="HS37" s="1476"/>
      <c r="HT37" s="1476"/>
      <c r="HU37" s="1476"/>
      <c r="HV37" s="1476"/>
      <c r="HW37" s="1476"/>
      <c r="HX37" s="1476"/>
      <c r="HY37" s="1476"/>
      <c r="HZ37" s="1476"/>
      <c r="IA37" s="1476"/>
      <c r="IB37" s="1476"/>
      <c r="IC37" s="1476"/>
      <c r="ID37" s="1476"/>
      <c r="IE37" s="1476"/>
      <c r="IF37" s="1476"/>
      <c r="IG37" s="1476"/>
      <c r="IH37" s="1476"/>
      <c r="II37" s="1476"/>
      <c r="IJ37" s="1476"/>
      <c r="IK37" s="1476"/>
      <c r="IL37" s="1476"/>
      <c r="IM37" s="1476"/>
      <c r="IN37" s="1476"/>
      <c r="IO37" s="1476"/>
      <c r="IP37" s="1476"/>
      <c r="IQ37" s="1476"/>
      <c r="IR37" s="1476"/>
      <c r="IS37" s="1476"/>
      <c r="IT37" s="1476"/>
      <c r="IU37" s="1476"/>
    </row>
    <row r="38" spans="1:255" ht="12.95" customHeight="1">
      <c r="B38" s="1498">
        <v>17</v>
      </c>
      <c r="C38" s="1497"/>
      <c r="D38" s="1481" t="s">
        <v>2167</v>
      </c>
      <c r="E38" s="1502">
        <v>0</v>
      </c>
      <c r="F38" s="1503">
        <v>1</v>
      </c>
      <c r="G38" s="1503">
        <v>6</v>
      </c>
      <c r="H38" s="1503">
        <v>299</v>
      </c>
      <c r="I38" s="1503">
        <v>29</v>
      </c>
      <c r="J38" s="1504">
        <v>152</v>
      </c>
      <c r="K38" s="1505">
        <v>17</v>
      </c>
      <c r="L38" s="4149"/>
      <c r="M38" s="1476"/>
      <c r="N38" s="1476"/>
      <c r="O38" s="1476"/>
      <c r="P38" s="1476"/>
      <c r="Q38" s="1476"/>
      <c r="R38" s="1476"/>
      <c r="S38" s="1476"/>
      <c r="T38" s="1476"/>
      <c r="U38" s="1476"/>
      <c r="V38" s="1476"/>
      <c r="W38" s="1476"/>
      <c r="X38" s="1476"/>
      <c r="Y38" s="1476"/>
      <c r="Z38" s="1476"/>
      <c r="AA38" s="1476"/>
      <c r="AB38" s="1476"/>
      <c r="AC38" s="1476"/>
      <c r="AD38" s="1476"/>
      <c r="AE38" s="1476"/>
      <c r="AF38" s="1476"/>
      <c r="AG38" s="1476"/>
      <c r="AH38" s="1476"/>
      <c r="AI38" s="1476"/>
      <c r="AJ38" s="1476"/>
      <c r="AK38" s="1476"/>
      <c r="AL38" s="1476"/>
      <c r="AM38" s="1476"/>
      <c r="AN38" s="1476"/>
      <c r="AO38" s="1476"/>
      <c r="AP38" s="1476"/>
      <c r="AQ38" s="1476"/>
      <c r="AR38" s="1476"/>
      <c r="AS38" s="1476"/>
      <c r="AT38" s="1476"/>
      <c r="AU38" s="1476"/>
      <c r="AV38" s="1476"/>
      <c r="AW38" s="1476"/>
      <c r="AX38" s="1476"/>
      <c r="AY38" s="1476"/>
      <c r="AZ38" s="1476"/>
      <c r="BA38" s="1476"/>
      <c r="BB38" s="1476"/>
      <c r="BC38" s="1476"/>
      <c r="BD38" s="1476"/>
      <c r="BE38" s="1476"/>
      <c r="BF38" s="1476"/>
      <c r="BG38" s="1476"/>
      <c r="BH38" s="1476"/>
      <c r="BI38" s="1476"/>
      <c r="BJ38" s="1476"/>
      <c r="BK38" s="1476"/>
      <c r="BL38" s="1476"/>
      <c r="BM38" s="1476"/>
      <c r="BN38" s="1476"/>
      <c r="BO38" s="1476"/>
      <c r="BP38" s="1476"/>
      <c r="BQ38" s="1476"/>
      <c r="BR38" s="1476"/>
      <c r="BS38" s="1476"/>
      <c r="BT38" s="1476"/>
      <c r="BU38" s="1476"/>
      <c r="BV38" s="1476"/>
      <c r="BW38" s="1476"/>
      <c r="BX38" s="1476"/>
      <c r="BY38" s="1476"/>
      <c r="BZ38" s="1476"/>
      <c r="CA38" s="1476"/>
      <c r="CB38" s="1476"/>
      <c r="CC38" s="1476"/>
      <c r="CD38" s="1476"/>
      <c r="CE38" s="1476"/>
      <c r="CF38" s="1476"/>
      <c r="CG38" s="1476"/>
      <c r="CH38" s="1476"/>
      <c r="CI38" s="1476"/>
      <c r="CJ38" s="1476"/>
      <c r="CK38" s="1476"/>
      <c r="CL38" s="1476"/>
      <c r="CM38" s="1476"/>
      <c r="CN38" s="1476"/>
      <c r="CO38" s="1476"/>
      <c r="CP38" s="1476"/>
      <c r="CQ38" s="1476"/>
      <c r="CR38" s="1476"/>
      <c r="CS38" s="1476"/>
      <c r="CT38" s="1476"/>
      <c r="CU38" s="1476"/>
      <c r="CV38" s="1476"/>
      <c r="CW38" s="1476"/>
      <c r="CX38" s="1476"/>
      <c r="CY38" s="1476"/>
      <c r="CZ38" s="1476"/>
      <c r="DA38" s="1476"/>
      <c r="DB38" s="1476"/>
      <c r="DC38" s="1476"/>
      <c r="DD38" s="1476"/>
      <c r="DE38" s="1476"/>
      <c r="DF38" s="1476"/>
      <c r="DG38" s="1476"/>
      <c r="DH38" s="1476"/>
      <c r="DI38" s="1476"/>
      <c r="DJ38" s="1476"/>
      <c r="DK38" s="1476"/>
      <c r="DL38" s="1476"/>
      <c r="DM38" s="1476"/>
      <c r="DN38" s="1476"/>
      <c r="DO38" s="1476"/>
      <c r="DP38" s="1476"/>
      <c r="DQ38" s="1476"/>
      <c r="DR38" s="1476"/>
      <c r="DS38" s="1476"/>
      <c r="DT38" s="1476"/>
      <c r="DU38" s="1476"/>
      <c r="DV38" s="1476"/>
      <c r="DW38" s="1476"/>
      <c r="DX38" s="1476"/>
      <c r="DY38" s="1476"/>
      <c r="DZ38" s="1476"/>
      <c r="EA38" s="1476"/>
      <c r="EB38" s="1476"/>
      <c r="EC38" s="1476"/>
      <c r="ED38" s="1476"/>
      <c r="EE38" s="1476"/>
      <c r="EF38" s="1476"/>
      <c r="EG38" s="1476"/>
      <c r="EH38" s="1476"/>
      <c r="EI38" s="1476"/>
      <c r="EJ38" s="1476"/>
      <c r="EK38" s="1476"/>
      <c r="EL38" s="1476"/>
      <c r="EM38" s="1476"/>
      <c r="EN38" s="1476"/>
      <c r="EO38" s="1476"/>
      <c r="EP38" s="1476"/>
      <c r="EQ38" s="1476"/>
      <c r="ER38" s="1476"/>
      <c r="ES38" s="1476"/>
      <c r="ET38" s="1476"/>
      <c r="EU38" s="1476"/>
      <c r="EV38" s="1476"/>
      <c r="EW38" s="1476"/>
      <c r="EX38" s="1476"/>
      <c r="EY38" s="1476"/>
      <c r="EZ38" s="1476"/>
      <c r="FA38" s="1476"/>
      <c r="FB38" s="1476"/>
      <c r="FC38" s="1476"/>
      <c r="FD38" s="1476"/>
      <c r="FE38" s="1476"/>
      <c r="FF38" s="1476"/>
      <c r="FG38" s="1476"/>
      <c r="FH38" s="1476"/>
      <c r="FI38" s="1476"/>
      <c r="FJ38" s="1476"/>
      <c r="FK38" s="1476"/>
      <c r="FL38" s="1476"/>
      <c r="FM38" s="1476"/>
      <c r="FN38" s="1476"/>
      <c r="FO38" s="1476"/>
      <c r="FP38" s="1476"/>
      <c r="FQ38" s="1476"/>
      <c r="FR38" s="1476"/>
      <c r="FS38" s="1476"/>
      <c r="FT38" s="1476"/>
      <c r="FU38" s="1476"/>
      <c r="FV38" s="1476"/>
      <c r="FW38" s="1476"/>
      <c r="FX38" s="1476"/>
      <c r="FY38" s="1476"/>
      <c r="FZ38" s="1476"/>
      <c r="GA38" s="1476"/>
      <c r="GB38" s="1476"/>
      <c r="GC38" s="1476"/>
      <c r="GD38" s="1476"/>
      <c r="GE38" s="1476"/>
      <c r="GF38" s="1476"/>
      <c r="GG38" s="1476"/>
      <c r="GH38" s="1476"/>
      <c r="GI38" s="1476"/>
      <c r="GJ38" s="1476"/>
      <c r="GK38" s="1476"/>
      <c r="GL38" s="1476"/>
      <c r="GM38" s="1476"/>
      <c r="GN38" s="1476"/>
      <c r="GO38" s="1476"/>
      <c r="GP38" s="1476"/>
      <c r="GQ38" s="1476"/>
      <c r="GR38" s="1476"/>
      <c r="GS38" s="1476"/>
      <c r="GT38" s="1476"/>
      <c r="GU38" s="1476"/>
      <c r="GV38" s="1476"/>
      <c r="GW38" s="1476"/>
      <c r="GX38" s="1476"/>
      <c r="GY38" s="1476"/>
      <c r="GZ38" s="1476"/>
      <c r="HA38" s="1476"/>
      <c r="HB38" s="1476"/>
      <c r="HC38" s="1476"/>
      <c r="HD38" s="1476"/>
      <c r="HE38" s="1476"/>
      <c r="HF38" s="1476"/>
      <c r="HG38" s="1476"/>
      <c r="HH38" s="1476"/>
      <c r="HI38" s="1476"/>
      <c r="HJ38" s="1476"/>
      <c r="HK38" s="1476"/>
      <c r="HL38" s="1476"/>
      <c r="HM38" s="1476"/>
      <c r="HN38" s="1476"/>
      <c r="HO38" s="1476"/>
      <c r="HP38" s="1476"/>
      <c r="HQ38" s="1476"/>
      <c r="HR38" s="1476"/>
      <c r="HS38" s="1476"/>
      <c r="HT38" s="1476"/>
      <c r="HU38" s="1476"/>
      <c r="HV38" s="1476"/>
      <c r="HW38" s="1476"/>
      <c r="HX38" s="1476"/>
      <c r="HY38" s="1476"/>
      <c r="HZ38" s="1476"/>
      <c r="IA38" s="1476"/>
      <c r="IB38" s="1476"/>
      <c r="IC38" s="1476"/>
      <c r="ID38" s="1476"/>
      <c r="IE38" s="1476"/>
      <c r="IF38" s="1476"/>
      <c r="IG38" s="1476"/>
      <c r="IH38" s="1476"/>
      <c r="II38" s="1476"/>
      <c r="IJ38" s="1476"/>
      <c r="IK38" s="1476"/>
      <c r="IL38" s="1476"/>
      <c r="IM38" s="1476"/>
      <c r="IN38" s="1476"/>
      <c r="IO38" s="1476"/>
      <c r="IP38" s="1476"/>
      <c r="IQ38" s="1476"/>
      <c r="IR38" s="1476"/>
      <c r="IS38" s="1476"/>
      <c r="IT38" s="1476"/>
      <c r="IU38" s="1476"/>
    </row>
    <row r="39" spans="1:255" ht="12.95" customHeight="1">
      <c r="B39" s="1498">
        <v>18</v>
      </c>
      <c r="C39" s="1497"/>
      <c r="D39" s="1481" t="s">
        <v>2168</v>
      </c>
      <c r="E39" s="1502">
        <v>0</v>
      </c>
      <c r="F39" s="1503">
        <v>0</v>
      </c>
      <c r="G39" s="1503">
        <v>496</v>
      </c>
      <c r="H39" s="1503">
        <v>27232</v>
      </c>
      <c r="I39" s="1503">
        <v>0</v>
      </c>
      <c r="J39" s="1507">
        <v>3572</v>
      </c>
      <c r="K39" s="1505">
        <v>18</v>
      </c>
      <c r="L39" s="4149"/>
      <c r="M39" s="1476"/>
      <c r="N39" s="1476"/>
      <c r="O39" s="1476"/>
      <c r="P39" s="1476"/>
      <c r="Q39" s="1476"/>
      <c r="R39" s="1476"/>
      <c r="S39" s="1476"/>
      <c r="T39" s="1476"/>
      <c r="U39" s="1476"/>
      <c r="V39" s="1476"/>
      <c r="W39" s="1476"/>
      <c r="X39" s="1476"/>
      <c r="Y39" s="1476"/>
      <c r="Z39" s="1476"/>
      <c r="AA39" s="1476"/>
      <c r="AB39" s="1476"/>
      <c r="AC39" s="1476"/>
      <c r="AD39" s="1476"/>
      <c r="AE39" s="1476"/>
      <c r="AF39" s="1476"/>
      <c r="AG39" s="1476"/>
      <c r="AH39" s="1476"/>
      <c r="AI39" s="1476"/>
      <c r="AJ39" s="1476"/>
      <c r="AK39" s="1476"/>
      <c r="AL39" s="1476"/>
      <c r="AM39" s="1476"/>
      <c r="AN39" s="1476"/>
      <c r="AO39" s="1476"/>
      <c r="AP39" s="1476"/>
      <c r="AQ39" s="1476"/>
      <c r="AR39" s="1476"/>
      <c r="AS39" s="1476"/>
      <c r="AT39" s="1476"/>
      <c r="AU39" s="1476"/>
      <c r="AV39" s="1476"/>
      <c r="AW39" s="1476"/>
      <c r="AX39" s="1476"/>
      <c r="AY39" s="1476"/>
      <c r="AZ39" s="1476"/>
      <c r="BA39" s="1476"/>
      <c r="BB39" s="1476"/>
      <c r="BC39" s="1476"/>
      <c r="BD39" s="1476"/>
      <c r="BE39" s="1476"/>
      <c r="BF39" s="1476"/>
      <c r="BG39" s="1476"/>
      <c r="BH39" s="1476"/>
      <c r="BI39" s="1476"/>
      <c r="BJ39" s="1476"/>
      <c r="BK39" s="1476"/>
      <c r="BL39" s="1476"/>
      <c r="BM39" s="1476"/>
      <c r="BN39" s="1476"/>
      <c r="BO39" s="1476"/>
      <c r="BP39" s="1476"/>
      <c r="BQ39" s="1476"/>
      <c r="BR39" s="1476"/>
      <c r="BS39" s="1476"/>
      <c r="BT39" s="1476"/>
      <c r="BU39" s="1476"/>
      <c r="BV39" s="1476"/>
      <c r="BW39" s="1476"/>
      <c r="BX39" s="1476"/>
      <c r="BY39" s="1476"/>
      <c r="BZ39" s="1476"/>
      <c r="CA39" s="1476"/>
      <c r="CB39" s="1476"/>
      <c r="CC39" s="1476"/>
      <c r="CD39" s="1476"/>
      <c r="CE39" s="1476"/>
      <c r="CF39" s="1476"/>
      <c r="CG39" s="1476"/>
      <c r="CH39" s="1476"/>
      <c r="CI39" s="1476"/>
      <c r="CJ39" s="1476"/>
      <c r="CK39" s="1476"/>
      <c r="CL39" s="1476"/>
      <c r="CM39" s="1476"/>
      <c r="CN39" s="1476"/>
      <c r="CO39" s="1476"/>
      <c r="CP39" s="1476"/>
      <c r="CQ39" s="1476"/>
      <c r="CR39" s="1476"/>
      <c r="CS39" s="1476"/>
      <c r="CT39" s="1476"/>
      <c r="CU39" s="1476"/>
      <c r="CV39" s="1476"/>
      <c r="CW39" s="1476"/>
      <c r="CX39" s="1476"/>
      <c r="CY39" s="1476"/>
      <c r="CZ39" s="1476"/>
      <c r="DA39" s="1476"/>
      <c r="DB39" s="1476"/>
      <c r="DC39" s="1476"/>
      <c r="DD39" s="1476"/>
      <c r="DE39" s="1476"/>
      <c r="DF39" s="1476"/>
      <c r="DG39" s="1476"/>
      <c r="DH39" s="1476"/>
      <c r="DI39" s="1476"/>
      <c r="DJ39" s="1476"/>
      <c r="DK39" s="1476"/>
      <c r="DL39" s="1476"/>
      <c r="DM39" s="1476"/>
      <c r="DN39" s="1476"/>
      <c r="DO39" s="1476"/>
      <c r="DP39" s="1476"/>
      <c r="DQ39" s="1476"/>
      <c r="DR39" s="1476"/>
      <c r="DS39" s="1476"/>
      <c r="DT39" s="1476"/>
      <c r="DU39" s="1476"/>
      <c r="DV39" s="1476"/>
      <c r="DW39" s="1476"/>
      <c r="DX39" s="1476"/>
      <c r="DY39" s="1476"/>
      <c r="DZ39" s="1476"/>
      <c r="EA39" s="1476"/>
      <c r="EB39" s="1476"/>
      <c r="EC39" s="1476"/>
      <c r="ED39" s="1476"/>
      <c r="EE39" s="1476"/>
      <c r="EF39" s="1476"/>
      <c r="EG39" s="1476"/>
      <c r="EH39" s="1476"/>
      <c r="EI39" s="1476"/>
      <c r="EJ39" s="1476"/>
      <c r="EK39" s="1476"/>
      <c r="EL39" s="1476"/>
      <c r="EM39" s="1476"/>
      <c r="EN39" s="1476"/>
      <c r="EO39" s="1476"/>
      <c r="EP39" s="1476"/>
      <c r="EQ39" s="1476"/>
      <c r="ER39" s="1476"/>
      <c r="ES39" s="1476"/>
      <c r="ET39" s="1476"/>
      <c r="EU39" s="1476"/>
      <c r="EV39" s="1476"/>
      <c r="EW39" s="1476"/>
      <c r="EX39" s="1476"/>
      <c r="EY39" s="1476"/>
      <c r="EZ39" s="1476"/>
      <c r="FA39" s="1476"/>
      <c r="FB39" s="1476"/>
      <c r="FC39" s="1476"/>
      <c r="FD39" s="1476"/>
      <c r="FE39" s="1476"/>
      <c r="FF39" s="1476"/>
      <c r="FG39" s="1476"/>
      <c r="FH39" s="1476"/>
      <c r="FI39" s="1476"/>
      <c r="FJ39" s="1476"/>
      <c r="FK39" s="1476"/>
      <c r="FL39" s="1476"/>
      <c r="FM39" s="1476"/>
      <c r="FN39" s="1476"/>
      <c r="FO39" s="1476"/>
      <c r="FP39" s="1476"/>
      <c r="FQ39" s="1476"/>
      <c r="FR39" s="1476"/>
      <c r="FS39" s="1476"/>
      <c r="FT39" s="1476"/>
      <c r="FU39" s="1476"/>
      <c r="FV39" s="1476"/>
      <c r="FW39" s="1476"/>
      <c r="FX39" s="1476"/>
      <c r="FY39" s="1476"/>
      <c r="FZ39" s="1476"/>
      <c r="GA39" s="1476"/>
      <c r="GB39" s="1476"/>
      <c r="GC39" s="1476"/>
      <c r="GD39" s="1476"/>
      <c r="GE39" s="1476"/>
      <c r="GF39" s="1476"/>
      <c r="GG39" s="1476"/>
      <c r="GH39" s="1476"/>
      <c r="GI39" s="1476"/>
      <c r="GJ39" s="1476"/>
      <c r="GK39" s="1476"/>
      <c r="GL39" s="1476"/>
      <c r="GM39" s="1476"/>
      <c r="GN39" s="1476"/>
      <c r="GO39" s="1476"/>
      <c r="GP39" s="1476"/>
      <c r="GQ39" s="1476"/>
      <c r="GR39" s="1476"/>
      <c r="GS39" s="1476"/>
      <c r="GT39" s="1476"/>
      <c r="GU39" s="1476"/>
      <c r="GV39" s="1476"/>
      <c r="GW39" s="1476"/>
      <c r="GX39" s="1476"/>
      <c r="GY39" s="1476"/>
      <c r="GZ39" s="1476"/>
      <c r="HA39" s="1476"/>
      <c r="HB39" s="1476"/>
      <c r="HC39" s="1476"/>
      <c r="HD39" s="1476"/>
      <c r="HE39" s="1476"/>
      <c r="HF39" s="1476"/>
      <c r="HG39" s="1476"/>
      <c r="HH39" s="1476"/>
      <c r="HI39" s="1476"/>
      <c r="HJ39" s="1476"/>
      <c r="HK39" s="1476"/>
      <c r="HL39" s="1476"/>
      <c r="HM39" s="1476"/>
      <c r="HN39" s="1476"/>
      <c r="HO39" s="1476"/>
      <c r="HP39" s="1476"/>
      <c r="HQ39" s="1476"/>
      <c r="HR39" s="1476"/>
      <c r="HS39" s="1476"/>
      <c r="HT39" s="1476"/>
      <c r="HU39" s="1476"/>
      <c r="HV39" s="1476"/>
      <c r="HW39" s="1476"/>
      <c r="HX39" s="1476"/>
      <c r="HY39" s="1476"/>
      <c r="HZ39" s="1476"/>
      <c r="IA39" s="1476"/>
      <c r="IB39" s="1476"/>
      <c r="IC39" s="1476"/>
      <c r="ID39" s="1476"/>
      <c r="IE39" s="1476"/>
      <c r="IF39" s="1476"/>
      <c r="IG39" s="1476"/>
      <c r="IH39" s="1476"/>
      <c r="II39" s="1476"/>
      <c r="IJ39" s="1476"/>
      <c r="IK39" s="1476"/>
      <c r="IL39" s="1476"/>
      <c r="IM39" s="1476"/>
      <c r="IN39" s="1476"/>
      <c r="IO39" s="1476"/>
      <c r="IP39" s="1476"/>
      <c r="IQ39" s="1476"/>
      <c r="IR39" s="1476"/>
      <c r="IS39" s="1476"/>
      <c r="IT39" s="1476"/>
      <c r="IU39" s="1476"/>
    </row>
    <row r="40" spans="1:255" ht="12.95" customHeight="1">
      <c r="B40" s="1498">
        <v>19</v>
      </c>
      <c r="C40" s="1497"/>
      <c r="D40" s="1481" t="s">
        <v>2169</v>
      </c>
      <c r="E40" s="3243">
        <f t="shared" ref="E40:J40" si="0">SUM(E22:E39)</f>
        <v>2</v>
      </c>
      <c r="F40" s="1503">
        <f t="shared" si="0"/>
        <v>25722</v>
      </c>
      <c r="G40" s="1503">
        <f t="shared" si="0"/>
        <v>58464</v>
      </c>
      <c r="H40" s="1503">
        <f t="shared" si="0"/>
        <v>321659</v>
      </c>
      <c r="I40" s="1503">
        <f t="shared" si="0"/>
        <v>33453</v>
      </c>
      <c r="J40" s="1514">
        <f t="shared" si="0"/>
        <v>101685</v>
      </c>
      <c r="K40" s="1505">
        <v>19</v>
      </c>
      <c r="L40" s="4149"/>
      <c r="M40" s="1476"/>
      <c r="N40" s="1476"/>
      <c r="O40" s="1476"/>
      <c r="P40" s="1476"/>
      <c r="Q40" s="1476"/>
      <c r="R40" s="1476"/>
      <c r="S40" s="1476"/>
      <c r="T40" s="1476"/>
      <c r="U40" s="1476"/>
      <c r="V40" s="1476"/>
      <c r="W40" s="1476"/>
      <c r="X40" s="1476"/>
      <c r="Y40" s="1476"/>
      <c r="Z40" s="1476"/>
      <c r="AA40" s="1476"/>
      <c r="AB40" s="1476"/>
      <c r="AC40" s="1476"/>
      <c r="AD40" s="1476"/>
      <c r="AE40" s="1476"/>
      <c r="AF40" s="1476"/>
      <c r="AG40" s="1476"/>
      <c r="AH40" s="1476"/>
      <c r="AI40" s="1476"/>
      <c r="AJ40" s="1476"/>
      <c r="AK40" s="1476"/>
      <c r="AL40" s="1476"/>
      <c r="AM40" s="1476"/>
      <c r="AN40" s="1476"/>
      <c r="AO40" s="1476"/>
      <c r="AP40" s="1476"/>
      <c r="AQ40" s="1476"/>
      <c r="AR40" s="1476"/>
      <c r="AS40" s="1476"/>
      <c r="AT40" s="1476"/>
      <c r="AU40" s="1476"/>
      <c r="AV40" s="1476"/>
      <c r="AW40" s="1476"/>
      <c r="AX40" s="1476"/>
      <c r="AY40" s="1476"/>
      <c r="AZ40" s="1476"/>
      <c r="BA40" s="1476"/>
      <c r="BB40" s="1476"/>
      <c r="BC40" s="1476"/>
      <c r="BD40" s="1476"/>
      <c r="BE40" s="1476"/>
      <c r="BF40" s="1476"/>
      <c r="BG40" s="1476"/>
      <c r="BH40" s="1476"/>
      <c r="BI40" s="1476"/>
      <c r="BJ40" s="1476"/>
      <c r="BK40" s="1476"/>
      <c r="BL40" s="1476"/>
      <c r="BM40" s="1476"/>
      <c r="BN40" s="1476"/>
      <c r="BO40" s="1476"/>
      <c r="BP40" s="1476"/>
      <c r="BQ40" s="1476"/>
      <c r="BR40" s="1476"/>
      <c r="BS40" s="1476"/>
      <c r="BT40" s="1476"/>
      <c r="BU40" s="1476"/>
      <c r="BV40" s="1476"/>
      <c r="BW40" s="1476"/>
      <c r="BX40" s="1476"/>
      <c r="BY40" s="1476"/>
      <c r="BZ40" s="1476"/>
      <c r="CA40" s="1476"/>
      <c r="CB40" s="1476"/>
      <c r="CC40" s="1476"/>
      <c r="CD40" s="1476"/>
      <c r="CE40" s="1476"/>
      <c r="CF40" s="1476"/>
      <c r="CG40" s="1476"/>
      <c r="CH40" s="1476"/>
      <c r="CI40" s="1476"/>
      <c r="CJ40" s="1476"/>
      <c r="CK40" s="1476"/>
      <c r="CL40" s="1476"/>
      <c r="CM40" s="1476"/>
      <c r="CN40" s="1476"/>
      <c r="CO40" s="1476"/>
      <c r="CP40" s="1476"/>
      <c r="CQ40" s="1476"/>
      <c r="CR40" s="1476"/>
      <c r="CS40" s="1476"/>
      <c r="CT40" s="1476"/>
      <c r="CU40" s="1476"/>
      <c r="CV40" s="1476"/>
      <c r="CW40" s="1476"/>
      <c r="CX40" s="1476"/>
      <c r="CY40" s="1476"/>
      <c r="CZ40" s="1476"/>
      <c r="DA40" s="1476"/>
      <c r="DB40" s="1476"/>
      <c r="DC40" s="1476"/>
      <c r="DD40" s="1476"/>
      <c r="DE40" s="1476"/>
      <c r="DF40" s="1476"/>
      <c r="DG40" s="1476"/>
      <c r="DH40" s="1476"/>
      <c r="DI40" s="1476"/>
      <c r="DJ40" s="1476"/>
      <c r="DK40" s="1476"/>
      <c r="DL40" s="1476"/>
      <c r="DM40" s="1476"/>
      <c r="DN40" s="1476"/>
      <c r="DO40" s="1476"/>
      <c r="DP40" s="1476"/>
      <c r="DQ40" s="1476"/>
      <c r="DR40" s="1476"/>
      <c r="DS40" s="1476"/>
      <c r="DT40" s="1476"/>
      <c r="DU40" s="1476"/>
      <c r="DV40" s="1476"/>
      <c r="DW40" s="1476"/>
      <c r="DX40" s="1476"/>
      <c r="DY40" s="1476"/>
      <c r="DZ40" s="1476"/>
      <c r="EA40" s="1476"/>
      <c r="EB40" s="1476"/>
      <c r="EC40" s="1476"/>
      <c r="ED40" s="1476"/>
      <c r="EE40" s="1476"/>
      <c r="EF40" s="1476"/>
      <c r="EG40" s="1476"/>
      <c r="EH40" s="1476"/>
      <c r="EI40" s="1476"/>
      <c r="EJ40" s="1476"/>
      <c r="EK40" s="1476"/>
      <c r="EL40" s="1476"/>
      <c r="EM40" s="1476"/>
      <c r="EN40" s="1476"/>
      <c r="EO40" s="1476"/>
      <c r="EP40" s="1476"/>
      <c r="EQ40" s="1476"/>
      <c r="ER40" s="1476"/>
      <c r="ES40" s="1476"/>
      <c r="ET40" s="1476"/>
      <c r="EU40" s="1476"/>
      <c r="EV40" s="1476"/>
      <c r="EW40" s="1476"/>
      <c r="EX40" s="1476"/>
      <c r="EY40" s="1476"/>
      <c r="EZ40" s="1476"/>
      <c r="FA40" s="1476"/>
      <c r="FB40" s="1476"/>
      <c r="FC40" s="1476"/>
      <c r="FD40" s="1476"/>
      <c r="FE40" s="1476"/>
      <c r="FF40" s="1476"/>
      <c r="FG40" s="1476"/>
      <c r="FH40" s="1476"/>
      <c r="FI40" s="1476"/>
      <c r="FJ40" s="1476"/>
      <c r="FK40" s="1476"/>
      <c r="FL40" s="1476"/>
      <c r="FM40" s="1476"/>
      <c r="FN40" s="1476"/>
      <c r="FO40" s="1476"/>
      <c r="FP40" s="1476"/>
      <c r="FQ40" s="1476"/>
      <c r="FR40" s="1476"/>
      <c r="FS40" s="1476"/>
      <c r="FT40" s="1476"/>
      <c r="FU40" s="1476"/>
      <c r="FV40" s="1476"/>
      <c r="FW40" s="1476"/>
      <c r="FX40" s="1476"/>
      <c r="FY40" s="1476"/>
      <c r="FZ40" s="1476"/>
      <c r="GA40" s="1476"/>
      <c r="GB40" s="1476"/>
      <c r="GC40" s="1476"/>
      <c r="GD40" s="1476"/>
      <c r="GE40" s="1476"/>
      <c r="GF40" s="1476"/>
      <c r="GG40" s="1476"/>
      <c r="GH40" s="1476"/>
      <c r="GI40" s="1476"/>
      <c r="GJ40" s="1476"/>
      <c r="GK40" s="1476"/>
      <c r="GL40" s="1476"/>
      <c r="GM40" s="1476"/>
      <c r="GN40" s="1476"/>
      <c r="GO40" s="1476"/>
      <c r="GP40" s="1476"/>
      <c r="GQ40" s="1476"/>
      <c r="GR40" s="1476"/>
      <c r="GS40" s="1476"/>
      <c r="GT40" s="1476"/>
      <c r="GU40" s="1476"/>
      <c r="GV40" s="1476"/>
      <c r="GW40" s="1476"/>
      <c r="GX40" s="1476"/>
      <c r="GY40" s="1476"/>
      <c r="GZ40" s="1476"/>
      <c r="HA40" s="1476"/>
      <c r="HB40" s="1476"/>
      <c r="HC40" s="1476"/>
      <c r="HD40" s="1476"/>
      <c r="HE40" s="1476"/>
      <c r="HF40" s="1476"/>
      <c r="HG40" s="1476"/>
      <c r="HH40" s="1476"/>
      <c r="HI40" s="1476"/>
      <c r="HJ40" s="1476"/>
      <c r="HK40" s="1476"/>
      <c r="HL40" s="1476"/>
      <c r="HM40" s="1476"/>
      <c r="HN40" s="1476"/>
      <c r="HO40" s="1476"/>
      <c r="HP40" s="1476"/>
      <c r="HQ40" s="1476"/>
      <c r="HR40" s="1476"/>
      <c r="HS40" s="1476"/>
      <c r="HT40" s="1476"/>
      <c r="HU40" s="1476"/>
      <c r="HV40" s="1476"/>
      <c r="HW40" s="1476"/>
      <c r="HX40" s="1476"/>
      <c r="HY40" s="1476"/>
      <c r="HZ40" s="1476"/>
      <c r="IA40" s="1476"/>
      <c r="IB40" s="1476"/>
      <c r="IC40" s="1476"/>
      <c r="ID40" s="1476"/>
      <c r="IE40" s="1476"/>
      <c r="IF40" s="1476"/>
      <c r="IG40" s="1476"/>
      <c r="IH40" s="1476"/>
      <c r="II40" s="1476"/>
      <c r="IJ40" s="1476"/>
      <c r="IK40" s="1476"/>
      <c r="IL40" s="1476"/>
      <c r="IM40" s="1476"/>
      <c r="IN40" s="1476"/>
      <c r="IO40" s="1476"/>
      <c r="IP40" s="1476"/>
      <c r="IQ40" s="1476"/>
      <c r="IR40" s="1476"/>
      <c r="IS40" s="1476"/>
      <c r="IT40" s="1476"/>
      <c r="IU40" s="1476"/>
    </row>
    <row r="41" spans="1:255" ht="12.95" customHeight="1">
      <c r="B41" s="1490"/>
      <c r="C41" s="1490"/>
      <c r="D41" s="1479" t="s">
        <v>2170</v>
      </c>
      <c r="E41" s="1508"/>
      <c r="F41" s="1509"/>
      <c r="G41" s="1509"/>
      <c r="H41" s="1509"/>
      <c r="I41" s="1510"/>
      <c r="J41" s="1511"/>
      <c r="K41" s="1478"/>
      <c r="L41" s="4149"/>
      <c r="M41" s="1476"/>
      <c r="N41" s="1476"/>
      <c r="O41" s="1476"/>
      <c r="P41" s="1476"/>
      <c r="Q41" s="1476"/>
      <c r="R41" s="1476"/>
      <c r="S41" s="1476"/>
      <c r="T41" s="1476"/>
      <c r="U41" s="1476"/>
      <c r="V41" s="1476"/>
      <c r="W41" s="1476"/>
      <c r="X41" s="1476"/>
      <c r="Y41" s="1476"/>
      <c r="Z41" s="1476"/>
      <c r="AA41" s="1476"/>
      <c r="AB41" s="1476"/>
      <c r="AC41" s="1476"/>
      <c r="AD41" s="1476"/>
      <c r="AE41" s="1476"/>
      <c r="AF41" s="1476"/>
      <c r="AG41" s="1476"/>
      <c r="AH41" s="1476"/>
      <c r="AI41" s="1476"/>
      <c r="AJ41" s="1476"/>
      <c r="AK41" s="1476"/>
      <c r="AL41" s="1476"/>
      <c r="AM41" s="1476"/>
      <c r="AN41" s="1476"/>
      <c r="AO41" s="1476"/>
      <c r="AP41" s="1476"/>
      <c r="AQ41" s="1476"/>
      <c r="AR41" s="1476"/>
      <c r="AS41" s="1476"/>
      <c r="AT41" s="1476"/>
      <c r="AU41" s="1476"/>
      <c r="AV41" s="1476"/>
      <c r="AW41" s="1476"/>
      <c r="AX41" s="1476"/>
      <c r="AY41" s="1476"/>
      <c r="AZ41" s="1476"/>
      <c r="BA41" s="1476"/>
      <c r="BB41" s="1476"/>
      <c r="BC41" s="1476"/>
      <c r="BD41" s="1476"/>
      <c r="BE41" s="1476"/>
      <c r="BF41" s="1476"/>
      <c r="BG41" s="1476"/>
      <c r="BH41" s="1476"/>
      <c r="BI41" s="1476"/>
      <c r="BJ41" s="1476"/>
      <c r="BK41" s="1476"/>
      <c r="BL41" s="1476"/>
      <c r="BM41" s="1476"/>
      <c r="BN41" s="1476"/>
      <c r="BO41" s="1476"/>
      <c r="BP41" s="1476"/>
      <c r="BQ41" s="1476"/>
      <c r="BR41" s="1476"/>
      <c r="BS41" s="1476"/>
      <c r="BT41" s="1476"/>
      <c r="BU41" s="1476"/>
      <c r="BV41" s="1476"/>
      <c r="BW41" s="1476"/>
      <c r="BX41" s="1476"/>
      <c r="BY41" s="1476"/>
      <c r="BZ41" s="1476"/>
      <c r="CA41" s="1476"/>
      <c r="CB41" s="1476"/>
      <c r="CC41" s="1476"/>
      <c r="CD41" s="1476"/>
      <c r="CE41" s="1476"/>
      <c r="CF41" s="1476"/>
      <c r="CG41" s="1476"/>
      <c r="CH41" s="1476"/>
      <c r="CI41" s="1476"/>
      <c r="CJ41" s="1476"/>
      <c r="CK41" s="1476"/>
      <c r="CL41" s="1476"/>
      <c r="CM41" s="1476"/>
      <c r="CN41" s="1476"/>
      <c r="CO41" s="1476"/>
      <c r="CP41" s="1476"/>
      <c r="CQ41" s="1476"/>
      <c r="CR41" s="1476"/>
      <c r="CS41" s="1476"/>
      <c r="CT41" s="1476"/>
      <c r="CU41" s="1476"/>
      <c r="CV41" s="1476"/>
      <c r="CW41" s="1476"/>
      <c r="CX41" s="1476"/>
      <c r="CY41" s="1476"/>
      <c r="CZ41" s="1476"/>
      <c r="DA41" s="1476"/>
      <c r="DB41" s="1476"/>
      <c r="DC41" s="1476"/>
      <c r="DD41" s="1476"/>
      <c r="DE41" s="1476"/>
      <c r="DF41" s="1476"/>
      <c r="DG41" s="1476"/>
      <c r="DH41" s="1476"/>
      <c r="DI41" s="1476"/>
      <c r="DJ41" s="1476"/>
      <c r="DK41" s="1476"/>
      <c r="DL41" s="1476"/>
      <c r="DM41" s="1476"/>
      <c r="DN41" s="1476"/>
      <c r="DO41" s="1476"/>
      <c r="DP41" s="1476"/>
      <c r="DQ41" s="1476"/>
      <c r="DR41" s="1476"/>
      <c r="DS41" s="1476"/>
      <c r="DT41" s="1476"/>
      <c r="DU41" s="1476"/>
      <c r="DV41" s="1476"/>
      <c r="DW41" s="1476"/>
      <c r="DX41" s="1476"/>
      <c r="DY41" s="1476"/>
      <c r="DZ41" s="1476"/>
      <c r="EA41" s="1476"/>
      <c r="EB41" s="1476"/>
      <c r="EC41" s="1476"/>
      <c r="ED41" s="1476"/>
      <c r="EE41" s="1476"/>
      <c r="EF41" s="1476"/>
      <c r="EG41" s="1476"/>
      <c r="EH41" s="1476"/>
      <c r="EI41" s="1476"/>
      <c r="EJ41" s="1476"/>
      <c r="EK41" s="1476"/>
      <c r="EL41" s="1476"/>
      <c r="EM41" s="1476"/>
      <c r="EN41" s="1476"/>
      <c r="EO41" s="1476"/>
      <c r="EP41" s="1476"/>
      <c r="EQ41" s="1476"/>
      <c r="ER41" s="1476"/>
      <c r="ES41" s="1476"/>
      <c r="ET41" s="1476"/>
      <c r="EU41" s="1476"/>
      <c r="EV41" s="1476"/>
      <c r="EW41" s="1476"/>
      <c r="EX41" s="1476"/>
      <c r="EY41" s="1476"/>
      <c r="EZ41" s="1476"/>
      <c r="FA41" s="1476"/>
      <c r="FB41" s="1476"/>
      <c r="FC41" s="1476"/>
      <c r="FD41" s="1476"/>
      <c r="FE41" s="1476"/>
      <c r="FF41" s="1476"/>
      <c r="FG41" s="1476"/>
      <c r="FH41" s="1476"/>
      <c r="FI41" s="1476"/>
      <c r="FJ41" s="1476"/>
      <c r="FK41" s="1476"/>
      <c r="FL41" s="1476"/>
      <c r="FM41" s="1476"/>
      <c r="FN41" s="1476"/>
      <c r="FO41" s="1476"/>
      <c r="FP41" s="1476"/>
      <c r="FQ41" s="1476"/>
      <c r="FR41" s="1476"/>
      <c r="FS41" s="1476"/>
      <c r="FT41" s="1476"/>
      <c r="FU41" s="1476"/>
      <c r="FV41" s="1476"/>
      <c r="FW41" s="1476"/>
      <c r="FX41" s="1476"/>
      <c r="FY41" s="1476"/>
      <c r="FZ41" s="1476"/>
      <c r="GA41" s="1476"/>
      <c r="GB41" s="1476"/>
      <c r="GC41" s="1476"/>
      <c r="GD41" s="1476"/>
      <c r="GE41" s="1476"/>
      <c r="GF41" s="1476"/>
      <c r="GG41" s="1476"/>
      <c r="GH41" s="1476"/>
      <c r="GI41" s="1476"/>
      <c r="GJ41" s="1476"/>
      <c r="GK41" s="1476"/>
      <c r="GL41" s="1476"/>
      <c r="GM41" s="1476"/>
      <c r="GN41" s="1476"/>
      <c r="GO41" s="1476"/>
      <c r="GP41" s="1476"/>
      <c r="GQ41" s="1476"/>
      <c r="GR41" s="1476"/>
      <c r="GS41" s="1476"/>
      <c r="GT41" s="1476"/>
      <c r="GU41" s="1476"/>
      <c r="GV41" s="1476"/>
      <c r="GW41" s="1476"/>
      <c r="GX41" s="1476"/>
      <c r="GY41" s="1476"/>
      <c r="GZ41" s="1476"/>
      <c r="HA41" s="1476"/>
      <c r="HB41" s="1476"/>
      <c r="HC41" s="1476"/>
      <c r="HD41" s="1476"/>
      <c r="HE41" s="1476"/>
      <c r="HF41" s="1476"/>
      <c r="HG41" s="1476"/>
      <c r="HH41" s="1476"/>
      <c r="HI41" s="1476"/>
      <c r="HJ41" s="1476"/>
      <c r="HK41" s="1476"/>
      <c r="HL41" s="1476"/>
      <c r="HM41" s="1476"/>
      <c r="HN41" s="1476"/>
      <c r="HO41" s="1476"/>
      <c r="HP41" s="1476"/>
      <c r="HQ41" s="1476"/>
      <c r="HR41" s="1476"/>
      <c r="HS41" s="1476"/>
      <c r="HT41" s="1476"/>
      <c r="HU41" s="1476"/>
      <c r="HV41" s="1476"/>
      <c r="HW41" s="1476"/>
      <c r="HX41" s="1476"/>
      <c r="HY41" s="1476"/>
      <c r="HZ41" s="1476"/>
      <c r="IA41" s="1476"/>
      <c r="IB41" s="1476"/>
      <c r="IC41" s="1476"/>
      <c r="ID41" s="1476"/>
      <c r="IE41" s="1476"/>
      <c r="IF41" s="1476"/>
      <c r="IG41" s="1476"/>
      <c r="IH41" s="1476"/>
      <c r="II41" s="1476"/>
      <c r="IJ41" s="1476"/>
      <c r="IK41" s="1476"/>
      <c r="IL41" s="1476"/>
      <c r="IM41" s="1476"/>
      <c r="IN41" s="1476"/>
      <c r="IO41" s="1476"/>
      <c r="IP41" s="1476"/>
      <c r="IQ41" s="1476"/>
      <c r="IR41" s="1476"/>
      <c r="IS41" s="1476"/>
      <c r="IT41" s="1476"/>
      <c r="IU41" s="1476"/>
    </row>
    <row r="42" spans="1:255" ht="12.95" customHeight="1">
      <c r="B42" s="1498" t="s">
        <v>41</v>
      </c>
      <c r="C42" s="1497"/>
      <c r="D42" s="1481" t="s">
        <v>2171</v>
      </c>
      <c r="E42" s="1502"/>
      <c r="F42" s="1503"/>
      <c r="G42" s="1503"/>
      <c r="H42" s="1503"/>
      <c r="I42" s="1512"/>
      <c r="J42" s="1513"/>
      <c r="K42" s="1505" t="s">
        <v>41</v>
      </c>
      <c r="L42" s="4149"/>
      <c r="M42" s="1476"/>
      <c r="N42" s="1476"/>
      <c r="O42" s="1476"/>
      <c r="P42" s="1476"/>
      <c r="Q42" s="1476"/>
      <c r="R42" s="1476"/>
      <c r="S42" s="1476"/>
      <c r="T42" s="1476"/>
      <c r="U42" s="1476"/>
      <c r="V42" s="1476"/>
      <c r="W42" s="1476"/>
      <c r="X42" s="1476"/>
      <c r="Y42" s="1476"/>
      <c r="Z42" s="1476"/>
      <c r="AA42" s="1476"/>
      <c r="AB42" s="1476"/>
      <c r="AC42" s="1476"/>
      <c r="AD42" s="1476"/>
      <c r="AE42" s="1476"/>
      <c r="AF42" s="1476"/>
      <c r="AG42" s="1476"/>
      <c r="AH42" s="1476"/>
      <c r="AI42" s="1476"/>
      <c r="AJ42" s="1476"/>
      <c r="AK42" s="1476"/>
      <c r="AL42" s="1476"/>
      <c r="AM42" s="1476"/>
      <c r="AN42" s="1476"/>
      <c r="AO42" s="1476"/>
      <c r="AP42" s="1476"/>
      <c r="AQ42" s="1476"/>
      <c r="AR42" s="1476"/>
      <c r="AS42" s="1476"/>
      <c r="AT42" s="1476"/>
      <c r="AU42" s="1476"/>
      <c r="AV42" s="1476"/>
      <c r="AW42" s="1476"/>
      <c r="AX42" s="1476"/>
      <c r="AY42" s="1476"/>
      <c r="AZ42" s="1476"/>
      <c r="BA42" s="1476"/>
      <c r="BB42" s="1476"/>
      <c r="BC42" s="1476"/>
      <c r="BD42" s="1476"/>
      <c r="BE42" s="1476"/>
      <c r="BF42" s="1476"/>
      <c r="BG42" s="1476"/>
      <c r="BH42" s="1476"/>
      <c r="BI42" s="1476"/>
      <c r="BJ42" s="1476"/>
      <c r="BK42" s="1476"/>
      <c r="BL42" s="1476"/>
      <c r="BM42" s="1476"/>
      <c r="BN42" s="1476"/>
      <c r="BO42" s="1476"/>
      <c r="BP42" s="1476"/>
      <c r="BQ42" s="1476"/>
      <c r="BR42" s="1476"/>
      <c r="BS42" s="1476"/>
      <c r="BT42" s="1476"/>
      <c r="BU42" s="1476"/>
      <c r="BV42" s="1476"/>
      <c r="BW42" s="1476"/>
      <c r="BX42" s="1476"/>
      <c r="BY42" s="1476"/>
      <c r="BZ42" s="1476"/>
      <c r="CA42" s="1476"/>
      <c r="CB42" s="1476"/>
      <c r="CC42" s="1476"/>
      <c r="CD42" s="1476"/>
      <c r="CE42" s="1476"/>
      <c r="CF42" s="1476"/>
      <c r="CG42" s="1476"/>
      <c r="CH42" s="1476"/>
      <c r="CI42" s="1476"/>
      <c r="CJ42" s="1476"/>
      <c r="CK42" s="1476"/>
      <c r="CL42" s="1476"/>
      <c r="CM42" s="1476"/>
      <c r="CN42" s="1476"/>
      <c r="CO42" s="1476"/>
      <c r="CP42" s="1476"/>
      <c r="CQ42" s="1476"/>
      <c r="CR42" s="1476"/>
      <c r="CS42" s="1476"/>
      <c r="CT42" s="1476"/>
      <c r="CU42" s="1476"/>
      <c r="CV42" s="1476"/>
      <c r="CW42" s="1476"/>
      <c r="CX42" s="1476"/>
      <c r="CY42" s="1476"/>
      <c r="CZ42" s="1476"/>
      <c r="DA42" s="1476"/>
      <c r="DB42" s="1476"/>
      <c r="DC42" s="1476"/>
      <c r="DD42" s="1476"/>
      <c r="DE42" s="1476"/>
      <c r="DF42" s="1476"/>
      <c r="DG42" s="1476"/>
      <c r="DH42" s="1476"/>
      <c r="DI42" s="1476"/>
      <c r="DJ42" s="1476"/>
      <c r="DK42" s="1476"/>
      <c r="DL42" s="1476"/>
      <c r="DM42" s="1476"/>
      <c r="DN42" s="1476"/>
      <c r="DO42" s="1476"/>
      <c r="DP42" s="1476"/>
      <c r="DQ42" s="1476"/>
      <c r="DR42" s="1476"/>
      <c r="DS42" s="1476"/>
      <c r="DT42" s="1476"/>
      <c r="DU42" s="1476"/>
      <c r="DV42" s="1476"/>
      <c r="DW42" s="1476"/>
      <c r="DX42" s="1476"/>
      <c r="DY42" s="1476"/>
      <c r="DZ42" s="1476"/>
      <c r="EA42" s="1476"/>
      <c r="EB42" s="1476"/>
      <c r="EC42" s="1476"/>
      <c r="ED42" s="1476"/>
      <c r="EE42" s="1476"/>
      <c r="EF42" s="1476"/>
      <c r="EG42" s="1476"/>
      <c r="EH42" s="1476"/>
      <c r="EI42" s="1476"/>
      <c r="EJ42" s="1476"/>
      <c r="EK42" s="1476"/>
      <c r="EL42" s="1476"/>
      <c r="EM42" s="1476"/>
      <c r="EN42" s="1476"/>
      <c r="EO42" s="1476"/>
      <c r="EP42" s="1476"/>
      <c r="EQ42" s="1476"/>
      <c r="ER42" s="1476"/>
      <c r="ES42" s="1476"/>
      <c r="ET42" s="1476"/>
      <c r="EU42" s="1476"/>
      <c r="EV42" s="1476"/>
      <c r="EW42" s="1476"/>
      <c r="EX42" s="1476"/>
      <c r="EY42" s="1476"/>
      <c r="EZ42" s="1476"/>
      <c r="FA42" s="1476"/>
      <c r="FB42" s="1476"/>
      <c r="FC42" s="1476"/>
      <c r="FD42" s="1476"/>
      <c r="FE42" s="1476"/>
      <c r="FF42" s="1476"/>
      <c r="FG42" s="1476"/>
      <c r="FH42" s="1476"/>
      <c r="FI42" s="1476"/>
      <c r="FJ42" s="1476"/>
      <c r="FK42" s="1476"/>
      <c r="FL42" s="1476"/>
      <c r="FM42" s="1476"/>
      <c r="FN42" s="1476"/>
      <c r="FO42" s="1476"/>
      <c r="FP42" s="1476"/>
      <c r="FQ42" s="1476"/>
      <c r="FR42" s="1476"/>
      <c r="FS42" s="1476"/>
      <c r="FT42" s="1476"/>
      <c r="FU42" s="1476"/>
      <c r="FV42" s="1476"/>
      <c r="FW42" s="1476"/>
      <c r="FX42" s="1476"/>
      <c r="FY42" s="1476"/>
      <c r="FZ42" s="1476"/>
      <c r="GA42" s="1476"/>
      <c r="GB42" s="1476"/>
      <c r="GC42" s="1476"/>
      <c r="GD42" s="1476"/>
      <c r="GE42" s="1476"/>
      <c r="GF42" s="1476"/>
      <c r="GG42" s="1476"/>
      <c r="GH42" s="1476"/>
      <c r="GI42" s="1476"/>
      <c r="GJ42" s="1476"/>
      <c r="GK42" s="1476"/>
      <c r="GL42" s="1476"/>
      <c r="GM42" s="1476"/>
      <c r="GN42" s="1476"/>
      <c r="GO42" s="1476"/>
      <c r="GP42" s="1476"/>
      <c r="GQ42" s="1476"/>
      <c r="GR42" s="1476"/>
      <c r="GS42" s="1476"/>
      <c r="GT42" s="1476"/>
      <c r="GU42" s="1476"/>
      <c r="GV42" s="1476"/>
      <c r="GW42" s="1476"/>
      <c r="GX42" s="1476"/>
      <c r="GY42" s="1476"/>
      <c r="GZ42" s="1476"/>
      <c r="HA42" s="1476"/>
      <c r="HB42" s="1476"/>
      <c r="HC42" s="1476"/>
      <c r="HD42" s="1476"/>
      <c r="HE42" s="1476"/>
      <c r="HF42" s="1476"/>
      <c r="HG42" s="1476"/>
      <c r="HH42" s="1476"/>
      <c r="HI42" s="1476"/>
      <c r="HJ42" s="1476"/>
      <c r="HK42" s="1476"/>
      <c r="HL42" s="1476"/>
      <c r="HM42" s="1476"/>
      <c r="HN42" s="1476"/>
      <c r="HO42" s="1476"/>
      <c r="HP42" s="1476"/>
      <c r="HQ42" s="1476"/>
      <c r="HR42" s="1476"/>
      <c r="HS42" s="1476"/>
      <c r="HT42" s="1476"/>
      <c r="HU42" s="1476"/>
      <c r="HV42" s="1476"/>
      <c r="HW42" s="1476"/>
      <c r="HX42" s="1476"/>
      <c r="HY42" s="1476"/>
      <c r="HZ42" s="1476"/>
      <c r="IA42" s="1476"/>
      <c r="IB42" s="1476"/>
      <c r="IC42" s="1476"/>
      <c r="ID42" s="1476"/>
      <c r="IE42" s="1476"/>
      <c r="IF42" s="1476"/>
      <c r="IG42" s="1476"/>
      <c r="IH42" s="1476"/>
      <c r="II42" s="1476"/>
      <c r="IJ42" s="1476"/>
      <c r="IK42" s="1476"/>
      <c r="IL42" s="1476"/>
      <c r="IM42" s="1476"/>
      <c r="IN42" s="1476"/>
      <c r="IO42" s="1476"/>
      <c r="IP42" s="1476"/>
      <c r="IQ42" s="1476"/>
      <c r="IR42" s="1476"/>
      <c r="IS42" s="1476"/>
      <c r="IT42" s="1476"/>
      <c r="IU42" s="1476"/>
    </row>
    <row r="43" spans="1:255" ht="12.95" customHeight="1">
      <c r="B43" s="1498" t="s">
        <v>44</v>
      </c>
      <c r="C43" s="1497"/>
      <c r="D43" s="1481" t="s">
        <v>2172</v>
      </c>
      <c r="E43" s="1502"/>
      <c r="F43" s="1503"/>
      <c r="G43" s="1503"/>
      <c r="H43" s="1503"/>
      <c r="I43" s="1512"/>
      <c r="J43" s="1514"/>
      <c r="K43" s="1505" t="s">
        <v>44</v>
      </c>
      <c r="L43" s="4149"/>
      <c r="M43" s="1476"/>
      <c r="N43" s="1476"/>
      <c r="O43" s="1476"/>
      <c r="P43" s="1476"/>
      <c r="Q43" s="1476"/>
      <c r="R43" s="1476"/>
      <c r="S43" s="1476"/>
      <c r="T43" s="1476"/>
      <c r="U43" s="1476"/>
      <c r="V43" s="1476"/>
      <c r="W43" s="1476"/>
      <c r="X43" s="1476"/>
      <c r="Y43" s="1476"/>
      <c r="Z43" s="1476"/>
      <c r="AA43" s="1476"/>
      <c r="AB43" s="1476"/>
      <c r="AC43" s="1476"/>
      <c r="AD43" s="1476"/>
      <c r="AE43" s="1476"/>
      <c r="AF43" s="1476"/>
      <c r="AG43" s="1476"/>
      <c r="AH43" s="1476"/>
      <c r="AI43" s="1476"/>
      <c r="AJ43" s="1476"/>
      <c r="AK43" s="1476"/>
      <c r="AL43" s="1476"/>
      <c r="AM43" s="1476"/>
      <c r="AN43" s="1476"/>
      <c r="AO43" s="1476"/>
      <c r="AP43" s="1476"/>
      <c r="AQ43" s="1476"/>
      <c r="AR43" s="1476"/>
      <c r="AS43" s="1476"/>
      <c r="AT43" s="1476"/>
      <c r="AU43" s="1476"/>
      <c r="AV43" s="1476"/>
      <c r="AW43" s="1476"/>
      <c r="AX43" s="1476"/>
      <c r="AY43" s="1476"/>
      <c r="AZ43" s="1476"/>
      <c r="BA43" s="1476"/>
      <c r="BB43" s="1476"/>
      <c r="BC43" s="1476"/>
      <c r="BD43" s="1476"/>
      <c r="BE43" s="1476"/>
      <c r="BF43" s="1476"/>
      <c r="BG43" s="1476"/>
      <c r="BH43" s="1476"/>
      <c r="BI43" s="1476"/>
      <c r="BJ43" s="1476"/>
      <c r="BK43" s="1476"/>
      <c r="BL43" s="1476"/>
      <c r="BM43" s="1476"/>
      <c r="BN43" s="1476"/>
      <c r="BO43" s="1476"/>
      <c r="BP43" s="1476"/>
      <c r="BQ43" s="1476"/>
      <c r="BR43" s="1476"/>
      <c r="BS43" s="1476"/>
      <c r="BT43" s="1476"/>
      <c r="BU43" s="1476"/>
      <c r="BV43" s="1476"/>
      <c r="BW43" s="1476"/>
      <c r="BX43" s="1476"/>
      <c r="BY43" s="1476"/>
      <c r="BZ43" s="1476"/>
      <c r="CA43" s="1476"/>
      <c r="CB43" s="1476"/>
      <c r="CC43" s="1476"/>
      <c r="CD43" s="1476"/>
      <c r="CE43" s="1476"/>
      <c r="CF43" s="1476"/>
      <c r="CG43" s="1476"/>
      <c r="CH43" s="1476"/>
      <c r="CI43" s="1476"/>
      <c r="CJ43" s="1476"/>
      <c r="CK43" s="1476"/>
      <c r="CL43" s="1476"/>
      <c r="CM43" s="1476"/>
      <c r="CN43" s="1476"/>
      <c r="CO43" s="1476"/>
      <c r="CP43" s="1476"/>
      <c r="CQ43" s="1476"/>
      <c r="CR43" s="1476"/>
      <c r="CS43" s="1476"/>
      <c r="CT43" s="1476"/>
      <c r="CU43" s="1476"/>
      <c r="CV43" s="1476"/>
      <c r="CW43" s="1476"/>
      <c r="CX43" s="1476"/>
      <c r="CY43" s="1476"/>
      <c r="CZ43" s="1476"/>
      <c r="DA43" s="1476"/>
      <c r="DB43" s="1476"/>
      <c r="DC43" s="1476"/>
      <c r="DD43" s="1476"/>
      <c r="DE43" s="1476"/>
      <c r="DF43" s="1476"/>
      <c r="DG43" s="1476"/>
      <c r="DH43" s="1476"/>
      <c r="DI43" s="1476"/>
      <c r="DJ43" s="1476"/>
      <c r="DK43" s="1476"/>
      <c r="DL43" s="1476"/>
      <c r="DM43" s="1476"/>
      <c r="DN43" s="1476"/>
      <c r="DO43" s="1476"/>
      <c r="DP43" s="1476"/>
      <c r="DQ43" s="1476"/>
      <c r="DR43" s="1476"/>
      <c r="DS43" s="1476"/>
      <c r="DT43" s="1476"/>
      <c r="DU43" s="1476"/>
      <c r="DV43" s="1476"/>
      <c r="DW43" s="1476"/>
      <c r="DX43" s="1476"/>
      <c r="DY43" s="1476"/>
      <c r="DZ43" s="1476"/>
      <c r="EA43" s="1476"/>
      <c r="EB43" s="1476"/>
      <c r="EC43" s="1476"/>
      <c r="ED43" s="1476"/>
      <c r="EE43" s="1476"/>
      <c r="EF43" s="1476"/>
      <c r="EG43" s="1476"/>
      <c r="EH43" s="1476"/>
      <c r="EI43" s="1476"/>
      <c r="EJ43" s="1476"/>
      <c r="EK43" s="1476"/>
      <c r="EL43" s="1476"/>
      <c r="EM43" s="1476"/>
      <c r="EN43" s="1476"/>
      <c r="EO43" s="1476"/>
      <c r="EP43" s="1476"/>
      <c r="EQ43" s="1476"/>
      <c r="ER43" s="1476"/>
      <c r="ES43" s="1476"/>
      <c r="ET43" s="1476"/>
      <c r="EU43" s="1476"/>
      <c r="EV43" s="1476"/>
      <c r="EW43" s="1476"/>
      <c r="EX43" s="1476"/>
      <c r="EY43" s="1476"/>
      <c r="EZ43" s="1476"/>
      <c r="FA43" s="1476"/>
      <c r="FB43" s="1476"/>
      <c r="FC43" s="1476"/>
      <c r="FD43" s="1476"/>
      <c r="FE43" s="1476"/>
      <c r="FF43" s="1476"/>
      <c r="FG43" s="1476"/>
      <c r="FH43" s="1476"/>
      <c r="FI43" s="1476"/>
      <c r="FJ43" s="1476"/>
      <c r="FK43" s="1476"/>
      <c r="FL43" s="1476"/>
      <c r="FM43" s="1476"/>
      <c r="FN43" s="1476"/>
      <c r="FO43" s="1476"/>
      <c r="FP43" s="1476"/>
      <c r="FQ43" s="1476"/>
      <c r="FR43" s="1476"/>
      <c r="FS43" s="1476"/>
      <c r="FT43" s="1476"/>
      <c r="FU43" s="1476"/>
      <c r="FV43" s="1476"/>
      <c r="FW43" s="1476"/>
      <c r="FX43" s="1476"/>
      <c r="FY43" s="1476"/>
      <c r="FZ43" s="1476"/>
      <c r="GA43" s="1476"/>
      <c r="GB43" s="1476"/>
      <c r="GC43" s="1476"/>
      <c r="GD43" s="1476"/>
      <c r="GE43" s="1476"/>
      <c r="GF43" s="1476"/>
      <c r="GG43" s="1476"/>
      <c r="GH43" s="1476"/>
      <c r="GI43" s="1476"/>
      <c r="GJ43" s="1476"/>
      <c r="GK43" s="1476"/>
      <c r="GL43" s="1476"/>
      <c r="GM43" s="1476"/>
      <c r="GN43" s="1476"/>
      <c r="GO43" s="1476"/>
      <c r="GP43" s="1476"/>
      <c r="GQ43" s="1476"/>
      <c r="GR43" s="1476"/>
      <c r="GS43" s="1476"/>
      <c r="GT43" s="1476"/>
      <c r="GU43" s="1476"/>
      <c r="GV43" s="1476"/>
      <c r="GW43" s="1476"/>
      <c r="GX43" s="1476"/>
      <c r="GY43" s="1476"/>
      <c r="GZ43" s="1476"/>
      <c r="HA43" s="1476"/>
      <c r="HB43" s="1476"/>
      <c r="HC43" s="1476"/>
      <c r="HD43" s="1476"/>
      <c r="HE43" s="1476"/>
      <c r="HF43" s="1476"/>
      <c r="HG43" s="1476"/>
      <c r="HH43" s="1476"/>
      <c r="HI43" s="1476"/>
      <c r="HJ43" s="1476"/>
      <c r="HK43" s="1476"/>
      <c r="HL43" s="1476"/>
      <c r="HM43" s="1476"/>
      <c r="HN43" s="1476"/>
      <c r="HO43" s="1476"/>
      <c r="HP43" s="1476"/>
      <c r="HQ43" s="1476"/>
      <c r="HR43" s="1476"/>
      <c r="HS43" s="1476"/>
      <c r="HT43" s="1476"/>
      <c r="HU43" s="1476"/>
      <c r="HV43" s="1476"/>
      <c r="HW43" s="1476"/>
      <c r="HX43" s="1476"/>
      <c r="HY43" s="1476"/>
      <c r="HZ43" s="1476"/>
      <c r="IA43" s="1476"/>
      <c r="IB43" s="1476"/>
      <c r="IC43" s="1476"/>
      <c r="ID43" s="1476"/>
      <c r="IE43" s="1476"/>
      <c r="IF43" s="1476"/>
      <c r="IG43" s="1476"/>
      <c r="IH43" s="1476"/>
      <c r="II43" s="1476"/>
      <c r="IJ43" s="1476"/>
      <c r="IK43" s="1476"/>
      <c r="IL43" s="1476"/>
      <c r="IM43" s="1476"/>
      <c r="IN43" s="1476"/>
      <c r="IO43" s="1476"/>
      <c r="IP43" s="1476"/>
      <c r="IQ43" s="1476"/>
      <c r="IR43" s="1476"/>
      <c r="IS43" s="1476"/>
      <c r="IT43" s="1476"/>
      <c r="IU43" s="1476"/>
    </row>
    <row r="44" spans="1:255" ht="12.95" customHeight="1">
      <c r="B44" s="1498" t="s">
        <v>669</v>
      </c>
      <c r="C44" s="1497"/>
      <c r="D44" s="1481" t="s">
        <v>2173</v>
      </c>
      <c r="E44" s="1502"/>
      <c r="F44" s="1503"/>
      <c r="G44" s="1503"/>
      <c r="H44" s="1503"/>
      <c r="I44" s="1503"/>
      <c r="J44" s="1504"/>
      <c r="K44" s="1505" t="s">
        <v>669</v>
      </c>
      <c r="L44" s="4149"/>
      <c r="M44" s="1476"/>
      <c r="N44" s="1476"/>
      <c r="O44" s="1476"/>
      <c r="P44" s="1476"/>
      <c r="Q44" s="1476"/>
      <c r="R44" s="1476"/>
      <c r="S44" s="1476"/>
      <c r="T44" s="1476"/>
      <c r="U44" s="1476"/>
      <c r="V44" s="1476"/>
      <c r="W44" s="1476"/>
      <c r="X44" s="1476"/>
      <c r="Y44" s="1476"/>
      <c r="Z44" s="1476"/>
      <c r="AA44" s="1476"/>
      <c r="AB44" s="1476"/>
      <c r="AC44" s="1476"/>
      <c r="AD44" s="1476"/>
      <c r="AE44" s="1476"/>
      <c r="AF44" s="1476"/>
      <c r="AG44" s="1476"/>
      <c r="AH44" s="1476"/>
      <c r="AI44" s="1476"/>
      <c r="AJ44" s="1476"/>
      <c r="AK44" s="1476"/>
      <c r="AL44" s="1476"/>
      <c r="AM44" s="1476"/>
      <c r="AN44" s="1476"/>
      <c r="AO44" s="1476"/>
      <c r="AP44" s="1476"/>
      <c r="AQ44" s="1476"/>
      <c r="AR44" s="1476"/>
      <c r="AS44" s="1476"/>
      <c r="AT44" s="1476"/>
      <c r="AU44" s="1476"/>
      <c r="AV44" s="1476"/>
      <c r="AW44" s="1476"/>
      <c r="AX44" s="1476"/>
      <c r="AY44" s="1476"/>
      <c r="AZ44" s="1476"/>
      <c r="BA44" s="1476"/>
      <c r="BB44" s="1476"/>
      <c r="BC44" s="1476"/>
      <c r="BD44" s="1476"/>
      <c r="BE44" s="1476"/>
      <c r="BF44" s="1476"/>
      <c r="BG44" s="1476"/>
      <c r="BH44" s="1476"/>
      <c r="BI44" s="1476"/>
      <c r="BJ44" s="1476"/>
      <c r="BK44" s="1476"/>
      <c r="BL44" s="1476"/>
      <c r="BM44" s="1476"/>
      <c r="BN44" s="1476"/>
      <c r="BO44" s="1476"/>
      <c r="BP44" s="1476"/>
      <c r="BQ44" s="1476"/>
      <c r="BR44" s="1476"/>
      <c r="BS44" s="1476"/>
      <c r="BT44" s="1476"/>
      <c r="BU44" s="1476"/>
      <c r="BV44" s="1476"/>
      <c r="BW44" s="1476"/>
      <c r="BX44" s="1476"/>
      <c r="BY44" s="1476"/>
      <c r="BZ44" s="1476"/>
      <c r="CA44" s="1476"/>
      <c r="CB44" s="1476"/>
      <c r="CC44" s="1476"/>
      <c r="CD44" s="1476"/>
      <c r="CE44" s="1476"/>
      <c r="CF44" s="1476"/>
      <c r="CG44" s="1476"/>
      <c r="CH44" s="1476"/>
      <c r="CI44" s="1476"/>
      <c r="CJ44" s="1476"/>
      <c r="CK44" s="1476"/>
      <c r="CL44" s="1476"/>
      <c r="CM44" s="1476"/>
      <c r="CN44" s="1476"/>
      <c r="CO44" s="1476"/>
      <c r="CP44" s="1476"/>
      <c r="CQ44" s="1476"/>
      <c r="CR44" s="1476"/>
      <c r="CS44" s="1476"/>
      <c r="CT44" s="1476"/>
      <c r="CU44" s="1476"/>
      <c r="CV44" s="1476"/>
      <c r="CW44" s="1476"/>
      <c r="CX44" s="1476"/>
      <c r="CY44" s="1476"/>
      <c r="CZ44" s="1476"/>
      <c r="DA44" s="1476"/>
      <c r="DB44" s="1476"/>
      <c r="DC44" s="1476"/>
      <c r="DD44" s="1476"/>
      <c r="DE44" s="1476"/>
      <c r="DF44" s="1476"/>
      <c r="DG44" s="1476"/>
      <c r="DH44" s="1476"/>
      <c r="DI44" s="1476"/>
      <c r="DJ44" s="1476"/>
      <c r="DK44" s="1476"/>
      <c r="DL44" s="1476"/>
      <c r="DM44" s="1476"/>
      <c r="DN44" s="1476"/>
      <c r="DO44" s="1476"/>
      <c r="DP44" s="1476"/>
      <c r="DQ44" s="1476"/>
      <c r="DR44" s="1476"/>
      <c r="DS44" s="1476"/>
      <c r="DT44" s="1476"/>
      <c r="DU44" s="1476"/>
      <c r="DV44" s="1476"/>
      <c r="DW44" s="1476"/>
      <c r="DX44" s="1476"/>
      <c r="DY44" s="1476"/>
      <c r="DZ44" s="1476"/>
      <c r="EA44" s="1476"/>
      <c r="EB44" s="1476"/>
      <c r="EC44" s="1476"/>
      <c r="ED44" s="1476"/>
      <c r="EE44" s="1476"/>
      <c r="EF44" s="1476"/>
      <c r="EG44" s="1476"/>
      <c r="EH44" s="1476"/>
      <c r="EI44" s="1476"/>
      <c r="EJ44" s="1476"/>
      <c r="EK44" s="1476"/>
      <c r="EL44" s="1476"/>
      <c r="EM44" s="1476"/>
      <c r="EN44" s="1476"/>
      <c r="EO44" s="1476"/>
      <c r="EP44" s="1476"/>
      <c r="EQ44" s="1476"/>
      <c r="ER44" s="1476"/>
      <c r="ES44" s="1476"/>
      <c r="ET44" s="1476"/>
      <c r="EU44" s="1476"/>
      <c r="EV44" s="1476"/>
      <c r="EW44" s="1476"/>
      <c r="EX44" s="1476"/>
      <c r="EY44" s="1476"/>
      <c r="EZ44" s="1476"/>
      <c r="FA44" s="1476"/>
      <c r="FB44" s="1476"/>
      <c r="FC44" s="1476"/>
      <c r="FD44" s="1476"/>
      <c r="FE44" s="1476"/>
      <c r="FF44" s="1476"/>
      <c r="FG44" s="1476"/>
      <c r="FH44" s="1476"/>
      <c r="FI44" s="1476"/>
      <c r="FJ44" s="1476"/>
      <c r="FK44" s="1476"/>
      <c r="FL44" s="1476"/>
      <c r="FM44" s="1476"/>
      <c r="FN44" s="1476"/>
      <c r="FO44" s="1476"/>
      <c r="FP44" s="1476"/>
      <c r="FQ44" s="1476"/>
      <c r="FR44" s="1476"/>
      <c r="FS44" s="1476"/>
      <c r="FT44" s="1476"/>
      <c r="FU44" s="1476"/>
      <c r="FV44" s="1476"/>
      <c r="FW44" s="1476"/>
      <c r="FX44" s="1476"/>
      <c r="FY44" s="1476"/>
      <c r="FZ44" s="1476"/>
      <c r="GA44" s="1476"/>
      <c r="GB44" s="1476"/>
      <c r="GC44" s="1476"/>
      <c r="GD44" s="1476"/>
      <c r="GE44" s="1476"/>
      <c r="GF44" s="1476"/>
      <c r="GG44" s="1476"/>
      <c r="GH44" s="1476"/>
      <c r="GI44" s="1476"/>
      <c r="GJ44" s="1476"/>
      <c r="GK44" s="1476"/>
      <c r="GL44" s="1476"/>
      <c r="GM44" s="1476"/>
      <c r="GN44" s="1476"/>
      <c r="GO44" s="1476"/>
      <c r="GP44" s="1476"/>
      <c r="GQ44" s="1476"/>
      <c r="GR44" s="1476"/>
      <c r="GS44" s="1476"/>
      <c r="GT44" s="1476"/>
      <c r="GU44" s="1476"/>
      <c r="GV44" s="1476"/>
      <c r="GW44" s="1476"/>
      <c r="GX44" s="1476"/>
      <c r="GY44" s="1476"/>
      <c r="GZ44" s="1476"/>
      <c r="HA44" s="1476"/>
      <c r="HB44" s="1476"/>
      <c r="HC44" s="1476"/>
      <c r="HD44" s="1476"/>
      <c r="HE44" s="1476"/>
      <c r="HF44" s="1476"/>
      <c r="HG44" s="1476"/>
      <c r="HH44" s="1476"/>
      <c r="HI44" s="1476"/>
      <c r="HJ44" s="1476"/>
      <c r="HK44" s="1476"/>
      <c r="HL44" s="1476"/>
      <c r="HM44" s="1476"/>
      <c r="HN44" s="1476"/>
      <c r="HO44" s="1476"/>
      <c r="HP44" s="1476"/>
      <c r="HQ44" s="1476"/>
      <c r="HR44" s="1476"/>
      <c r="HS44" s="1476"/>
      <c r="HT44" s="1476"/>
      <c r="HU44" s="1476"/>
      <c r="HV44" s="1476"/>
      <c r="HW44" s="1476"/>
      <c r="HX44" s="1476"/>
      <c r="HY44" s="1476"/>
      <c r="HZ44" s="1476"/>
      <c r="IA44" s="1476"/>
      <c r="IB44" s="1476"/>
      <c r="IC44" s="1476"/>
      <c r="ID44" s="1476"/>
      <c r="IE44" s="1476"/>
      <c r="IF44" s="1476"/>
      <c r="IG44" s="1476"/>
      <c r="IH44" s="1476"/>
      <c r="II44" s="1476"/>
      <c r="IJ44" s="1476"/>
      <c r="IK44" s="1476"/>
      <c r="IL44" s="1476"/>
      <c r="IM44" s="1476"/>
      <c r="IN44" s="1476"/>
      <c r="IO44" s="1476"/>
      <c r="IP44" s="1476"/>
      <c r="IQ44" s="1476"/>
      <c r="IR44" s="1476"/>
      <c r="IS44" s="1476"/>
      <c r="IT44" s="1476"/>
      <c r="IU44" s="1476"/>
    </row>
    <row r="45" spans="1:255" ht="12.95" customHeight="1">
      <c r="B45" s="1498" t="s">
        <v>47</v>
      </c>
      <c r="C45" s="1497"/>
      <c r="D45" s="1481" t="s">
        <v>2174</v>
      </c>
      <c r="E45" s="1502"/>
      <c r="F45" s="1503"/>
      <c r="G45" s="1503"/>
      <c r="H45" s="1503"/>
      <c r="I45" s="1503"/>
      <c r="J45" s="1504"/>
      <c r="K45" s="1505" t="s">
        <v>47</v>
      </c>
      <c r="L45" s="4149"/>
      <c r="M45" s="1476"/>
      <c r="N45" s="1476"/>
      <c r="O45" s="1476"/>
      <c r="P45" s="1476"/>
      <c r="Q45" s="1476"/>
      <c r="R45" s="1476"/>
      <c r="S45" s="1476"/>
      <c r="T45" s="1476"/>
      <c r="U45" s="1476"/>
      <c r="V45" s="1476"/>
      <c r="W45" s="1476"/>
      <c r="X45" s="1476"/>
      <c r="Y45" s="1476"/>
      <c r="Z45" s="1476"/>
      <c r="AA45" s="1476"/>
      <c r="AB45" s="1476"/>
      <c r="AC45" s="1476"/>
      <c r="AD45" s="1476"/>
      <c r="AE45" s="1476"/>
      <c r="AF45" s="1476"/>
      <c r="AG45" s="1476"/>
      <c r="AH45" s="1476"/>
      <c r="AI45" s="1476"/>
      <c r="AJ45" s="1476"/>
      <c r="AK45" s="1476"/>
      <c r="AL45" s="1476"/>
      <c r="AM45" s="1476"/>
      <c r="AN45" s="1476"/>
      <c r="AO45" s="1476"/>
      <c r="AP45" s="1476"/>
      <c r="AQ45" s="1476"/>
      <c r="AR45" s="1476"/>
      <c r="AS45" s="1476"/>
      <c r="AT45" s="1476"/>
      <c r="AU45" s="1476"/>
      <c r="AV45" s="1476"/>
      <c r="AW45" s="1476"/>
      <c r="AX45" s="1476"/>
      <c r="AY45" s="1476"/>
      <c r="AZ45" s="1476"/>
      <c r="BA45" s="1476"/>
      <c r="BB45" s="1476"/>
      <c r="BC45" s="1476"/>
      <c r="BD45" s="1476"/>
      <c r="BE45" s="1476"/>
      <c r="BF45" s="1476"/>
      <c r="BG45" s="1476"/>
      <c r="BH45" s="1476"/>
      <c r="BI45" s="1476"/>
      <c r="BJ45" s="1476"/>
      <c r="BK45" s="1476"/>
      <c r="BL45" s="1476"/>
      <c r="BM45" s="1476"/>
      <c r="BN45" s="1476"/>
      <c r="BO45" s="1476"/>
      <c r="BP45" s="1476"/>
      <c r="BQ45" s="1476"/>
      <c r="BR45" s="1476"/>
      <c r="BS45" s="1476"/>
      <c r="BT45" s="1476"/>
      <c r="BU45" s="1476"/>
      <c r="BV45" s="1476"/>
      <c r="BW45" s="1476"/>
      <c r="BX45" s="1476"/>
      <c r="BY45" s="1476"/>
      <c r="BZ45" s="1476"/>
      <c r="CA45" s="1476"/>
      <c r="CB45" s="1476"/>
      <c r="CC45" s="1476"/>
      <c r="CD45" s="1476"/>
      <c r="CE45" s="1476"/>
      <c r="CF45" s="1476"/>
      <c r="CG45" s="1476"/>
      <c r="CH45" s="1476"/>
      <c r="CI45" s="1476"/>
      <c r="CJ45" s="1476"/>
      <c r="CK45" s="1476"/>
      <c r="CL45" s="1476"/>
      <c r="CM45" s="1476"/>
      <c r="CN45" s="1476"/>
      <c r="CO45" s="1476"/>
      <c r="CP45" s="1476"/>
      <c r="CQ45" s="1476"/>
      <c r="CR45" s="1476"/>
      <c r="CS45" s="1476"/>
      <c r="CT45" s="1476"/>
      <c r="CU45" s="1476"/>
      <c r="CV45" s="1476"/>
      <c r="CW45" s="1476"/>
      <c r="CX45" s="1476"/>
      <c r="CY45" s="1476"/>
      <c r="CZ45" s="1476"/>
      <c r="DA45" s="1476"/>
      <c r="DB45" s="1476"/>
      <c r="DC45" s="1476"/>
      <c r="DD45" s="1476"/>
      <c r="DE45" s="1476"/>
      <c r="DF45" s="1476"/>
      <c r="DG45" s="1476"/>
      <c r="DH45" s="1476"/>
      <c r="DI45" s="1476"/>
      <c r="DJ45" s="1476"/>
      <c r="DK45" s="1476"/>
      <c r="DL45" s="1476"/>
      <c r="DM45" s="1476"/>
      <c r="DN45" s="1476"/>
      <c r="DO45" s="1476"/>
      <c r="DP45" s="1476"/>
      <c r="DQ45" s="1476"/>
      <c r="DR45" s="1476"/>
      <c r="DS45" s="1476"/>
      <c r="DT45" s="1476"/>
      <c r="DU45" s="1476"/>
      <c r="DV45" s="1476"/>
      <c r="DW45" s="1476"/>
      <c r="DX45" s="1476"/>
      <c r="DY45" s="1476"/>
      <c r="DZ45" s="1476"/>
      <c r="EA45" s="1476"/>
      <c r="EB45" s="1476"/>
      <c r="EC45" s="1476"/>
      <c r="ED45" s="1476"/>
      <c r="EE45" s="1476"/>
      <c r="EF45" s="1476"/>
      <c r="EG45" s="1476"/>
      <c r="EH45" s="1476"/>
      <c r="EI45" s="1476"/>
      <c r="EJ45" s="1476"/>
      <c r="EK45" s="1476"/>
      <c r="EL45" s="1476"/>
      <c r="EM45" s="1476"/>
      <c r="EN45" s="1476"/>
      <c r="EO45" s="1476"/>
      <c r="EP45" s="1476"/>
      <c r="EQ45" s="1476"/>
      <c r="ER45" s="1476"/>
      <c r="ES45" s="1476"/>
      <c r="ET45" s="1476"/>
      <c r="EU45" s="1476"/>
      <c r="EV45" s="1476"/>
      <c r="EW45" s="1476"/>
      <c r="EX45" s="1476"/>
      <c r="EY45" s="1476"/>
      <c r="EZ45" s="1476"/>
      <c r="FA45" s="1476"/>
      <c r="FB45" s="1476"/>
      <c r="FC45" s="1476"/>
      <c r="FD45" s="1476"/>
      <c r="FE45" s="1476"/>
      <c r="FF45" s="1476"/>
      <c r="FG45" s="1476"/>
      <c r="FH45" s="1476"/>
      <c r="FI45" s="1476"/>
      <c r="FJ45" s="1476"/>
      <c r="FK45" s="1476"/>
      <c r="FL45" s="1476"/>
      <c r="FM45" s="1476"/>
      <c r="FN45" s="1476"/>
      <c r="FO45" s="1476"/>
      <c r="FP45" s="1476"/>
      <c r="FQ45" s="1476"/>
      <c r="FR45" s="1476"/>
      <c r="FS45" s="1476"/>
      <c r="FT45" s="1476"/>
      <c r="FU45" s="1476"/>
      <c r="FV45" s="1476"/>
      <c r="FW45" s="1476"/>
      <c r="FX45" s="1476"/>
      <c r="FY45" s="1476"/>
      <c r="FZ45" s="1476"/>
      <c r="GA45" s="1476"/>
      <c r="GB45" s="1476"/>
      <c r="GC45" s="1476"/>
      <c r="GD45" s="1476"/>
      <c r="GE45" s="1476"/>
      <c r="GF45" s="1476"/>
      <c r="GG45" s="1476"/>
      <c r="GH45" s="1476"/>
      <c r="GI45" s="1476"/>
      <c r="GJ45" s="1476"/>
      <c r="GK45" s="1476"/>
      <c r="GL45" s="1476"/>
      <c r="GM45" s="1476"/>
      <c r="GN45" s="1476"/>
      <c r="GO45" s="1476"/>
      <c r="GP45" s="1476"/>
      <c r="GQ45" s="1476"/>
      <c r="GR45" s="1476"/>
      <c r="GS45" s="1476"/>
      <c r="GT45" s="1476"/>
      <c r="GU45" s="1476"/>
      <c r="GV45" s="1476"/>
      <c r="GW45" s="1476"/>
      <c r="GX45" s="1476"/>
      <c r="GY45" s="1476"/>
      <c r="GZ45" s="1476"/>
      <c r="HA45" s="1476"/>
      <c r="HB45" s="1476"/>
      <c r="HC45" s="1476"/>
      <c r="HD45" s="1476"/>
      <c r="HE45" s="1476"/>
      <c r="HF45" s="1476"/>
      <c r="HG45" s="1476"/>
      <c r="HH45" s="1476"/>
      <c r="HI45" s="1476"/>
      <c r="HJ45" s="1476"/>
      <c r="HK45" s="1476"/>
      <c r="HL45" s="1476"/>
      <c r="HM45" s="1476"/>
      <c r="HN45" s="1476"/>
      <c r="HO45" s="1476"/>
      <c r="HP45" s="1476"/>
      <c r="HQ45" s="1476"/>
      <c r="HR45" s="1476"/>
      <c r="HS45" s="1476"/>
      <c r="HT45" s="1476"/>
      <c r="HU45" s="1476"/>
      <c r="HV45" s="1476"/>
      <c r="HW45" s="1476"/>
      <c r="HX45" s="1476"/>
      <c r="HY45" s="1476"/>
      <c r="HZ45" s="1476"/>
      <c r="IA45" s="1476"/>
      <c r="IB45" s="1476"/>
      <c r="IC45" s="1476"/>
      <c r="ID45" s="1476"/>
      <c r="IE45" s="1476"/>
      <c r="IF45" s="1476"/>
      <c r="IG45" s="1476"/>
      <c r="IH45" s="1476"/>
      <c r="II45" s="1476"/>
      <c r="IJ45" s="1476"/>
      <c r="IK45" s="1476"/>
      <c r="IL45" s="1476"/>
      <c r="IM45" s="1476"/>
      <c r="IN45" s="1476"/>
      <c r="IO45" s="1476"/>
      <c r="IP45" s="1476"/>
      <c r="IQ45" s="1476"/>
      <c r="IR45" s="1476"/>
      <c r="IS45" s="1476"/>
      <c r="IT45" s="1476"/>
      <c r="IU45" s="1476"/>
    </row>
    <row r="46" spans="1:255" ht="12.95" customHeight="1">
      <c r="B46" s="1498" t="s">
        <v>670</v>
      </c>
      <c r="C46" s="1498" t="s">
        <v>939</v>
      </c>
      <c r="D46" s="1481" t="s">
        <v>2175</v>
      </c>
      <c r="E46" s="1502">
        <v>0</v>
      </c>
      <c r="F46" s="1503">
        <f>SUM(F42:F45)</f>
        <v>0</v>
      </c>
      <c r="G46" s="1503">
        <f>SUM(G42:G45)</f>
        <v>0</v>
      </c>
      <c r="H46" s="1503">
        <f>SUM(H42:H45)</f>
        <v>0</v>
      </c>
      <c r="I46" s="1503">
        <f>SUM(I42:I45)</f>
        <v>0</v>
      </c>
      <c r="J46" s="1504">
        <f>SUM(J41:J45)</f>
        <v>0</v>
      </c>
      <c r="K46" s="1505" t="s">
        <v>670</v>
      </c>
      <c r="L46" s="4149"/>
      <c r="M46" s="1476"/>
      <c r="N46" s="1476"/>
      <c r="O46" s="1476"/>
      <c r="P46" s="1476"/>
      <c r="Q46" s="1476"/>
      <c r="R46" s="1476"/>
      <c r="S46" s="1476"/>
      <c r="T46" s="1476"/>
      <c r="U46" s="1476"/>
      <c r="V46" s="1476"/>
      <c r="W46" s="1476"/>
      <c r="X46" s="1476"/>
      <c r="Y46" s="1476"/>
      <c r="Z46" s="1476"/>
      <c r="AA46" s="1476"/>
      <c r="AB46" s="1476"/>
      <c r="AC46" s="1476"/>
      <c r="AD46" s="1476"/>
      <c r="AE46" s="1476"/>
      <c r="AF46" s="1476"/>
      <c r="AG46" s="1476"/>
      <c r="AH46" s="1476"/>
      <c r="AI46" s="1476"/>
      <c r="AJ46" s="1476"/>
      <c r="AK46" s="1476"/>
      <c r="AL46" s="1476"/>
      <c r="AM46" s="1476"/>
      <c r="AN46" s="1476"/>
      <c r="AO46" s="1476"/>
      <c r="AP46" s="1476"/>
      <c r="AQ46" s="1476"/>
      <c r="AR46" s="1476"/>
      <c r="AS46" s="1476"/>
      <c r="AT46" s="1476"/>
      <c r="AU46" s="1476"/>
      <c r="AV46" s="1476"/>
      <c r="AW46" s="1476"/>
      <c r="AX46" s="1476"/>
      <c r="AY46" s="1476"/>
      <c r="AZ46" s="1476"/>
      <c r="BA46" s="1476"/>
      <c r="BB46" s="1476"/>
      <c r="BC46" s="1476"/>
      <c r="BD46" s="1476"/>
      <c r="BE46" s="1476"/>
      <c r="BF46" s="1476"/>
      <c r="BG46" s="1476"/>
      <c r="BH46" s="1476"/>
      <c r="BI46" s="1476"/>
      <c r="BJ46" s="1476"/>
      <c r="BK46" s="1476"/>
      <c r="BL46" s="1476"/>
      <c r="BM46" s="1476"/>
      <c r="BN46" s="1476"/>
      <c r="BO46" s="1476"/>
      <c r="BP46" s="1476"/>
      <c r="BQ46" s="1476"/>
      <c r="BR46" s="1476"/>
      <c r="BS46" s="1476"/>
      <c r="BT46" s="1476"/>
      <c r="BU46" s="1476"/>
      <c r="BV46" s="1476"/>
      <c r="BW46" s="1476"/>
      <c r="BX46" s="1476"/>
      <c r="BY46" s="1476"/>
      <c r="BZ46" s="1476"/>
      <c r="CA46" s="1476"/>
      <c r="CB46" s="1476"/>
      <c r="CC46" s="1476"/>
      <c r="CD46" s="1476"/>
      <c r="CE46" s="1476"/>
      <c r="CF46" s="1476"/>
      <c r="CG46" s="1476"/>
      <c r="CH46" s="1476"/>
      <c r="CI46" s="1476"/>
      <c r="CJ46" s="1476"/>
      <c r="CK46" s="1476"/>
      <c r="CL46" s="1476"/>
      <c r="CM46" s="1476"/>
      <c r="CN46" s="1476"/>
      <c r="CO46" s="1476"/>
      <c r="CP46" s="1476"/>
      <c r="CQ46" s="1476"/>
      <c r="CR46" s="1476"/>
      <c r="CS46" s="1476"/>
      <c r="CT46" s="1476"/>
      <c r="CU46" s="1476"/>
      <c r="CV46" s="1476"/>
      <c r="CW46" s="1476"/>
      <c r="CX46" s="1476"/>
      <c r="CY46" s="1476"/>
      <c r="CZ46" s="1476"/>
      <c r="DA46" s="1476"/>
      <c r="DB46" s="1476"/>
      <c r="DC46" s="1476"/>
      <c r="DD46" s="1476"/>
      <c r="DE46" s="1476"/>
      <c r="DF46" s="1476"/>
      <c r="DG46" s="1476"/>
      <c r="DH46" s="1476"/>
      <c r="DI46" s="1476"/>
      <c r="DJ46" s="1476"/>
      <c r="DK46" s="1476"/>
      <c r="DL46" s="1476"/>
      <c r="DM46" s="1476"/>
      <c r="DN46" s="1476"/>
      <c r="DO46" s="1476"/>
      <c r="DP46" s="1476"/>
      <c r="DQ46" s="1476"/>
      <c r="DR46" s="1476"/>
      <c r="DS46" s="1476"/>
      <c r="DT46" s="1476"/>
      <c r="DU46" s="1476"/>
      <c r="DV46" s="1476"/>
      <c r="DW46" s="1476"/>
      <c r="DX46" s="1476"/>
      <c r="DY46" s="1476"/>
      <c r="DZ46" s="1476"/>
      <c r="EA46" s="1476"/>
      <c r="EB46" s="1476"/>
      <c r="EC46" s="1476"/>
      <c r="ED46" s="1476"/>
      <c r="EE46" s="1476"/>
      <c r="EF46" s="1476"/>
      <c r="EG46" s="1476"/>
      <c r="EH46" s="1476"/>
      <c r="EI46" s="1476"/>
      <c r="EJ46" s="1476"/>
      <c r="EK46" s="1476"/>
      <c r="EL46" s="1476"/>
      <c r="EM46" s="1476"/>
      <c r="EN46" s="1476"/>
      <c r="EO46" s="1476"/>
      <c r="EP46" s="1476"/>
      <c r="EQ46" s="1476"/>
      <c r="ER46" s="1476"/>
      <c r="ES46" s="1476"/>
      <c r="ET46" s="1476"/>
      <c r="EU46" s="1476"/>
      <c r="EV46" s="1476"/>
      <c r="EW46" s="1476"/>
      <c r="EX46" s="1476"/>
      <c r="EY46" s="1476"/>
      <c r="EZ46" s="1476"/>
      <c r="FA46" s="1476"/>
      <c r="FB46" s="1476"/>
      <c r="FC46" s="1476"/>
      <c r="FD46" s="1476"/>
      <c r="FE46" s="1476"/>
      <c r="FF46" s="1476"/>
      <c r="FG46" s="1476"/>
      <c r="FH46" s="1476"/>
      <c r="FI46" s="1476"/>
      <c r="FJ46" s="1476"/>
      <c r="FK46" s="1476"/>
      <c r="FL46" s="1476"/>
      <c r="FM46" s="1476"/>
      <c r="FN46" s="1476"/>
      <c r="FO46" s="1476"/>
      <c r="FP46" s="1476"/>
      <c r="FQ46" s="1476"/>
      <c r="FR46" s="1476"/>
      <c r="FS46" s="1476"/>
      <c r="FT46" s="1476"/>
      <c r="FU46" s="1476"/>
      <c r="FV46" s="1476"/>
      <c r="FW46" s="1476"/>
      <c r="FX46" s="1476"/>
      <c r="FY46" s="1476"/>
      <c r="FZ46" s="1476"/>
      <c r="GA46" s="1476"/>
      <c r="GB46" s="1476"/>
      <c r="GC46" s="1476"/>
      <c r="GD46" s="1476"/>
      <c r="GE46" s="1476"/>
      <c r="GF46" s="1476"/>
      <c r="GG46" s="1476"/>
      <c r="GH46" s="1476"/>
      <c r="GI46" s="1476"/>
      <c r="GJ46" s="1476"/>
      <c r="GK46" s="1476"/>
      <c r="GL46" s="1476"/>
      <c r="GM46" s="1476"/>
      <c r="GN46" s="1476"/>
      <c r="GO46" s="1476"/>
      <c r="GP46" s="1476"/>
      <c r="GQ46" s="1476"/>
      <c r="GR46" s="1476"/>
      <c r="GS46" s="1476"/>
      <c r="GT46" s="1476"/>
      <c r="GU46" s="1476"/>
      <c r="GV46" s="1476"/>
      <c r="GW46" s="1476"/>
      <c r="GX46" s="1476"/>
      <c r="GY46" s="1476"/>
      <c r="GZ46" s="1476"/>
      <c r="HA46" s="1476"/>
      <c r="HB46" s="1476"/>
      <c r="HC46" s="1476"/>
      <c r="HD46" s="1476"/>
      <c r="HE46" s="1476"/>
      <c r="HF46" s="1476"/>
      <c r="HG46" s="1476"/>
      <c r="HH46" s="1476"/>
      <c r="HI46" s="1476"/>
      <c r="HJ46" s="1476"/>
      <c r="HK46" s="1476"/>
      <c r="HL46" s="1476"/>
      <c r="HM46" s="1476"/>
      <c r="HN46" s="1476"/>
      <c r="HO46" s="1476"/>
      <c r="HP46" s="1476"/>
      <c r="HQ46" s="1476"/>
      <c r="HR46" s="1476"/>
      <c r="HS46" s="1476"/>
      <c r="HT46" s="1476"/>
      <c r="HU46" s="1476"/>
      <c r="HV46" s="1476"/>
      <c r="HW46" s="1476"/>
      <c r="HX46" s="1476"/>
      <c r="HY46" s="1476"/>
      <c r="HZ46" s="1476"/>
      <c r="IA46" s="1476"/>
      <c r="IB46" s="1476"/>
      <c r="IC46" s="1476"/>
      <c r="ID46" s="1476"/>
      <c r="IE46" s="1476"/>
      <c r="IF46" s="1476"/>
      <c r="IG46" s="1476"/>
      <c r="IH46" s="1476"/>
      <c r="II46" s="1476"/>
      <c r="IJ46" s="1476"/>
      <c r="IK46" s="1476"/>
      <c r="IL46" s="1476"/>
      <c r="IM46" s="1476"/>
      <c r="IN46" s="1476"/>
      <c r="IO46" s="1476"/>
      <c r="IP46" s="1476"/>
      <c r="IQ46" s="1476"/>
      <c r="IR46" s="1476"/>
      <c r="IS46" s="1476"/>
      <c r="IT46" s="1476"/>
      <c r="IU46" s="1476"/>
    </row>
    <row r="47" spans="1:255" ht="12.95" customHeight="1" thickBot="1">
      <c r="B47" s="1498" t="s">
        <v>671</v>
      </c>
      <c r="C47" s="1497"/>
      <c r="D47" s="1481" t="s">
        <v>2176</v>
      </c>
      <c r="E47" s="3244">
        <f>E40+E46</f>
        <v>2</v>
      </c>
      <c r="F47" s="3245">
        <f>F40+F46</f>
        <v>25722</v>
      </c>
      <c r="G47" s="3245">
        <f>G40+G46</f>
        <v>58464</v>
      </c>
      <c r="H47" s="3245">
        <f>H40+H46</f>
        <v>321659</v>
      </c>
      <c r="I47" s="3245">
        <f>I40+I46</f>
        <v>33453</v>
      </c>
      <c r="J47" s="3246">
        <f>J46+J40</f>
        <v>101685</v>
      </c>
      <c r="K47" s="1505" t="s">
        <v>671</v>
      </c>
      <c r="L47" s="4150"/>
      <c r="M47" s="1476"/>
      <c r="N47" s="1476"/>
      <c r="O47" s="1476"/>
      <c r="P47" s="1476"/>
      <c r="Q47" s="1476"/>
      <c r="R47" s="1476"/>
      <c r="S47" s="1476"/>
      <c r="T47" s="1476"/>
      <c r="U47" s="1476"/>
      <c r="V47" s="1476"/>
      <c r="W47" s="1476"/>
      <c r="X47" s="1476"/>
      <c r="Y47" s="1476"/>
      <c r="Z47" s="1476"/>
      <c r="AA47" s="1476"/>
      <c r="AB47" s="1476"/>
      <c r="AC47" s="1476"/>
      <c r="AD47" s="1476"/>
      <c r="AE47" s="1476"/>
      <c r="AF47" s="1476"/>
      <c r="AG47" s="1476"/>
      <c r="AH47" s="1476"/>
      <c r="AI47" s="1476"/>
      <c r="AJ47" s="1476"/>
      <c r="AK47" s="1476"/>
      <c r="AL47" s="1476"/>
      <c r="AM47" s="1476"/>
      <c r="AN47" s="1476"/>
      <c r="AO47" s="1476"/>
      <c r="AP47" s="1476"/>
      <c r="AQ47" s="1476"/>
      <c r="AR47" s="1476"/>
      <c r="AS47" s="1476"/>
      <c r="AT47" s="1476"/>
      <c r="AU47" s="1476"/>
      <c r="AV47" s="1476"/>
      <c r="AW47" s="1476"/>
      <c r="AX47" s="1476"/>
      <c r="AY47" s="1476"/>
      <c r="AZ47" s="1476"/>
      <c r="BA47" s="1476"/>
      <c r="BB47" s="1476"/>
      <c r="BC47" s="1476"/>
      <c r="BD47" s="1476"/>
      <c r="BE47" s="1476"/>
      <c r="BF47" s="1476"/>
      <c r="BG47" s="1476"/>
      <c r="BH47" s="1476"/>
      <c r="BI47" s="1476"/>
      <c r="BJ47" s="1476"/>
      <c r="BK47" s="1476"/>
      <c r="BL47" s="1476"/>
      <c r="BM47" s="1476"/>
      <c r="BN47" s="1476"/>
      <c r="BO47" s="1476"/>
      <c r="BP47" s="1476"/>
      <c r="BQ47" s="1476"/>
      <c r="BR47" s="1476"/>
      <c r="BS47" s="1476"/>
      <c r="BT47" s="1476"/>
      <c r="BU47" s="1476"/>
      <c r="BV47" s="1476"/>
      <c r="BW47" s="1476"/>
      <c r="BX47" s="1476"/>
      <c r="BY47" s="1476"/>
      <c r="BZ47" s="1476"/>
      <c r="CA47" s="1476"/>
      <c r="CB47" s="1476"/>
      <c r="CC47" s="1476"/>
      <c r="CD47" s="1476"/>
      <c r="CE47" s="1476"/>
      <c r="CF47" s="1476"/>
      <c r="CG47" s="1476"/>
      <c r="CH47" s="1476"/>
      <c r="CI47" s="1476"/>
      <c r="CJ47" s="1476"/>
      <c r="CK47" s="1476"/>
      <c r="CL47" s="1476"/>
      <c r="CM47" s="1476"/>
      <c r="CN47" s="1476"/>
      <c r="CO47" s="1476"/>
      <c r="CP47" s="1476"/>
      <c r="CQ47" s="1476"/>
      <c r="CR47" s="1476"/>
      <c r="CS47" s="1476"/>
      <c r="CT47" s="1476"/>
      <c r="CU47" s="1476"/>
      <c r="CV47" s="1476"/>
      <c r="CW47" s="1476"/>
      <c r="CX47" s="1476"/>
      <c r="CY47" s="1476"/>
      <c r="CZ47" s="1476"/>
      <c r="DA47" s="1476"/>
      <c r="DB47" s="1476"/>
      <c r="DC47" s="1476"/>
      <c r="DD47" s="1476"/>
      <c r="DE47" s="1476"/>
      <c r="DF47" s="1476"/>
      <c r="DG47" s="1476"/>
      <c r="DH47" s="1476"/>
      <c r="DI47" s="1476"/>
      <c r="DJ47" s="1476"/>
      <c r="DK47" s="1476"/>
      <c r="DL47" s="1476"/>
      <c r="DM47" s="1476"/>
      <c r="DN47" s="1476"/>
      <c r="DO47" s="1476"/>
      <c r="DP47" s="1476"/>
      <c r="DQ47" s="1476"/>
      <c r="DR47" s="1476"/>
      <c r="DS47" s="1476"/>
      <c r="DT47" s="1476"/>
      <c r="DU47" s="1476"/>
      <c r="DV47" s="1476"/>
      <c r="DW47" s="1476"/>
      <c r="DX47" s="1476"/>
      <c r="DY47" s="1476"/>
      <c r="DZ47" s="1476"/>
      <c r="EA47" s="1476"/>
      <c r="EB47" s="1476"/>
      <c r="EC47" s="1476"/>
      <c r="ED47" s="1476"/>
      <c r="EE47" s="1476"/>
      <c r="EF47" s="1476"/>
      <c r="EG47" s="1476"/>
      <c r="EH47" s="1476"/>
      <c r="EI47" s="1476"/>
      <c r="EJ47" s="1476"/>
      <c r="EK47" s="1476"/>
      <c r="EL47" s="1476"/>
      <c r="EM47" s="1476"/>
      <c r="EN47" s="1476"/>
      <c r="EO47" s="1476"/>
      <c r="EP47" s="1476"/>
      <c r="EQ47" s="1476"/>
      <c r="ER47" s="1476"/>
      <c r="ES47" s="1476"/>
      <c r="ET47" s="1476"/>
      <c r="EU47" s="1476"/>
      <c r="EV47" s="1476"/>
      <c r="EW47" s="1476"/>
      <c r="EX47" s="1476"/>
      <c r="EY47" s="1476"/>
      <c r="EZ47" s="1476"/>
      <c r="FA47" s="1476"/>
      <c r="FB47" s="1476"/>
      <c r="FC47" s="1476"/>
      <c r="FD47" s="1476"/>
      <c r="FE47" s="1476"/>
      <c r="FF47" s="1476"/>
      <c r="FG47" s="1476"/>
      <c r="FH47" s="1476"/>
      <c r="FI47" s="1476"/>
      <c r="FJ47" s="1476"/>
      <c r="FK47" s="1476"/>
      <c r="FL47" s="1476"/>
      <c r="FM47" s="1476"/>
      <c r="FN47" s="1476"/>
      <c r="FO47" s="1476"/>
      <c r="FP47" s="1476"/>
      <c r="FQ47" s="1476"/>
      <c r="FR47" s="1476"/>
      <c r="FS47" s="1476"/>
      <c r="FT47" s="1476"/>
      <c r="FU47" s="1476"/>
      <c r="FV47" s="1476"/>
      <c r="FW47" s="1476"/>
      <c r="FX47" s="1476"/>
      <c r="FY47" s="1476"/>
      <c r="FZ47" s="1476"/>
      <c r="GA47" s="1476"/>
      <c r="GB47" s="1476"/>
      <c r="GC47" s="1476"/>
      <c r="GD47" s="1476"/>
      <c r="GE47" s="1476"/>
      <c r="GF47" s="1476"/>
      <c r="GG47" s="1476"/>
      <c r="GH47" s="1476"/>
      <c r="GI47" s="1476"/>
      <c r="GJ47" s="1476"/>
      <c r="GK47" s="1476"/>
      <c r="GL47" s="1476"/>
      <c r="GM47" s="1476"/>
      <c r="GN47" s="1476"/>
      <c r="GO47" s="1476"/>
      <c r="GP47" s="1476"/>
      <c r="GQ47" s="1476"/>
      <c r="GR47" s="1476"/>
      <c r="GS47" s="1476"/>
      <c r="GT47" s="1476"/>
      <c r="GU47" s="1476"/>
      <c r="GV47" s="1476"/>
      <c r="GW47" s="1476"/>
      <c r="GX47" s="1476"/>
      <c r="GY47" s="1476"/>
      <c r="GZ47" s="1476"/>
      <c r="HA47" s="1476"/>
      <c r="HB47" s="1476"/>
      <c r="HC47" s="1476"/>
      <c r="HD47" s="1476"/>
      <c r="HE47" s="1476"/>
      <c r="HF47" s="1476"/>
      <c r="HG47" s="1476"/>
      <c r="HH47" s="1476"/>
      <c r="HI47" s="1476"/>
      <c r="HJ47" s="1476"/>
      <c r="HK47" s="1476"/>
      <c r="HL47" s="1476"/>
      <c r="HM47" s="1476"/>
      <c r="HN47" s="1476"/>
      <c r="HO47" s="1476"/>
      <c r="HP47" s="1476"/>
      <c r="HQ47" s="1476"/>
      <c r="HR47" s="1476"/>
      <c r="HS47" s="1476"/>
      <c r="HT47" s="1476"/>
      <c r="HU47" s="1476"/>
      <c r="HV47" s="1476"/>
      <c r="HW47" s="1476"/>
      <c r="HX47" s="1476"/>
      <c r="HY47" s="1476"/>
      <c r="HZ47" s="1476"/>
      <c r="IA47" s="1476"/>
      <c r="IB47" s="1476"/>
      <c r="IC47" s="1476"/>
      <c r="ID47" s="1476"/>
      <c r="IE47" s="1476"/>
      <c r="IF47" s="1476"/>
      <c r="IG47" s="1476"/>
      <c r="IH47" s="1476"/>
      <c r="II47" s="1476"/>
      <c r="IJ47" s="1476"/>
      <c r="IK47" s="1476"/>
      <c r="IL47" s="1476"/>
      <c r="IM47" s="1476"/>
      <c r="IN47" s="1476"/>
      <c r="IO47" s="1476"/>
      <c r="IP47" s="1476"/>
      <c r="IQ47" s="1476"/>
      <c r="IR47" s="1476"/>
      <c r="IS47" s="1476"/>
      <c r="IT47" s="1476"/>
      <c r="IU47" s="1476"/>
    </row>
    <row r="48" spans="1:255" ht="9.9499999999999993" customHeight="1">
      <c r="A48" s="1476"/>
      <c r="B48" s="1476"/>
      <c r="C48" s="1476"/>
      <c r="D48" s="1476"/>
      <c r="E48" s="1476"/>
      <c r="F48" s="1476"/>
      <c r="G48" s="1476"/>
      <c r="H48" s="1476"/>
      <c r="I48" s="1476"/>
      <c r="J48" s="1476"/>
      <c r="K48" s="1476"/>
      <c r="L48" s="1480"/>
      <c r="M48" s="1476"/>
      <c r="N48" s="1476"/>
      <c r="O48" s="1476"/>
      <c r="P48" s="1476"/>
      <c r="Q48" s="1476"/>
      <c r="R48" s="1476"/>
      <c r="S48" s="1476"/>
      <c r="T48" s="1476"/>
      <c r="U48" s="1476"/>
      <c r="V48" s="1476"/>
      <c r="W48" s="1476"/>
      <c r="X48" s="1476"/>
      <c r="Y48" s="1476"/>
      <c r="Z48" s="1476"/>
      <c r="AA48" s="1476"/>
      <c r="AB48" s="1476"/>
      <c r="AC48" s="1476"/>
      <c r="AD48" s="1476"/>
      <c r="AE48" s="1476"/>
      <c r="AF48" s="1476"/>
      <c r="AG48" s="1476"/>
      <c r="AH48" s="1476"/>
      <c r="AI48" s="1476"/>
      <c r="AJ48" s="1476"/>
      <c r="AK48" s="1476"/>
      <c r="AL48" s="1476"/>
      <c r="AM48" s="1476"/>
      <c r="AN48" s="1476"/>
      <c r="AO48" s="1476"/>
      <c r="AP48" s="1476"/>
      <c r="AQ48" s="1476"/>
      <c r="AR48" s="1476"/>
      <c r="AS48" s="1476"/>
      <c r="AT48" s="1476"/>
      <c r="AU48" s="1476"/>
      <c r="AV48" s="1476"/>
      <c r="AW48" s="1476"/>
      <c r="AX48" s="1476"/>
      <c r="AY48" s="1476"/>
      <c r="AZ48" s="1476"/>
      <c r="BA48" s="1476"/>
      <c r="BB48" s="1476"/>
      <c r="BC48" s="1476"/>
      <c r="BD48" s="1476"/>
      <c r="BE48" s="1476"/>
      <c r="BF48" s="1476"/>
      <c r="BG48" s="1476"/>
      <c r="BH48" s="1476"/>
      <c r="BI48" s="1476"/>
      <c r="BJ48" s="1476"/>
      <c r="BK48" s="1476"/>
      <c r="BL48" s="1476"/>
      <c r="BM48" s="1476"/>
      <c r="BN48" s="1476"/>
      <c r="BO48" s="1476"/>
      <c r="BP48" s="1476"/>
      <c r="BQ48" s="1476"/>
      <c r="BR48" s="1476"/>
      <c r="BS48" s="1476"/>
      <c r="BT48" s="1476"/>
      <c r="BU48" s="1476"/>
      <c r="BV48" s="1476"/>
      <c r="BW48" s="1476"/>
      <c r="BX48" s="1476"/>
      <c r="BY48" s="1476"/>
      <c r="BZ48" s="1476"/>
      <c r="CA48" s="1476"/>
      <c r="CB48" s="1476"/>
      <c r="CC48" s="1476"/>
      <c r="CD48" s="1476"/>
      <c r="CE48" s="1476"/>
      <c r="CF48" s="1476"/>
      <c r="CG48" s="1476"/>
      <c r="CH48" s="1476"/>
      <c r="CI48" s="1476"/>
      <c r="CJ48" s="1476"/>
      <c r="CK48" s="1476"/>
      <c r="CL48" s="1476"/>
      <c r="CM48" s="1476"/>
      <c r="CN48" s="1476"/>
      <c r="CO48" s="1476"/>
      <c r="CP48" s="1476"/>
      <c r="CQ48" s="1476"/>
      <c r="CR48" s="1476"/>
      <c r="CS48" s="1476"/>
      <c r="CT48" s="1476"/>
      <c r="CU48" s="1476"/>
      <c r="CV48" s="1476"/>
      <c r="CW48" s="1476"/>
      <c r="CX48" s="1476"/>
      <c r="CY48" s="1476"/>
      <c r="CZ48" s="1476"/>
      <c r="DA48" s="1476"/>
      <c r="DB48" s="1476"/>
      <c r="DC48" s="1476"/>
      <c r="DD48" s="1476"/>
      <c r="DE48" s="1476"/>
      <c r="DF48" s="1476"/>
      <c r="DG48" s="1476"/>
      <c r="DH48" s="1476"/>
      <c r="DI48" s="1476"/>
      <c r="DJ48" s="1476"/>
      <c r="DK48" s="1476"/>
      <c r="DL48" s="1476"/>
      <c r="DM48" s="1476"/>
      <c r="DN48" s="1476"/>
      <c r="DO48" s="1476"/>
      <c r="DP48" s="1476"/>
      <c r="DQ48" s="1476"/>
      <c r="DR48" s="1476"/>
      <c r="DS48" s="1476"/>
      <c r="DT48" s="1476"/>
      <c r="DU48" s="1476"/>
      <c r="DV48" s="1476"/>
      <c r="DW48" s="1476"/>
      <c r="DX48" s="1476"/>
      <c r="DY48" s="1476"/>
      <c r="DZ48" s="1476"/>
      <c r="EA48" s="1476"/>
      <c r="EB48" s="1476"/>
      <c r="EC48" s="1476"/>
      <c r="ED48" s="1476"/>
      <c r="EE48" s="1476"/>
      <c r="EF48" s="1476"/>
      <c r="EG48" s="1476"/>
      <c r="EH48" s="1476"/>
      <c r="EI48" s="1476"/>
      <c r="EJ48" s="1476"/>
      <c r="EK48" s="1476"/>
      <c r="EL48" s="1476"/>
      <c r="EM48" s="1476"/>
      <c r="EN48" s="1476"/>
      <c r="EO48" s="1476"/>
      <c r="EP48" s="1476"/>
      <c r="EQ48" s="1476"/>
      <c r="ER48" s="1476"/>
      <c r="ES48" s="1476"/>
      <c r="ET48" s="1476"/>
      <c r="EU48" s="1476"/>
      <c r="EV48" s="1476"/>
      <c r="EW48" s="1476"/>
      <c r="EX48" s="1476"/>
      <c r="EY48" s="1476"/>
      <c r="EZ48" s="1476"/>
      <c r="FA48" s="1476"/>
      <c r="FB48" s="1476"/>
      <c r="FC48" s="1476"/>
      <c r="FD48" s="1476"/>
      <c r="FE48" s="1476"/>
      <c r="FF48" s="1476"/>
      <c r="FG48" s="1476"/>
      <c r="FH48" s="1476"/>
      <c r="FI48" s="1476"/>
      <c r="FJ48" s="1476"/>
      <c r="FK48" s="1476"/>
      <c r="FL48" s="1476"/>
      <c r="FM48" s="1476"/>
      <c r="FN48" s="1476"/>
      <c r="FO48" s="1476"/>
      <c r="FP48" s="1476"/>
      <c r="FQ48" s="1476"/>
      <c r="FR48" s="1476"/>
      <c r="FS48" s="1476"/>
      <c r="FT48" s="1476"/>
      <c r="FU48" s="1476"/>
      <c r="FV48" s="1476"/>
      <c r="FW48" s="1476"/>
      <c r="FX48" s="1476"/>
      <c r="FY48" s="1476"/>
      <c r="FZ48" s="1476"/>
      <c r="GA48" s="1476"/>
      <c r="GB48" s="1476"/>
      <c r="GC48" s="1476"/>
      <c r="GD48" s="1476"/>
      <c r="GE48" s="1476"/>
      <c r="GF48" s="1476"/>
      <c r="GG48" s="1476"/>
      <c r="GH48" s="1476"/>
      <c r="GI48" s="1476"/>
      <c r="GJ48" s="1476"/>
      <c r="GK48" s="1476"/>
      <c r="GL48" s="1476"/>
      <c r="GM48" s="1476"/>
      <c r="GN48" s="1476"/>
      <c r="GO48" s="1476"/>
      <c r="GP48" s="1476"/>
      <c r="GQ48" s="1476"/>
      <c r="GR48" s="1476"/>
      <c r="GS48" s="1476"/>
      <c r="GT48" s="1476"/>
      <c r="GU48" s="1476"/>
      <c r="GV48" s="1476"/>
      <c r="GW48" s="1476"/>
      <c r="GX48" s="1476"/>
      <c r="GY48" s="1476"/>
      <c r="GZ48" s="1476"/>
      <c r="HA48" s="1476"/>
      <c r="HB48" s="1476"/>
      <c r="HC48" s="1476"/>
      <c r="HD48" s="1476"/>
      <c r="HE48" s="1476"/>
      <c r="HF48" s="1476"/>
      <c r="HG48" s="1476"/>
      <c r="HH48" s="1476"/>
      <c r="HI48" s="1476"/>
      <c r="HJ48" s="1476"/>
      <c r="HK48" s="1476"/>
      <c r="HL48" s="1476"/>
      <c r="HM48" s="1476"/>
      <c r="HN48" s="1476"/>
      <c r="HO48" s="1476"/>
      <c r="HP48" s="1476"/>
      <c r="HQ48" s="1476"/>
      <c r="HR48" s="1476"/>
      <c r="HS48" s="1476"/>
      <c r="HT48" s="1476"/>
      <c r="HU48" s="1476"/>
      <c r="HV48" s="1476"/>
      <c r="HW48" s="1476"/>
      <c r="HX48" s="1476"/>
      <c r="HY48" s="1476"/>
      <c r="HZ48" s="1476"/>
      <c r="IA48" s="1476"/>
      <c r="IB48" s="1476"/>
      <c r="IC48" s="1476"/>
      <c r="ID48" s="1476"/>
      <c r="IE48" s="1476"/>
      <c r="IF48" s="1476"/>
      <c r="IG48" s="1476"/>
      <c r="IH48" s="1476"/>
      <c r="II48" s="1476"/>
      <c r="IJ48" s="1476"/>
      <c r="IK48" s="1476"/>
      <c r="IL48" s="1476"/>
      <c r="IM48" s="1476"/>
      <c r="IN48" s="1476"/>
      <c r="IO48" s="1476"/>
      <c r="IP48" s="1476"/>
      <c r="IQ48" s="1476"/>
      <c r="IR48" s="1476"/>
      <c r="IS48" s="1476"/>
      <c r="IT48" s="1476"/>
      <c r="IU48" s="1476"/>
    </row>
    <row r="49" spans="1:255" ht="9.9499999999999993" customHeight="1">
      <c r="A49" s="1480"/>
      <c r="B49" s="1476"/>
      <c r="C49" s="1476"/>
      <c r="D49" s="1476"/>
      <c r="E49" s="1476"/>
      <c r="F49" s="1476"/>
      <c r="G49" s="1476"/>
      <c r="H49" s="1476"/>
      <c r="I49" s="1476"/>
      <c r="J49" s="1476"/>
      <c r="K49" s="1476"/>
      <c r="L49" s="1480"/>
      <c r="M49" s="1476"/>
      <c r="N49" s="1476"/>
      <c r="O49" s="1476"/>
      <c r="P49" s="1476"/>
      <c r="Q49" s="1476"/>
      <c r="R49" s="1476"/>
      <c r="S49" s="1476"/>
      <c r="T49" s="1476"/>
      <c r="U49" s="1476"/>
      <c r="V49" s="1476"/>
      <c r="W49" s="1476"/>
      <c r="X49" s="1476"/>
      <c r="Y49" s="1476"/>
      <c r="Z49" s="1476"/>
      <c r="AA49" s="1476"/>
      <c r="AB49" s="1476"/>
      <c r="AC49" s="1476"/>
      <c r="AD49" s="1476"/>
      <c r="AE49" s="1476"/>
      <c r="AF49" s="1476"/>
      <c r="AG49" s="1476"/>
      <c r="AH49" s="1476"/>
      <c r="AI49" s="1476"/>
      <c r="AJ49" s="1476"/>
      <c r="AK49" s="1476"/>
      <c r="AL49" s="1476"/>
      <c r="AM49" s="1476"/>
      <c r="AN49" s="1476"/>
      <c r="AO49" s="1476"/>
      <c r="AP49" s="1476"/>
      <c r="AQ49" s="1476"/>
      <c r="AR49" s="1476"/>
      <c r="AS49" s="1476"/>
      <c r="AT49" s="1476"/>
      <c r="AU49" s="1476"/>
      <c r="AV49" s="1476"/>
      <c r="AW49" s="1476"/>
      <c r="AX49" s="1476"/>
      <c r="AY49" s="1476"/>
      <c r="AZ49" s="1476"/>
      <c r="BA49" s="1476"/>
      <c r="BB49" s="1476"/>
      <c r="BC49" s="1476"/>
      <c r="BD49" s="1476"/>
      <c r="BE49" s="1476"/>
      <c r="BF49" s="1476"/>
      <c r="BG49" s="1476"/>
      <c r="BH49" s="1476"/>
      <c r="BI49" s="1476"/>
      <c r="BJ49" s="1476"/>
      <c r="BK49" s="1476"/>
      <c r="BL49" s="1476"/>
      <c r="BM49" s="1476"/>
      <c r="BN49" s="1476"/>
      <c r="BO49" s="1476"/>
      <c r="BP49" s="1476"/>
      <c r="BQ49" s="1476"/>
      <c r="BR49" s="1476"/>
      <c r="BS49" s="1476"/>
      <c r="BT49" s="1476"/>
      <c r="BU49" s="1476"/>
      <c r="BV49" s="1476"/>
      <c r="BW49" s="1476"/>
      <c r="BX49" s="1476"/>
      <c r="BY49" s="1476"/>
      <c r="BZ49" s="1476"/>
      <c r="CA49" s="1476"/>
      <c r="CB49" s="1476"/>
      <c r="CC49" s="1476"/>
      <c r="CD49" s="1476"/>
      <c r="CE49" s="1476"/>
      <c r="CF49" s="1476"/>
      <c r="CG49" s="1476"/>
      <c r="CH49" s="1476"/>
      <c r="CI49" s="1476"/>
      <c r="CJ49" s="1476"/>
      <c r="CK49" s="1476"/>
      <c r="CL49" s="1476"/>
      <c r="CM49" s="1476"/>
      <c r="CN49" s="1476"/>
      <c r="CO49" s="1476"/>
      <c r="CP49" s="1476"/>
      <c r="CQ49" s="1476"/>
      <c r="CR49" s="1476"/>
      <c r="CS49" s="1476"/>
      <c r="CT49" s="1476"/>
      <c r="CU49" s="1476"/>
      <c r="CV49" s="1476"/>
      <c r="CW49" s="1476"/>
      <c r="CX49" s="1476"/>
      <c r="CY49" s="1476"/>
      <c r="CZ49" s="1476"/>
      <c r="DA49" s="1476"/>
      <c r="DB49" s="1476"/>
      <c r="DC49" s="1476"/>
      <c r="DD49" s="1476"/>
      <c r="DE49" s="1476"/>
      <c r="DF49" s="1476"/>
      <c r="DG49" s="1476"/>
      <c r="DH49" s="1476"/>
      <c r="DI49" s="1476"/>
      <c r="DJ49" s="1476"/>
      <c r="DK49" s="1476"/>
      <c r="DL49" s="1476"/>
      <c r="DM49" s="1476"/>
      <c r="DN49" s="1476"/>
      <c r="DO49" s="1476"/>
      <c r="DP49" s="1476"/>
      <c r="DQ49" s="1476"/>
      <c r="DR49" s="1476"/>
      <c r="DS49" s="1476"/>
      <c r="DT49" s="1476"/>
      <c r="DU49" s="1476"/>
      <c r="DV49" s="1476"/>
      <c r="DW49" s="1476"/>
      <c r="DX49" s="1476"/>
      <c r="DY49" s="1476"/>
      <c r="DZ49" s="1476"/>
      <c r="EA49" s="1476"/>
      <c r="EB49" s="1476"/>
      <c r="EC49" s="1476"/>
      <c r="ED49" s="1476"/>
      <c r="EE49" s="1476"/>
      <c r="EF49" s="1476"/>
      <c r="EG49" s="1476"/>
      <c r="EH49" s="1476"/>
      <c r="EI49" s="1476"/>
      <c r="EJ49" s="1476"/>
      <c r="EK49" s="1476"/>
      <c r="EL49" s="1476"/>
      <c r="EM49" s="1476"/>
      <c r="EN49" s="1476"/>
      <c r="EO49" s="1476"/>
      <c r="EP49" s="1476"/>
      <c r="EQ49" s="1476"/>
      <c r="ER49" s="1476"/>
      <c r="ES49" s="1476"/>
      <c r="ET49" s="1476"/>
      <c r="EU49" s="1476"/>
      <c r="EV49" s="1476"/>
      <c r="EW49" s="1476"/>
      <c r="EX49" s="1476"/>
      <c r="EY49" s="1476"/>
      <c r="EZ49" s="1476"/>
      <c r="FA49" s="1476"/>
      <c r="FB49" s="1476"/>
      <c r="FC49" s="1476"/>
      <c r="FD49" s="1476"/>
      <c r="FE49" s="1476"/>
      <c r="FF49" s="1476"/>
      <c r="FG49" s="1476"/>
      <c r="FH49" s="1476"/>
      <c r="FI49" s="1476"/>
      <c r="FJ49" s="1476"/>
      <c r="FK49" s="1476"/>
      <c r="FL49" s="1476"/>
      <c r="FM49" s="1476"/>
      <c r="FN49" s="1476"/>
      <c r="FO49" s="1476"/>
      <c r="FP49" s="1476"/>
      <c r="FQ49" s="1476"/>
      <c r="FR49" s="1476"/>
      <c r="FS49" s="1476"/>
      <c r="FT49" s="1476"/>
      <c r="FU49" s="1476"/>
      <c r="FV49" s="1476"/>
      <c r="FW49" s="1476"/>
      <c r="FX49" s="1476"/>
      <c r="FY49" s="1476"/>
      <c r="FZ49" s="1476"/>
      <c r="GA49" s="1476"/>
      <c r="GB49" s="1476"/>
      <c r="GC49" s="1476"/>
      <c r="GD49" s="1476"/>
      <c r="GE49" s="1476"/>
      <c r="GF49" s="1476"/>
      <c r="GG49" s="1476"/>
      <c r="GH49" s="1476"/>
      <c r="GI49" s="1476"/>
      <c r="GJ49" s="1476"/>
      <c r="GK49" s="1476"/>
      <c r="GL49" s="1476"/>
      <c r="GM49" s="1476"/>
      <c r="GN49" s="1476"/>
      <c r="GO49" s="1476"/>
      <c r="GP49" s="1476"/>
      <c r="GQ49" s="1476"/>
      <c r="GR49" s="1476"/>
      <c r="GS49" s="1476"/>
      <c r="GT49" s="1476"/>
      <c r="GU49" s="1476"/>
      <c r="GV49" s="1476"/>
      <c r="GW49" s="1476"/>
      <c r="GX49" s="1476"/>
      <c r="GY49" s="1476"/>
      <c r="GZ49" s="1476"/>
      <c r="HA49" s="1476"/>
      <c r="HB49" s="1476"/>
      <c r="HC49" s="1476"/>
      <c r="HD49" s="1476"/>
      <c r="HE49" s="1476"/>
      <c r="HF49" s="1476"/>
      <c r="HG49" s="1476"/>
      <c r="HH49" s="1476"/>
      <c r="HI49" s="1476"/>
      <c r="HJ49" s="1476"/>
      <c r="HK49" s="1476"/>
      <c r="HL49" s="1476"/>
      <c r="HM49" s="1476"/>
      <c r="HN49" s="1476"/>
      <c r="HO49" s="1476"/>
      <c r="HP49" s="1476"/>
      <c r="HQ49" s="1476"/>
      <c r="HR49" s="1476"/>
      <c r="HS49" s="1476"/>
      <c r="HT49" s="1476"/>
      <c r="HU49" s="1476"/>
      <c r="HV49" s="1476"/>
      <c r="HW49" s="1476"/>
      <c r="HX49" s="1476"/>
      <c r="HY49" s="1476"/>
      <c r="HZ49" s="1476"/>
      <c r="IA49" s="1476"/>
      <c r="IB49" s="1476"/>
      <c r="IC49" s="1476"/>
      <c r="ID49" s="1476"/>
      <c r="IE49" s="1476"/>
      <c r="IF49" s="1476"/>
      <c r="IG49" s="1476"/>
      <c r="IH49" s="1476"/>
      <c r="II49" s="1476"/>
      <c r="IJ49" s="1476"/>
      <c r="IK49" s="1476"/>
      <c r="IL49" s="1476"/>
      <c r="IM49" s="1476"/>
      <c r="IN49" s="1476"/>
      <c r="IO49" s="1476"/>
      <c r="IP49" s="1476"/>
      <c r="IQ49" s="1476"/>
      <c r="IR49" s="1476"/>
      <c r="IS49" s="1476"/>
      <c r="IT49" s="1476"/>
      <c r="IU49" s="1476"/>
    </row>
    <row r="50" spans="1:255" ht="9.9499999999999993" customHeight="1">
      <c r="A50" s="1480"/>
      <c r="B50" s="1476"/>
      <c r="C50" s="1476"/>
      <c r="D50" s="1476"/>
      <c r="E50" s="1476"/>
      <c r="F50" s="1476"/>
      <c r="G50" s="1476"/>
      <c r="H50" s="1476"/>
      <c r="I50" s="1476"/>
      <c r="J50" s="1476"/>
      <c r="K50" s="1476"/>
      <c r="L50" s="1480"/>
      <c r="M50" s="1476"/>
      <c r="N50" s="1476"/>
      <c r="O50" s="1476"/>
      <c r="P50" s="1476"/>
      <c r="Q50" s="1476"/>
      <c r="R50" s="1476"/>
      <c r="S50" s="1476"/>
      <c r="T50" s="1476"/>
      <c r="U50" s="1476"/>
      <c r="V50" s="1476"/>
      <c r="W50" s="1476"/>
      <c r="X50" s="1476"/>
      <c r="Y50" s="1476"/>
      <c r="Z50" s="1476"/>
      <c r="AA50" s="1476"/>
      <c r="AB50" s="1476"/>
      <c r="AC50" s="1476"/>
      <c r="AD50" s="1476"/>
      <c r="AE50" s="1476"/>
      <c r="AF50" s="1476"/>
      <c r="AG50" s="1476"/>
      <c r="AH50" s="1476"/>
      <c r="AI50" s="1476"/>
      <c r="AJ50" s="1476"/>
      <c r="AK50" s="1476"/>
      <c r="AL50" s="1476"/>
      <c r="AM50" s="1476"/>
      <c r="AN50" s="1476"/>
      <c r="AO50" s="1476"/>
      <c r="AP50" s="1476"/>
      <c r="AQ50" s="1476"/>
      <c r="AR50" s="1476"/>
      <c r="AS50" s="1476"/>
      <c r="AT50" s="1476"/>
      <c r="AU50" s="1476"/>
      <c r="AV50" s="1476"/>
      <c r="AW50" s="1476"/>
      <c r="AX50" s="1476"/>
      <c r="AY50" s="1476"/>
      <c r="AZ50" s="1476"/>
      <c r="BA50" s="1476"/>
      <c r="BB50" s="1476"/>
      <c r="BC50" s="1476"/>
      <c r="BD50" s="1476"/>
      <c r="BE50" s="1476"/>
      <c r="BF50" s="1476"/>
      <c r="BG50" s="1476"/>
      <c r="BH50" s="1476"/>
      <c r="BI50" s="1476"/>
      <c r="BJ50" s="1476"/>
      <c r="BK50" s="1476"/>
      <c r="BL50" s="1476"/>
      <c r="BM50" s="1476"/>
      <c r="BN50" s="1476"/>
      <c r="BO50" s="1476"/>
      <c r="BP50" s="1476"/>
      <c r="BQ50" s="1476"/>
      <c r="BR50" s="1476"/>
      <c r="BS50" s="1476"/>
      <c r="BT50" s="1476"/>
      <c r="BU50" s="1476"/>
      <c r="BV50" s="1476"/>
      <c r="BW50" s="1476"/>
      <c r="BX50" s="1476"/>
      <c r="BY50" s="1476"/>
      <c r="BZ50" s="1476"/>
      <c r="CA50" s="1476"/>
      <c r="CB50" s="1476"/>
      <c r="CC50" s="1476"/>
      <c r="CD50" s="1476"/>
      <c r="CE50" s="1476"/>
      <c r="CF50" s="1476"/>
      <c r="CG50" s="1476"/>
      <c r="CH50" s="1476"/>
      <c r="CI50" s="1476"/>
      <c r="CJ50" s="1476"/>
      <c r="CK50" s="1476"/>
      <c r="CL50" s="1476"/>
      <c r="CM50" s="1476"/>
      <c r="CN50" s="1476"/>
      <c r="CO50" s="1476"/>
      <c r="CP50" s="1476"/>
      <c r="CQ50" s="1476"/>
      <c r="CR50" s="1476"/>
      <c r="CS50" s="1476"/>
      <c r="CT50" s="1476"/>
      <c r="CU50" s="1476"/>
      <c r="CV50" s="1476"/>
      <c r="CW50" s="1476"/>
      <c r="CX50" s="1476"/>
      <c r="CY50" s="1476"/>
      <c r="CZ50" s="1476"/>
      <c r="DA50" s="1476"/>
      <c r="DB50" s="1476"/>
      <c r="DC50" s="1476"/>
      <c r="DD50" s="1476"/>
      <c r="DE50" s="1476"/>
      <c r="DF50" s="1476"/>
      <c r="DG50" s="1476"/>
      <c r="DH50" s="1476"/>
      <c r="DI50" s="1476"/>
      <c r="DJ50" s="1476"/>
      <c r="DK50" s="1476"/>
      <c r="DL50" s="1476"/>
      <c r="DM50" s="1476"/>
      <c r="DN50" s="1476"/>
      <c r="DO50" s="1476"/>
      <c r="DP50" s="1476"/>
      <c r="DQ50" s="1476"/>
      <c r="DR50" s="1476"/>
      <c r="DS50" s="1476"/>
      <c r="DT50" s="1476"/>
      <c r="DU50" s="1476"/>
      <c r="DV50" s="1476"/>
      <c r="DW50" s="1476"/>
      <c r="DX50" s="1476"/>
      <c r="DY50" s="1476"/>
      <c r="DZ50" s="1476"/>
      <c r="EA50" s="1476"/>
      <c r="EB50" s="1476"/>
      <c r="EC50" s="1476"/>
      <c r="ED50" s="1476"/>
      <c r="EE50" s="1476"/>
      <c r="EF50" s="1476"/>
      <c r="EG50" s="1476"/>
      <c r="EH50" s="1476"/>
      <c r="EI50" s="1476"/>
      <c r="EJ50" s="1476"/>
      <c r="EK50" s="1476"/>
      <c r="EL50" s="1476"/>
      <c r="EM50" s="1476"/>
      <c r="EN50" s="1476"/>
      <c r="EO50" s="1476"/>
      <c r="EP50" s="1476"/>
      <c r="EQ50" s="1476"/>
      <c r="ER50" s="1476"/>
      <c r="ES50" s="1476"/>
      <c r="ET50" s="1476"/>
      <c r="EU50" s="1476"/>
      <c r="EV50" s="1476"/>
      <c r="EW50" s="1476"/>
      <c r="EX50" s="1476"/>
      <c r="EY50" s="1476"/>
      <c r="EZ50" s="1476"/>
      <c r="FA50" s="1476"/>
      <c r="FB50" s="1476"/>
      <c r="FC50" s="1476"/>
      <c r="FD50" s="1476"/>
      <c r="FE50" s="1476"/>
      <c r="FF50" s="1476"/>
      <c r="FG50" s="1476"/>
      <c r="FH50" s="1476"/>
      <c r="FI50" s="1476"/>
      <c r="FJ50" s="1476"/>
      <c r="FK50" s="1476"/>
      <c r="FL50" s="1476"/>
      <c r="FM50" s="1476"/>
      <c r="FN50" s="1476"/>
      <c r="FO50" s="1476"/>
      <c r="FP50" s="1476"/>
      <c r="FQ50" s="1476"/>
      <c r="FR50" s="1476"/>
      <c r="FS50" s="1476"/>
      <c r="FT50" s="1476"/>
      <c r="FU50" s="1476"/>
      <c r="FV50" s="1476"/>
      <c r="FW50" s="1476"/>
      <c r="FX50" s="1476"/>
      <c r="FY50" s="1476"/>
      <c r="FZ50" s="1476"/>
      <c r="GA50" s="1476"/>
      <c r="GB50" s="1476"/>
      <c r="GC50" s="1476"/>
      <c r="GD50" s="1476"/>
      <c r="GE50" s="1476"/>
      <c r="GF50" s="1476"/>
      <c r="GG50" s="1476"/>
      <c r="GH50" s="1476"/>
      <c r="GI50" s="1476"/>
      <c r="GJ50" s="1476"/>
      <c r="GK50" s="1476"/>
      <c r="GL50" s="1476"/>
      <c r="GM50" s="1476"/>
      <c r="GN50" s="1476"/>
      <c r="GO50" s="1476"/>
      <c r="GP50" s="1476"/>
      <c r="GQ50" s="1476"/>
      <c r="GR50" s="1476"/>
      <c r="GS50" s="1476"/>
      <c r="GT50" s="1476"/>
      <c r="GU50" s="1476"/>
      <c r="GV50" s="1476"/>
      <c r="GW50" s="1476"/>
      <c r="GX50" s="1476"/>
      <c r="GY50" s="1476"/>
      <c r="GZ50" s="1476"/>
      <c r="HA50" s="1476"/>
      <c r="HB50" s="1476"/>
      <c r="HC50" s="1476"/>
      <c r="HD50" s="1476"/>
      <c r="HE50" s="1476"/>
      <c r="HF50" s="1476"/>
      <c r="HG50" s="1476"/>
      <c r="HH50" s="1476"/>
      <c r="HI50" s="1476"/>
      <c r="HJ50" s="1476"/>
      <c r="HK50" s="1476"/>
      <c r="HL50" s="1476"/>
      <c r="HM50" s="1476"/>
      <c r="HN50" s="1476"/>
      <c r="HO50" s="1476"/>
      <c r="HP50" s="1476"/>
      <c r="HQ50" s="1476"/>
      <c r="HR50" s="1476"/>
      <c r="HS50" s="1476"/>
      <c r="HT50" s="1476"/>
      <c r="HU50" s="1476"/>
      <c r="HV50" s="1476"/>
      <c r="HW50" s="1476"/>
      <c r="HX50" s="1476"/>
      <c r="HY50" s="1476"/>
      <c r="HZ50" s="1476"/>
      <c r="IA50" s="1476"/>
      <c r="IB50" s="1476"/>
      <c r="IC50" s="1476"/>
      <c r="ID50" s="1476"/>
      <c r="IE50" s="1476"/>
      <c r="IF50" s="1476"/>
      <c r="IG50" s="1476"/>
      <c r="IH50" s="1476"/>
      <c r="II50" s="1476"/>
      <c r="IJ50" s="1476"/>
      <c r="IK50" s="1476"/>
      <c r="IL50" s="1476"/>
      <c r="IM50" s="1476"/>
      <c r="IN50" s="1476"/>
      <c r="IO50" s="1476"/>
      <c r="IP50" s="1476"/>
      <c r="IQ50" s="1476"/>
      <c r="IR50" s="1476"/>
      <c r="IS50" s="1476"/>
      <c r="IT50" s="1476"/>
      <c r="IU50" s="1476"/>
    </row>
    <row r="51" spans="1:255" ht="9.9499999999999993" customHeight="1">
      <c r="A51" s="1480"/>
      <c r="B51" s="1476"/>
      <c r="C51" s="1476"/>
      <c r="D51" s="1476"/>
      <c r="E51" s="1476"/>
      <c r="F51" s="1476"/>
      <c r="G51" s="1476"/>
      <c r="H51" s="1476"/>
      <c r="I51" s="1476"/>
      <c r="J51" s="1476"/>
      <c r="K51" s="1476"/>
      <c r="L51" s="1480"/>
      <c r="M51" s="1476"/>
      <c r="N51" s="1476"/>
      <c r="O51" s="1476"/>
      <c r="P51" s="1476"/>
      <c r="Q51" s="1476"/>
      <c r="R51" s="1476"/>
      <c r="S51" s="1476"/>
      <c r="T51" s="1476"/>
      <c r="U51" s="1476"/>
      <c r="V51" s="1476"/>
      <c r="W51" s="1476"/>
      <c r="X51" s="1476"/>
      <c r="Y51" s="1476"/>
      <c r="Z51" s="1476"/>
      <c r="AA51" s="1476"/>
      <c r="AB51" s="1476"/>
      <c r="AC51" s="1476"/>
      <c r="AD51" s="1476"/>
      <c r="AE51" s="1476"/>
      <c r="AF51" s="1476"/>
      <c r="AG51" s="1476"/>
      <c r="AH51" s="1476"/>
      <c r="AI51" s="1476"/>
      <c r="AJ51" s="1476"/>
      <c r="AK51" s="1476"/>
      <c r="AL51" s="1476"/>
      <c r="AM51" s="1476"/>
      <c r="AN51" s="1476"/>
      <c r="AO51" s="1476"/>
      <c r="AP51" s="1476"/>
      <c r="AQ51" s="1476"/>
      <c r="AR51" s="1476"/>
      <c r="AS51" s="1476"/>
      <c r="AT51" s="1476"/>
      <c r="AU51" s="1476"/>
      <c r="AV51" s="1476"/>
      <c r="AW51" s="1476"/>
      <c r="AX51" s="1476"/>
      <c r="AY51" s="1476"/>
      <c r="AZ51" s="1476"/>
      <c r="BA51" s="1476"/>
      <c r="BB51" s="1476"/>
      <c r="BC51" s="1476"/>
      <c r="BD51" s="1476"/>
      <c r="BE51" s="1476"/>
      <c r="BF51" s="1476"/>
      <c r="BG51" s="1476"/>
      <c r="BH51" s="1476"/>
      <c r="BI51" s="1476"/>
      <c r="BJ51" s="1476"/>
      <c r="BK51" s="1476"/>
      <c r="BL51" s="1476"/>
      <c r="BM51" s="1476"/>
      <c r="BN51" s="1476"/>
      <c r="BO51" s="1476"/>
      <c r="BP51" s="1476"/>
      <c r="BQ51" s="1476"/>
      <c r="BR51" s="1476"/>
      <c r="BS51" s="1476"/>
      <c r="BT51" s="1476"/>
      <c r="BU51" s="1476"/>
      <c r="BV51" s="1476"/>
      <c r="BW51" s="1476"/>
      <c r="BX51" s="1476"/>
      <c r="BY51" s="1476"/>
      <c r="BZ51" s="1476"/>
      <c r="CA51" s="1476"/>
      <c r="CB51" s="1476"/>
      <c r="CC51" s="1476"/>
      <c r="CD51" s="1476"/>
      <c r="CE51" s="1476"/>
      <c r="CF51" s="1476"/>
      <c r="CG51" s="1476"/>
      <c r="CH51" s="1476"/>
      <c r="CI51" s="1476"/>
      <c r="CJ51" s="1476"/>
      <c r="CK51" s="1476"/>
      <c r="CL51" s="1476"/>
      <c r="CM51" s="1476"/>
      <c r="CN51" s="1476"/>
      <c r="CO51" s="1476"/>
      <c r="CP51" s="1476"/>
      <c r="CQ51" s="1476"/>
      <c r="CR51" s="1476"/>
      <c r="CS51" s="1476"/>
      <c r="CT51" s="1476"/>
      <c r="CU51" s="1476"/>
      <c r="CV51" s="1476"/>
      <c r="CW51" s="1476"/>
      <c r="CX51" s="1476"/>
      <c r="CY51" s="1476"/>
      <c r="CZ51" s="1476"/>
      <c r="DA51" s="1476"/>
      <c r="DB51" s="1476"/>
      <c r="DC51" s="1476"/>
      <c r="DD51" s="1476"/>
      <c r="DE51" s="1476"/>
      <c r="DF51" s="1476"/>
      <c r="DG51" s="1476"/>
      <c r="DH51" s="1476"/>
      <c r="DI51" s="1476"/>
      <c r="DJ51" s="1476"/>
      <c r="DK51" s="1476"/>
      <c r="DL51" s="1476"/>
      <c r="DM51" s="1476"/>
      <c r="DN51" s="1476"/>
      <c r="DO51" s="1476"/>
      <c r="DP51" s="1476"/>
      <c r="DQ51" s="1476"/>
      <c r="DR51" s="1476"/>
      <c r="DS51" s="1476"/>
      <c r="DT51" s="1476"/>
      <c r="DU51" s="1476"/>
      <c r="DV51" s="1476"/>
      <c r="DW51" s="1476"/>
      <c r="DX51" s="1476"/>
      <c r="DY51" s="1476"/>
      <c r="DZ51" s="1476"/>
      <c r="EA51" s="1476"/>
      <c r="EB51" s="1476"/>
      <c r="EC51" s="1476"/>
      <c r="ED51" s="1476"/>
      <c r="EE51" s="1476"/>
      <c r="EF51" s="1476"/>
      <c r="EG51" s="1476"/>
      <c r="EH51" s="1476"/>
      <c r="EI51" s="1476"/>
      <c r="EJ51" s="1476"/>
      <c r="EK51" s="1476"/>
      <c r="EL51" s="1476"/>
      <c r="EM51" s="1476"/>
      <c r="EN51" s="1476"/>
      <c r="EO51" s="1476"/>
      <c r="EP51" s="1476"/>
      <c r="EQ51" s="1476"/>
      <c r="ER51" s="1476"/>
      <c r="ES51" s="1476"/>
      <c r="ET51" s="1476"/>
      <c r="EU51" s="1476"/>
      <c r="EV51" s="1476"/>
      <c r="EW51" s="1476"/>
      <c r="EX51" s="1476"/>
      <c r="EY51" s="1476"/>
      <c r="EZ51" s="1476"/>
      <c r="FA51" s="1476"/>
      <c r="FB51" s="1476"/>
      <c r="FC51" s="1476"/>
      <c r="FD51" s="1476"/>
      <c r="FE51" s="1476"/>
      <c r="FF51" s="1476"/>
      <c r="FG51" s="1476"/>
      <c r="FH51" s="1476"/>
      <c r="FI51" s="1476"/>
      <c r="FJ51" s="1476"/>
      <c r="FK51" s="1476"/>
      <c r="FL51" s="1476"/>
      <c r="FM51" s="1476"/>
      <c r="FN51" s="1476"/>
      <c r="FO51" s="1476"/>
      <c r="FP51" s="1476"/>
      <c r="FQ51" s="1476"/>
      <c r="FR51" s="1476"/>
      <c r="FS51" s="1476"/>
      <c r="FT51" s="1476"/>
      <c r="FU51" s="1476"/>
      <c r="FV51" s="1476"/>
      <c r="FW51" s="1476"/>
      <c r="FX51" s="1476"/>
      <c r="FY51" s="1476"/>
      <c r="FZ51" s="1476"/>
      <c r="GA51" s="1476"/>
      <c r="GB51" s="1476"/>
      <c r="GC51" s="1476"/>
      <c r="GD51" s="1476"/>
      <c r="GE51" s="1476"/>
      <c r="GF51" s="1476"/>
      <c r="GG51" s="1476"/>
      <c r="GH51" s="1476"/>
      <c r="GI51" s="1476"/>
      <c r="GJ51" s="1476"/>
      <c r="GK51" s="1476"/>
      <c r="GL51" s="1476"/>
      <c r="GM51" s="1476"/>
      <c r="GN51" s="1476"/>
      <c r="GO51" s="1476"/>
      <c r="GP51" s="1476"/>
      <c r="GQ51" s="1476"/>
      <c r="GR51" s="1476"/>
      <c r="GS51" s="1476"/>
      <c r="GT51" s="1476"/>
      <c r="GU51" s="1476"/>
      <c r="GV51" s="1476"/>
      <c r="GW51" s="1476"/>
      <c r="GX51" s="1476"/>
      <c r="GY51" s="1476"/>
      <c r="GZ51" s="1476"/>
      <c r="HA51" s="1476"/>
      <c r="HB51" s="1476"/>
      <c r="HC51" s="1476"/>
      <c r="HD51" s="1476"/>
      <c r="HE51" s="1476"/>
      <c r="HF51" s="1476"/>
      <c r="HG51" s="1476"/>
      <c r="HH51" s="1476"/>
      <c r="HI51" s="1476"/>
      <c r="HJ51" s="1476"/>
      <c r="HK51" s="1476"/>
      <c r="HL51" s="1476"/>
      <c r="HM51" s="1476"/>
      <c r="HN51" s="1476"/>
      <c r="HO51" s="1476"/>
      <c r="HP51" s="1476"/>
      <c r="HQ51" s="1476"/>
      <c r="HR51" s="1476"/>
      <c r="HS51" s="1476"/>
      <c r="HT51" s="1476"/>
      <c r="HU51" s="1476"/>
      <c r="HV51" s="1476"/>
      <c r="HW51" s="1476"/>
      <c r="HX51" s="1476"/>
      <c r="HY51" s="1476"/>
      <c r="HZ51" s="1476"/>
      <c r="IA51" s="1476"/>
      <c r="IB51" s="1476"/>
      <c r="IC51" s="1476"/>
      <c r="ID51" s="1476"/>
      <c r="IE51" s="1476"/>
      <c r="IF51" s="1476"/>
      <c r="IG51" s="1476"/>
      <c r="IH51" s="1476"/>
      <c r="II51" s="1476"/>
      <c r="IJ51" s="1476"/>
      <c r="IK51" s="1476"/>
      <c r="IL51" s="1476"/>
      <c r="IM51" s="1476"/>
      <c r="IN51" s="1476"/>
      <c r="IO51" s="1476"/>
      <c r="IP51" s="1476"/>
      <c r="IQ51" s="1476"/>
      <c r="IR51" s="1476"/>
      <c r="IS51" s="1476"/>
      <c r="IT51" s="1476"/>
      <c r="IU51" s="1476"/>
    </row>
    <row r="52" spans="1:255" ht="9.9499999999999993" customHeight="1">
      <c r="A52" s="1476"/>
      <c r="B52" s="1476"/>
      <c r="C52" s="1476"/>
      <c r="D52" s="1476"/>
      <c r="E52" s="1476"/>
      <c r="F52" s="1476"/>
      <c r="G52" s="1476"/>
      <c r="H52" s="1476"/>
      <c r="I52" s="1476"/>
      <c r="J52" s="1476"/>
      <c r="K52" s="1476"/>
      <c r="L52" s="1480"/>
      <c r="M52" s="1476"/>
      <c r="N52" s="1476"/>
      <c r="O52" s="1476"/>
      <c r="P52" s="1476"/>
      <c r="Q52" s="1476"/>
      <c r="R52" s="1476"/>
      <c r="S52" s="1476"/>
      <c r="T52" s="1476"/>
      <c r="U52" s="1476"/>
      <c r="V52" s="1476"/>
      <c r="W52" s="1476"/>
      <c r="X52" s="1476"/>
      <c r="Y52" s="1476"/>
      <c r="Z52" s="1476"/>
      <c r="AA52" s="1476"/>
      <c r="AB52" s="1476"/>
      <c r="AC52" s="1476"/>
      <c r="AD52" s="1476"/>
      <c r="AE52" s="1476"/>
      <c r="AF52" s="1476"/>
      <c r="AG52" s="1476"/>
      <c r="AH52" s="1476"/>
      <c r="AI52" s="1476"/>
      <c r="AJ52" s="1476"/>
      <c r="AK52" s="1476"/>
      <c r="AL52" s="1476"/>
      <c r="AM52" s="1476"/>
      <c r="AN52" s="1476"/>
      <c r="AO52" s="1476"/>
      <c r="AP52" s="1476"/>
      <c r="AQ52" s="1476"/>
      <c r="AR52" s="1476"/>
      <c r="AS52" s="1476"/>
      <c r="AT52" s="1476"/>
      <c r="AU52" s="1476"/>
      <c r="AV52" s="1476"/>
      <c r="AW52" s="1476"/>
      <c r="AX52" s="1476"/>
      <c r="AY52" s="1476"/>
      <c r="AZ52" s="1476"/>
      <c r="BA52" s="1476"/>
      <c r="BB52" s="1476"/>
      <c r="BC52" s="1476"/>
      <c r="BD52" s="1476"/>
      <c r="BE52" s="1476"/>
      <c r="BF52" s="1476"/>
      <c r="BG52" s="1476"/>
      <c r="BH52" s="1476"/>
      <c r="BI52" s="1476"/>
      <c r="BJ52" s="1476"/>
      <c r="BK52" s="1476"/>
      <c r="BL52" s="1476"/>
      <c r="BM52" s="1476"/>
      <c r="BN52" s="1476"/>
      <c r="BO52" s="1476"/>
      <c r="BP52" s="1476"/>
      <c r="BQ52" s="1476"/>
      <c r="BR52" s="1476"/>
      <c r="BS52" s="1476"/>
      <c r="BT52" s="1476"/>
      <c r="BU52" s="1476"/>
      <c r="BV52" s="1476"/>
      <c r="BW52" s="1476"/>
      <c r="BX52" s="1476"/>
      <c r="BY52" s="1476"/>
      <c r="BZ52" s="1476"/>
      <c r="CA52" s="1476"/>
      <c r="CB52" s="1476"/>
      <c r="CC52" s="1476"/>
      <c r="CD52" s="1476"/>
      <c r="CE52" s="1476"/>
      <c r="CF52" s="1476"/>
      <c r="CG52" s="1476"/>
      <c r="CH52" s="1476"/>
      <c r="CI52" s="1476"/>
      <c r="CJ52" s="1476"/>
      <c r="CK52" s="1476"/>
      <c r="CL52" s="1476"/>
      <c r="CM52" s="1476"/>
      <c r="CN52" s="1476"/>
      <c r="CO52" s="1476"/>
      <c r="CP52" s="1476"/>
      <c r="CQ52" s="1476"/>
      <c r="CR52" s="1476"/>
      <c r="CS52" s="1476"/>
      <c r="CT52" s="1476"/>
      <c r="CU52" s="1476"/>
      <c r="CV52" s="1476"/>
      <c r="CW52" s="1476"/>
      <c r="CX52" s="1476"/>
      <c r="CY52" s="1476"/>
      <c r="CZ52" s="1476"/>
      <c r="DA52" s="1476"/>
      <c r="DB52" s="1476"/>
      <c r="DC52" s="1476"/>
      <c r="DD52" s="1476"/>
      <c r="DE52" s="1476"/>
      <c r="DF52" s="1476"/>
      <c r="DG52" s="1476"/>
      <c r="DH52" s="1476"/>
      <c r="DI52" s="1476"/>
      <c r="DJ52" s="1476"/>
      <c r="DK52" s="1476"/>
      <c r="DL52" s="1476"/>
      <c r="DM52" s="1476"/>
      <c r="DN52" s="1476"/>
      <c r="DO52" s="1476"/>
      <c r="DP52" s="1476"/>
      <c r="DQ52" s="1476"/>
      <c r="DR52" s="1476"/>
      <c r="DS52" s="1476"/>
      <c r="DT52" s="1476"/>
      <c r="DU52" s="1476"/>
      <c r="DV52" s="1476"/>
      <c r="DW52" s="1476"/>
      <c r="DX52" s="1476"/>
      <c r="DY52" s="1476"/>
      <c r="DZ52" s="1476"/>
      <c r="EA52" s="1476"/>
      <c r="EB52" s="1476"/>
      <c r="EC52" s="1476"/>
      <c r="ED52" s="1476"/>
      <c r="EE52" s="1476"/>
      <c r="EF52" s="1476"/>
      <c r="EG52" s="1476"/>
      <c r="EH52" s="1476"/>
      <c r="EI52" s="1476"/>
      <c r="EJ52" s="1476"/>
      <c r="EK52" s="1476"/>
      <c r="EL52" s="1476"/>
      <c r="EM52" s="1476"/>
      <c r="EN52" s="1476"/>
      <c r="EO52" s="1476"/>
      <c r="EP52" s="1476"/>
      <c r="EQ52" s="1476"/>
      <c r="ER52" s="1476"/>
      <c r="ES52" s="1476"/>
      <c r="ET52" s="1476"/>
      <c r="EU52" s="1476"/>
      <c r="EV52" s="1476"/>
      <c r="EW52" s="1476"/>
      <c r="EX52" s="1476"/>
      <c r="EY52" s="1476"/>
      <c r="EZ52" s="1476"/>
      <c r="FA52" s="1476"/>
      <c r="FB52" s="1476"/>
      <c r="FC52" s="1476"/>
      <c r="FD52" s="1476"/>
      <c r="FE52" s="1476"/>
      <c r="FF52" s="1476"/>
      <c r="FG52" s="1476"/>
      <c r="FH52" s="1476"/>
      <c r="FI52" s="1476"/>
      <c r="FJ52" s="1476"/>
      <c r="FK52" s="1476"/>
      <c r="FL52" s="1476"/>
      <c r="FM52" s="1476"/>
      <c r="FN52" s="1476"/>
      <c r="FO52" s="1476"/>
      <c r="FP52" s="1476"/>
      <c r="FQ52" s="1476"/>
      <c r="FR52" s="1476"/>
      <c r="FS52" s="1476"/>
      <c r="FT52" s="1476"/>
      <c r="FU52" s="1476"/>
      <c r="FV52" s="1476"/>
      <c r="FW52" s="1476"/>
      <c r="FX52" s="1476"/>
      <c r="FY52" s="1476"/>
      <c r="FZ52" s="1476"/>
      <c r="GA52" s="1476"/>
      <c r="GB52" s="1476"/>
      <c r="GC52" s="1476"/>
      <c r="GD52" s="1476"/>
      <c r="GE52" s="1476"/>
      <c r="GF52" s="1476"/>
      <c r="GG52" s="1476"/>
      <c r="GH52" s="1476"/>
      <c r="GI52" s="1476"/>
      <c r="GJ52" s="1476"/>
      <c r="GK52" s="1476"/>
      <c r="GL52" s="1476"/>
      <c r="GM52" s="1476"/>
      <c r="GN52" s="1476"/>
      <c r="GO52" s="1476"/>
      <c r="GP52" s="1476"/>
      <c r="GQ52" s="1476"/>
      <c r="GR52" s="1476"/>
      <c r="GS52" s="1476"/>
      <c r="GT52" s="1476"/>
      <c r="GU52" s="1476"/>
      <c r="GV52" s="1476"/>
      <c r="GW52" s="1476"/>
      <c r="GX52" s="1476"/>
      <c r="GY52" s="1476"/>
      <c r="GZ52" s="1476"/>
      <c r="HA52" s="1476"/>
      <c r="HB52" s="1476"/>
      <c r="HC52" s="1476"/>
      <c r="HD52" s="1476"/>
      <c r="HE52" s="1476"/>
      <c r="HF52" s="1476"/>
      <c r="HG52" s="1476"/>
      <c r="HH52" s="1476"/>
      <c r="HI52" s="1476"/>
      <c r="HJ52" s="1476"/>
      <c r="HK52" s="1476"/>
      <c r="HL52" s="1476"/>
      <c r="HM52" s="1476"/>
      <c r="HN52" s="1476"/>
      <c r="HO52" s="1476"/>
      <c r="HP52" s="1476"/>
      <c r="HQ52" s="1476"/>
      <c r="HR52" s="1476"/>
      <c r="HS52" s="1476"/>
      <c r="HT52" s="1476"/>
      <c r="HU52" s="1476"/>
      <c r="HV52" s="1476"/>
      <c r="HW52" s="1476"/>
      <c r="HX52" s="1476"/>
      <c r="HY52" s="1476"/>
      <c r="HZ52" s="1476"/>
      <c r="IA52" s="1476"/>
      <c r="IB52" s="1476"/>
      <c r="IC52" s="1476"/>
      <c r="ID52" s="1476"/>
      <c r="IE52" s="1476"/>
      <c r="IF52" s="1476"/>
      <c r="IG52" s="1476"/>
      <c r="IH52" s="1476"/>
      <c r="II52" s="1476"/>
      <c r="IJ52" s="1476"/>
      <c r="IK52" s="1476"/>
      <c r="IL52" s="1476"/>
      <c r="IM52" s="1476"/>
      <c r="IN52" s="1476"/>
      <c r="IO52" s="1476"/>
      <c r="IP52" s="1476"/>
      <c r="IQ52" s="1476"/>
      <c r="IR52" s="1476"/>
      <c r="IS52" s="1476"/>
      <c r="IT52" s="1476"/>
      <c r="IU52" s="1476"/>
    </row>
    <row r="53" spans="1:255" ht="9.9499999999999993" customHeight="1">
      <c r="A53" s="1476"/>
      <c r="B53" s="1476"/>
      <c r="C53" s="1476"/>
      <c r="D53" s="1476"/>
      <c r="E53" s="1476"/>
      <c r="F53" s="1476"/>
      <c r="G53" s="1476"/>
      <c r="H53" s="1476"/>
      <c r="I53" s="1476"/>
      <c r="J53" s="1476"/>
      <c r="K53" s="1476"/>
      <c r="L53" s="1480"/>
      <c r="M53" s="1476"/>
      <c r="N53" s="1476"/>
      <c r="O53" s="1476"/>
      <c r="P53" s="1476"/>
      <c r="Q53" s="1476"/>
      <c r="R53" s="1476"/>
      <c r="S53" s="1476"/>
      <c r="T53" s="1476"/>
      <c r="U53" s="1476"/>
      <c r="V53" s="1476"/>
      <c r="W53" s="1476"/>
      <c r="X53" s="1476"/>
      <c r="Y53" s="1476"/>
      <c r="Z53" s="1476"/>
      <c r="AA53" s="1476"/>
      <c r="AB53" s="1476"/>
      <c r="AC53" s="1476"/>
      <c r="AD53" s="1476"/>
      <c r="AE53" s="1476"/>
      <c r="AF53" s="1476"/>
      <c r="AG53" s="1476"/>
      <c r="AH53" s="1476"/>
      <c r="AI53" s="1476"/>
      <c r="AJ53" s="1476"/>
      <c r="AK53" s="1476"/>
      <c r="AL53" s="1476"/>
      <c r="AM53" s="1476"/>
      <c r="AN53" s="1476"/>
      <c r="AO53" s="1476"/>
      <c r="AP53" s="1476"/>
      <c r="AQ53" s="1476"/>
      <c r="AR53" s="1476"/>
      <c r="AS53" s="1476"/>
      <c r="AT53" s="1476"/>
      <c r="AU53" s="1476"/>
      <c r="AV53" s="1476"/>
      <c r="AW53" s="1476"/>
      <c r="AX53" s="1476"/>
      <c r="AY53" s="1476"/>
      <c r="AZ53" s="1476"/>
      <c r="BA53" s="1476"/>
      <c r="BB53" s="1476"/>
      <c r="BC53" s="1476"/>
      <c r="BD53" s="1476"/>
      <c r="BE53" s="1476"/>
      <c r="BF53" s="1476"/>
      <c r="BG53" s="1476"/>
      <c r="BH53" s="1476"/>
      <c r="BI53" s="1476"/>
      <c r="BJ53" s="1476"/>
      <c r="BK53" s="1476"/>
      <c r="BL53" s="1476"/>
      <c r="BM53" s="1476"/>
      <c r="BN53" s="1476"/>
      <c r="BO53" s="1476"/>
      <c r="BP53" s="1476"/>
      <c r="BQ53" s="1476"/>
      <c r="BR53" s="1476"/>
      <c r="BS53" s="1476"/>
      <c r="BT53" s="1476"/>
      <c r="BU53" s="1476"/>
      <c r="BV53" s="1476"/>
      <c r="BW53" s="1476"/>
      <c r="BX53" s="1476"/>
      <c r="BY53" s="1476"/>
      <c r="BZ53" s="1476"/>
      <c r="CA53" s="1476"/>
      <c r="CB53" s="1476"/>
      <c r="CC53" s="1476"/>
      <c r="CD53" s="1476"/>
      <c r="CE53" s="1476"/>
      <c r="CF53" s="1476"/>
      <c r="CG53" s="1476"/>
      <c r="CH53" s="1476"/>
      <c r="CI53" s="1476"/>
      <c r="CJ53" s="1476"/>
      <c r="CK53" s="1476"/>
      <c r="CL53" s="1476"/>
      <c r="CM53" s="1476"/>
      <c r="CN53" s="1476"/>
      <c r="CO53" s="1476"/>
      <c r="CP53" s="1476"/>
      <c r="CQ53" s="1476"/>
      <c r="CR53" s="1476"/>
      <c r="CS53" s="1476"/>
      <c r="CT53" s="1476"/>
      <c r="CU53" s="1476"/>
      <c r="CV53" s="1476"/>
      <c r="CW53" s="1476"/>
      <c r="CX53" s="1476"/>
      <c r="CY53" s="1476"/>
      <c r="CZ53" s="1476"/>
      <c r="DA53" s="1476"/>
      <c r="DB53" s="1476"/>
      <c r="DC53" s="1476"/>
      <c r="DD53" s="1476"/>
      <c r="DE53" s="1476"/>
      <c r="DF53" s="1476"/>
      <c r="DG53" s="1476"/>
      <c r="DH53" s="1476"/>
      <c r="DI53" s="1476"/>
      <c r="DJ53" s="1476"/>
      <c r="DK53" s="1476"/>
      <c r="DL53" s="1476"/>
      <c r="DM53" s="1476"/>
      <c r="DN53" s="1476"/>
      <c r="DO53" s="1476"/>
      <c r="DP53" s="1476"/>
      <c r="DQ53" s="1476"/>
      <c r="DR53" s="1476"/>
      <c r="DS53" s="1476"/>
      <c r="DT53" s="1476"/>
      <c r="DU53" s="1476"/>
      <c r="DV53" s="1476"/>
      <c r="DW53" s="1476"/>
      <c r="DX53" s="1476"/>
      <c r="DY53" s="1476"/>
      <c r="DZ53" s="1476"/>
      <c r="EA53" s="1476"/>
      <c r="EB53" s="1476"/>
      <c r="EC53" s="1476"/>
      <c r="ED53" s="1476"/>
      <c r="EE53" s="1476"/>
      <c r="EF53" s="1476"/>
      <c r="EG53" s="1476"/>
      <c r="EH53" s="1476"/>
      <c r="EI53" s="1476"/>
      <c r="EJ53" s="1476"/>
      <c r="EK53" s="1476"/>
      <c r="EL53" s="1476"/>
      <c r="EM53" s="1476"/>
      <c r="EN53" s="1476"/>
      <c r="EO53" s="1476"/>
      <c r="EP53" s="1476"/>
      <c r="EQ53" s="1476"/>
      <c r="ER53" s="1476"/>
      <c r="ES53" s="1476"/>
      <c r="ET53" s="1476"/>
      <c r="EU53" s="1476"/>
      <c r="EV53" s="1476"/>
      <c r="EW53" s="1476"/>
      <c r="EX53" s="1476"/>
      <c r="EY53" s="1476"/>
      <c r="EZ53" s="1476"/>
      <c r="FA53" s="1476"/>
      <c r="FB53" s="1476"/>
      <c r="FC53" s="1476"/>
      <c r="FD53" s="1476"/>
      <c r="FE53" s="1476"/>
      <c r="FF53" s="1476"/>
      <c r="FG53" s="1476"/>
      <c r="FH53" s="1476"/>
      <c r="FI53" s="1476"/>
      <c r="FJ53" s="1476"/>
      <c r="FK53" s="1476"/>
      <c r="FL53" s="1476"/>
      <c r="FM53" s="1476"/>
      <c r="FN53" s="1476"/>
      <c r="FO53" s="1476"/>
      <c r="FP53" s="1476"/>
      <c r="FQ53" s="1476"/>
      <c r="FR53" s="1476"/>
      <c r="FS53" s="1476"/>
      <c r="FT53" s="1476"/>
      <c r="FU53" s="1476"/>
      <c r="FV53" s="1476"/>
      <c r="FW53" s="1476"/>
      <c r="FX53" s="1476"/>
      <c r="FY53" s="1476"/>
      <c r="FZ53" s="1476"/>
      <c r="GA53" s="1476"/>
      <c r="GB53" s="1476"/>
      <c r="GC53" s="1476"/>
      <c r="GD53" s="1476"/>
      <c r="GE53" s="1476"/>
      <c r="GF53" s="1476"/>
      <c r="GG53" s="1476"/>
      <c r="GH53" s="1476"/>
      <c r="GI53" s="1476"/>
      <c r="GJ53" s="1476"/>
      <c r="GK53" s="1476"/>
      <c r="GL53" s="1476"/>
      <c r="GM53" s="1476"/>
      <c r="GN53" s="1476"/>
      <c r="GO53" s="1476"/>
      <c r="GP53" s="1476"/>
      <c r="GQ53" s="1476"/>
      <c r="GR53" s="1476"/>
      <c r="GS53" s="1476"/>
      <c r="GT53" s="1476"/>
      <c r="GU53" s="1476"/>
      <c r="GV53" s="1476"/>
      <c r="GW53" s="1476"/>
      <c r="GX53" s="1476"/>
      <c r="GY53" s="1476"/>
      <c r="GZ53" s="1476"/>
      <c r="HA53" s="1476"/>
      <c r="HB53" s="1476"/>
      <c r="HC53" s="1476"/>
      <c r="HD53" s="1476"/>
      <c r="HE53" s="1476"/>
      <c r="HF53" s="1476"/>
      <c r="HG53" s="1476"/>
      <c r="HH53" s="1476"/>
      <c r="HI53" s="1476"/>
      <c r="HJ53" s="1476"/>
      <c r="HK53" s="1476"/>
      <c r="HL53" s="1476"/>
      <c r="HM53" s="1476"/>
      <c r="HN53" s="1476"/>
      <c r="HO53" s="1476"/>
      <c r="HP53" s="1476"/>
      <c r="HQ53" s="1476"/>
      <c r="HR53" s="1476"/>
      <c r="HS53" s="1476"/>
      <c r="HT53" s="1476"/>
      <c r="HU53" s="1476"/>
      <c r="HV53" s="1476"/>
      <c r="HW53" s="1476"/>
      <c r="HX53" s="1476"/>
      <c r="HY53" s="1476"/>
      <c r="HZ53" s="1476"/>
      <c r="IA53" s="1476"/>
      <c r="IB53" s="1476"/>
      <c r="IC53" s="1476"/>
      <c r="ID53" s="1476"/>
      <c r="IE53" s="1476"/>
      <c r="IF53" s="1476"/>
      <c r="IG53" s="1476"/>
      <c r="IH53" s="1476"/>
      <c r="II53" s="1476"/>
      <c r="IJ53" s="1476"/>
      <c r="IK53" s="1476"/>
      <c r="IL53" s="1476"/>
      <c r="IM53" s="1476"/>
      <c r="IN53" s="1476"/>
      <c r="IO53" s="1476"/>
      <c r="IP53" s="1476"/>
      <c r="IQ53" s="1476"/>
      <c r="IR53" s="1476"/>
      <c r="IS53" s="1476"/>
      <c r="IT53" s="1476"/>
      <c r="IU53" s="1476"/>
    </row>
    <row r="54" spans="1:255" ht="9.9499999999999993" customHeight="1">
      <c r="A54" s="1476"/>
      <c r="B54" s="1476"/>
      <c r="C54" s="1476"/>
      <c r="D54" s="1476"/>
      <c r="E54" s="1476"/>
      <c r="F54" s="1476"/>
      <c r="G54" s="1476"/>
      <c r="H54" s="1476"/>
      <c r="I54" s="1476"/>
      <c r="J54" s="1476"/>
      <c r="K54" s="1476"/>
      <c r="L54" s="1480"/>
      <c r="M54" s="1476"/>
      <c r="N54" s="1476"/>
      <c r="O54" s="1476"/>
      <c r="P54" s="1476"/>
      <c r="Q54" s="1476"/>
      <c r="R54" s="1476"/>
      <c r="S54" s="1476"/>
      <c r="T54" s="1476"/>
      <c r="U54" s="1476"/>
      <c r="V54" s="1476"/>
      <c r="W54" s="1476"/>
      <c r="X54" s="1476"/>
      <c r="Y54" s="1476"/>
      <c r="Z54" s="1476"/>
      <c r="AA54" s="1476"/>
      <c r="AB54" s="1476"/>
      <c r="AC54" s="1476"/>
      <c r="AD54" s="1476"/>
      <c r="AE54" s="1476"/>
      <c r="AF54" s="1476"/>
      <c r="AG54" s="1476"/>
      <c r="AH54" s="1476"/>
      <c r="AI54" s="1476"/>
      <c r="AJ54" s="1476"/>
      <c r="AK54" s="1476"/>
      <c r="AL54" s="1476"/>
      <c r="AM54" s="1476"/>
      <c r="AN54" s="1476"/>
      <c r="AO54" s="1476"/>
      <c r="AP54" s="1476"/>
      <c r="AQ54" s="1476"/>
      <c r="AR54" s="1476"/>
      <c r="AS54" s="1476"/>
      <c r="AT54" s="1476"/>
      <c r="AU54" s="1476"/>
      <c r="AV54" s="1476"/>
      <c r="AW54" s="1476"/>
      <c r="AX54" s="1476"/>
      <c r="AY54" s="1476"/>
      <c r="AZ54" s="1476"/>
      <c r="BA54" s="1476"/>
      <c r="BB54" s="1476"/>
      <c r="BC54" s="1476"/>
      <c r="BD54" s="1476"/>
      <c r="BE54" s="1476"/>
      <c r="BF54" s="1476"/>
      <c r="BG54" s="1476"/>
      <c r="BH54" s="1476"/>
      <c r="BI54" s="1476"/>
      <c r="BJ54" s="1476"/>
      <c r="BK54" s="1476"/>
      <c r="BL54" s="1476"/>
      <c r="BM54" s="1476"/>
      <c r="BN54" s="1476"/>
      <c r="BO54" s="1476"/>
      <c r="BP54" s="1476"/>
      <c r="BQ54" s="1476"/>
      <c r="BR54" s="1476"/>
      <c r="BS54" s="1476"/>
      <c r="BT54" s="1476"/>
      <c r="BU54" s="1476"/>
      <c r="BV54" s="1476"/>
      <c r="BW54" s="1476"/>
      <c r="BX54" s="1476"/>
      <c r="BY54" s="1476"/>
      <c r="BZ54" s="1476"/>
      <c r="CA54" s="1476"/>
      <c r="CB54" s="1476"/>
      <c r="CC54" s="1476"/>
      <c r="CD54" s="1476"/>
      <c r="CE54" s="1476"/>
      <c r="CF54" s="1476"/>
      <c r="CG54" s="1476"/>
      <c r="CH54" s="1476"/>
      <c r="CI54" s="1476"/>
      <c r="CJ54" s="1476"/>
      <c r="CK54" s="1476"/>
      <c r="CL54" s="1476"/>
      <c r="CM54" s="1476"/>
      <c r="CN54" s="1476"/>
      <c r="CO54" s="1476"/>
      <c r="CP54" s="1476"/>
      <c r="CQ54" s="1476"/>
      <c r="CR54" s="1476"/>
      <c r="CS54" s="1476"/>
      <c r="CT54" s="1476"/>
      <c r="CU54" s="1476"/>
      <c r="CV54" s="1476"/>
      <c r="CW54" s="1476"/>
      <c r="CX54" s="1476"/>
      <c r="CY54" s="1476"/>
      <c r="CZ54" s="1476"/>
      <c r="DA54" s="1476"/>
      <c r="DB54" s="1476"/>
      <c r="DC54" s="1476"/>
      <c r="DD54" s="1476"/>
      <c r="DE54" s="1476"/>
      <c r="DF54" s="1476"/>
      <c r="DG54" s="1476"/>
      <c r="DH54" s="1476"/>
      <c r="DI54" s="1476"/>
      <c r="DJ54" s="1476"/>
      <c r="DK54" s="1476"/>
      <c r="DL54" s="1476"/>
      <c r="DM54" s="1476"/>
      <c r="DN54" s="1476"/>
      <c r="DO54" s="1476"/>
      <c r="DP54" s="1476"/>
      <c r="DQ54" s="1476"/>
      <c r="DR54" s="1476"/>
      <c r="DS54" s="1476"/>
      <c r="DT54" s="1476"/>
      <c r="DU54" s="1476"/>
      <c r="DV54" s="1476"/>
      <c r="DW54" s="1476"/>
      <c r="DX54" s="1476"/>
      <c r="DY54" s="1476"/>
      <c r="DZ54" s="1476"/>
      <c r="EA54" s="1476"/>
      <c r="EB54" s="1476"/>
      <c r="EC54" s="1476"/>
      <c r="ED54" s="1476"/>
      <c r="EE54" s="1476"/>
      <c r="EF54" s="1476"/>
      <c r="EG54" s="1476"/>
      <c r="EH54" s="1476"/>
      <c r="EI54" s="1476"/>
      <c r="EJ54" s="1476"/>
      <c r="EK54" s="1476"/>
      <c r="EL54" s="1476"/>
      <c r="EM54" s="1476"/>
      <c r="EN54" s="1476"/>
      <c r="EO54" s="1476"/>
      <c r="EP54" s="1476"/>
      <c r="EQ54" s="1476"/>
      <c r="ER54" s="1476"/>
      <c r="ES54" s="1476"/>
      <c r="ET54" s="1476"/>
      <c r="EU54" s="1476"/>
      <c r="EV54" s="1476"/>
      <c r="EW54" s="1476"/>
      <c r="EX54" s="1476"/>
      <c r="EY54" s="1476"/>
      <c r="EZ54" s="1476"/>
      <c r="FA54" s="1476"/>
      <c r="FB54" s="1476"/>
      <c r="FC54" s="1476"/>
      <c r="FD54" s="1476"/>
      <c r="FE54" s="1476"/>
      <c r="FF54" s="1476"/>
      <c r="FG54" s="1476"/>
      <c r="FH54" s="1476"/>
      <c r="FI54" s="1476"/>
      <c r="FJ54" s="1476"/>
      <c r="FK54" s="1476"/>
      <c r="FL54" s="1476"/>
      <c r="FM54" s="1476"/>
      <c r="FN54" s="1476"/>
      <c r="FO54" s="1476"/>
      <c r="FP54" s="1476"/>
      <c r="FQ54" s="1476"/>
      <c r="FR54" s="1476"/>
      <c r="FS54" s="1476"/>
      <c r="FT54" s="1476"/>
      <c r="FU54" s="1476"/>
      <c r="FV54" s="1476"/>
      <c r="FW54" s="1476"/>
      <c r="FX54" s="1476"/>
      <c r="FY54" s="1476"/>
      <c r="FZ54" s="1476"/>
      <c r="GA54" s="1476"/>
      <c r="GB54" s="1476"/>
      <c r="GC54" s="1476"/>
      <c r="GD54" s="1476"/>
      <c r="GE54" s="1476"/>
      <c r="GF54" s="1476"/>
      <c r="GG54" s="1476"/>
      <c r="GH54" s="1476"/>
      <c r="GI54" s="1476"/>
      <c r="GJ54" s="1476"/>
      <c r="GK54" s="1476"/>
      <c r="GL54" s="1476"/>
      <c r="GM54" s="1476"/>
      <c r="GN54" s="1476"/>
      <c r="GO54" s="1476"/>
      <c r="GP54" s="1476"/>
      <c r="GQ54" s="1476"/>
      <c r="GR54" s="1476"/>
      <c r="GS54" s="1476"/>
      <c r="GT54" s="1476"/>
      <c r="GU54" s="1476"/>
      <c r="GV54" s="1476"/>
      <c r="GW54" s="1476"/>
      <c r="GX54" s="1476"/>
      <c r="GY54" s="1476"/>
      <c r="GZ54" s="1476"/>
      <c r="HA54" s="1476"/>
      <c r="HB54" s="1476"/>
      <c r="HC54" s="1476"/>
      <c r="HD54" s="1476"/>
      <c r="HE54" s="1476"/>
      <c r="HF54" s="1476"/>
      <c r="HG54" s="1476"/>
      <c r="HH54" s="1476"/>
      <c r="HI54" s="1476"/>
      <c r="HJ54" s="1476"/>
      <c r="HK54" s="1476"/>
      <c r="HL54" s="1476"/>
      <c r="HM54" s="1476"/>
      <c r="HN54" s="1476"/>
      <c r="HO54" s="1476"/>
      <c r="HP54" s="1476"/>
      <c r="HQ54" s="1476"/>
      <c r="HR54" s="1476"/>
      <c r="HS54" s="1476"/>
      <c r="HT54" s="1476"/>
      <c r="HU54" s="1476"/>
      <c r="HV54" s="1476"/>
      <c r="HW54" s="1476"/>
      <c r="HX54" s="1476"/>
      <c r="HY54" s="1476"/>
      <c r="HZ54" s="1476"/>
      <c r="IA54" s="1476"/>
      <c r="IB54" s="1476"/>
      <c r="IC54" s="1476"/>
      <c r="ID54" s="1476"/>
      <c r="IE54" s="1476"/>
      <c r="IF54" s="1476"/>
      <c r="IG54" s="1476"/>
      <c r="IH54" s="1476"/>
      <c r="II54" s="1476"/>
      <c r="IJ54" s="1476"/>
      <c r="IK54" s="1476"/>
      <c r="IL54" s="1476"/>
      <c r="IM54" s="1476"/>
      <c r="IN54" s="1476"/>
      <c r="IO54" s="1476"/>
      <c r="IP54" s="1476"/>
      <c r="IQ54" s="1476"/>
      <c r="IR54" s="1476"/>
      <c r="IS54" s="1476"/>
      <c r="IT54" s="1476"/>
      <c r="IU54" s="1476"/>
    </row>
    <row r="55" spans="1:255" ht="9.9499999999999993" customHeight="1">
      <c r="A55" s="1476"/>
      <c r="B55" s="1476"/>
      <c r="C55" s="1476"/>
      <c r="D55" s="1476"/>
      <c r="E55" s="1476"/>
      <c r="F55" s="1476"/>
      <c r="G55" s="1476"/>
      <c r="H55" s="1476"/>
      <c r="I55" s="1476"/>
      <c r="J55" s="1476"/>
      <c r="K55" s="1476"/>
      <c r="L55" s="1480"/>
      <c r="M55" s="1476"/>
      <c r="N55" s="1476"/>
      <c r="O55" s="1476"/>
      <c r="P55" s="1476"/>
      <c r="Q55" s="1476"/>
      <c r="R55" s="1476"/>
      <c r="S55" s="1476"/>
      <c r="T55" s="1476"/>
      <c r="U55" s="1476"/>
      <c r="V55" s="1476"/>
      <c r="W55" s="1476"/>
      <c r="X55" s="1476"/>
      <c r="Y55" s="1476"/>
      <c r="Z55" s="1476"/>
      <c r="AA55" s="1476"/>
      <c r="AB55" s="1476"/>
      <c r="AC55" s="1476"/>
      <c r="AD55" s="1476"/>
      <c r="AE55" s="1476"/>
      <c r="AF55" s="1476"/>
      <c r="AG55" s="1476"/>
      <c r="AH55" s="1476"/>
      <c r="AI55" s="1476"/>
      <c r="AJ55" s="1476"/>
      <c r="AK55" s="1476"/>
      <c r="AL55" s="1476"/>
      <c r="AM55" s="1476"/>
      <c r="AN55" s="1476"/>
      <c r="AO55" s="1476"/>
      <c r="AP55" s="1476"/>
      <c r="AQ55" s="1476"/>
      <c r="AR55" s="1476"/>
      <c r="AS55" s="1476"/>
      <c r="AT55" s="1476"/>
      <c r="AU55" s="1476"/>
      <c r="AV55" s="1476"/>
      <c r="AW55" s="1476"/>
      <c r="AX55" s="1476"/>
      <c r="AY55" s="1476"/>
      <c r="AZ55" s="1476"/>
      <c r="BA55" s="1476"/>
      <c r="BB55" s="1476"/>
      <c r="BC55" s="1476"/>
      <c r="BD55" s="1476"/>
      <c r="BE55" s="1476"/>
      <c r="BF55" s="1476"/>
      <c r="BG55" s="1476"/>
      <c r="BH55" s="1476"/>
      <c r="BI55" s="1476"/>
      <c r="BJ55" s="1476"/>
      <c r="BK55" s="1476"/>
      <c r="BL55" s="1476"/>
      <c r="BM55" s="1476"/>
      <c r="BN55" s="1476"/>
      <c r="BO55" s="1476"/>
      <c r="BP55" s="1476"/>
      <c r="BQ55" s="1476"/>
      <c r="BR55" s="1476"/>
      <c r="BS55" s="1476"/>
      <c r="BT55" s="1476"/>
      <c r="BU55" s="1476"/>
      <c r="BV55" s="1476"/>
      <c r="BW55" s="1476"/>
      <c r="BX55" s="1476"/>
      <c r="BY55" s="1476"/>
      <c r="BZ55" s="1476"/>
      <c r="CA55" s="1476"/>
      <c r="CB55" s="1476"/>
      <c r="CC55" s="1476"/>
      <c r="CD55" s="1476"/>
      <c r="CE55" s="1476"/>
      <c r="CF55" s="1476"/>
      <c r="CG55" s="1476"/>
      <c r="CH55" s="1476"/>
      <c r="CI55" s="1476"/>
      <c r="CJ55" s="1476"/>
      <c r="CK55" s="1476"/>
      <c r="CL55" s="1476"/>
      <c r="CM55" s="1476"/>
      <c r="CN55" s="1476"/>
      <c r="CO55" s="1476"/>
      <c r="CP55" s="1476"/>
      <c r="CQ55" s="1476"/>
      <c r="CR55" s="1476"/>
      <c r="CS55" s="1476"/>
      <c r="CT55" s="1476"/>
      <c r="CU55" s="1476"/>
      <c r="CV55" s="1476"/>
      <c r="CW55" s="1476"/>
      <c r="CX55" s="1476"/>
      <c r="CY55" s="1476"/>
      <c r="CZ55" s="1476"/>
      <c r="DA55" s="1476"/>
      <c r="DB55" s="1476"/>
      <c r="DC55" s="1476"/>
      <c r="DD55" s="1476"/>
      <c r="DE55" s="1476"/>
      <c r="DF55" s="1476"/>
      <c r="DG55" s="1476"/>
      <c r="DH55" s="1476"/>
      <c r="DI55" s="1476"/>
      <c r="DJ55" s="1476"/>
      <c r="DK55" s="1476"/>
      <c r="DL55" s="1476"/>
      <c r="DM55" s="1476"/>
      <c r="DN55" s="1476"/>
      <c r="DO55" s="1476"/>
      <c r="DP55" s="1476"/>
      <c r="DQ55" s="1476"/>
      <c r="DR55" s="1476"/>
      <c r="DS55" s="1476"/>
      <c r="DT55" s="1476"/>
      <c r="DU55" s="1476"/>
      <c r="DV55" s="1476"/>
      <c r="DW55" s="1476"/>
      <c r="DX55" s="1476"/>
      <c r="DY55" s="1476"/>
      <c r="DZ55" s="1476"/>
      <c r="EA55" s="1476"/>
      <c r="EB55" s="1476"/>
      <c r="EC55" s="1476"/>
      <c r="ED55" s="1476"/>
      <c r="EE55" s="1476"/>
      <c r="EF55" s="1476"/>
      <c r="EG55" s="1476"/>
      <c r="EH55" s="1476"/>
      <c r="EI55" s="1476"/>
      <c r="EJ55" s="1476"/>
      <c r="EK55" s="1476"/>
      <c r="EL55" s="1476"/>
      <c r="EM55" s="1476"/>
      <c r="EN55" s="1476"/>
      <c r="EO55" s="1476"/>
      <c r="EP55" s="1476"/>
      <c r="EQ55" s="1476"/>
      <c r="ER55" s="1476"/>
      <c r="ES55" s="1476"/>
      <c r="ET55" s="1476"/>
      <c r="EU55" s="1476"/>
      <c r="EV55" s="1476"/>
      <c r="EW55" s="1476"/>
      <c r="EX55" s="1476"/>
      <c r="EY55" s="1476"/>
      <c r="EZ55" s="1476"/>
      <c r="FA55" s="1476"/>
      <c r="FB55" s="1476"/>
      <c r="FC55" s="1476"/>
      <c r="FD55" s="1476"/>
      <c r="FE55" s="1476"/>
      <c r="FF55" s="1476"/>
      <c r="FG55" s="1476"/>
      <c r="FH55" s="1476"/>
      <c r="FI55" s="1476"/>
      <c r="FJ55" s="1476"/>
      <c r="FK55" s="1476"/>
      <c r="FL55" s="1476"/>
      <c r="FM55" s="1476"/>
      <c r="FN55" s="1476"/>
      <c r="FO55" s="1476"/>
      <c r="FP55" s="1476"/>
      <c r="FQ55" s="1476"/>
      <c r="FR55" s="1476"/>
      <c r="FS55" s="1476"/>
      <c r="FT55" s="1476"/>
      <c r="FU55" s="1476"/>
      <c r="FV55" s="1476"/>
      <c r="FW55" s="1476"/>
      <c r="FX55" s="1476"/>
      <c r="FY55" s="1476"/>
      <c r="FZ55" s="1476"/>
      <c r="GA55" s="1476"/>
      <c r="GB55" s="1476"/>
      <c r="GC55" s="1476"/>
      <c r="GD55" s="1476"/>
      <c r="GE55" s="1476"/>
      <c r="GF55" s="1476"/>
      <c r="GG55" s="1476"/>
      <c r="GH55" s="1476"/>
      <c r="GI55" s="1476"/>
      <c r="GJ55" s="1476"/>
      <c r="GK55" s="1476"/>
      <c r="GL55" s="1476"/>
      <c r="GM55" s="1476"/>
      <c r="GN55" s="1476"/>
      <c r="GO55" s="1476"/>
      <c r="GP55" s="1476"/>
      <c r="GQ55" s="1476"/>
      <c r="GR55" s="1476"/>
      <c r="GS55" s="1476"/>
      <c r="GT55" s="1476"/>
      <c r="GU55" s="1476"/>
      <c r="GV55" s="1476"/>
      <c r="GW55" s="1476"/>
      <c r="GX55" s="1476"/>
      <c r="GY55" s="1476"/>
      <c r="GZ55" s="1476"/>
      <c r="HA55" s="1476"/>
      <c r="HB55" s="1476"/>
      <c r="HC55" s="1476"/>
      <c r="HD55" s="1476"/>
      <c r="HE55" s="1476"/>
      <c r="HF55" s="1476"/>
      <c r="HG55" s="1476"/>
      <c r="HH55" s="1476"/>
      <c r="HI55" s="1476"/>
      <c r="HJ55" s="1476"/>
      <c r="HK55" s="1476"/>
      <c r="HL55" s="1476"/>
      <c r="HM55" s="1476"/>
      <c r="HN55" s="1476"/>
      <c r="HO55" s="1476"/>
      <c r="HP55" s="1476"/>
      <c r="HQ55" s="1476"/>
      <c r="HR55" s="1476"/>
      <c r="HS55" s="1476"/>
      <c r="HT55" s="1476"/>
      <c r="HU55" s="1476"/>
      <c r="HV55" s="1476"/>
      <c r="HW55" s="1476"/>
      <c r="HX55" s="1476"/>
      <c r="HY55" s="1476"/>
      <c r="HZ55" s="1476"/>
      <c r="IA55" s="1476"/>
      <c r="IB55" s="1476"/>
      <c r="IC55" s="1476"/>
      <c r="ID55" s="1476"/>
      <c r="IE55" s="1476"/>
      <c r="IF55" s="1476"/>
      <c r="IG55" s="1476"/>
      <c r="IH55" s="1476"/>
      <c r="II55" s="1476"/>
      <c r="IJ55" s="1476"/>
      <c r="IK55" s="1476"/>
      <c r="IL55" s="1476"/>
      <c r="IM55" s="1476"/>
      <c r="IN55" s="1476"/>
      <c r="IO55" s="1476"/>
      <c r="IP55" s="1476"/>
      <c r="IQ55" s="1476"/>
      <c r="IR55" s="1476"/>
      <c r="IS55" s="1476"/>
      <c r="IT55" s="1476"/>
      <c r="IU55" s="1476"/>
    </row>
    <row r="56" spans="1:255" ht="9.9499999999999993" customHeight="1">
      <c r="A56" s="1476"/>
      <c r="B56" s="1476"/>
      <c r="C56" s="1476"/>
      <c r="D56" s="1476"/>
      <c r="E56" s="1476"/>
      <c r="F56" s="1476"/>
      <c r="G56" s="1476"/>
      <c r="H56" s="1476"/>
      <c r="I56" s="1476"/>
      <c r="J56" s="1476"/>
      <c r="K56" s="1476"/>
      <c r="L56" s="1480"/>
      <c r="M56" s="1476"/>
      <c r="N56" s="1476"/>
      <c r="O56" s="1476"/>
      <c r="P56" s="1476"/>
      <c r="Q56" s="1476"/>
      <c r="R56" s="1476"/>
      <c r="S56" s="1476"/>
      <c r="T56" s="1476"/>
      <c r="U56" s="1476"/>
      <c r="V56" s="1476"/>
      <c r="W56" s="1476"/>
      <c r="X56" s="1476"/>
      <c r="Y56" s="1476"/>
      <c r="Z56" s="1476"/>
      <c r="AA56" s="1476"/>
      <c r="AB56" s="1476"/>
      <c r="AC56" s="1476"/>
      <c r="AD56" s="1476"/>
      <c r="AE56" s="1476"/>
      <c r="AF56" s="1476"/>
      <c r="AG56" s="1476"/>
      <c r="AH56" s="1476"/>
      <c r="AI56" s="1476"/>
      <c r="AJ56" s="1476"/>
      <c r="AK56" s="1476"/>
      <c r="AL56" s="1476"/>
      <c r="AM56" s="1476"/>
      <c r="AN56" s="1476"/>
      <c r="AO56" s="1476"/>
      <c r="AP56" s="1476"/>
      <c r="AQ56" s="1476"/>
      <c r="AR56" s="1476"/>
      <c r="AS56" s="1476"/>
      <c r="AT56" s="1476"/>
      <c r="AU56" s="1476"/>
      <c r="AV56" s="1476"/>
      <c r="AW56" s="1476"/>
      <c r="AX56" s="1476"/>
      <c r="AY56" s="1476"/>
      <c r="AZ56" s="1476"/>
      <c r="BA56" s="1476"/>
      <c r="BB56" s="1476"/>
      <c r="BC56" s="1476"/>
      <c r="BD56" s="1476"/>
      <c r="BE56" s="1476"/>
      <c r="BF56" s="1476"/>
      <c r="BG56" s="1476"/>
      <c r="BH56" s="1476"/>
      <c r="BI56" s="1476"/>
      <c r="BJ56" s="1476"/>
      <c r="BK56" s="1476"/>
      <c r="BL56" s="1476"/>
      <c r="BM56" s="1476"/>
      <c r="BN56" s="1476"/>
      <c r="BO56" s="1476"/>
      <c r="BP56" s="1476"/>
      <c r="BQ56" s="1476"/>
      <c r="BR56" s="1476"/>
      <c r="BS56" s="1476"/>
      <c r="BT56" s="1476"/>
      <c r="BU56" s="1476"/>
      <c r="BV56" s="1476"/>
      <c r="BW56" s="1476"/>
      <c r="BX56" s="1476"/>
      <c r="BY56" s="1476"/>
      <c r="BZ56" s="1476"/>
      <c r="CA56" s="1476"/>
      <c r="CB56" s="1476"/>
      <c r="CC56" s="1476"/>
      <c r="CD56" s="1476"/>
      <c r="CE56" s="1476"/>
      <c r="CF56" s="1476"/>
      <c r="CG56" s="1476"/>
      <c r="CH56" s="1476"/>
      <c r="CI56" s="1476"/>
      <c r="CJ56" s="1476"/>
      <c r="CK56" s="1476"/>
      <c r="CL56" s="1476"/>
      <c r="CM56" s="1476"/>
      <c r="CN56" s="1476"/>
      <c r="CO56" s="1476"/>
      <c r="CP56" s="1476"/>
      <c r="CQ56" s="1476"/>
      <c r="CR56" s="1476"/>
      <c r="CS56" s="1476"/>
      <c r="CT56" s="1476"/>
      <c r="CU56" s="1476"/>
      <c r="CV56" s="1476"/>
      <c r="CW56" s="1476"/>
      <c r="CX56" s="1476"/>
      <c r="CY56" s="1476"/>
      <c r="CZ56" s="1476"/>
      <c r="DA56" s="1476"/>
      <c r="DB56" s="1476"/>
      <c r="DC56" s="1476"/>
      <c r="DD56" s="1476"/>
      <c r="DE56" s="1476"/>
      <c r="DF56" s="1476"/>
      <c r="DG56" s="1476"/>
      <c r="DH56" s="1476"/>
      <c r="DI56" s="1476"/>
      <c r="DJ56" s="1476"/>
      <c r="DK56" s="1476"/>
      <c r="DL56" s="1476"/>
      <c r="DM56" s="1476"/>
      <c r="DN56" s="1476"/>
      <c r="DO56" s="1476"/>
      <c r="DP56" s="1476"/>
      <c r="DQ56" s="1476"/>
      <c r="DR56" s="1476"/>
      <c r="DS56" s="1476"/>
      <c r="DT56" s="1476"/>
      <c r="DU56" s="1476"/>
      <c r="DV56" s="1476"/>
      <c r="DW56" s="1476"/>
      <c r="DX56" s="1476"/>
      <c r="DY56" s="1476"/>
      <c r="DZ56" s="1476"/>
      <c r="EA56" s="1476"/>
      <c r="EB56" s="1476"/>
      <c r="EC56" s="1476"/>
      <c r="ED56" s="1476"/>
      <c r="EE56" s="1476"/>
      <c r="EF56" s="1476"/>
      <c r="EG56" s="1476"/>
      <c r="EH56" s="1476"/>
      <c r="EI56" s="1476"/>
      <c r="EJ56" s="1476"/>
      <c r="EK56" s="1476"/>
      <c r="EL56" s="1476"/>
      <c r="EM56" s="1476"/>
      <c r="EN56" s="1476"/>
      <c r="EO56" s="1476"/>
      <c r="EP56" s="1476"/>
      <c r="EQ56" s="1476"/>
      <c r="ER56" s="1476"/>
      <c r="ES56" s="1476"/>
      <c r="ET56" s="1476"/>
      <c r="EU56" s="1476"/>
      <c r="EV56" s="1476"/>
      <c r="EW56" s="1476"/>
      <c r="EX56" s="1476"/>
      <c r="EY56" s="1476"/>
      <c r="EZ56" s="1476"/>
      <c r="FA56" s="1476"/>
      <c r="FB56" s="1476"/>
      <c r="FC56" s="1476"/>
      <c r="FD56" s="1476"/>
      <c r="FE56" s="1476"/>
      <c r="FF56" s="1476"/>
      <c r="FG56" s="1476"/>
      <c r="FH56" s="1476"/>
      <c r="FI56" s="1476"/>
      <c r="FJ56" s="1476"/>
      <c r="FK56" s="1476"/>
      <c r="FL56" s="1476"/>
      <c r="FM56" s="1476"/>
      <c r="FN56" s="1476"/>
      <c r="FO56" s="1476"/>
      <c r="FP56" s="1476"/>
      <c r="FQ56" s="1476"/>
      <c r="FR56" s="1476"/>
      <c r="FS56" s="1476"/>
      <c r="FT56" s="1476"/>
      <c r="FU56" s="1476"/>
      <c r="FV56" s="1476"/>
      <c r="FW56" s="1476"/>
      <c r="FX56" s="1476"/>
      <c r="FY56" s="1476"/>
      <c r="FZ56" s="1476"/>
      <c r="GA56" s="1476"/>
      <c r="GB56" s="1476"/>
      <c r="GC56" s="1476"/>
      <c r="GD56" s="1476"/>
      <c r="GE56" s="1476"/>
      <c r="GF56" s="1476"/>
      <c r="GG56" s="1476"/>
      <c r="GH56" s="1476"/>
      <c r="GI56" s="1476"/>
      <c r="GJ56" s="1476"/>
      <c r="GK56" s="1476"/>
      <c r="GL56" s="1476"/>
      <c r="GM56" s="1476"/>
      <c r="GN56" s="1476"/>
      <c r="GO56" s="1476"/>
      <c r="GP56" s="1476"/>
      <c r="GQ56" s="1476"/>
      <c r="GR56" s="1476"/>
      <c r="GS56" s="1476"/>
      <c r="GT56" s="1476"/>
      <c r="GU56" s="1476"/>
      <c r="GV56" s="1476"/>
      <c r="GW56" s="1476"/>
      <c r="GX56" s="1476"/>
      <c r="GY56" s="1476"/>
      <c r="GZ56" s="1476"/>
      <c r="HA56" s="1476"/>
      <c r="HB56" s="1476"/>
      <c r="HC56" s="1476"/>
      <c r="HD56" s="1476"/>
      <c r="HE56" s="1476"/>
      <c r="HF56" s="1476"/>
      <c r="HG56" s="1476"/>
      <c r="HH56" s="1476"/>
      <c r="HI56" s="1476"/>
      <c r="HJ56" s="1476"/>
      <c r="HK56" s="1476"/>
      <c r="HL56" s="1476"/>
      <c r="HM56" s="1476"/>
      <c r="HN56" s="1476"/>
      <c r="HO56" s="1476"/>
      <c r="HP56" s="1476"/>
      <c r="HQ56" s="1476"/>
      <c r="HR56" s="1476"/>
      <c r="HS56" s="1476"/>
      <c r="HT56" s="1476"/>
      <c r="HU56" s="1476"/>
      <c r="HV56" s="1476"/>
      <c r="HW56" s="1476"/>
      <c r="HX56" s="1476"/>
      <c r="HY56" s="1476"/>
      <c r="HZ56" s="1476"/>
      <c r="IA56" s="1476"/>
      <c r="IB56" s="1476"/>
      <c r="IC56" s="1476"/>
      <c r="ID56" s="1476"/>
      <c r="IE56" s="1476"/>
      <c r="IF56" s="1476"/>
      <c r="IG56" s="1476"/>
      <c r="IH56" s="1476"/>
      <c r="II56" s="1476"/>
      <c r="IJ56" s="1476"/>
      <c r="IK56" s="1476"/>
      <c r="IL56" s="1476"/>
      <c r="IM56" s="1476"/>
      <c r="IN56" s="1476"/>
      <c r="IO56" s="1476"/>
      <c r="IP56" s="1476"/>
      <c r="IQ56" s="1476"/>
      <c r="IR56" s="1476"/>
      <c r="IS56" s="1476"/>
      <c r="IT56" s="1476"/>
      <c r="IU56" s="1476"/>
    </row>
    <row r="57" spans="1:255" ht="9.9499999999999993" customHeight="1">
      <c r="A57" s="1476"/>
      <c r="B57" s="1476"/>
      <c r="C57" s="1476"/>
      <c r="D57" s="1476"/>
      <c r="E57" s="1476"/>
      <c r="F57" s="1476"/>
      <c r="G57" s="1476"/>
      <c r="H57" s="1476"/>
      <c r="I57" s="1476"/>
      <c r="J57" s="1476"/>
      <c r="K57" s="1476"/>
      <c r="L57" s="1480"/>
      <c r="M57" s="1476"/>
      <c r="N57" s="1476"/>
      <c r="O57" s="1476"/>
      <c r="P57" s="1476"/>
      <c r="Q57" s="1476"/>
      <c r="R57" s="1476"/>
      <c r="S57" s="1476"/>
      <c r="T57" s="1476"/>
      <c r="U57" s="1476"/>
      <c r="V57" s="1476"/>
      <c r="W57" s="1476"/>
      <c r="X57" s="1476"/>
      <c r="Y57" s="1476"/>
      <c r="Z57" s="1476"/>
      <c r="AA57" s="1476"/>
      <c r="AB57" s="1476"/>
      <c r="AC57" s="1476"/>
      <c r="AD57" s="1476"/>
      <c r="AE57" s="1476"/>
      <c r="AF57" s="1476"/>
      <c r="AG57" s="1476"/>
      <c r="AH57" s="1476"/>
      <c r="AI57" s="1476"/>
      <c r="AJ57" s="1476"/>
      <c r="AK57" s="1476"/>
      <c r="AL57" s="1476"/>
      <c r="AM57" s="1476"/>
      <c r="AN57" s="1476"/>
      <c r="AO57" s="1476"/>
      <c r="AP57" s="1476"/>
      <c r="AQ57" s="1476"/>
      <c r="AR57" s="1476"/>
      <c r="AS57" s="1476"/>
      <c r="AT57" s="1476"/>
      <c r="AU57" s="1476"/>
      <c r="AV57" s="1476"/>
      <c r="AW57" s="1476"/>
      <c r="AX57" s="1476"/>
      <c r="AY57" s="1476"/>
      <c r="AZ57" s="1476"/>
      <c r="BA57" s="1476"/>
      <c r="BB57" s="1476"/>
      <c r="BC57" s="1476"/>
      <c r="BD57" s="1476"/>
      <c r="BE57" s="1476"/>
      <c r="BF57" s="1476"/>
      <c r="BG57" s="1476"/>
      <c r="BH57" s="1476"/>
      <c r="BI57" s="1476"/>
      <c r="BJ57" s="1476"/>
      <c r="BK57" s="1476"/>
      <c r="BL57" s="1476"/>
      <c r="BM57" s="1476"/>
      <c r="BN57" s="1476"/>
      <c r="BO57" s="1476"/>
      <c r="BP57" s="1476"/>
      <c r="BQ57" s="1476"/>
      <c r="BR57" s="1476"/>
      <c r="BS57" s="1476"/>
      <c r="BT57" s="1476"/>
      <c r="BU57" s="1476"/>
      <c r="BV57" s="1476"/>
      <c r="BW57" s="1476"/>
      <c r="BX57" s="1476"/>
      <c r="BY57" s="1476"/>
      <c r="BZ57" s="1476"/>
      <c r="CA57" s="1476"/>
      <c r="CB57" s="1476"/>
      <c r="CC57" s="1476"/>
      <c r="CD57" s="1476"/>
      <c r="CE57" s="1476"/>
      <c r="CF57" s="1476"/>
      <c r="CG57" s="1476"/>
      <c r="CH57" s="1476"/>
      <c r="CI57" s="1476"/>
      <c r="CJ57" s="1476"/>
      <c r="CK57" s="1476"/>
      <c r="CL57" s="1476"/>
      <c r="CM57" s="1476"/>
      <c r="CN57" s="1476"/>
      <c r="CO57" s="1476"/>
      <c r="CP57" s="1476"/>
      <c r="CQ57" s="1476"/>
      <c r="CR57" s="1476"/>
      <c r="CS57" s="1476"/>
      <c r="CT57" s="1476"/>
      <c r="CU57" s="1476"/>
      <c r="CV57" s="1476"/>
      <c r="CW57" s="1476"/>
      <c r="CX57" s="1476"/>
      <c r="CY57" s="1476"/>
      <c r="CZ57" s="1476"/>
      <c r="DA57" s="1476"/>
      <c r="DB57" s="1476"/>
      <c r="DC57" s="1476"/>
      <c r="DD57" s="1476"/>
      <c r="DE57" s="1476"/>
      <c r="DF57" s="1476"/>
      <c r="DG57" s="1476"/>
      <c r="DH57" s="1476"/>
      <c r="DI57" s="1476"/>
      <c r="DJ57" s="1476"/>
      <c r="DK57" s="1476"/>
      <c r="DL57" s="1476"/>
      <c r="DM57" s="1476"/>
      <c r="DN57" s="1476"/>
      <c r="DO57" s="1476"/>
      <c r="DP57" s="1476"/>
      <c r="DQ57" s="1476"/>
      <c r="DR57" s="1476"/>
      <c r="DS57" s="1476"/>
      <c r="DT57" s="1476"/>
      <c r="DU57" s="1476"/>
      <c r="DV57" s="1476"/>
      <c r="DW57" s="1476"/>
      <c r="DX57" s="1476"/>
      <c r="DY57" s="1476"/>
      <c r="DZ57" s="1476"/>
      <c r="EA57" s="1476"/>
      <c r="EB57" s="1476"/>
      <c r="EC57" s="1476"/>
      <c r="ED57" s="1476"/>
      <c r="EE57" s="1476"/>
      <c r="EF57" s="1476"/>
      <c r="EG57" s="1476"/>
      <c r="EH57" s="1476"/>
      <c r="EI57" s="1476"/>
      <c r="EJ57" s="1476"/>
      <c r="EK57" s="1476"/>
      <c r="EL57" s="1476"/>
      <c r="EM57" s="1476"/>
      <c r="EN57" s="1476"/>
      <c r="EO57" s="1476"/>
      <c r="EP57" s="1476"/>
      <c r="EQ57" s="1476"/>
      <c r="ER57" s="1476"/>
      <c r="ES57" s="1476"/>
      <c r="ET57" s="1476"/>
      <c r="EU57" s="1476"/>
      <c r="EV57" s="1476"/>
      <c r="EW57" s="1476"/>
      <c r="EX57" s="1476"/>
      <c r="EY57" s="1476"/>
      <c r="EZ57" s="1476"/>
      <c r="FA57" s="1476"/>
      <c r="FB57" s="1476"/>
      <c r="FC57" s="1476"/>
      <c r="FD57" s="1476"/>
      <c r="FE57" s="1476"/>
      <c r="FF57" s="1476"/>
      <c r="FG57" s="1476"/>
      <c r="FH57" s="1476"/>
      <c r="FI57" s="1476"/>
      <c r="FJ57" s="1476"/>
      <c r="FK57" s="1476"/>
      <c r="FL57" s="1476"/>
      <c r="FM57" s="1476"/>
      <c r="FN57" s="1476"/>
      <c r="FO57" s="1476"/>
      <c r="FP57" s="1476"/>
      <c r="FQ57" s="1476"/>
      <c r="FR57" s="1476"/>
      <c r="FS57" s="1476"/>
      <c r="FT57" s="1476"/>
      <c r="FU57" s="1476"/>
      <c r="FV57" s="1476"/>
      <c r="FW57" s="1476"/>
      <c r="FX57" s="1476"/>
      <c r="FY57" s="1476"/>
      <c r="FZ57" s="1476"/>
      <c r="GA57" s="1476"/>
      <c r="GB57" s="1476"/>
      <c r="GC57" s="1476"/>
      <c r="GD57" s="1476"/>
      <c r="GE57" s="1476"/>
      <c r="GF57" s="1476"/>
      <c r="GG57" s="1476"/>
      <c r="GH57" s="1476"/>
      <c r="GI57" s="1476"/>
      <c r="GJ57" s="1476"/>
      <c r="GK57" s="1476"/>
      <c r="GL57" s="1476"/>
      <c r="GM57" s="1476"/>
      <c r="GN57" s="1476"/>
      <c r="GO57" s="1476"/>
      <c r="GP57" s="1476"/>
      <c r="GQ57" s="1476"/>
      <c r="GR57" s="1476"/>
      <c r="GS57" s="1476"/>
      <c r="GT57" s="1476"/>
      <c r="GU57" s="1476"/>
      <c r="GV57" s="1476"/>
      <c r="GW57" s="1476"/>
      <c r="GX57" s="1476"/>
      <c r="GY57" s="1476"/>
      <c r="GZ57" s="1476"/>
      <c r="HA57" s="1476"/>
      <c r="HB57" s="1476"/>
      <c r="HC57" s="1476"/>
      <c r="HD57" s="1476"/>
      <c r="HE57" s="1476"/>
      <c r="HF57" s="1476"/>
      <c r="HG57" s="1476"/>
      <c r="HH57" s="1476"/>
      <c r="HI57" s="1476"/>
      <c r="HJ57" s="1476"/>
      <c r="HK57" s="1476"/>
      <c r="HL57" s="1476"/>
      <c r="HM57" s="1476"/>
      <c r="HN57" s="1476"/>
      <c r="HO57" s="1476"/>
      <c r="HP57" s="1476"/>
      <c r="HQ57" s="1476"/>
      <c r="HR57" s="1476"/>
      <c r="HS57" s="1476"/>
      <c r="HT57" s="1476"/>
      <c r="HU57" s="1476"/>
      <c r="HV57" s="1476"/>
      <c r="HW57" s="1476"/>
      <c r="HX57" s="1476"/>
      <c r="HY57" s="1476"/>
      <c r="HZ57" s="1476"/>
      <c r="IA57" s="1476"/>
      <c r="IB57" s="1476"/>
      <c r="IC57" s="1476"/>
      <c r="ID57" s="1476"/>
      <c r="IE57" s="1476"/>
      <c r="IF57" s="1476"/>
      <c r="IG57" s="1476"/>
      <c r="IH57" s="1476"/>
      <c r="II57" s="1476"/>
      <c r="IJ57" s="1476"/>
      <c r="IK57" s="1476"/>
      <c r="IL57" s="1476"/>
      <c r="IM57" s="1476"/>
      <c r="IN57" s="1476"/>
      <c r="IO57" s="1476"/>
      <c r="IP57" s="1476"/>
      <c r="IQ57" s="1476"/>
      <c r="IR57" s="1476"/>
      <c r="IS57" s="1476"/>
      <c r="IT57" s="1476"/>
      <c r="IU57" s="1476"/>
    </row>
    <row r="58" spans="1:255" ht="9.9499999999999993" customHeight="1">
      <c r="A58" s="1476"/>
      <c r="B58" s="1476"/>
      <c r="C58" s="1476"/>
      <c r="D58" s="1476"/>
      <c r="E58" s="1476"/>
      <c r="F58" s="1476"/>
      <c r="G58" s="1476"/>
      <c r="H58" s="1476"/>
      <c r="I58" s="1476"/>
      <c r="J58" s="1476"/>
      <c r="K58" s="1476"/>
      <c r="L58" s="1480"/>
      <c r="M58" s="1476"/>
      <c r="N58" s="1476"/>
      <c r="O58" s="1476"/>
      <c r="P58" s="1476"/>
      <c r="Q58" s="1476"/>
      <c r="R58" s="1476"/>
      <c r="S58" s="1476"/>
      <c r="T58" s="1476"/>
      <c r="U58" s="1476"/>
      <c r="V58" s="1476"/>
      <c r="W58" s="1476"/>
      <c r="X58" s="1476"/>
      <c r="Y58" s="1476"/>
      <c r="Z58" s="1476"/>
      <c r="AA58" s="1476"/>
      <c r="AB58" s="1476"/>
      <c r="AC58" s="1476"/>
      <c r="AD58" s="1476"/>
      <c r="AE58" s="1476"/>
      <c r="AF58" s="1476"/>
      <c r="AG58" s="1476"/>
      <c r="AH58" s="1476"/>
      <c r="AI58" s="1476"/>
      <c r="AJ58" s="1476"/>
      <c r="AK58" s="1476"/>
      <c r="AL58" s="1476"/>
      <c r="AM58" s="1476"/>
      <c r="AN58" s="1476"/>
      <c r="AO58" s="1476"/>
      <c r="AP58" s="1476"/>
      <c r="AQ58" s="1476"/>
      <c r="AR58" s="1476"/>
      <c r="AS58" s="1476"/>
      <c r="AT58" s="1476"/>
      <c r="AU58" s="1476"/>
      <c r="AV58" s="1476"/>
      <c r="AW58" s="1476"/>
      <c r="AX58" s="1476"/>
      <c r="AY58" s="1476"/>
      <c r="AZ58" s="1476"/>
      <c r="BA58" s="1476"/>
      <c r="BB58" s="1476"/>
      <c r="BC58" s="1476"/>
      <c r="BD58" s="1476"/>
      <c r="BE58" s="1476"/>
      <c r="BF58" s="1476"/>
      <c r="BG58" s="1476"/>
      <c r="BH58" s="1476"/>
      <c r="BI58" s="1476"/>
      <c r="BJ58" s="1476"/>
      <c r="BK58" s="1476"/>
      <c r="BL58" s="1476"/>
      <c r="BM58" s="1476"/>
      <c r="BN58" s="1476"/>
      <c r="BO58" s="1476"/>
      <c r="BP58" s="1476"/>
      <c r="BQ58" s="1476"/>
      <c r="BR58" s="1476"/>
      <c r="BS58" s="1476"/>
      <c r="BT58" s="1476"/>
      <c r="BU58" s="1476"/>
      <c r="BV58" s="1476"/>
      <c r="BW58" s="1476"/>
      <c r="BX58" s="1476"/>
      <c r="BY58" s="1476"/>
      <c r="BZ58" s="1476"/>
      <c r="CA58" s="1476"/>
      <c r="CB58" s="1476"/>
      <c r="CC58" s="1476"/>
      <c r="CD58" s="1476"/>
      <c r="CE58" s="1476"/>
      <c r="CF58" s="1476"/>
      <c r="CG58" s="1476"/>
      <c r="CH58" s="1476"/>
      <c r="CI58" s="1476"/>
      <c r="CJ58" s="1476"/>
      <c r="CK58" s="1476"/>
      <c r="CL58" s="1476"/>
      <c r="CM58" s="1476"/>
      <c r="CN58" s="1476"/>
      <c r="CO58" s="1476"/>
      <c r="CP58" s="1476"/>
      <c r="CQ58" s="1476"/>
      <c r="CR58" s="1476"/>
      <c r="CS58" s="1476"/>
      <c r="CT58" s="1476"/>
      <c r="CU58" s="1476"/>
      <c r="CV58" s="1476"/>
      <c r="CW58" s="1476"/>
      <c r="CX58" s="1476"/>
      <c r="CY58" s="1476"/>
      <c r="CZ58" s="1476"/>
      <c r="DA58" s="1476"/>
      <c r="DB58" s="1476"/>
      <c r="DC58" s="1476"/>
      <c r="DD58" s="1476"/>
      <c r="DE58" s="1476"/>
      <c r="DF58" s="1476"/>
      <c r="DG58" s="1476"/>
      <c r="DH58" s="1476"/>
      <c r="DI58" s="1476"/>
      <c r="DJ58" s="1476"/>
      <c r="DK58" s="1476"/>
      <c r="DL58" s="1476"/>
      <c r="DM58" s="1476"/>
      <c r="DN58" s="1476"/>
      <c r="DO58" s="1476"/>
      <c r="DP58" s="1476"/>
      <c r="DQ58" s="1476"/>
      <c r="DR58" s="1476"/>
      <c r="DS58" s="1476"/>
      <c r="DT58" s="1476"/>
      <c r="DU58" s="1476"/>
      <c r="DV58" s="1476"/>
      <c r="DW58" s="1476"/>
      <c r="DX58" s="1476"/>
      <c r="DY58" s="1476"/>
      <c r="DZ58" s="1476"/>
      <c r="EA58" s="1476"/>
      <c r="EB58" s="1476"/>
      <c r="EC58" s="1476"/>
      <c r="ED58" s="1476"/>
      <c r="EE58" s="1476"/>
      <c r="EF58" s="1476"/>
      <c r="EG58" s="1476"/>
      <c r="EH58" s="1476"/>
      <c r="EI58" s="1476"/>
      <c r="EJ58" s="1476"/>
      <c r="EK58" s="1476"/>
      <c r="EL58" s="1476"/>
      <c r="EM58" s="1476"/>
      <c r="EN58" s="1476"/>
      <c r="EO58" s="1476"/>
      <c r="EP58" s="1476"/>
      <c r="EQ58" s="1476"/>
      <c r="ER58" s="1476"/>
      <c r="ES58" s="1476"/>
      <c r="ET58" s="1476"/>
      <c r="EU58" s="1476"/>
      <c r="EV58" s="1476"/>
      <c r="EW58" s="1476"/>
      <c r="EX58" s="1476"/>
      <c r="EY58" s="1476"/>
      <c r="EZ58" s="1476"/>
      <c r="FA58" s="1476"/>
      <c r="FB58" s="1476"/>
      <c r="FC58" s="1476"/>
      <c r="FD58" s="1476"/>
      <c r="FE58" s="1476"/>
      <c r="FF58" s="1476"/>
      <c r="FG58" s="1476"/>
      <c r="FH58" s="1476"/>
      <c r="FI58" s="1476"/>
      <c r="FJ58" s="1476"/>
      <c r="FK58" s="1476"/>
      <c r="FL58" s="1476"/>
      <c r="FM58" s="1476"/>
      <c r="FN58" s="1476"/>
      <c r="FO58" s="1476"/>
      <c r="FP58" s="1476"/>
      <c r="FQ58" s="1476"/>
      <c r="FR58" s="1476"/>
      <c r="FS58" s="1476"/>
      <c r="FT58" s="1476"/>
      <c r="FU58" s="1476"/>
      <c r="FV58" s="1476"/>
      <c r="FW58" s="1476"/>
      <c r="FX58" s="1476"/>
      <c r="FY58" s="1476"/>
      <c r="FZ58" s="1476"/>
      <c r="GA58" s="1476"/>
      <c r="GB58" s="1476"/>
      <c r="GC58" s="1476"/>
      <c r="GD58" s="1476"/>
      <c r="GE58" s="1476"/>
      <c r="GF58" s="1476"/>
      <c r="GG58" s="1476"/>
      <c r="GH58" s="1476"/>
      <c r="GI58" s="1476"/>
      <c r="GJ58" s="1476"/>
      <c r="GK58" s="1476"/>
      <c r="GL58" s="1476"/>
      <c r="GM58" s="1476"/>
      <c r="GN58" s="1476"/>
      <c r="GO58" s="1476"/>
      <c r="GP58" s="1476"/>
      <c r="GQ58" s="1476"/>
      <c r="GR58" s="1476"/>
      <c r="GS58" s="1476"/>
      <c r="GT58" s="1476"/>
      <c r="GU58" s="1476"/>
      <c r="GV58" s="1476"/>
      <c r="GW58" s="1476"/>
      <c r="GX58" s="1476"/>
      <c r="GY58" s="1476"/>
      <c r="GZ58" s="1476"/>
      <c r="HA58" s="1476"/>
      <c r="HB58" s="1476"/>
      <c r="HC58" s="1476"/>
      <c r="HD58" s="1476"/>
      <c r="HE58" s="1476"/>
      <c r="HF58" s="1476"/>
      <c r="HG58" s="1476"/>
      <c r="HH58" s="1476"/>
      <c r="HI58" s="1476"/>
      <c r="HJ58" s="1476"/>
      <c r="HK58" s="1476"/>
      <c r="HL58" s="1476"/>
      <c r="HM58" s="1476"/>
      <c r="HN58" s="1476"/>
      <c r="HO58" s="1476"/>
      <c r="HP58" s="1476"/>
      <c r="HQ58" s="1476"/>
      <c r="HR58" s="1476"/>
      <c r="HS58" s="1476"/>
      <c r="HT58" s="1476"/>
      <c r="HU58" s="1476"/>
      <c r="HV58" s="1476"/>
      <c r="HW58" s="1476"/>
      <c r="HX58" s="1476"/>
      <c r="HY58" s="1476"/>
      <c r="HZ58" s="1476"/>
      <c r="IA58" s="1476"/>
      <c r="IB58" s="1476"/>
      <c r="IC58" s="1476"/>
      <c r="ID58" s="1476"/>
      <c r="IE58" s="1476"/>
      <c r="IF58" s="1476"/>
      <c r="IG58" s="1476"/>
      <c r="IH58" s="1476"/>
      <c r="II58" s="1476"/>
      <c r="IJ58" s="1476"/>
      <c r="IK58" s="1476"/>
      <c r="IL58" s="1476"/>
      <c r="IM58" s="1476"/>
      <c r="IN58" s="1476"/>
      <c r="IO58" s="1476"/>
      <c r="IP58" s="1476"/>
      <c r="IQ58" s="1476"/>
      <c r="IR58" s="1476"/>
      <c r="IS58" s="1476"/>
      <c r="IT58" s="1476"/>
      <c r="IU58" s="1476"/>
    </row>
    <row r="59" spans="1:255" ht="9.9499999999999993" customHeight="1">
      <c r="A59" s="1476"/>
      <c r="B59" s="1476"/>
      <c r="C59" s="1476"/>
      <c r="D59" s="1476"/>
      <c r="E59" s="1476"/>
      <c r="F59" s="1476"/>
      <c r="G59" s="1476"/>
      <c r="H59" s="1476"/>
      <c r="I59" s="1476"/>
      <c r="J59" s="1476"/>
      <c r="K59" s="1476"/>
      <c r="L59" s="1480"/>
      <c r="M59" s="1476"/>
      <c r="N59" s="1476"/>
      <c r="O59" s="1476"/>
      <c r="P59" s="1476"/>
      <c r="Q59" s="1476"/>
      <c r="R59" s="1476"/>
      <c r="S59" s="1476"/>
      <c r="T59" s="1476"/>
      <c r="U59" s="1476"/>
      <c r="V59" s="1476"/>
      <c r="W59" s="1476"/>
      <c r="X59" s="1476"/>
      <c r="Y59" s="1476"/>
      <c r="Z59" s="1476"/>
      <c r="AA59" s="1476"/>
      <c r="AB59" s="1476"/>
      <c r="AC59" s="1476"/>
      <c r="AD59" s="1476"/>
      <c r="AE59" s="1476"/>
      <c r="AF59" s="1476"/>
      <c r="AG59" s="1476"/>
      <c r="AH59" s="1476"/>
      <c r="AI59" s="1476"/>
      <c r="AJ59" s="1476"/>
      <c r="AK59" s="1476"/>
      <c r="AL59" s="1476"/>
      <c r="AM59" s="1476"/>
      <c r="AN59" s="1476"/>
      <c r="AO59" s="1476"/>
      <c r="AP59" s="1476"/>
      <c r="AQ59" s="1476"/>
      <c r="AR59" s="1476"/>
      <c r="AS59" s="1476"/>
      <c r="AT59" s="1476"/>
      <c r="AU59" s="1476"/>
      <c r="AV59" s="1476"/>
      <c r="AW59" s="1476"/>
      <c r="AX59" s="1476"/>
      <c r="AY59" s="1476"/>
      <c r="AZ59" s="1476"/>
      <c r="BA59" s="1476"/>
      <c r="BB59" s="1476"/>
      <c r="BC59" s="1476"/>
      <c r="BD59" s="1476"/>
      <c r="BE59" s="1476"/>
      <c r="BF59" s="1476"/>
      <c r="BG59" s="1476"/>
      <c r="BH59" s="1476"/>
      <c r="BI59" s="1476"/>
      <c r="BJ59" s="1476"/>
      <c r="BK59" s="1476"/>
      <c r="BL59" s="1476"/>
      <c r="BM59" s="1476"/>
      <c r="BN59" s="1476"/>
      <c r="BO59" s="1476"/>
      <c r="BP59" s="1476"/>
      <c r="BQ59" s="1476"/>
      <c r="BR59" s="1476"/>
      <c r="BS59" s="1476"/>
      <c r="BT59" s="1476"/>
      <c r="BU59" s="1476"/>
      <c r="BV59" s="1476"/>
      <c r="BW59" s="1476"/>
      <c r="BX59" s="1476"/>
      <c r="BY59" s="1476"/>
      <c r="BZ59" s="1476"/>
      <c r="CA59" s="1476"/>
      <c r="CB59" s="1476"/>
      <c r="CC59" s="1476"/>
      <c r="CD59" s="1476"/>
      <c r="CE59" s="1476"/>
      <c r="CF59" s="1476"/>
      <c r="CG59" s="1476"/>
      <c r="CH59" s="1476"/>
      <c r="CI59" s="1476"/>
      <c r="CJ59" s="1476"/>
      <c r="CK59" s="1476"/>
      <c r="CL59" s="1476"/>
      <c r="CM59" s="1476"/>
      <c r="CN59" s="1476"/>
      <c r="CO59" s="1476"/>
      <c r="CP59" s="1476"/>
      <c r="CQ59" s="1476"/>
      <c r="CR59" s="1476"/>
      <c r="CS59" s="1476"/>
      <c r="CT59" s="1476"/>
      <c r="CU59" s="1476"/>
      <c r="CV59" s="1476"/>
      <c r="CW59" s="1476"/>
      <c r="CX59" s="1476"/>
      <c r="CY59" s="1476"/>
      <c r="CZ59" s="1476"/>
      <c r="DA59" s="1476"/>
      <c r="DB59" s="1476"/>
      <c r="DC59" s="1476"/>
      <c r="DD59" s="1476"/>
      <c r="DE59" s="1476"/>
      <c r="DF59" s="1476"/>
      <c r="DG59" s="1476"/>
      <c r="DH59" s="1476"/>
      <c r="DI59" s="1476"/>
      <c r="DJ59" s="1476"/>
      <c r="DK59" s="1476"/>
      <c r="DL59" s="1476"/>
      <c r="DM59" s="1476"/>
      <c r="DN59" s="1476"/>
      <c r="DO59" s="1476"/>
      <c r="DP59" s="1476"/>
      <c r="DQ59" s="1476"/>
      <c r="DR59" s="1476"/>
      <c r="DS59" s="1476"/>
      <c r="DT59" s="1476"/>
      <c r="DU59" s="1476"/>
      <c r="DV59" s="1476"/>
      <c r="DW59" s="1476"/>
      <c r="DX59" s="1476"/>
      <c r="DY59" s="1476"/>
      <c r="DZ59" s="1476"/>
      <c r="EA59" s="1476"/>
      <c r="EB59" s="1476"/>
      <c r="EC59" s="1476"/>
      <c r="ED59" s="1476"/>
      <c r="EE59" s="1476"/>
      <c r="EF59" s="1476"/>
      <c r="EG59" s="1476"/>
      <c r="EH59" s="1476"/>
      <c r="EI59" s="1476"/>
      <c r="EJ59" s="1476"/>
      <c r="EK59" s="1476"/>
      <c r="EL59" s="1476"/>
      <c r="EM59" s="1476"/>
      <c r="EN59" s="1476"/>
      <c r="EO59" s="1476"/>
      <c r="EP59" s="1476"/>
      <c r="EQ59" s="1476"/>
      <c r="ER59" s="1476"/>
      <c r="ES59" s="1476"/>
      <c r="ET59" s="1476"/>
      <c r="EU59" s="1476"/>
      <c r="EV59" s="1476"/>
      <c r="EW59" s="1476"/>
      <c r="EX59" s="1476"/>
      <c r="EY59" s="1476"/>
      <c r="EZ59" s="1476"/>
      <c r="FA59" s="1476"/>
      <c r="FB59" s="1476"/>
      <c r="FC59" s="1476"/>
      <c r="FD59" s="1476"/>
      <c r="FE59" s="1476"/>
      <c r="FF59" s="1476"/>
      <c r="FG59" s="1476"/>
      <c r="FH59" s="1476"/>
      <c r="FI59" s="1476"/>
      <c r="FJ59" s="1476"/>
      <c r="FK59" s="1476"/>
      <c r="FL59" s="1476"/>
      <c r="FM59" s="1476"/>
      <c r="FN59" s="1476"/>
      <c r="FO59" s="1476"/>
      <c r="FP59" s="1476"/>
      <c r="FQ59" s="1476"/>
      <c r="FR59" s="1476"/>
      <c r="FS59" s="1476"/>
      <c r="FT59" s="1476"/>
      <c r="FU59" s="1476"/>
      <c r="FV59" s="1476"/>
      <c r="FW59" s="1476"/>
      <c r="FX59" s="1476"/>
      <c r="FY59" s="1476"/>
      <c r="FZ59" s="1476"/>
      <c r="GA59" s="1476"/>
      <c r="GB59" s="1476"/>
      <c r="GC59" s="1476"/>
      <c r="GD59" s="1476"/>
      <c r="GE59" s="1476"/>
      <c r="GF59" s="1476"/>
      <c r="GG59" s="1476"/>
      <c r="GH59" s="1476"/>
      <c r="GI59" s="1476"/>
      <c r="GJ59" s="1476"/>
      <c r="GK59" s="1476"/>
      <c r="GL59" s="1476"/>
      <c r="GM59" s="1476"/>
      <c r="GN59" s="1476"/>
      <c r="GO59" s="1476"/>
      <c r="GP59" s="1476"/>
      <c r="GQ59" s="1476"/>
      <c r="GR59" s="1476"/>
      <c r="GS59" s="1476"/>
      <c r="GT59" s="1476"/>
      <c r="GU59" s="1476"/>
      <c r="GV59" s="1476"/>
      <c r="GW59" s="1476"/>
      <c r="GX59" s="1476"/>
      <c r="GY59" s="1476"/>
      <c r="GZ59" s="1476"/>
      <c r="HA59" s="1476"/>
      <c r="HB59" s="1476"/>
      <c r="HC59" s="1476"/>
      <c r="HD59" s="1476"/>
      <c r="HE59" s="1476"/>
      <c r="HF59" s="1476"/>
      <c r="HG59" s="1476"/>
      <c r="HH59" s="1476"/>
      <c r="HI59" s="1476"/>
      <c r="HJ59" s="1476"/>
      <c r="HK59" s="1476"/>
      <c r="HL59" s="1476"/>
      <c r="HM59" s="1476"/>
      <c r="HN59" s="1476"/>
      <c r="HO59" s="1476"/>
      <c r="HP59" s="1476"/>
      <c r="HQ59" s="1476"/>
      <c r="HR59" s="1476"/>
      <c r="HS59" s="1476"/>
      <c r="HT59" s="1476"/>
      <c r="HU59" s="1476"/>
      <c r="HV59" s="1476"/>
      <c r="HW59" s="1476"/>
      <c r="HX59" s="1476"/>
      <c r="HY59" s="1476"/>
      <c r="HZ59" s="1476"/>
      <c r="IA59" s="1476"/>
      <c r="IB59" s="1476"/>
      <c r="IC59" s="1476"/>
      <c r="ID59" s="1476"/>
      <c r="IE59" s="1476"/>
      <c r="IF59" s="1476"/>
      <c r="IG59" s="1476"/>
      <c r="IH59" s="1476"/>
      <c r="II59" s="1476"/>
      <c r="IJ59" s="1476"/>
      <c r="IK59" s="1476"/>
      <c r="IL59" s="1476"/>
      <c r="IM59" s="1476"/>
      <c r="IN59" s="1476"/>
      <c r="IO59" s="1476"/>
      <c r="IP59" s="1476"/>
      <c r="IQ59" s="1476"/>
      <c r="IR59" s="1476"/>
      <c r="IS59" s="1476"/>
      <c r="IT59" s="1476"/>
      <c r="IU59" s="1476"/>
    </row>
    <row r="60" spans="1:255" ht="9.9499999999999993" customHeight="1"/>
    <row r="61" spans="1:255" ht="9.9499999999999993" customHeight="1"/>
    <row r="62" spans="1:255" ht="9.9499999999999993" customHeight="1"/>
    <row r="63" spans="1:255" ht="9.9499999999999993" customHeight="1"/>
    <row r="64" spans="1:255" ht="9.9499999999999993" customHeight="1"/>
    <row r="65" ht="9.9499999999999993" customHeight="1"/>
    <row r="66" ht="9.9499999999999993" customHeight="1"/>
    <row r="67" ht="9.9499999999999993" customHeight="1"/>
    <row r="68" ht="9.9499999999999993" customHeight="1"/>
    <row r="69" ht="9.9499999999999993" customHeight="1"/>
    <row r="70" ht="9.9499999999999993" customHeight="1"/>
    <row r="71" ht="9.9499999999999993" customHeight="1"/>
    <row r="72" ht="9.9499999999999993" customHeight="1"/>
    <row r="73" ht="9.9499999999999993" customHeight="1"/>
    <row r="74" ht="9.9499999999999993" customHeight="1"/>
    <row r="75" ht="9.9499999999999993" customHeight="1"/>
    <row r="76" ht="9.9499999999999993" customHeight="1"/>
    <row r="77" ht="9.9499999999999993" customHeight="1"/>
  </sheetData>
  <mergeCells count="3">
    <mergeCell ref="A1:A10"/>
    <mergeCell ref="L1:L14"/>
    <mergeCell ref="L34:L47"/>
  </mergeCells>
  <printOptions horizontalCentered="1" verticalCentered="1"/>
  <pageMargins left="0.75" right="0.75" top="1" bottom="1" header="0.5" footer="0.5"/>
  <pageSetup scale="87"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D138"/>
  <sheetViews>
    <sheetView view="pageBreakPreview" zoomScaleNormal="100" zoomScaleSheetLayoutView="100" workbookViewId="0"/>
  </sheetViews>
  <sheetFormatPr defaultColWidth="0" defaultRowHeight="11.25" zeroHeight="1"/>
  <cols>
    <col min="1" max="1" width="3.33203125" style="161" customWidth="1"/>
    <col min="2" max="2" width="96.83203125" style="161" customWidth="1"/>
    <col min="3" max="3" width="4.83203125" style="161" customWidth="1"/>
    <col min="4" max="6" width="9.33203125" style="161" customWidth="1"/>
    <col min="7" max="256" width="0" style="161" hidden="1"/>
    <col min="257" max="257" width="3.33203125" style="161" customWidth="1"/>
    <col min="258" max="258" width="96.83203125" style="161" customWidth="1"/>
    <col min="259" max="259" width="4.83203125" style="161" customWidth="1"/>
    <col min="260" max="262" width="9.33203125" style="161" customWidth="1"/>
    <col min="263" max="512" width="0" style="161" hidden="1"/>
    <col min="513" max="513" width="3.33203125" style="161" customWidth="1"/>
    <col min="514" max="514" width="96.83203125" style="161" customWidth="1"/>
    <col min="515" max="515" width="4.83203125" style="161" customWidth="1"/>
    <col min="516" max="518" width="9.33203125" style="161" customWidth="1"/>
    <col min="519" max="768" width="0" style="161" hidden="1"/>
    <col min="769" max="769" width="3.33203125" style="161" customWidth="1"/>
    <col min="770" max="770" width="96.83203125" style="161" customWidth="1"/>
    <col min="771" max="771" width="4.83203125" style="161" customWidth="1"/>
    <col min="772" max="774" width="9.33203125" style="161" customWidth="1"/>
    <col min="775" max="1024" width="0" style="161" hidden="1"/>
    <col min="1025" max="1025" width="3.33203125" style="161" customWidth="1"/>
    <col min="1026" max="1026" width="96.83203125" style="161" customWidth="1"/>
    <col min="1027" max="1027" width="4.83203125" style="161" customWidth="1"/>
    <col min="1028" max="1030" width="9.33203125" style="161" customWidth="1"/>
    <col min="1031" max="1280" width="0" style="161" hidden="1"/>
    <col min="1281" max="1281" width="3.33203125" style="161" customWidth="1"/>
    <col min="1282" max="1282" width="96.83203125" style="161" customWidth="1"/>
    <col min="1283" max="1283" width="4.83203125" style="161" customWidth="1"/>
    <col min="1284" max="1286" width="9.33203125" style="161" customWidth="1"/>
    <col min="1287" max="1536" width="0" style="161" hidden="1"/>
    <col min="1537" max="1537" width="3.33203125" style="161" customWidth="1"/>
    <col min="1538" max="1538" width="96.83203125" style="161" customWidth="1"/>
    <col min="1539" max="1539" width="4.83203125" style="161" customWidth="1"/>
    <col min="1540" max="1542" width="9.33203125" style="161" customWidth="1"/>
    <col min="1543" max="1792" width="0" style="161" hidden="1"/>
    <col min="1793" max="1793" width="3.33203125" style="161" customWidth="1"/>
    <col min="1794" max="1794" width="96.83203125" style="161" customWidth="1"/>
    <col min="1795" max="1795" width="4.83203125" style="161" customWidth="1"/>
    <col min="1796" max="1798" width="9.33203125" style="161" customWidth="1"/>
    <col min="1799" max="2048" width="0" style="161" hidden="1"/>
    <col min="2049" max="2049" width="3.33203125" style="161" customWidth="1"/>
    <col min="2050" max="2050" width="96.83203125" style="161" customWidth="1"/>
    <col min="2051" max="2051" width="4.83203125" style="161" customWidth="1"/>
    <col min="2052" max="2054" width="9.33203125" style="161" customWidth="1"/>
    <col min="2055" max="2304" width="0" style="161" hidden="1"/>
    <col min="2305" max="2305" width="3.33203125" style="161" customWidth="1"/>
    <col min="2306" max="2306" width="96.83203125" style="161" customWidth="1"/>
    <col min="2307" max="2307" width="4.83203125" style="161" customWidth="1"/>
    <col min="2308" max="2310" width="9.33203125" style="161" customWidth="1"/>
    <col min="2311" max="2560" width="0" style="161" hidden="1"/>
    <col min="2561" max="2561" width="3.33203125" style="161" customWidth="1"/>
    <col min="2562" max="2562" width="96.83203125" style="161" customWidth="1"/>
    <col min="2563" max="2563" width="4.83203125" style="161" customWidth="1"/>
    <col min="2564" max="2566" width="9.33203125" style="161" customWidth="1"/>
    <col min="2567" max="2816" width="0" style="161" hidden="1"/>
    <col min="2817" max="2817" width="3.33203125" style="161" customWidth="1"/>
    <col min="2818" max="2818" width="96.83203125" style="161" customWidth="1"/>
    <col min="2819" max="2819" width="4.83203125" style="161" customWidth="1"/>
    <col min="2820" max="2822" width="9.33203125" style="161" customWidth="1"/>
    <col min="2823" max="3072" width="0" style="161" hidden="1"/>
    <col min="3073" max="3073" width="3.33203125" style="161" customWidth="1"/>
    <col min="3074" max="3074" width="96.83203125" style="161" customWidth="1"/>
    <col min="3075" max="3075" width="4.83203125" style="161" customWidth="1"/>
    <col min="3076" max="3078" width="9.33203125" style="161" customWidth="1"/>
    <col min="3079" max="3328" width="0" style="161" hidden="1"/>
    <col min="3329" max="3329" width="3.33203125" style="161" customWidth="1"/>
    <col min="3330" max="3330" width="96.83203125" style="161" customWidth="1"/>
    <col min="3331" max="3331" width="4.83203125" style="161" customWidth="1"/>
    <col min="3332" max="3334" width="9.33203125" style="161" customWidth="1"/>
    <col min="3335" max="3584" width="0" style="161" hidden="1"/>
    <col min="3585" max="3585" width="3.33203125" style="161" customWidth="1"/>
    <col min="3586" max="3586" width="96.83203125" style="161" customWidth="1"/>
    <col min="3587" max="3587" width="4.83203125" style="161" customWidth="1"/>
    <col min="3588" max="3590" width="9.33203125" style="161" customWidth="1"/>
    <col min="3591" max="3840" width="0" style="161" hidden="1"/>
    <col min="3841" max="3841" width="3.33203125" style="161" customWidth="1"/>
    <col min="3842" max="3842" width="96.83203125" style="161" customWidth="1"/>
    <col min="3843" max="3843" width="4.83203125" style="161" customWidth="1"/>
    <col min="3844" max="3846" width="9.33203125" style="161" customWidth="1"/>
    <col min="3847" max="4096" width="0" style="161" hidden="1"/>
    <col min="4097" max="4097" width="3.33203125" style="161" customWidth="1"/>
    <col min="4098" max="4098" width="96.83203125" style="161" customWidth="1"/>
    <col min="4099" max="4099" width="4.83203125" style="161" customWidth="1"/>
    <col min="4100" max="4102" width="9.33203125" style="161" customWidth="1"/>
    <col min="4103" max="4352" width="0" style="161" hidden="1"/>
    <col min="4353" max="4353" width="3.33203125" style="161" customWidth="1"/>
    <col min="4354" max="4354" width="96.83203125" style="161" customWidth="1"/>
    <col min="4355" max="4355" width="4.83203125" style="161" customWidth="1"/>
    <col min="4356" max="4358" width="9.33203125" style="161" customWidth="1"/>
    <col min="4359" max="4608" width="0" style="161" hidden="1"/>
    <col min="4609" max="4609" width="3.33203125" style="161" customWidth="1"/>
    <col min="4610" max="4610" width="96.83203125" style="161" customWidth="1"/>
    <col min="4611" max="4611" width="4.83203125" style="161" customWidth="1"/>
    <col min="4612" max="4614" width="9.33203125" style="161" customWidth="1"/>
    <col min="4615" max="4864" width="0" style="161" hidden="1"/>
    <col min="4865" max="4865" width="3.33203125" style="161" customWidth="1"/>
    <col min="4866" max="4866" width="96.83203125" style="161" customWidth="1"/>
    <col min="4867" max="4867" width="4.83203125" style="161" customWidth="1"/>
    <col min="4868" max="4870" width="9.33203125" style="161" customWidth="1"/>
    <col min="4871" max="5120" width="0" style="161" hidden="1"/>
    <col min="5121" max="5121" width="3.33203125" style="161" customWidth="1"/>
    <col min="5122" max="5122" width="96.83203125" style="161" customWidth="1"/>
    <col min="5123" max="5123" width="4.83203125" style="161" customWidth="1"/>
    <col min="5124" max="5126" width="9.33203125" style="161" customWidth="1"/>
    <col min="5127" max="5376" width="0" style="161" hidden="1"/>
    <col min="5377" max="5377" width="3.33203125" style="161" customWidth="1"/>
    <col min="5378" max="5378" width="96.83203125" style="161" customWidth="1"/>
    <col min="5379" max="5379" width="4.83203125" style="161" customWidth="1"/>
    <col min="5380" max="5382" width="9.33203125" style="161" customWidth="1"/>
    <col min="5383" max="5632" width="0" style="161" hidden="1"/>
    <col min="5633" max="5633" width="3.33203125" style="161" customWidth="1"/>
    <col min="5634" max="5634" width="96.83203125" style="161" customWidth="1"/>
    <col min="5635" max="5635" width="4.83203125" style="161" customWidth="1"/>
    <col min="5636" max="5638" width="9.33203125" style="161" customWidth="1"/>
    <col min="5639" max="5888" width="0" style="161" hidden="1"/>
    <col min="5889" max="5889" width="3.33203125" style="161" customWidth="1"/>
    <col min="5890" max="5890" width="96.83203125" style="161" customWidth="1"/>
    <col min="5891" max="5891" width="4.83203125" style="161" customWidth="1"/>
    <col min="5892" max="5894" width="9.33203125" style="161" customWidth="1"/>
    <col min="5895" max="6144" width="0" style="161" hidden="1"/>
    <col min="6145" max="6145" width="3.33203125" style="161" customWidth="1"/>
    <col min="6146" max="6146" width="96.83203125" style="161" customWidth="1"/>
    <col min="6147" max="6147" width="4.83203125" style="161" customWidth="1"/>
    <col min="6148" max="6150" width="9.33203125" style="161" customWidth="1"/>
    <col min="6151" max="6400" width="0" style="161" hidden="1"/>
    <col min="6401" max="6401" width="3.33203125" style="161" customWidth="1"/>
    <col min="6402" max="6402" width="96.83203125" style="161" customWidth="1"/>
    <col min="6403" max="6403" width="4.83203125" style="161" customWidth="1"/>
    <col min="6404" max="6406" width="9.33203125" style="161" customWidth="1"/>
    <col min="6407" max="6656" width="0" style="161" hidden="1"/>
    <col min="6657" max="6657" width="3.33203125" style="161" customWidth="1"/>
    <col min="6658" max="6658" width="96.83203125" style="161" customWidth="1"/>
    <col min="6659" max="6659" width="4.83203125" style="161" customWidth="1"/>
    <col min="6660" max="6662" width="9.33203125" style="161" customWidth="1"/>
    <col min="6663" max="6912" width="0" style="161" hidden="1"/>
    <col min="6913" max="6913" width="3.33203125" style="161" customWidth="1"/>
    <col min="6914" max="6914" width="96.83203125" style="161" customWidth="1"/>
    <col min="6915" max="6915" width="4.83203125" style="161" customWidth="1"/>
    <col min="6916" max="6918" width="9.33203125" style="161" customWidth="1"/>
    <col min="6919" max="7168" width="0" style="161" hidden="1"/>
    <col min="7169" max="7169" width="3.33203125" style="161" customWidth="1"/>
    <col min="7170" max="7170" width="96.83203125" style="161" customWidth="1"/>
    <col min="7171" max="7171" width="4.83203125" style="161" customWidth="1"/>
    <col min="7172" max="7174" width="9.33203125" style="161" customWidth="1"/>
    <col min="7175" max="7424" width="0" style="161" hidden="1"/>
    <col min="7425" max="7425" width="3.33203125" style="161" customWidth="1"/>
    <col min="7426" max="7426" width="96.83203125" style="161" customWidth="1"/>
    <col min="7427" max="7427" width="4.83203125" style="161" customWidth="1"/>
    <col min="7428" max="7430" width="9.33203125" style="161" customWidth="1"/>
    <col min="7431" max="7680" width="0" style="161" hidden="1"/>
    <col min="7681" max="7681" width="3.33203125" style="161" customWidth="1"/>
    <col min="7682" max="7682" width="96.83203125" style="161" customWidth="1"/>
    <col min="7683" max="7683" width="4.83203125" style="161" customWidth="1"/>
    <col min="7684" max="7686" width="9.33203125" style="161" customWidth="1"/>
    <col min="7687" max="7936" width="0" style="161" hidden="1"/>
    <col min="7937" max="7937" width="3.33203125" style="161" customWidth="1"/>
    <col min="7938" max="7938" width="96.83203125" style="161" customWidth="1"/>
    <col min="7939" max="7939" width="4.83203125" style="161" customWidth="1"/>
    <col min="7940" max="7942" width="9.33203125" style="161" customWidth="1"/>
    <col min="7943" max="8192" width="0" style="161" hidden="1"/>
    <col min="8193" max="8193" width="3.33203125" style="161" customWidth="1"/>
    <col min="8194" max="8194" width="96.83203125" style="161" customWidth="1"/>
    <col min="8195" max="8195" width="4.83203125" style="161" customWidth="1"/>
    <col min="8196" max="8198" width="9.33203125" style="161" customWidth="1"/>
    <col min="8199" max="8448" width="0" style="161" hidden="1"/>
    <col min="8449" max="8449" width="3.33203125" style="161" customWidth="1"/>
    <col min="8450" max="8450" width="96.83203125" style="161" customWidth="1"/>
    <col min="8451" max="8451" width="4.83203125" style="161" customWidth="1"/>
    <col min="8452" max="8454" width="9.33203125" style="161" customWidth="1"/>
    <col min="8455" max="8704" width="0" style="161" hidden="1"/>
    <col min="8705" max="8705" width="3.33203125" style="161" customWidth="1"/>
    <col min="8706" max="8706" width="96.83203125" style="161" customWidth="1"/>
    <col min="8707" max="8707" width="4.83203125" style="161" customWidth="1"/>
    <col min="8708" max="8710" width="9.33203125" style="161" customWidth="1"/>
    <col min="8711" max="8960" width="0" style="161" hidden="1"/>
    <col min="8961" max="8961" width="3.33203125" style="161" customWidth="1"/>
    <col min="8962" max="8962" width="96.83203125" style="161" customWidth="1"/>
    <col min="8963" max="8963" width="4.83203125" style="161" customWidth="1"/>
    <col min="8964" max="8966" width="9.33203125" style="161" customWidth="1"/>
    <col min="8967" max="9216" width="0" style="161" hidden="1"/>
    <col min="9217" max="9217" width="3.33203125" style="161" customWidth="1"/>
    <col min="9218" max="9218" width="96.83203125" style="161" customWidth="1"/>
    <col min="9219" max="9219" width="4.83203125" style="161" customWidth="1"/>
    <col min="9220" max="9222" width="9.33203125" style="161" customWidth="1"/>
    <col min="9223" max="9472" width="0" style="161" hidden="1"/>
    <col min="9473" max="9473" width="3.33203125" style="161" customWidth="1"/>
    <col min="9474" max="9474" width="96.83203125" style="161" customWidth="1"/>
    <col min="9475" max="9475" width="4.83203125" style="161" customWidth="1"/>
    <col min="9476" max="9478" width="9.33203125" style="161" customWidth="1"/>
    <col min="9479" max="9728" width="0" style="161" hidden="1"/>
    <col min="9729" max="9729" width="3.33203125" style="161" customWidth="1"/>
    <col min="9730" max="9730" width="96.83203125" style="161" customWidth="1"/>
    <col min="9731" max="9731" width="4.83203125" style="161" customWidth="1"/>
    <col min="9732" max="9734" width="9.33203125" style="161" customWidth="1"/>
    <col min="9735" max="9984" width="0" style="161" hidden="1"/>
    <col min="9985" max="9985" width="3.33203125" style="161" customWidth="1"/>
    <col min="9986" max="9986" width="96.83203125" style="161" customWidth="1"/>
    <col min="9987" max="9987" width="4.83203125" style="161" customWidth="1"/>
    <col min="9988" max="9990" width="9.33203125" style="161" customWidth="1"/>
    <col min="9991" max="10240" width="0" style="161" hidden="1"/>
    <col min="10241" max="10241" width="3.33203125" style="161" customWidth="1"/>
    <col min="10242" max="10242" width="96.83203125" style="161" customWidth="1"/>
    <col min="10243" max="10243" width="4.83203125" style="161" customWidth="1"/>
    <col min="10244" max="10246" width="9.33203125" style="161" customWidth="1"/>
    <col min="10247" max="10496" width="0" style="161" hidden="1"/>
    <col min="10497" max="10497" width="3.33203125" style="161" customWidth="1"/>
    <col min="10498" max="10498" width="96.83203125" style="161" customWidth="1"/>
    <col min="10499" max="10499" width="4.83203125" style="161" customWidth="1"/>
    <col min="10500" max="10502" width="9.33203125" style="161" customWidth="1"/>
    <col min="10503" max="10752" width="0" style="161" hidden="1"/>
    <col min="10753" max="10753" width="3.33203125" style="161" customWidth="1"/>
    <col min="10754" max="10754" width="96.83203125" style="161" customWidth="1"/>
    <col min="10755" max="10755" width="4.83203125" style="161" customWidth="1"/>
    <col min="10756" max="10758" width="9.33203125" style="161" customWidth="1"/>
    <col min="10759" max="11008" width="0" style="161" hidden="1"/>
    <col min="11009" max="11009" width="3.33203125" style="161" customWidth="1"/>
    <col min="11010" max="11010" width="96.83203125" style="161" customWidth="1"/>
    <col min="11011" max="11011" width="4.83203125" style="161" customWidth="1"/>
    <col min="11012" max="11014" width="9.33203125" style="161" customWidth="1"/>
    <col min="11015" max="11264" width="0" style="161" hidden="1"/>
    <col min="11265" max="11265" width="3.33203125" style="161" customWidth="1"/>
    <col min="11266" max="11266" width="96.83203125" style="161" customWidth="1"/>
    <col min="11267" max="11267" width="4.83203125" style="161" customWidth="1"/>
    <col min="11268" max="11270" width="9.33203125" style="161" customWidth="1"/>
    <col min="11271" max="11520" width="0" style="161" hidden="1"/>
    <col min="11521" max="11521" width="3.33203125" style="161" customWidth="1"/>
    <col min="11522" max="11522" width="96.83203125" style="161" customWidth="1"/>
    <col min="11523" max="11523" width="4.83203125" style="161" customWidth="1"/>
    <col min="11524" max="11526" width="9.33203125" style="161" customWidth="1"/>
    <col min="11527" max="11776" width="0" style="161" hidden="1"/>
    <col min="11777" max="11777" width="3.33203125" style="161" customWidth="1"/>
    <col min="11778" max="11778" width="96.83203125" style="161" customWidth="1"/>
    <col min="11779" max="11779" width="4.83203125" style="161" customWidth="1"/>
    <col min="11780" max="11782" width="9.33203125" style="161" customWidth="1"/>
    <col min="11783" max="12032" width="0" style="161" hidden="1"/>
    <col min="12033" max="12033" width="3.33203125" style="161" customWidth="1"/>
    <col min="12034" max="12034" width="96.83203125" style="161" customWidth="1"/>
    <col min="12035" max="12035" width="4.83203125" style="161" customWidth="1"/>
    <col min="12036" max="12038" width="9.33203125" style="161" customWidth="1"/>
    <col min="12039" max="12288" width="0" style="161" hidden="1"/>
    <col min="12289" max="12289" width="3.33203125" style="161" customWidth="1"/>
    <col min="12290" max="12290" width="96.83203125" style="161" customWidth="1"/>
    <col min="12291" max="12291" width="4.83203125" style="161" customWidth="1"/>
    <col min="12292" max="12294" width="9.33203125" style="161" customWidth="1"/>
    <col min="12295" max="12544" width="0" style="161" hidden="1"/>
    <col min="12545" max="12545" width="3.33203125" style="161" customWidth="1"/>
    <col min="12546" max="12546" width="96.83203125" style="161" customWidth="1"/>
    <col min="12547" max="12547" width="4.83203125" style="161" customWidth="1"/>
    <col min="12548" max="12550" width="9.33203125" style="161" customWidth="1"/>
    <col min="12551" max="12800" width="0" style="161" hidden="1"/>
    <col min="12801" max="12801" width="3.33203125" style="161" customWidth="1"/>
    <col min="12802" max="12802" width="96.83203125" style="161" customWidth="1"/>
    <col min="12803" max="12803" width="4.83203125" style="161" customWidth="1"/>
    <col min="12804" max="12806" width="9.33203125" style="161" customWidth="1"/>
    <col min="12807" max="13056" width="0" style="161" hidden="1"/>
    <col min="13057" max="13057" width="3.33203125" style="161" customWidth="1"/>
    <col min="13058" max="13058" width="96.83203125" style="161" customWidth="1"/>
    <col min="13059" max="13059" width="4.83203125" style="161" customWidth="1"/>
    <col min="13060" max="13062" width="9.33203125" style="161" customWidth="1"/>
    <col min="13063" max="13312" width="0" style="161" hidden="1"/>
    <col min="13313" max="13313" width="3.33203125" style="161" customWidth="1"/>
    <col min="13314" max="13314" width="96.83203125" style="161" customWidth="1"/>
    <col min="13315" max="13315" width="4.83203125" style="161" customWidth="1"/>
    <col min="13316" max="13318" width="9.33203125" style="161" customWidth="1"/>
    <col min="13319" max="13568" width="0" style="161" hidden="1"/>
    <col min="13569" max="13569" width="3.33203125" style="161" customWidth="1"/>
    <col min="13570" max="13570" width="96.83203125" style="161" customWidth="1"/>
    <col min="13571" max="13571" width="4.83203125" style="161" customWidth="1"/>
    <col min="13572" max="13574" width="9.33203125" style="161" customWidth="1"/>
    <col min="13575" max="13824" width="0" style="161" hidden="1"/>
    <col min="13825" max="13825" width="3.33203125" style="161" customWidth="1"/>
    <col min="13826" max="13826" width="96.83203125" style="161" customWidth="1"/>
    <col min="13827" max="13827" width="4.83203125" style="161" customWidth="1"/>
    <col min="13828" max="13830" width="9.33203125" style="161" customWidth="1"/>
    <col min="13831" max="14080" width="0" style="161" hidden="1"/>
    <col min="14081" max="14081" width="3.33203125" style="161" customWidth="1"/>
    <col min="14082" max="14082" width="96.83203125" style="161" customWidth="1"/>
    <col min="14083" max="14083" width="4.83203125" style="161" customWidth="1"/>
    <col min="14084" max="14086" width="9.33203125" style="161" customWidth="1"/>
    <col min="14087" max="14336" width="0" style="161" hidden="1"/>
    <col min="14337" max="14337" width="3.33203125" style="161" customWidth="1"/>
    <col min="14338" max="14338" width="96.83203125" style="161" customWidth="1"/>
    <col min="14339" max="14339" width="4.83203125" style="161" customWidth="1"/>
    <col min="14340" max="14342" width="9.33203125" style="161" customWidth="1"/>
    <col min="14343" max="14592" width="0" style="161" hidden="1"/>
    <col min="14593" max="14593" width="3.33203125" style="161" customWidth="1"/>
    <col min="14594" max="14594" width="96.83203125" style="161" customWidth="1"/>
    <col min="14595" max="14595" width="4.83203125" style="161" customWidth="1"/>
    <col min="14596" max="14598" width="9.33203125" style="161" customWidth="1"/>
    <col min="14599" max="14848" width="0" style="161" hidden="1"/>
    <col min="14849" max="14849" width="3.33203125" style="161" customWidth="1"/>
    <col min="14850" max="14850" width="96.83203125" style="161" customWidth="1"/>
    <col min="14851" max="14851" width="4.83203125" style="161" customWidth="1"/>
    <col min="14852" max="14854" width="9.33203125" style="161" customWidth="1"/>
    <col min="14855" max="15104" width="0" style="161" hidden="1"/>
    <col min="15105" max="15105" width="3.33203125" style="161" customWidth="1"/>
    <col min="15106" max="15106" width="96.83203125" style="161" customWidth="1"/>
    <col min="15107" max="15107" width="4.83203125" style="161" customWidth="1"/>
    <col min="15108" max="15110" width="9.33203125" style="161" customWidth="1"/>
    <col min="15111" max="15360" width="0" style="161" hidden="1"/>
    <col min="15361" max="15361" width="3.33203125" style="161" customWidth="1"/>
    <col min="15362" max="15362" width="96.83203125" style="161" customWidth="1"/>
    <col min="15363" max="15363" width="4.83203125" style="161" customWidth="1"/>
    <col min="15364" max="15366" width="9.33203125" style="161" customWidth="1"/>
    <col min="15367" max="15616" width="0" style="161" hidden="1"/>
    <col min="15617" max="15617" width="3.33203125" style="161" customWidth="1"/>
    <col min="15618" max="15618" width="96.83203125" style="161" customWidth="1"/>
    <col min="15619" max="15619" width="4.83203125" style="161" customWidth="1"/>
    <col min="15620" max="15622" width="9.33203125" style="161" customWidth="1"/>
    <col min="15623" max="15872" width="0" style="161" hidden="1"/>
    <col min="15873" max="15873" width="3.33203125" style="161" customWidth="1"/>
    <col min="15874" max="15874" width="96.83203125" style="161" customWidth="1"/>
    <col min="15875" max="15875" width="4.83203125" style="161" customWidth="1"/>
    <col min="15876" max="15878" width="9.33203125" style="161" customWidth="1"/>
    <col min="15879" max="16128" width="0" style="161" hidden="1"/>
    <col min="16129" max="16129" width="3.33203125" style="161" customWidth="1"/>
    <col min="16130" max="16130" width="96.83203125" style="161" customWidth="1"/>
    <col min="16131" max="16131" width="4.83203125" style="161" customWidth="1"/>
    <col min="16132" max="16134" width="9.33203125" style="161" customWidth="1"/>
    <col min="16135" max="16384" width="0" style="161" hidden="1"/>
  </cols>
  <sheetData>
    <row r="1" spans="1:4">
      <c r="A1" s="467">
        <v>54</v>
      </c>
      <c r="B1" s="503"/>
      <c r="C1" s="977" t="s">
        <v>559</v>
      </c>
      <c r="D1" s="746"/>
    </row>
    <row r="2" spans="1:4">
      <c r="A2" s="470" t="s">
        <v>680</v>
      </c>
      <c r="B2" s="854"/>
      <c r="C2" s="743"/>
      <c r="D2" s="746"/>
    </row>
    <row r="3" spans="1:4">
      <c r="A3" s="510"/>
      <c r="B3" s="746"/>
      <c r="C3" s="747"/>
      <c r="D3" s="746"/>
    </row>
    <row r="4" spans="1:4">
      <c r="A4" s="510"/>
      <c r="B4" s="746"/>
      <c r="C4" s="747"/>
      <c r="D4" s="746"/>
    </row>
    <row r="5" spans="1:4">
      <c r="A5" s="510"/>
      <c r="B5" s="746"/>
      <c r="C5" s="747"/>
      <c r="D5" s="746"/>
    </row>
    <row r="6" spans="1:4">
      <c r="A6" s="510"/>
      <c r="B6" s="746"/>
      <c r="C6" s="747"/>
      <c r="D6" s="746"/>
    </row>
    <row r="7" spans="1:4">
      <c r="A7" s="510"/>
      <c r="B7" s="746"/>
      <c r="C7" s="747"/>
      <c r="D7" s="746"/>
    </row>
    <row r="8" spans="1:4">
      <c r="A8" s="510"/>
      <c r="B8" s="746"/>
      <c r="C8" s="747"/>
      <c r="D8" s="746"/>
    </row>
    <row r="9" spans="1:4">
      <c r="A9" s="510"/>
      <c r="B9" s="746"/>
      <c r="C9" s="747"/>
      <c r="D9" s="746"/>
    </row>
    <row r="10" spans="1:4">
      <c r="A10" s="510"/>
      <c r="B10" s="746"/>
      <c r="C10" s="747"/>
      <c r="D10" s="746"/>
    </row>
    <row r="11" spans="1:4">
      <c r="A11" s="4125" t="s">
        <v>383</v>
      </c>
      <c r="B11" s="4126"/>
      <c r="C11" s="4127"/>
      <c r="D11" s="746"/>
    </row>
    <row r="12" spans="1:4">
      <c r="A12" s="510"/>
      <c r="B12" s="746"/>
      <c r="C12" s="747"/>
      <c r="D12" s="746"/>
    </row>
    <row r="13" spans="1:4">
      <c r="A13" s="510"/>
      <c r="B13" s="746"/>
      <c r="C13" s="747"/>
      <c r="D13" s="746"/>
    </row>
    <row r="14" spans="1:4">
      <c r="A14" s="510"/>
      <c r="B14" s="746"/>
      <c r="C14" s="747"/>
      <c r="D14" s="746"/>
    </row>
    <row r="15" spans="1:4">
      <c r="A15" s="510"/>
      <c r="B15" s="746"/>
      <c r="C15" s="747"/>
      <c r="D15" s="746"/>
    </row>
    <row r="16" spans="1:4">
      <c r="A16" s="510"/>
      <c r="B16" s="746"/>
      <c r="C16" s="747"/>
      <c r="D16" s="746"/>
    </row>
    <row r="17" spans="1:4">
      <c r="A17" s="510"/>
      <c r="B17" s="746"/>
      <c r="C17" s="747"/>
      <c r="D17" s="746"/>
    </row>
    <row r="18" spans="1:4">
      <c r="A18" s="510"/>
      <c r="B18" s="746"/>
      <c r="C18" s="747"/>
      <c r="D18" s="746"/>
    </row>
    <row r="19" spans="1:4">
      <c r="A19" s="510"/>
      <c r="B19" s="746"/>
      <c r="C19" s="747"/>
      <c r="D19" s="746"/>
    </row>
    <row r="20" spans="1:4">
      <c r="A20" s="510"/>
      <c r="B20" s="746"/>
      <c r="C20" s="747"/>
      <c r="D20" s="746"/>
    </row>
    <row r="21" spans="1:4" ht="11.25" customHeight="1">
      <c r="A21" s="510"/>
      <c r="B21" s="746"/>
      <c r="C21" s="747"/>
      <c r="D21" s="746"/>
    </row>
    <row r="22" spans="1:4" ht="11.25" customHeight="1">
      <c r="A22" s="510"/>
      <c r="B22" s="746"/>
      <c r="C22" s="747"/>
      <c r="D22" s="746"/>
    </row>
    <row r="23" spans="1:4" ht="11.25" customHeight="1">
      <c r="A23" s="510"/>
      <c r="B23" s="746"/>
      <c r="C23" s="747"/>
      <c r="D23" s="746"/>
    </row>
    <row r="24" spans="1:4" ht="11.25" customHeight="1">
      <c r="A24" s="510"/>
      <c r="B24" s="746"/>
      <c r="C24" s="747"/>
      <c r="D24" s="746"/>
    </row>
    <row r="25" spans="1:4" ht="10.5" customHeight="1">
      <c r="A25" s="510"/>
      <c r="B25" s="746"/>
      <c r="C25" s="747"/>
      <c r="D25" s="746"/>
    </row>
    <row r="26" spans="1:4" ht="11.25" customHeight="1">
      <c r="A26" s="510"/>
      <c r="B26" s="746"/>
      <c r="C26" s="747"/>
      <c r="D26" s="746"/>
    </row>
    <row r="27" spans="1:4" ht="11.25" customHeight="1">
      <c r="A27" s="510"/>
      <c r="B27" s="746"/>
      <c r="C27" s="747"/>
      <c r="D27" s="746"/>
    </row>
    <row r="28" spans="1:4" ht="11.25" customHeight="1">
      <c r="A28" s="510"/>
      <c r="B28" s="746"/>
      <c r="C28" s="747"/>
      <c r="D28" s="746"/>
    </row>
    <row r="29" spans="1:4" ht="11.25" customHeight="1">
      <c r="A29" s="510"/>
      <c r="B29" s="746"/>
      <c r="C29" s="747"/>
      <c r="D29" s="746"/>
    </row>
    <row r="30" spans="1:4">
      <c r="A30" s="510"/>
      <c r="B30" s="746"/>
      <c r="C30" s="747"/>
      <c r="D30" s="746"/>
    </row>
    <row r="31" spans="1:4">
      <c r="A31" s="510"/>
      <c r="B31" s="746"/>
      <c r="C31" s="747"/>
      <c r="D31" s="746"/>
    </row>
    <row r="32" spans="1:4">
      <c r="A32" s="510"/>
      <c r="B32" s="746"/>
      <c r="C32" s="747"/>
      <c r="D32" s="746"/>
    </row>
    <row r="33" spans="1:4">
      <c r="A33" s="510"/>
      <c r="B33" s="746"/>
      <c r="C33" s="747"/>
      <c r="D33" s="746"/>
    </row>
    <row r="34" spans="1:4">
      <c r="A34" s="510"/>
      <c r="B34" s="746"/>
      <c r="C34" s="747"/>
      <c r="D34" s="746"/>
    </row>
    <row r="35" spans="1:4">
      <c r="A35" s="510"/>
      <c r="B35" s="746"/>
      <c r="C35" s="747"/>
      <c r="D35" s="746"/>
    </row>
    <row r="36" spans="1:4">
      <c r="A36" s="510"/>
      <c r="B36" s="746"/>
      <c r="C36" s="747"/>
      <c r="D36" s="746"/>
    </row>
    <row r="37" spans="1:4">
      <c r="A37" s="510"/>
      <c r="B37" s="746"/>
      <c r="C37" s="747"/>
      <c r="D37" s="746"/>
    </row>
    <row r="38" spans="1:4">
      <c r="A38" s="510"/>
      <c r="B38" s="746"/>
      <c r="C38" s="747"/>
      <c r="D38" s="746"/>
    </row>
    <row r="39" spans="1:4">
      <c r="A39" s="510"/>
      <c r="B39" s="746"/>
      <c r="C39" s="747"/>
      <c r="D39" s="746"/>
    </row>
    <row r="40" spans="1:4">
      <c r="A40" s="510"/>
      <c r="B40" s="746"/>
      <c r="C40" s="747"/>
      <c r="D40" s="746"/>
    </row>
    <row r="41" spans="1:4">
      <c r="A41" s="510"/>
      <c r="B41" s="746"/>
      <c r="C41" s="747"/>
      <c r="D41" s="746"/>
    </row>
    <row r="42" spans="1:4">
      <c r="A42" s="510"/>
      <c r="B42" s="746"/>
      <c r="C42" s="747"/>
      <c r="D42" s="746"/>
    </row>
    <row r="43" spans="1:4">
      <c r="A43" s="510"/>
      <c r="B43" s="746"/>
      <c r="C43" s="747"/>
      <c r="D43" s="746"/>
    </row>
    <row r="44" spans="1:4">
      <c r="A44" s="510"/>
      <c r="B44" s="746"/>
      <c r="C44" s="747"/>
      <c r="D44" s="746"/>
    </row>
    <row r="45" spans="1:4">
      <c r="A45" s="510"/>
      <c r="B45" s="746"/>
      <c r="C45" s="747"/>
      <c r="D45" s="746"/>
    </row>
    <row r="46" spans="1:4">
      <c r="A46" s="510"/>
      <c r="B46" s="746"/>
      <c r="C46" s="747"/>
      <c r="D46" s="746"/>
    </row>
    <row r="47" spans="1:4">
      <c r="A47" s="510"/>
      <c r="B47" s="746"/>
      <c r="C47" s="747"/>
      <c r="D47" s="746"/>
    </row>
    <row r="48" spans="1:4">
      <c r="A48" s="510"/>
      <c r="B48" s="746"/>
      <c r="C48" s="747"/>
      <c r="D48" s="746"/>
    </row>
    <row r="49" spans="1:4">
      <c r="A49" s="510"/>
      <c r="B49" s="746"/>
      <c r="C49" s="747"/>
      <c r="D49" s="746"/>
    </row>
    <row r="50" spans="1:4">
      <c r="A50" s="510"/>
      <c r="B50" s="746"/>
      <c r="C50" s="747"/>
      <c r="D50" s="746"/>
    </row>
    <row r="51" spans="1:4">
      <c r="A51" s="510"/>
      <c r="B51" s="746"/>
      <c r="C51" s="747"/>
      <c r="D51" s="746"/>
    </row>
    <row r="52" spans="1:4">
      <c r="A52" s="510"/>
      <c r="B52" s="746"/>
      <c r="C52" s="747"/>
      <c r="D52" s="746"/>
    </row>
    <row r="53" spans="1:4">
      <c r="A53" s="510"/>
      <c r="B53" s="746"/>
      <c r="C53" s="747"/>
      <c r="D53" s="746"/>
    </row>
    <row r="54" spans="1:4">
      <c r="A54" s="510"/>
      <c r="B54" s="746"/>
      <c r="C54" s="747"/>
      <c r="D54" s="746"/>
    </row>
    <row r="55" spans="1:4">
      <c r="A55" s="510"/>
      <c r="B55" s="746"/>
      <c r="C55" s="747"/>
      <c r="D55" s="746"/>
    </row>
    <row r="56" spans="1:4">
      <c r="A56" s="510"/>
      <c r="B56" s="746"/>
      <c r="C56" s="747"/>
      <c r="D56" s="746"/>
    </row>
    <row r="57" spans="1:4">
      <c r="A57" s="510"/>
      <c r="B57" s="746"/>
      <c r="C57" s="747"/>
      <c r="D57" s="746"/>
    </row>
    <row r="58" spans="1:4">
      <c r="A58" s="510"/>
      <c r="B58" s="746"/>
      <c r="C58" s="747"/>
      <c r="D58" s="746"/>
    </row>
    <row r="59" spans="1:4">
      <c r="A59" s="510"/>
      <c r="B59" s="746"/>
      <c r="C59" s="747"/>
      <c r="D59" s="746"/>
    </row>
    <row r="60" spans="1:4">
      <c r="A60" s="510"/>
      <c r="B60" s="746"/>
      <c r="C60" s="747"/>
      <c r="D60" s="746"/>
    </row>
    <row r="61" spans="1:4">
      <c r="A61" s="510"/>
      <c r="B61" s="746"/>
      <c r="C61" s="747"/>
      <c r="D61" s="746"/>
    </row>
    <row r="62" spans="1:4">
      <c r="A62" s="510"/>
      <c r="B62" s="746"/>
      <c r="C62" s="747"/>
      <c r="D62" s="746"/>
    </row>
    <row r="63" spans="1:4">
      <c r="A63" s="510"/>
      <c r="B63" s="746"/>
      <c r="C63" s="747"/>
      <c r="D63" s="746"/>
    </row>
    <row r="64" spans="1:4">
      <c r="A64" s="510"/>
      <c r="B64" s="746"/>
      <c r="C64" s="747"/>
      <c r="D64" s="746"/>
    </row>
    <row r="65" spans="1:4">
      <c r="A65" s="510"/>
      <c r="B65" s="746"/>
      <c r="C65" s="747"/>
      <c r="D65" s="746"/>
    </row>
    <row r="66" spans="1:4">
      <c r="A66" s="510"/>
      <c r="B66" s="746"/>
      <c r="C66" s="747"/>
      <c r="D66" s="746"/>
    </row>
    <row r="67" spans="1:4">
      <c r="A67" s="505"/>
      <c r="B67" s="501"/>
      <c r="C67" s="851"/>
    </row>
    <row r="68" spans="1:4">
      <c r="A68" s="505"/>
      <c r="B68" s="501"/>
      <c r="C68" s="851"/>
    </row>
    <row r="69" spans="1:4">
      <c r="A69" s="855"/>
      <c r="B69" s="476"/>
      <c r="C69" s="856"/>
    </row>
    <row r="70" spans="1:4">
      <c r="C70" s="504" t="s">
        <v>166</v>
      </c>
    </row>
    <row r="71" spans="1:4"/>
    <row r="72" spans="1:4"/>
    <row r="73" spans="1:4"/>
    <row r="74" spans="1:4"/>
    <row r="75" spans="1:4"/>
    <row r="76" spans="1:4"/>
    <row r="77" spans="1:4"/>
    <row r="78" spans="1:4"/>
    <row r="79" spans="1:4"/>
    <row r="80" spans="1:4"/>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mergeCells count="1">
    <mergeCell ref="A11:C11"/>
  </mergeCells>
  <printOptions horizontalCentered="1"/>
  <pageMargins left="1" right="1" top="0.5" bottom="0.5" header="0" footer="0"/>
  <pageSetup orientation="portrait" verticalDpi="12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C68"/>
  <sheetViews>
    <sheetView view="pageBreakPreview" zoomScale="90" zoomScaleNormal="100" zoomScaleSheetLayoutView="90" workbookViewId="0"/>
  </sheetViews>
  <sheetFormatPr defaultColWidth="0" defaultRowHeight="11.25" zeroHeight="1"/>
  <cols>
    <col min="1" max="1" width="2.83203125" style="161" customWidth="1"/>
    <col min="2" max="2" width="98" style="161" customWidth="1"/>
    <col min="3" max="3" width="3.33203125" style="161" customWidth="1"/>
    <col min="4" max="4" width="9.33203125" style="161" customWidth="1"/>
    <col min="5" max="256" width="0" style="161" hidden="1"/>
    <col min="257" max="257" width="2.83203125" style="161" customWidth="1"/>
    <col min="258" max="258" width="98" style="161" customWidth="1"/>
    <col min="259" max="259" width="3.33203125" style="161" customWidth="1"/>
    <col min="260" max="260" width="9.33203125" style="161" customWidth="1"/>
    <col min="261" max="512" width="0" style="161" hidden="1"/>
    <col min="513" max="513" width="2.83203125" style="161" customWidth="1"/>
    <col min="514" max="514" width="98" style="161" customWidth="1"/>
    <col min="515" max="515" width="3.33203125" style="161" customWidth="1"/>
    <col min="516" max="516" width="9.33203125" style="161" customWidth="1"/>
    <col min="517" max="768" width="0" style="161" hidden="1"/>
    <col min="769" max="769" width="2.83203125" style="161" customWidth="1"/>
    <col min="770" max="770" width="98" style="161" customWidth="1"/>
    <col min="771" max="771" width="3.33203125" style="161" customWidth="1"/>
    <col min="772" max="772" width="9.33203125" style="161" customWidth="1"/>
    <col min="773" max="1024" width="0" style="161" hidden="1"/>
    <col min="1025" max="1025" width="2.83203125" style="161" customWidth="1"/>
    <col min="1026" max="1026" width="98" style="161" customWidth="1"/>
    <col min="1027" max="1027" width="3.33203125" style="161" customWidth="1"/>
    <col min="1028" max="1028" width="9.33203125" style="161" customWidth="1"/>
    <col min="1029" max="1280" width="0" style="161" hidden="1"/>
    <col min="1281" max="1281" width="2.83203125" style="161" customWidth="1"/>
    <col min="1282" max="1282" width="98" style="161" customWidth="1"/>
    <col min="1283" max="1283" width="3.33203125" style="161" customWidth="1"/>
    <col min="1284" max="1284" width="9.33203125" style="161" customWidth="1"/>
    <col min="1285" max="1536" width="0" style="161" hidden="1"/>
    <col min="1537" max="1537" width="2.83203125" style="161" customWidth="1"/>
    <col min="1538" max="1538" width="98" style="161" customWidth="1"/>
    <col min="1539" max="1539" width="3.33203125" style="161" customWidth="1"/>
    <col min="1540" max="1540" width="9.33203125" style="161" customWidth="1"/>
    <col min="1541" max="1792" width="0" style="161" hidden="1"/>
    <col min="1793" max="1793" width="2.83203125" style="161" customWidth="1"/>
    <col min="1794" max="1794" width="98" style="161" customWidth="1"/>
    <col min="1795" max="1795" width="3.33203125" style="161" customWidth="1"/>
    <col min="1796" max="1796" width="9.33203125" style="161" customWidth="1"/>
    <col min="1797" max="2048" width="0" style="161" hidden="1"/>
    <col min="2049" max="2049" width="2.83203125" style="161" customWidth="1"/>
    <col min="2050" max="2050" width="98" style="161" customWidth="1"/>
    <col min="2051" max="2051" width="3.33203125" style="161" customWidth="1"/>
    <col min="2052" max="2052" width="9.33203125" style="161" customWidth="1"/>
    <col min="2053" max="2304" width="0" style="161" hidden="1"/>
    <col min="2305" max="2305" width="2.83203125" style="161" customWidth="1"/>
    <col min="2306" max="2306" width="98" style="161" customWidth="1"/>
    <col min="2307" max="2307" width="3.33203125" style="161" customWidth="1"/>
    <col min="2308" max="2308" width="9.33203125" style="161" customWidth="1"/>
    <col min="2309" max="2560" width="0" style="161" hidden="1"/>
    <col min="2561" max="2561" width="2.83203125" style="161" customWidth="1"/>
    <col min="2562" max="2562" width="98" style="161" customWidth="1"/>
    <col min="2563" max="2563" width="3.33203125" style="161" customWidth="1"/>
    <col min="2564" max="2564" width="9.33203125" style="161" customWidth="1"/>
    <col min="2565" max="2816" width="0" style="161" hidden="1"/>
    <col min="2817" max="2817" width="2.83203125" style="161" customWidth="1"/>
    <col min="2818" max="2818" width="98" style="161" customWidth="1"/>
    <col min="2819" max="2819" width="3.33203125" style="161" customWidth="1"/>
    <col min="2820" max="2820" width="9.33203125" style="161" customWidth="1"/>
    <col min="2821" max="3072" width="0" style="161" hidden="1"/>
    <col min="3073" max="3073" width="2.83203125" style="161" customWidth="1"/>
    <col min="3074" max="3074" width="98" style="161" customWidth="1"/>
    <col min="3075" max="3075" width="3.33203125" style="161" customWidth="1"/>
    <col min="3076" max="3076" width="9.33203125" style="161" customWidth="1"/>
    <col min="3077" max="3328" width="0" style="161" hidden="1"/>
    <col min="3329" max="3329" width="2.83203125" style="161" customWidth="1"/>
    <col min="3330" max="3330" width="98" style="161" customWidth="1"/>
    <col min="3331" max="3331" width="3.33203125" style="161" customWidth="1"/>
    <col min="3332" max="3332" width="9.33203125" style="161" customWidth="1"/>
    <col min="3333" max="3584" width="0" style="161" hidden="1"/>
    <col min="3585" max="3585" width="2.83203125" style="161" customWidth="1"/>
    <col min="3586" max="3586" width="98" style="161" customWidth="1"/>
    <col min="3587" max="3587" width="3.33203125" style="161" customWidth="1"/>
    <col min="3588" max="3588" width="9.33203125" style="161" customWidth="1"/>
    <col min="3589" max="3840" width="0" style="161" hidden="1"/>
    <col min="3841" max="3841" width="2.83203125" style="161" customWidth="1"/>
    <col min="3842" max="3842" width="98" style="161" customWidth="1"/>
    <col min="3843" max="3843" width="3.33203125" style="161" customWidth="1"/>
    <col min="3844" max="3844" width="9.33203125" style="161" customWidth="1"/>
    <col min="3845" max="4096" width="0" style="161" hidden="1"/>
    <col min="4097" max="4097" width="2.83203125" style="161" customWidth="1"/>
    <col min="4098" max="4098" width="98" style="161" customWidth="1"/>
    <col min="4099" max="4099" width="3.33203125" style="161" customWidth="1"/>
    <col min="4100" max="4100" width="9.33203125" style="161" customWidth="1"/>
    <col min="4101" max="4352" width="0" style="161" hidden="1"/>
    <col min="4353" max="4353" width="2.83203125" style="161" customWidth="1"/>
    <col min="4354" max="4354" width="98" style="161" customWidth="1"/>
    <col min="4355" max="4355" width="3.33203125" style="161" customWidth="1"/>
    <col min="4356" max="4356" width="9.33203125" style="161" customWidth="1"/>
    <col min="4357" max="4608" width="0" style="161" hidden="1"/>
    <col min="4609" max="4609" width="2.83203125" style="161" customWidth="1"/>
    <col min="4610" max="4610" width="98" style="161" customWidth="1"/>
    <col min="4611" max="4611" width="3.33203125" style="161" customWidth="1"/>
    <col min="4612" max="4612" width="9.33203125" style="161" customWidth="1"/>
    <col min="4613" max="4864" width="0" style="161" hidden="1"/>
    <col min="4865" max="4865" width="2.83203125" style="161" customWidth="1"/>
    <col min="4866" max="4866" width="98" style="161" customWidth="1"/>
    <col min="4867" max="4867" width="3.33203125" style="161" customWidth="1"/>
    <col min="4868" max="4868" width="9.33203125" style="161" customWidth="1"/>
    <col min="4869" max="5120" width="0" style="161" hidden="1"/>
    <col min="5121" max="5121" width="2.83203125" style="161" customWidth="1"/>
    <col min="5122" max="5122" width="98" style="161" customWidth="1"/>
    <col min="5123" max="5123" width="3.33203125" style="161" customWidth="1"/>
    <col min="5124" max="5124" width="9.33203125" style="161" customWidth="1"/>
    <col min="5125" max="5376" width="0" style="161" hidden="1"/>
    <col min="5377" max="5377" width="2.83203125" style="161" customWidth="1"/>
    <col min="5378" max="5378" width="98" style="161" customWidth="1"/>
    <col min="5379" max="5379" width="3.33203125" style="161" customWidth="1"/>
    <col min="5380" max="5380" width="9.33203125" style="161" customWidth="1"/>
    <col min="5381" max="5632" width="0" style="161" hidden="1"/>
    <col min="5633" max="5633" width="2.83203125" style="161" customWidth="1"/>
    <col min="5634" max="5634" width="98" style="161" customWidth="1"/>
    <col min="5635" max="5635" width="3.33203125" style="161" customWidth="1"/>
    <col min="5636" max="5636" width="9.33203125" style="161" customWidth="1"/>
    <col min="5637" max="5888" width="0" style="161" hidden="1"/>
    <col min="5889" max="5889" width="2.83203125" style="161" customWidth="1"/>
    <col min="5890" max="5890" width="98" style="161" customWidth="1"/>
    <col min="5891" max="5891" width="3.33203125" style="161" customWidth="1"/>
    <col min="5892" max="5892" width="9.33203125" style="161" customWidth="1"/>
    <col min="5893" max="6144" width="0" style="161" hidden="1"/>
    <col min="6145" max="6145" width="2.83203125" style="161" customWidth="1"/>
    <col min="6146" max="6146" width="98" style="161" customWidth="1"/>
    <col min="6147" max="6147" width="3.33203125" style="161" customWidth="1"/>
    <col min="6148" max="6148" width="9.33203125" style="161" customWidth="1"/>
    <col min="6149" max="6400" width="0" style="161" hidden="1"/>
    <col min="6401" max="6401" width="2.83203125" style="161" customWidth="1"/>
    <col min="6402" max="6402" width="98" style="161" customWidth="1"/>
    <col min="6403" max="6403" width="3.33203125" style="161" customWidth="1"/>
    <col min="6404" max="6404" width="9.33203125" style="161" customWidth="1"/>
    <col min="6405" max="6656" width="0" style="161" hidden="1"/>
    <col min="6657" max="6657" width="2.83203125" style="161" customWidth="1"/>
    <col min="6658" max="6658" width="98" style="161" customWidth="1"/>
    <col min="6659" max="6659" width="3.33203125" style="161" customWidth="1"/>
    <col min="6660" max="6660" width="9.33203125" style="161" customWidth="1"/>
    <col min="6661" max="6912" width="0" style="161" hidden="1"/>
    <col min="6913" max="6913" width="2.83203125" style="161" customWidth="1"/>
    <col min="6914" max="6914" width="98" style="161" customWidth="1"/>
    <col min="6915" max="6915" width="3.33203125" style="161" customWidth="1"/>
    <col min="6916" max="6916" width="9.33203125" style="161" customWidth="1"/>
    <col min="6917" max="7168" width="0" style="161" hidden="1"/>
    <col min="7169" max="7169" width="2.83203125" style="161" customWidth="1"/>
    <col min="7170" max="7170" width="98" style="161" customWidth="1"/>
    <col min="7171" max="7171" width="3.33203125" style="161" customWidth="1"/>
    <col min="7172" max="7172" width="9.33203125" style="161" customWidth="1"/>
    <col min="7173" max="7424" width="0" style="161" hidden="1"/>
    <col min="7425" max="7425" width="2.83203125" style="161" customWidth="1"/>
    <col min="7426" max="7426" width="98" style="161" customWidth="1"/>
    <col min="7427" max="7427" width="3.33203125" style="161" customWidth="1"/>
    <col min="7428" max="7428" width="9.33203125" style="161" customWidth="1"/>
    <col min="7429" max="7680" width="0" style="161" hidden="1"/>
    <col min="7681" max="7681" width="2.83203125" style="161" customWidth="1"/>
    <col min="7682" max="7682" width="98" style="161" customWidth="1"/>
    <col min="7683" max="7683" width="3.33203125" style="161" customWidth="1"/>
    <col min="7684" max="7684" width="9.33203125" style="161" customWidth="1"/>
    <col min="7685" max="7936" width="0" style="161" hidden="1"/>
    <col min="7937" max="7937" width="2.83203125" style="161" customWidth="1"/>
    <col min="7938" max="7938" width="98" style="161" customWidth="1"/>
    <col min="7939" max="7939" width="3.33203125" style="161" customWidth="1"/>
    <col min="7940" max="7940" width="9.33203125" style="161" customWidth="1"/>
    <col min="7941" max="8192" width="0" style="161" hidden="1"/>
    <col min="8193" max="8193" width="2.83203125" style="161" customWidth="1"/>
    <col min="8194" max="8194" width="98" style="161" customWidth="1"/>
    <col min="8195" max="8195" width="3.33203125" style="161" customWidth="1"/>
    <col min="8196" max="8196" width="9.33203125" style="161" customWidth="1"/>
    <col min="8197" max="8448" width="0" style="161" hidden="1"/>
    <col min="8449" max="8449" width="2.83203125" style="161" customWidth="1"/>
    <col min="8450" max="8450" width="98" style="161" customWidth="1"/>
    <col min="8451" max="8451" width="3.33203125" style="161" customWidth="1"/>
    <col min="8452" max="8452" width="9.33203125" style="161" customWidth="1"/>
    <col min="8453" max="8704" width="0" style="161" hidden="1"/>
    <col min="8705" max="8705" width="2.83203125" style="161" customWidth="1"/>
    <col min="8706" max="8706" width="98" style="161" customWidth="1"/>
    <col min="8707" max="8707" width="3.33203125" style="161" customWidth="1"/>
    <col min="8708" max="8708" width="9.33203125" style="161" customWidth="1"/>
    <col min="8709" max="8960" width="0" style="161" hidden="1"/>
    <col min="8961" max="8961" width="2.83203125" style="161" customWidth="1"/>
    <col min="8962" max="8962" width="98" style="161" customWidth="1"/>
    <col min="8963" max="8963" width="3.33203125" style="161" customWidth="1"/>
    <col min="8964" max="8964" width="9.33203125" style="161" customWidth="1"/>
    <col min="8965" max="9216" width="0" style="161" hidden="1"/>
    <col min="9217" max="9217" width="2.83203125" style="161" customWidth="1"/>
    <col min="9218" max="9218" width="98" style="161" customWidth="1"/>
    <col min="9219" max="9219" width="3.33203125" style="161" customWidth="1"/>
    <col min="9220" max="9220" width="9.33203125" style="161" customWidth="1"/>
    <col min="9221" max="9472" width="0" style="161" hidden="1"/>
    <col min="9473" max="9473" width="2.83203125" style="161" customWidth="1"/>
    <col min="9474" max="9474" width="98" style="161" customWidth="1"/>
    <col min="9475" max="9475" width="3.33203125" style="161" customWidth="1"/>
    <col min="9476" max="9476" width="9.33203125" style="161" customWidth="1"/>
    <col min="9477" max="9728" width="0" style="161" hidden="1"/>
    <col min="9729" max="9729" width="2.83203125" style="161" customWidth="1"/>
    <col min="9730" max="9730" width="98" style="161" customWidth="1"/>
    <col min="9731" max="9731" width="3.33203125" style="161" customWidth="1"/>
    <col min="9732" max="9732" width="9.33203125" style="161" customWidth="1"/>
    <col min="9733" max="9984" width="0" style="161" hidden="1"/>
    <col min="9985" max="9985" width="2.83203125" style="161" customWidth="1"/>
    <col min="9986" max="9986" width="98" style="161" customWidth="1"/>
    <col min="9987" max="9987" width="3.33203125" style="161" customWidth="1"/>
    <col min="9988" max="9988" width="9.33203125" style="161" customWidth="1"/>
    <col min="9989" max="10240" width="0" style="161" hidden="1"/>
    <col min="10241" max="10241" width="2.83203125" style="161" customWidth="1"/>
    <col min="10242" max="10242" width="98" style="161" customWidth="1"/>
    <col min="10243" max="10243" width="3.33203125" style="161" customWidth="1"/>
    <col min="10244" max="10244" width="9.33203125" style="161" customWidth="1"/>
    <col min="10245" max="10496" width="0" style="161" hidden="1"/>
    <col min="10497" max="10497" width="2.83203125" style="161" customWidth="1"/>
    <col min="10498" max="10498" width="98" style="161" customWidth="1"/>
    <col min="10499" max="10499" width="3.33203125" style="161" customWidth="1"/>
    <col min="10500" max="10500" width="9.33203125" style="161" customWidth="1"/>
    <col min="10501" max="10752" width="0" style="161" hidden="1"/>
    <col min="10753" max="10753" width="2.83203125" style="161" customWidth="1"/>
    <col min="10754" max="10754" width="98" style="161" customWidth="1"/>
    <col min="10755" max="10755" width="3.33203125" style="161" customWidth="1"/>
    <col min="10756" max="10756" width="9.33203125" style="161" customWidth="1"/>
    <col min="10757" max="11008" width="0" style="161" hidden="1"/>
    <col min="11009" max="11009" width="2.83203125" style="161" customWidth="1"/>
    <col min="11010" max="11010" width="98" style="161" customWidth="1"/>
    <col min="11011" max="11011" width="3.33203125" style="161" customWidth="1"/>
    <col min="11012" max="11012" width="9.33203125" style="161" customWidth="1"/>
    <col min="11013" max="11264" width="0" style="161" hidden="1"/>
    <col min="11265" max="11265" width="2.83203125" style="161" customWidth="1"/>
    <col min="11266" max="11266" width="98" style="161" customWidth="1"/>
    <col min="11267" max="11267" width="3.33203125" style="161" customWidth="1"/>
    <col min="11268" max="11268" width="9.33203125" style="161" customWidth="1"/>
    <col min="11269" max="11520" width="0" style="161" hidden="1"/>
    <col min="11521" max="11521" width="2.83203125" style="161" customWidth="1"/>
    <col min="11522" max="11522" width="98" style="161" customWidth="1"/>
    <col min="11523" max="11523" width="3.33203125" style="161" customWidth="1"/>
    <col min="11524" max="11524" width="9.33203125" style="161" customWidth="1"/>
    <col min="11525" max="11776" width="0" style="161" hidden="1"/>
    <col min="11777" max="11777" width="2.83203125" style="161" customWidth="1"/>
    <col min="11778" max="11778" width="98" style="161" customWidth="1"/>
    <col min="11779" max="11779" width="3.33203125" style="161" customWidth="1"/>
    <col min="11780" max="11780" width="9.33203125" style="161" customWidth="1"/>
    <col min="11781" max="12032" width="0" style="161" hidden="1"/>
    <col min="12033" max="12033" width="2.83203125" style="161" customWidth="1"/>
    <col min="12034" max="12034" width="98" style="161" customWidth="1"/>
    <col min="12035" max="12035" width="3.33203125" style="161" customWidth="1"/>
    <col min="12036" max="12036" width="9.33203125" style="161" customWidth="1"/>
    <col min="12037" max="12288" width="0" style="161" hidden="1"/>
    <col min="12289" max="12289" width="2.83203125" style="161" customWidth="1"/>
    <col min="12290" max="12290" width="98" style="161" customWidth="1"/>
    <col min="12291" max="12291" width="3.33203125" style="161" customWidth="1"/>
    <col min="12292" max="12292" width="9.33203125" style="161" customWidth="1"/>
    <col min="12293" max="12544" width="0" style="161" hidden="1"/>
    <col min="12545" max="12545" width="2.83203125" style="161" customWidth="1"/>
    <col min="12546" max="12546" width="98" style="161" customWidth="1"/>
    <col min="12547" max="12547" width="3.33203125" style="161" customWidth="1"/>
    <col min="12548" max="12548" width="9.33203125" style="161" customWidth="1"/>
    <col min="12549" max="12800" width="0" style="161" hidden="1"/>
    <col min="12801" max="12801" width="2.83203125" style="161" customWidth="1"/>
    <col min="12802" max="12802" width="98" style="161" customWidth="1"/>
    <col min="12803" max="12803" width="3.33203125" style="161" customWidth="1"/>
    <col min="12804" max="12804" width="9.33203125" style="161" customWidth="1"/>
    <col min="12805" max="13056" width="0" style="161" hidden="1"/>
    <col min="13057" max="13057" width="2.83203125" style="161" customWidth="1"/>
    <col min="13058" max="13058" width="98" style="161" customWidth="1"/>
    <col min="13059" max="13059" width="3.33203125" style="161" customWidth="1"/>
    <col min="13060" max="13060" width="9.33203125" style="161" customWidth="1"/>
    <col min="13061" max="13312" width="0" style="161" hidden="1"/>
    <col min="13313" max="13313" width="2.83203125" style="161" customWidth="1"/>
    <col min="13314" max="13314" width="98" style="161" customWidth="1"/>
    <col min="13315" max="13315" width="3.33203125" style="161" customWidth="1"/>
    <col min="13316" max="13316" width="9.33203125" style="161" customWidth="1"/>
    <col min="13317" max="13568" width="0" style="161" hidden="1"/>
    <col min="13569" max="13569" width="2.83203125" style="161" customWidth="1"/>
    <col min="13570" max="13570" width="98" style="161" customWidth="1"/>
    <col min="13571" max="13571" width="3.33203125" style="161" customWidth="1"/>
    <col min="13572" max="13572" width="9.33203125" style="161" customWidth="1"/>
    <col min="13573" max="13824" width="0" style="161" hidden="1"/>
    <col min="13825" max="13825" width="2.83203125" style="161" customWidth="1"/>
    <col min="13826" max="13826" width="98" style="161" customWidth="1"/>
    <col min="13827" max="13827" width="3.33203125" style="161" customWidth="1"/>
    <col min="13828" max="13828" width="9.33203125" style="161" customWidth="1"/>
    <col min="13829" max="14080" width="0" style="161" hidden="1"/>
    <col min="14081" max="14081" width="2.83203125" style="161" customWidth="1"/>
    <col min="14082" max="14082" width="98" style="161" customWidth="1"/>
    <col min="14083" max="14083" width="3.33203125" style="161" customWidth="1"/>
    <col min="14084" max="14084" width="9.33203125" style="161" customWidth="1"/>
    <col min="14085" max="14336" width="0" style="161" hidden="1"/>
    <col min="14337" max="14337" width="2.83203125" style="161" customWidth="1"/>
    <col min="14338" max="14338" width="98" style="161" customWidth="1"/>
    <col min="14339" max="14339" width="3.33203125" style="161" customWidth="1"/>
    <col min="14340" max="14340" width="9.33203125" style="161" customWidth="1"/>
    <col min="14341" max="14592" width="0" style="161" hidden="1"/>
    <col min="14593" max="14593" width="2.83203125" style="161" customWidth="1"/>
    <col min="14594" max="14594" width="98" style="161" customWidth="1"/>
    <col min="14595" max="14595" width="3.33203125" style="161" customWidth="1"/>
    <col min="14596" max="14596" width="9.33203125" style="161" customWidth="1"/>
    <col min="14597" max="14848" width="0" style="161" hidden="1"/>
    <col min="14849" max="14849" width="2.83203125" style="161" customWidth="1"/>
    <col min="14850" max="14850" width="98" style="161" customWidth="1"/>
    <col min="14851" max="14851" width="3.33203125" style="161" customWidth="1"/>
    <col min="14852" max="14852" width="9.33203125" style="161" customWidth="1"/>
    <col min="14853" max="15104" width="0" style="161" hidden="1"/>
    <col min="15105" max="15105" width="2.83203125" style="161" customWidth="1"/>
    <col min="15106" max="15106" width="98" style="161" customWidth="1"/>
    <col min="15107" max="15107" width="3.33203125" style="161" customWidth="1"/>
    <col min="15108" max="15108" width="9.33203125" style="161" customWidth="1"/>
    <col min="15109" max="15360" width="0" style="161" hidden="1"/>
    <col min="15361" max="15361" width="2.83203125" style="161" customWidth="1"/>
    <col min="15362" max="15362" width="98" style="161" customWidth="1"/>
    <col min="15363" max="15363" width="3.33203125" style="161" customWidth="1"/>
    <col min="15364" max="15364" width="9.33203125" style="161" customWidth="1"/>
    <col min="15365" max="15616" width="0" style="161" hidden="1"/>
    <col min="15617" max="15617" width="2.83203125" style="161" customWidth="1"/>
    <col min="15618" max="15618" width="98" style="161" customWidth="1"/>
    <col min="15619" max="15619" width="3.33203125" style="161" customWidth="1"/>
    <col min="15620" max="15620" width="9.33203125" style="161" customWidth="1"/>
    <col min="15621" max="15872" width="0" style="161" hidden="1"/>
    <col min="15873" max="15873" width="2.83203125" style="161" customWidth="1"/>
    <col min="15874" max="15874" width="98" style="161" customWidth="1"/>
    <col min="15875" max="15875" width="3.33203125" style="161" customWidth="1"/>
    <col min="15876" max="15876" width="9.33203125" style="161" customWidth="1"/>
    <col min="15877" max="16128" width="0" style="161" hidden="1"/>
    <col min="16129" max="16129" width="2.83203125" style="161" customWidth="1"/>
    <col min="16130" max="16130" width="98" style="161" customWidth="1"/>
    <col min="16131" max="16131" width="3.33203125" style="161" customWidth="1"/>
    <col min="16132" max="16132" width="9.33203125" style="161" customWidth="1"/>
    <col min="16133" max="16384" width="0" style="161" hidden="1"/>
  </cols>
  <sheetData>
    <row r="1" spans="1:3" ht="12" customHeight="1">
      <c r="A1" s="467" t="s">
        <v>2177</v>
      </c>
      <c r="B1" s="501"/>
      <c r="C1" s="977">
        <v>55</v>
      </c>
    </row>
    <row r="2" spans="1:3" ht="12" customHeight="1">
      <c r="A2" s="1516" t="s">
        <v>2178</v>
      </c>
      <c r="B2" s="1517"/>
      <c r="C2" s="1518"/>
    </row>
    <row r="3" spans="1:3" ht="12" customHeight="1">
      <c r="A3" s="496"/>
      <c r="B3" s="482"/>
      <c r="C3" s="750"/>
    </row>
    <row r="4" spans="1:3" ht="12" customHeight="1">
      <c r="A4" s="521" t="s">
        <v>386</v>
      </c>
      <c r="B4" s="482" t="s">
        <v>2117</v>
      </c>
      <c r="C4" s="750"/>
    </row>
    <row r="5" spans="1:3" ht="12" customHeight="1">
      <c r="A5" s="521" t="s">
        <v>387</v>
      </c>
      <c r="B5" s="482" t="s">
        <v>2179</v>
      </c>
      <c r="C5" s="750"/>
    </row>
    <row r="6" spans="1:3" ht="12" customHeight="1">
      <c r="A6" s="1519"/>
      <c r="B6" s="482" t="s">
        <v>2180</v>
      </c>
      <c r="C6" s="750"/>
    </row>
    <row r="7" spans="1:3" ht="12" customHeight="1">
      <c r="A7" s="521" t="s">
        <v>388</v>
      </c>
      <c r="B7" s="482" t="s">
        <v>2181</v>
      </c>
      <c r="C7" s="750"/>
    </row>
    <row r="8" spans="1:3" ht="12" customHeight="1">
      <c r="A8" s="496"/>
      <c r="B8" s="482" t="s">
        <v>2182</v>
      </c>
      <c r="C8" s="750"/>
    </row>
    <row r="9" spans="1:3" ht="12" customHeight="1">
      <c r="A9" s="496"/>
      <c r="B9" s="482" t="s">
        <v>2183</v>
      </c>
      <c r="C9" s="750"/>
    </row>
    <row r="10" spans="1:3" ht="12" customHeight="1">
      <c r="A10" s="496"/>
      <c r="B10" s="482" t="s">
        <v>2184</v>
      </c>
      <c r="C10" s="750"/>
    </row>
    <row r="11" spans="1:3" ht="12" customHeight="1">
      <c r="A11" s="496"/>
      <c r="B11" s="482" t="s">
        <v>2185</v>
      </c>
      <c r="C11" s="750"/>
    </row>
    <row r="12" spans="1:3" ht="12" customHeight="1">
      <c r="A12" s="496"/>
      <c r="B12" s="482" t="s">
        <v>2186</v>
      </c>
      <c r="C12" s="750"/>
    </row>
    <row r="13" spans="1:3" ht="12" customHeight="1">
      <c r="A13" s="496"/>
      <c r="B13" s="482" t="s">
        <v>2187</v>
      </c>
      <c r="C13" s="750"/>
    </row>
    <row r="14" spans="1:3" ht="12" customHeight="1">
      <c r="A14" s="496"/>
      <c r="B14" s="482" t="s">
        <v>2188</v>
      </c>
      <c r="C14" s="750"/>
    </row>
    <row r="15" spans="1:3" ht="12" customHeight="1">
      <c r="A15" s="496"/>
      <c r="B15" s="482" t="s">
        <v>2189</v>
      </c>
      <c r="C15" s="750"/>
    </row>
    <row r="16" spans="1:3" ht="12" customHeight="1">
      <c r="A16" s="496"/>
      <c r="B16" s="482" t="s">
        <v>2190</v>
      </c>
      <c r="C16" s="750"/>
    </row>
    <row r="17" spans="1:3" ht="12" customHeight="1">
      <c r="A17" s="496"/>
      <c r="B17" s="482" t="s">
        <v>2191</v>
      </c>
      <c r="C17" s="750"/>
    </row>
    <row r="18" spans="1:3" ht="12" customHeight="1">
      <c r="A18" s="496"/>
      <c r="B18" s="482" t="s">
        <v>2192</v>
      </c>
      <c r="C18" s="750"/>
    </row>
    <row r="19" spans="1:3" ht="12" customHeight="1">
      <c r="A19" s="496"/>
      <c r="B19" s="482" t="s">
        <v>2193</v>
      </c>
      <c r="C19" s="750"/>
    </row>
    <row r="20" spans="1:3" ht="12" customHeight="1">
      <c r="A20" s="521" t="s">
        <v>389</v>
      </c>
      <c r="B20" s="482" t="s">
        <v>2194</v>
      </c>
      <c r="C20" s="750"/>
    </row>
    <row r="21" spans="1:3" ht="12" customHeight="1">
      <c r="A21" s="1519"/>
      <c r="B21" s="482" t="s">
        <v>2195</v>
      </c>
      <c r="C21" s="750"/>
    </row>
    <row r="22" spans="1:3" ht="12" customHeight="1">
      <c r="A22" s="496"/>
      <c r="B22" s="482" t="s">
        <v>2196</v>
      </c>
      <c r="C22" s="750"/>
    </row>
    <row r="23" spans="1:3" ht="12" customHeight="1">
      <c r="A23" s="496"/>
      <c r="B23" s="482" t="s">
        <v>2197</v>
      </c>
      <c r="C23" s="750"/>
    </row>
    <row r="24" spans="1:3" ht="12" customHeight="1">
      <c r="A24" s="496"/>
      <c r="B24" s="482" t="s">
        <v>2198</v>
      </c>
      <c r="C24" s="750"/>
    </row>
    <row r="25" spans="1:3" ht="12" customHeight="1">
      <c r="A25" s="496"/>
      <c r="B25" s="482" t="s">
        <v>2187</v>
      </c>
      <c r="C25" s="750"/>
    </row>
    <row r="26" spans="1:3" ht="12" customHeight="1">
      <c r="A26" s="496"/>
      <c r="B26" s="482" t="s">
        <v>2188</v>
      </c>
      <c r="C26" s="750"/>
    </row>
    <row r="27" spans="1:3" ht="12" customHeight="1">
      <c r="A27" s="496"/>
      <c r="B27" s="482" t="s">
        <v>2199</v>
      </c>
      <c r="C27" s="750"/>
    </row>
    <row r="28" spans="1:3" ht="12" customHeight="1">
      <c r="A28" s="521" t="s">
        <v>390</v>
      </c>
      <c r="B28" s="482" t="s">
        <v>2200</v>
      </c>
      <c r="C28" s="750"/>
    </row>
    <row r="29" spans="1:3" ht="12" customHeight="1">
      <c r="A29" s="496"/>
      <c r="B29" s="482" t="s">
        <v>2201</v>
      </c>
      <c r="C29" s="750"/>
    </row>
    <row r="30" spans="1:3" ht="12" customHeight="1">
      <c r="A30" s="521" t="s">
        <v>391</v>
      </c>
      <c r="B30" s="482" t="s">
        <v>2202</v>
      </c>
      <c r="C30" s="750"/>
    </row>
    <row r="31" spans="1:3" ht="12" customHeight="1">
      <c r="A31" s="496"/>
      <c r="B31" s="482" t="s">
        <v>2203</v>
      </c>
      <c r="C31" s="750"/>
    </row>
    <row r="32" spans="1:3" ht="12" customHeight="1">
      <c r="A32" s="496"/>
      <c r="B32" s="482" t="s">
        <v>2204</v>
      </c>
      <c r="C32" s="750"/>
    </row>
    <row r="33" spans="1:3" ht="12" customHeight="1">
      <c r="A33" s="496"/>
      <c r="B33" s="482" t="s">
        <v>2205</v>
      </c>
      <c r="C33" s="750"/>
    </row>
    <row r="34" spans="1:3" ht="12" customHeight="1">
      <c r="A34" s="496"/>
      <c r="B34" s="482" t="s">
        <v>2206</v>
      </c>
      <c r="C34" s="750"/>
    </row>
    <row r="35" spans="1:3" ht="12" customHeight="1">
      <c r="A35" s="496"/>
      <c r="B35" s="482" t="s">
        <v>2207</v>
      </c>
      <c r="C35" s="750"/>
    </row>
    <row r="36" spans="1:3" ht="12" customHeight="1">
      <c r="A36" s="496"/>
      <c r="B36" s="482" t="s">
        <v>2208</v>
      </c>
      <c r="C36" s="750"/>
    </row>
    <row r="37" spans="1:3" ht="12" customHeight="1">
      <c r="A37" s="496"/>
      <c r="B37" s="482" t="s">
        <v>2209</v>
      </c>
      <c r="C37" s="750"/>
    </row>
    <row r="38" spans="1:3" ht="12" customHeight="1">
      <c r="A38" s="521" t="s">
        <v>392</v>
      </c>
      <c r="B38" s="482" t="s">
        <v>2210</v>
      </c>
      <c r="C38" s="750"/>
    </row>
    <row r="39" spans="1:3" ht="12" customHeight="1">
      <c r="A39" s="496"/>
      <c r="B39" s="482" t="s">
        <v>2211</v>
      </c>
      <c r="C39" s="750"/>
    </row>
    <row r="40" spans="1:3" ht="12" customHeight="1">
      <c r="A40" s="496"/>
      <c r="B40" s="482" t="s">
        <v>2212</v>
      </c>
      <c r="C40" s="750"/>
    </row>
    <row r="41" spans="1:3" ht="12" customHeight="1">
      <c r="A41" s="496"/>
      <c r="B41" s="482" t="s">
        <v>2213</v>
      </c>
      <c r="C41" s="750"/>
    </row>
    <row r="42" spans="1:3" ht="12" customHeight="1">
      <c r="A42" s="496"/>
      <c r="B42" s="482" t="s">
        <v>2214</v>
      </c>
      <c r="C42" s="750"/>
    </row>
    <row r="43" spans="1:3" ht="12" customHeight="1">
      <c r="A43" s="496"/>
      <c r="B43" s="482" t="s">
        <v>2215</v>
      </c>
      <c r="C43" s="750"/>
    </row>
    <row r="44" spans="1:3" ht="12" customHeight="1">
      <c r="A44" s="496"/>
      <c r="B44" s="482" t="s">
        <v>2216</v>
      </c>
      <c r="C44" s="750"/>
    </row>
    <row r="45" spans="1:3" ht="12" customHeight="1">
      <c r="A45" s="496"/>
      <c r="B45" s="482" t="s">
        <v>2217</v>
      </c>
      <c r="C45" s="750"/>
    </row>
    <row r="46" spans="1:3" ht="12" customHeight="1">
      <c r="A46" s="521" t="s">
        <v>393</v>
      </c>
      <c r="B46" s="482" t="s">
        <v>2218</v>
      </c>
      <c r="C46" s="750"/>
    </row>
    <row r="47" spans="1:3" ht="12" customHeight="1">
      <c r="A47" s="496"/>
      <c r="B47" s="482" t="s">
        <v>2219</v>
      </c>
      <c r="C47" s="750"/>
    </row>
    <row r="48" spans="1:3" ht="12" customHeight="1">
      <c r="A48" s="496"/>
      <c r="B48" s="482" t="s">
        <v>2220</v>
      </c>
      <c r="C48" s="750"/>
    </row>
    <row r="49" spans="1:3" ht="12" customHeight="1">
      <c r="A49" s="519"/>
      <c r="B49" s="520"/>
      <c r="C49" s="750"/>
    </row>
    <row r="50" spans="1:3" ht="12" customHeight="1">
      <c r="A50" s="496"/>
      <c r="B50" s="482"/>
      <c r="C50" s="750"/>
    </row>
    <row r="51" spans="1:3" ht="12" customHeight="1">
      <c r="A51" s="496"/>
      <c r="B51" s="482"/>
      <c r="C51" s="750"/>
    </row>
    <row r="52" spans="1:3" ht="12" customHeight="1">
      <c r="A52" s="496"/>
      <c r="B52" s="482"/>
      <c r="C52" s="750"/>
    </row>
    <row r="53" spans="1:3" ht="12" customHeight="1">
      <c r="A53" s="496"/>
      <c r="B53" s="482"/>
      <c r="C53" s="750"/>
    </row>
    <row r="54" spans="1:3" ht="12" customHeight="1">
      <c r="A54" s="496"/>
      <c r="B54" s="482"/>
      <c r="C54" s="750"/>
    </row>
    <row r="55" spans="1:3" ht="12" customHeight="1">
      <c r="A55" s="496"/>
      <c r="B55" s="482"/>
      <c r="C55" s="750"/>
    </row>
    <row r="56" spans="1:3" ht="12" customHeight="1">
      <c r="A56" s="496"/>
      <c r="B56" s="482"/>
      <c r="C56" s="750"/>
    </row>
    <row r="57" spans="1:3" ht="12" customHeight="1">
      <c r="A57" s="496"/>
      <c r="B57" s="482"/>
      <c r="C57" s="750"/>
    </row>
    <row r="58" spans="1:3" ht="12" customHeight="1">
      <c r="A58" s="496"/>
      <c r="B58" s="482"/>
      <c r="C58" s="750"/>
    </row>
    <row r="59" spans="1:3" ht="12" customHeight="1">
      <c r="A59" s="496"/>
      <c r="B59" s="482"/>
      <c r="C59" s="750"/>
    </row>
    <row r="60" spans="1:3" ht="12" customHeight="1">
      <c r="A60" s="496"/>
      <c r="B60" s="482"/>
      <c r="C60" s="750"/>
    </row>
    <row r="61" spans="1:3" ht="12" customHeight="1">
      <c r="A61" s="496"/>
      <c r="B61" s="482"/>
      <c r="C61" s="750"/>
    </row>
    <row r="62" spans="1:3" ht="12" customHeight="1">
      <c r="A62" s="496"/>
      <c r="B62" s="482"/>
      <c r="C62" s="750"/>
    </row>
    <row r="63" spans="1:3" ht="12" customHeight="1">
      <c r="A63" s="496"/>
      <c r="B63" s="482"/>
      <c r="C63" s="750"/>
    </row>
    <row r="64" spans="1:3" ht="12" customHeight="1">
      <c r="A64" s="496"/>
      <c r="B64" s="482"/>
      <c r="C64" s="750"/>
    </row>
    <row r="65" spans="1:3" ht="12" customHeight="1">
      <c r="A65" s="495"/>
      <c r="B65" s="1010"/>
      <c r="C65" s="1520"/>
    </row>
    <row r="66" spans="1:3" ht="12" customHeight="1">
      <c r="A66" s="467" t="s">
        <v>166</v>
      </c>
    </row>
    <row r="67" spans="1:3"/>
    <row r="68" spans="1:3"/>
  </sheetData>
  <printOptions horizontalCentered="1"/>
  <pageMargins left="1" right="1" top="0.5" bottom="0.5" header="0.5" footer="0.5"/>
  <pageSetup scale="9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Q75"/>
  <sheetViews>
    <sheetView showZeros="0" view="pageBreakPreview" zoomScale="90" zoomScaleNormal="100" zoomScaleSheetLayoutView="90" workbookViewId="0"/>
  </sheetViews>
  <sheetFormatPr defaultColWidth="0" defaultRowHeight="11.25" customHeight="1" zeroHeight="1"/>
  <cols>
    <col min="1" max="1" width="4.5" style="527" customWidth="1"/>
    <col min="2" max="2" width="6.5" style="527" customWidth="1"/>
    <col min="3" max="3" width="36.1640625" style="527" customWidth="1"/>
    <col min="4" max="4" width="12.83203125" style="1251" customWidth="1"/>
    <col min="5" max="7" width="12.83203125" style="527" customWidth="1"/>
    <col min="8" max="8" width="5.33203125" style="527" customWidth="1"/>
    <col min="9" max="9" width="6.1640625" style="527" customWidth="1"/>
    <col min="10" max="10" width="7.83203125" style="527" customWidth="1"/>
    <col min="11" max="15" width="16.83203125" style="527" customWidth="1"/>
    <col min="16" max="16" width="5.1640625" style="527" customWidth="1"/>
    <col min="17" max="17" width="9.33203125" style="527" customWidth="1"/>
    <col min="18" max="256" width="0" style="527" hidden="1"/>
    <col min="257" max="257" width="4.5" style="527" customWidth="1"/>
    <col min="258" max="258" width="6.5" style="527" customWidth="1"/>
    <col min="259" max="259" width="36.1640625" style="527" customWidth="1"/>
    <col min="260" max="263" width="12.83203125" style="527" customWidth="1"/>
    <col min="264" max="264" width="5.33203125" style="527" customWidth="1"/>
    <col min="265" max="265" width="6.1640625" style="527" customWidth="1"/>
    <col min="266" max="266" width="7.83203125" style="527" customWidth="1"/>
    <col min="267" max="271" width="16.83203125" style="527" customWidth="1"/>
    <col min="272" max="272" width="5.1640625" style="527" customWidth="1"/>
    <col min="273" max="273" width="9.33203125" style="527" customWidth="1"/>
    <col min="274" max="512" width="0" style="527" hidden="1"/>
    <col min="513" max="513" width="4.5" style="527" customWidth="1"/>
    <col min="514" max="514" width="6.5" style="527" customWidth="1"/>
    <col min="515" max="515" width="36.1640625" style="527" customWidth="1"/>
    <col min="516" max="519" width="12.83203125" style="527" customWidth="1"/>
    <col min="520" max="520" width="5.33203125" style="527" customWidth="1"/>
    <col min="521" max="521" width="6.1640625" style="527" customWidth="1"/>
    <col min="522" max="522" width="7.83203125" style="527" customWidth="1"/>
    <col min="523" max="527" width="16.83203125" style="527" customWidth="1"/>
    <col min="528" max="528" width="5.1640625" style="527" customWidth="1"/>
    <col min="529" max="529" width="9.33203125" style="527" customWidth="1"/>
    <col min="530" max="768" width="0" style="527" hidden="1"/>
    <col min="769" max="769" width="4.5" style="527" customWidth="1"/>
    <col min="770" max="770" width="6.5" style="527" customWidth="1"/>
    <col min="771" max="771" width="36.1640625" style="527" customWidth="1"/>
    <col min="772" max="775" width="12.83203125" style="527" customWidth="1"/>
    <col min="776" max="776" width="5.33203125" style="527" customWidth="1"/>
    <col min="777" max="777" width="6.1640625" style="527" customWidth="1"/>
    <col min="778" max="778" width="7.83203125" style="527" customWidth="1"/>
    <col min="779" max="783" width="16.83203125" style="527" customWidth="1"/>
    <col min="784" max="784" width="5.1640625" style="527" customWidth="1"/>
    <col min="785" max="785" width="9.33203125" style="527" customWidth="1"/>
    <col min="786" max="1024" width="0" style="527" hidden="1"/>
    <col min="1025" max="1025" width="4.5" style="527" customWidth="1"/>
    <col min="1026" max="1026" width="6.5" style="527" customWidth="1"/>
    <col min="1027" max="1027" width="36.1640625" style="527" customWidth="1"/>
    <col min="1028" max="1031" width="12.83203125" style="527" customWidth="1"/>
    <col min="1032" max="1032" width="5.33203125" style="527" customWidth="1"/>
    <col min="1033" max="1033" width="6.1640625" style="527" customWidth="1"/>
    <col min="1034" max="1034" width="7.83203125" style="527" customWidth="1"/>
    <col min="1035" max="1039" width="16.83203125" style="527" customWidth="1"/>
    <col min="1040" max="1040" width="5.1640625" style="527" customWidth="1"/>
    <col min="1041" max="1041" width="9.33203125" style="527" customWidth="1"/>
    <col min="1042" max="1280" width="0" style="527" hidden="1"/>
    <col min="1281" max="1281" width="4.5" style="527" customWidth="1"/>
    <col min="1282" max="1282" width="6.5" style="527" customWidth="1"/>
    <col min="1283" max="1283" width="36.1640625" style="527" customWidth="1"/>
    <col min="1284" max="1287" width="12.83203125" style="527" customWidth="1"/>
    <col min="1288" max="1288" width="5.33203125" style="527" customWidth="1"/>
    <col min="1289" max="1289" width="6.1640625" style="527" customWidth="1"/>
    <col min="1290" max="1290" width="7.83203125" style="527" customWidth="1"/>
    <col min="1291" max="1295" width="16.83203125" style="527" customWidth="1"/>
    <col min="1296" max="1296" width="5.1640625" style="527" customWidth="1"/>
    <col min="1297" max="1297" width="9.33203125" style="527" customWidth="1"/>
    <col min="1298" max="1536" width="0" style="527" hidden="1"/>
    <col min="1537" max="1537" width="4.5" style="527" customWidth="1"/>
    <col min="1538" max="1538" width="6.5" style="527" customWidth="1"/>
    <col min="1539" max="1539" width="36.1640625" style="527" customWidth="1"/>
    <col min="1540" max="1543" width="12.83203125" style="527" customWidth="1"/>
    <col min="1544" max="1544" width="5.33203125" style="527" customWidth="1"/>
    <col min="1545" max="1545" width="6.1640625" style="527" customWidth="1"/>
    <col min="1546" max="1546" width="7.83203125" style="527" customWidth="1"/>
    <col min="1547" max="1551" width="16.83203125" style="527" customWidth="1"/>
    <col min="1552" max="1552" width="5.1640625" style="527" customWidth="1"/>
    <col min="1553" max="1553" width="9.33203125" style="527" customWidth="1"/>
    <col min="1554" max="1792" width="0" style="527" hidden="1"/>
    <col min="1793" max="1793" width="4.5" style="527" customWidth="1"/>
    <col min="1794" max="1794" width="6.5" style="527" customWidth="1"/>
    <col min="1795" max="1795" width="36.1640625" style="527" customWidth="1"/>
    <col min="1796" max="1799" width="12.83203125" style="527" customWidth="1"/>
    <col min="1800" max="1800" width="5.33203125" style="527" customWidth="1"/>
    <col min="1801" max="1801" width="6.1640625" style="527" customWidth="1"/>
    <col min="1802" max="1802" width="7.83203125" style="527" customWidth="1"/>
    <col min="1803" max="1807" width="16.83203125" style="527" customWidth="1"/>
    <col min="1808" max="1808" width="5.1640625" style="527" customWidth="1"/>
    <col min="1809" max="1809" width="9.33203125" style="527" customWidth="1"/>
    <col min="1810" max="2048" width="0" style="527" hidden="1"/>
    <col min="2049" max="2049" width="4.5" style="527" customWidth="1"/>
    <col min="2050" max="2050" width="6.5" style="527" customWidth="1"/>
    <col min="2051" max="2051" width="36.1640625" style="527" customWidth="1"/>
    <col min="2052" max="2055" width="12.83203125" style="527" customWidth="1"/>
    <col min="2056" max="2056" width="5.33203125" style="527" customWidth="1"/>
    <col min="2057" max="2057" width="6.1640625" style="527" customWidth="1"/>
    <col min="2058" max="2058" width="7.83203125" style="527" customWidth="1"/>
    <col min="2059" max="2063" width="16.83203125" style="527" customWidth="1"/>
    <col min="2064" max="2064" width="5.1640625" style="527" customWidth="1"/>
    <col min="2065" max="2065" width="9.33203125" style="527" customWidth="1"/>
    <col min="2066" max="2304" width="0" style="527" hidden="1"/>
    <col min="2305" max="2305" width="4.5" style="527" customWidth="1"/>
    <col min="2306" max="2306" width="6.5" style="527" customWidth="1"/>
    <col min="2307" max="2307" width="36.1640625" style="527" customWidth="1"/>
    <col min="2308" max="2311" width="12.83203125" style="527" customWidth="1"/>
    <col min="2312" max="2312" width="5.33203125" style="527" customWidth="1"/>
    <col min="2313" max="2313" width="6.1640625" style="527" customWidth="1"/>
    <col min="2314" max="2314" width="7.83203125" style="527" customWidth="1"/>
    <col min="2315" max="2319" width="16.83203125" style="527" customWidth="1"/>
    <col min="2320" max="2320" width="5.1640625" style="527" customWidth="1"/>
    <col min="2321" max="2321" width="9.33203125" style="527" customWidth="1"/>
    <col min="2322" max="2560" width="0" style="527" hidden="1"/>
    <col min="2561" max="2561" width="4.5" style="527" customWidth="1"/>
    <col min="2562" max="2562" width="6.5" style="527" customWidth="1"/>
    <col min="2563" max="2563" width="36.1640625" style="527" customWidth="1"/>
    <col min="2564" max="2567" width="12.83203125" style="527" customWidth="1"/>
    <col min="2568" max="2568" width="5.33203125" style="527" customWidth="1"/>
    <col min="2569" max="2569" width="6.1640625" style="527" customWidth="1"/>
    <col min="2570" max="2570" width="7.83203125" style="527" customWidth="1"/>
    <col min="2571" max="2575" width="16.83203125" style="527" customWidth="1"/>
    <col min="2576" max="2576" width="5.1640625" style="527" customWidth="1"/>
    <col min="2577" max="2577" width="9.33203125" style="527" customWidth="1"/>
    <col min="2578" max="2816" width="0" style="527" hidden="1"/>
    <col min="2817" max="2817" width="4.5" style="527" customWidth="1"/>
    <col min="2818" max="2818" width="6.5" style="527" customWidth="1"/>
    <col min="2819" max="2819" width="36.1640625" style="527" customWidth="1"/>
    <col min="2820" max="2823" width="12.83203125" style="527" customWidth="1"/>
    <col min="2824" max="2824" width="5.33203125" style="527" customWidth="1"/>
    <col min="2825" max="2825" width="6.1640625" style="527" customWidth="1"/>
    <col min="2826" max="2826" width="7.83203125" style="527" customWidth="1"/>
    <col min="2827" max="2831" width="16.83203125" style="527" customWidth="1"/>
    <col min="2832" max="2832" width="5.1640625" style="527" customWidth="1"/>
    <col min="2833" max="2833" width="9.33203125" style="527" customWidth="1"/>
    <col min="2834" max="3072" width="0" style="527" hidden="1"/>
    <col min="3073" max="3073" width="4.5" style="527" customWidth="1"/>
    <col min="3074" max="3074" width="6.5" style="527" customWidth="1"/>
    <col min="3075" max="3075" width="36.1640625" style="527" customWidth="1"/>
    <col min="3076" max="3079" width="12.83203125" style="527" customWidth="1"/>
    <col min="3080" max="3080" width="5.33203125" style="527" customWidth="1"/>
    <col min="3081" max="3081" width="6.1640625" style="527" customWidth="1"/>
    <col min="3082" max="3082" width="7.83203125" style="527" customWidth="1"/>
    <col min="3083" max="3087" width="16.83203125" style="527" customWidth="1"/>
    <col min="3088" max="3088" width="5.1640625" style="527" customWidth="1"/>
    <col min="3089" max="3089" width="9.33203125" style="527" customWidth="1"/>
    <col min="3090" max="3328" width="0" style="527" hidden="1"/>
    <col min="3329" max="3329" width="4.5" style="527" customWidth="1"/>
    <col min="3330" max="3330" width="6.5" style="527" customWidth="1"/>
    <col min="3331" max="3331" width="36.1640625" style="527" customWidth="1"/>
    <col min="3332" max="3335" width="12.83203125" style="527" customWidth="1"/>
    <col min="3336" max="3336" width="5.33203125" style="527" customWidth="1"/>
    <col min="3337" max="3337" width="6.1640625" style="527" customWidth="1"/>
    <col min="3338" max="3338" width="7.83203125" style="527" customWidth="1"/>
    <col min="3339" max="3343" width="16.83203125" style="527" customWidth="1"/>
    <col min="3344" max="3344" width="5.1640625" style="527" customWidth="1"/>
    <col min="3345" max="3345" width="9.33203125" style="527" customWidth="1"/>
    <col min="3346" max="3584" width="0" style="527" hidden="1"/>
    <col min="3585" max="3585" width="4.5" style="527" customWidth="1"/>
    <col min="3586" max="3586" width="6.5" style="527" customWidth="1"/>
    <col min="3587" max="3587" width="36.1640625" style="527" customWidth="1"/>
    <col min="3588" max="3591" width="12.83203125" style="527" customWidth="1"/>
    <col min="3592" max="3592" width="5.33203125" style="527" customWidth="1"/>
    <col min="3593" max="3593" width="6.1640625" style="527" customWidth="1"/>
    <col min="3594" max="3594" width="7.83203125" style="527" customWidth="1"/>
    <col min="3595" max="3599" width="16.83203125" style="527" customWidth="1"/>
    <col min="3600" max="3600" width="5.1640625" style="527" customWidth="1"/>
    <col min="3601" max="3601" width="9.33203125" style="527" customWidth="1"/>
    <col min="3602" max="3840" width="0" style="527" hidden="1"/>
    <col min="3841" max="3841" width="4.5" style="527" customWidth="1"/>
    <col min="3842" max="3842" width="6.5" style="527" customWidth="1"/>
    <col min="3843" max="3843" width="36.1640625" style="527" customWidth="1"/>
    <col min="3844" max="3847" width="12.83203125" style="527" customWidth="1"/>
    <col min="3848" max="3848" width="5.33203125" style="527" customWidth="1"/>
    <col min="3849" max="3849" width="6.1640625" style="527" customWidth="1"/>
    <col min="3850" max="3850" width="7.83203125" style="527" customWidth="1"/>
    <col min="3851" max="3855" width="16.83203125" style="527" customWidth="1"/>
    <col min="3856" max="3856" width="5.1640625" style="527" customWidth="1"/>
    <col min="3857" max="3857" width="9.33203125" style="527" customWidth="1"/>
    <col min="3858" max="4096" width="0" style="527" hidden="1"/>
    <col min="4097" max="4097" width="4.5" style="527" customWidth="1"/>
    <col min="4098" max="4098" width="6.5" style="527" customWidth="1"/>
    <col min="4099" max="4099" width="36.1640625" style="527" customWidth="1"/>
    <col min="4100" max="4103" width="12.83203125" style="527" customWidth="1"/>
    <col min="4104" max="4104" width="5.33203125" style="527" customWidth="1"/>
    <col min="4105" max="4105" width="6.1640625" style="527" customWidth="1"/>
    <col min="4106" max="4106" width="7.83203125" style="527" customWidth="1"/>
    <col min="4107" max="4111" width="16.83203125" style="527" customWidth="1"/>
    <col min="4112" max="4112" width="5.1640625" style="527" customWidth="1"/>
    <col min="4113" max="4113" width="9.33203125" style="527" customWidth="1"/>
    <col min="4114" max="4352" width="0" style="527" hidden="1"/>
    <col min="4353" max="4353" width="4.5" style="527" customWidth="1"/>
    <col min="4354" max="4354" width="6.5" style="527" customWidth="1"/>
    <col min="4355" max="4355" width="36.1640625" style="527" customWidth="1"/>
    <col min="4356" max="4359" width="12.83203125" style="527" customWidth="1"/>
    <col min="4360" max="4360" width="5.33203125" style="527" customWidth="1"/>
    <col min="4361" max="4361" width="6.1640625" style="527" customWidth="1"/>
    <col min="4362" max="4362" width="7.83203125" style="527" customWidth="1"/>
    <col min="4363" max="4367" width="16.83203125" style="527" customWidth="1"/>
    <col min="4368" max="4368" width="5.1640625" style="527" customWidth="1"/>
    <col min="4369" max="4369" width="9.33203125" style="527" customWidth="1"/>
    <col min="4370" max="4608" width="0" style="527" hidden="1"/>
    <col min="4609" max="4609" width="4.5" style="527" customWidth="1"/>
    <col min="4610" max="4610" width="6.5" style="527" customWidth="1"/>
    <col min="4611" max="4611" width="36.1640625" style="527" customWidth="1"/>
    <col min="4612" max="4615" width="12.83203125" style="527" customWidth="1"/>
    <col min="4616" max="4616" width="5.33203125" style="527" customWidth="1"/>
    <col min="4617" max="4617" width="6.1640625" style="527" customWidth="1"/>
    <col min="4618" max="4618" width="7.83203125" style="527" customWidth="1"/>
    <col min="4619" max="4623" width="16.83203125" style="527" customWidth="1"/>
    <col min="4624" max="4624" width="5.1640625" style="527" customWidth="1"/>
    <col min="4625" max="4625" width="9.33203125" style="527" customWidth="1"/>
    <col min="4626" max="4864" width="0" style="527" hidden="1"/>
    <col min="4865" max="4865" width="4.5" style="527" customWidth="1"/>
    <col min="4866" max="4866" width="6.5" style="527" customWidth="1"/>
    <col min="4867" max="4867" width="36.1640625" style="527" customWidth="1"/>
    <col min="4868" max="4871" width="12.83203125" style="527" customWidth="1"/>
    <col min="4872" max="4872" width="5.33203125" style="527" customWidth="1"/>
    <col min="4873" max="4873" width="6.1640625" style="527" customWidth="1"/>
    <col min="4874" max="4874" width="7.83203125" style="527" customWidth="1"/>
    <col min="4875" max="4879" width="16.83203125" style="527" customWidth="1"/>
    <col min="4880" max="4880" width="5.1640625" style="527" customWidth="1"/>
    <col min="4881" max="4881" width="9.33203125" style="527" customWidth="1"/>
    <col min="4882" max="5120" width="0" style="527" hidden="1"/>
    <col min="5121" max="5121" width="4.5" style="527" customWidth="1"/>
    <col min="5122" max="5122" width="6.5" style="527" customWidth="1"/>
    <col min="5123" max="5123" width="36.1640625" style="527" customWidth="1"/>
    <col min="5124" max="5127" width="12.83203125" style="527" customWidth="1"/>
    <col min="5128" max="5128" width="5.33203125" style="527" customWidth="1"/>
    <col min="5129" max="5129" width="6.1640625" style="527" customWidth="1"/>
    <col min="5130" max="5130" width="7.83203125" style="527" customWidth="1"/>
    <col min="5131" max="5135" width="16.83203125" style="527" customWidth="1"/>
    <col min="5136" max="5136" width="5.1640625" style="527" customWidth="1"/>
    <col min="5137" max="5137" width="9.33203125" style="527" customWidth="1"/>
    <col min="5138" max="5376" width="0" style="527" hidden="1"/>
    <col min="5377" max="5377" width="4.5" style="527" customWidth="1"/>
    <col min="5378" max="5378" width="6.5" style="527" customWidth="1"/>
    <col min="5379" max="5379" width="36.1640625" style="527" customWidth="1"/>
    <col min="5380" max="5383" width="12.83203125" style="527" customWidth="1"/>
    <col min="5384" max="5384" width="5.33203125" style="527" customWidth="1"/>
    <col min="5385" max="5385" width="6.1640625" style="527" customWidth="1"/>
    <col min="5386" max="5386" width="7.83203125" style="527" customWidth="1"/>
    <col min="5387" max="5391" width="16.83203125" style="527" customWidth="1"/>
    <col min="5392" max="5392" width="5.1640625" style="527" customWidth="1"/>
    <col min="5393" max="5393" width="9.33203125" style="527" customWidth="1"/>
    <col min="5394" max="5632" width="0" style="527" hidden="1"/>
    <col min="5633" max="5633" width="4.5" style="527" customWidth="1"/>
    <col min="5634" max="5634" width="6.5" style="527" customWidth="1"/>
    <col min="5635" max="5635" width="36.1640625" style="527" customWidth="1"/>
    <col min="5636" max="5639" width="12.83203125" style="527" customWidth="1"/>
    <col min="5640" max="5640" width="5.33203125" style="527" customWidth="1"/>
    <col min="5641" max="5641" width="6.1640625" style="527" customWidth="1"/>
    <col min="5642" max="5642" width="7.83203125" style="527" customWidth="1"/>
    <col min="5643" max="5647" width="16.83203125" style="527" customWidth="1"/>
    <col min="5648" max="5648" width="5.1640625" style="527" customWidth="1"/>
    <col min="5649" max="5649" width="9.33203125" style="527" customWidth="1"/>
    <col min="5650" max="5888" width="0" style="527" hidden="1"/>
    <col min="5889" max="5889" width="4.5" style="527" customWidth="1"/>
    <col min="5890" max="5890" width="6.5" style="527" customWidth="1"/>
    <col min="5891" max="5891" width="36.1640625" style="527" customWidth="1"/>
    <col min="5892" max="5895" width="12.83203125" style="527" customWidth="1"/>
    <col min="5896" max="5896" width="5.33203125" style="527" customWidth="1"/>
    <col min="5897" max="5897" width="6.1640625" style="527" customWidth="1"/>
    <col min="5898" max="5898" width="7.83203125" style="527" customWidth="1"/>
    <col min="5899" max="5903" width="16.83203125" style="527" customWidth="1"/>
    <col min="5904" max="5904" width="5.1640625" style="527" customWidth="1"/>
    <col min="5905" max="5905" width="9.33203125" style="527" customWidth="1"/>
    <col min="5906" max="6144" width="0" style="527" hidden="1"/>
    <col min="6145" max="6145" width="4.5" style="527" customWidth="1"/>
    <col min="6146" max="6146" width="6.5" style="527" customWidth="1"/>
    <col min="6147" max="6147" width="36.1640625" style="527" customWidth="1"/>
    <col min="6148" max="6151" width="12.83203125" style="527" customWidth="1"/>
    <col min="6152" max="6152" width="5.33203125" style="527" customWidth="1"/>
    <col min="6153" max="6153" width="6.1640625" style="527" customWidth="1"/>
    <col min="6154" max="6154" width="7.83203125" style="527" customWidth="1"/>
    <col min="6155" max="6159" width="16.83203125" style="527" customWidth="1"/>
    <col min="6160" max="6160" width="5.1640625" style="527" customWidth="1"/>
    <col min="6161" max="6161" width="9.33203125" style="527" customWidth="1"/>
    <col min="6162" max="6400" width="0" style="527" hidden="1"/>
    <col min="6401" max="6401" width="4.5" style="527" customWidth="1"/>
    <col min="6402" max="6402" width="6.5" style="527" customWidth="1"/>
    <col min="6403" max="6403" width="36.1640625" style="527" customWidth="1"/>
    <col min="6404" max="6407" width="12.83203125" style="527" customWidth="1"/>
    <col min="6408" max="6408" width="5.33203125" style="527" customWidth="1"/>
    <col min="6409" max="6409" width="6.1640625" style="527" customWidth="1"/>
    <col min="6410" max="6410" width="7.83203125" style="527" customWidth="1"/>
    <col min="6411" max="6415" width="16.83203125" style="527" customWidth="1"/>
    <col min="6416" max="6416" width="5.1640625" style="527" customWidth="1"/>
    <col min="6417" max="6417" width="9.33203125" style="527" customWidth="1"/>
    <col min="6418" max="6656" width="0" style="527" hidden="1"/>
    <col min="6657" max="6657" width="4.5" style="527" customWidth="1"/>
    <col min="6658" max="6658" width="6.5" style="527" customWidth="1"/>
    <col min="6659" max="6659" width="36.1640625" style="527" customWidth="1"/>
    <col min="6660" max="6663" width="12.83203125" style="527" customWidth="1"/>
    <col min="6664" max="6664" width="5.33203125" style="527" customWidth="1"/>
    <col min="6665" max="6665" width="6.1640625" style="527" customWidth="1"/>
    <col min="6666" max="6666" width="7.83203125" style="527" customWidth="1"/>
    <col min="6667" max="6671" width="16.83203125" style="527" customWidth="1"/>
    <col min="6672" max="6672" width="5.1640625" style="527" customWidth="1"/>
    <col min="6673" max="6673" width="9.33203125" style="527" customWidth="1"/>
    <col min="6674" max="6912" width="0" style="527" hidden="1"/>
    <col min="6913" max="6913" width="4.5" style="527" customWidth="1"/>
    <col min="6914" max="6914" width="6.5" style="527" customWidth="1"/>
    <col min="6915" max="6915" width="36.1640625" style="527" customWidth="1"/>
    <col min="6916" max="6919" width="12.83203125" style="527" customWidth="1"/>
    <col min="6920" max="6920" width="5.33203125" style="527" customWidth="1"/>
    <col min="6921" max="6921" width="6.1640625" style="527" customWidth="1"/>
    <col min="6922" max="6922" width="7.83203125" style="527" customWidth="1"/>
    <col min="6923" max="6927" width="16.83203125" style="527" customWidth="1"/>
    <col min="6928" max="6928" width="5.1640625" style="527" customWidth="1"/>
    <col min="6929" max="6929" width="9.33203125" style="527" customWidth="1"/>
    <col min="6930" max="7168" width="0" style="527" hidden="1"/>
    <col min="7169" max="7169" width="4.5" style="527" customWidth="1"/>
    <col min="7170" max="7170" width="6.5" style="527" customWidth="1"/>
    <col min="7171" max="7171" width="36.1640625" style="527" customWidth="1"/>
    <col min="7172" max="7175" width="12.83203125" style="527" customWidth="1"/>
    <col min="7176" max="7176" width="5.33203125" style="527" customWidth="1"/>
    <col min="7177" max="7177" width="6.1640625" style="527" customWidth="1"/>
    <col min="7178" max="7178" width="7.83203125" style="527" customWidth="1"/>
    <col min="7179" max="7183" width="16.83203125" style="527" customWidth="1"/>
    <col min="7184" max="7184" width="5.1640625" style="527" customWidth="1"/>
    <col min="7185" max="7185" width="9.33203125" style="527" customWidth="1"/>
    <col min="7186" max="7424" width="0" style="527" hidden="1"/>
    <col min="7425" max="7425" width="4.5" style="527" customWidth="1"/>
    <col min="7426" max="7426" width="6.5" style="527" customWidth="1"/>
    <col min="7427" max="7427" width="36.1640625" style="527" customWidth="1"/>
    <col min="7428" max="7431" width="12.83203125" style="527" customWidth="1"/>
    <col min="7432" max="7432" width="5.33203125" style="527" customWidth="1"/>
    <col min="7433" max="7433" width="6.1640625" style="527" customWidth="1"/>
    <col min="7434" max="7434" width="7.83203125" style="527" customWidth="1"/>
    <col min="7435" max="7439" width="16.83203125" style="527" customWidth="1"/>
    <col min="7440" max="7440" width="5.1640625" style="527" customWidth="1"/>
    <col min="7441" max="7441" width="9.33203125" style="527" customWidth="1"/>
    <col min="7442" max="7680" width="0" style="527" hidden="1"/>
    <col min="7681" max="7681" width="4.5" style="527" customWidth="1"/>
    <col min="7682" max="7682" width="6.5" style="527" customWidth="1"/>
    <col min="7683" max="7683" width="36.1640625" style="527" customWidth="1"/>
    <col min="7684" max="7687" width="12.83203125" style="527" customWidth="1"/>
    <col min="7688" max="7688" width="5.33203125" style="527" customWidth="1"/>
    <col min="7689" max="7689" width="6.1640625" style="527" customWidth="1"/>
    <col min="7690" max="7690" width="7.83203125" style="527" customWidth="1"/>
    <col min="7691" max="7695" width="16.83203125" style="527" customWidth="1"/>
    <col min="7696" max="7696" width="5.1640625" style="527" customWidth="1"/>
    <col min="7697" max="7697" width="9.33203125" style="527" customWidth="1"/>
    <col min="7698" max="7936" width="0" style="527" hidden="1"/>
    <col min="7937" max="7937" width="4.5" style="527" customWidth="1"/>
    <col min="7938" max="7938" width="6.5" style="527" customWidth="1"/>
    <col min="7939" max="7939" width="36.1640625" style="527" customWidth="1"/>
    <col min="7940" max="7943" width="12.83203125" style="527" customWidth="1"/>
    <col min="7944" max="7944" width="5.33203125" style="527" customWidth="1"/>
    <col min="7945" max="7945" width="6.1640625" style="527" customWidth="1"/>
    <col min="7946" max="7946" width="7.83203125" style="527" customWidth="1"/>
    <col min="7947" max="7951" width="16.83203125" style="527" customWidth="1"/>
    <col min="7952" max="7952" width="5.1640625" style="527" customWidth="1"/>
    <col min="7953" max="7953" width="9.33203125" style="527" customWidth="1"/>
    <col min="7954" max="8192" width="0" style="527" hidden="1"/>
    <col min="8193" max="8193" width="4.5" style="527" customWidth="1"/>
    <col min="8194" max="8194" width="6.5" style="527" customWidth="1"/>
    <col min="8195" max="8195" width="36.1640625" style="527" customWidth="1"/>
    <col min="8196" max="8199" width="12.83203125" style="527" customWidth="1"/>
    <col min="8200" max="8200" width="5.33203125" style="527" customWidth="1"/>
    <col min="8201" max="8201" width="6.1640625" style="527" customWidth="1"/>
    <col min="8202" max="8202" width="7.83203125" style="527" customWidth="1"/>
    <col min="8203" max="8207" width="16.83203125" style="527" customWidth="1"/>
    <col min="8208" max="8208" width="5.1640625" style="527" customWidth="1"/>
    <col min="8209" max="8209" width="9.33203125" style="527" customWidth="1"/>
    <col min="8210" max="8448" width="0" style="527" hidden="1"/>
    <col min="8449" max="8449" width="4.5" style="527" customWidth="1"/>
    <col min="8450" max="8450" width="6.5" style="527" customWidth="1"/>
    <col min="8451" max="8451" width="36.1640625" style="527" customWidth="1"/>
    <col min="8452" max="8455" width="12.83203125" style="527" customWidth="1"/>
    <col min="8456" max="8456" width="5.33203125" style="527" customWidth="1"/>
    <col min="8457" max="8457" width="6.1640625" style="527" customWidth="1"/>
    <col min="8458" max="8458" width="7.83203125" style="527" customWidth="1"/>
    <col min="8459" max="8463" width="16.83203125" style="527" customWidth="1"/>
    <col min="8464" max="8464" width="5.1640625" style="527" customWidth="1"/>
    <col min="8465" max="8465" width="9.33203125" style="527" customWidth="1"/>
    <col min="8466" max="8704" width="0" style="527" hidden="1"/>
    <col min="8705" max="8705" width="4.5" style="527" customWidth="1"/>
    <col min="8706" max="8706" width="6.5" style="527" customWidth="1"/>
    <col min="8707" max="8707" width="36.1640625" style="527" customWidth="1"/>
    <col min="8708" max="8711" width="12.83203125" style="527" customWidth="1"/>
    <col min="8712" max="8712" width="5.33203125" style="527" customWidth="1"/>
    <col min="8713" max="8713" width="6.1640625" style="527" customWidth="1"/>
    <col min="8714" max="8714" width="7.83203125" style="527" customWidth="1"/>
    <col min="8715" max="8719" width="16.83203125" style="527" customWidth="1"/>
    <col min="8720" max="8720" width="5.1640625" style="527" customWidth="1"/>
    <col min="8721" max="8721" width="9.33203125" style="527" customWidth="1"/>
    <col min="8722" max="8960" width="0" style="527" hidden="1"/>
    <col min="8961" max="8961" width="4.5" style="527" customWidth="1"/>
    <col min="8962" max="8962" width="6.5" style="527" customWidth="1"/>
    <col min="8963" max="8963" width="36.1640625" style="527" customWidth="1"/>
    <col min="8964" max="8967" width="12.83203125" style="527" customWidth="1"/>
    <col min="8968" max="8968" width="5.33203125" style="527" customWidth="1"/>
    <col min="8969" max="8969" width="6.1640625" style="527" customWidth="1"/>
    <col min="8970" max="8970" width="7.83203125" style="527" customWidth="1"/>
    <col min="8971" max="8975" width="16.83203125" style="527" customWidth="1"/>
    <col min="8976" max="8976" width="5.1640625" style="527" customWidth="1"/>
    <col min="8977" max="8977" width="9.33203125" style="527" customWidth="1"/>
    <col min="8978" max="9216" width="0" style="527" hidden="1"/>
    <col min="9217" max="9217" width="4.5" style="527" customWidth="1"/>
    <col min="9218" max="9218" width="6.5" style="527" customWidth="1"/>
    <col min="9219" max="9219" width="36.1640625" style="527" customWidth="1"/>
    <col min="9220" max="9223" width="12.83203125" style="527" customWidth="1"/>
    <col min="9224" max="9224" width="5.33203125" style="527" customWidth="1"/>
    <col min="9225" max="9225" width="6.1640625" style="527" customWidth="1"/>
    <col min="9226" max="9226" width="7.83203125" style="527" customWidth="1"/>
    <col min="9227" max="9231" width="16.83203125" style="527" customWidth="1"/>
    <col min="9232" max="9232" width="5.1640625" style="527" customWidth="1"/>
    <col min="9233" max="9233" width="9.33203125" style="527" customWidth="1"/>
    <col min="9234" max="9472" width="0" style="527" hidden="1"/>
    <col min="9473" max="9473" width="4.5" style="527" customWidth="1"/>
    <col min="9474" max="9474" width="6.5" style="527" customWidth="1"/>
    <col min="9475" max="9475" width="36.1640625" style="527" customWidth="1"/>
    <col min="9476" max="9479" width="12.83203125" style="527" customWidth="1"/>
    <col min="9480" max="9480" width="5.33203125" style="527" customWidth="1"/>
    <col min="9481" max="9481" width="6.1640625" style="527" customWidth="1"/>
    <col min="9482" max="9482" width="7.83203125" style="527" customWidth="1"/>
    <col min="9483" max="9487" width="16.83203125" style="527" customWidth="1"/>
    <col min="9488" max="9488" width="5.1640625" style="527" customWidth="1"/>
    <col min="9489" max="9489" width="9.33203125" style="527" customWidth="1"/>
    <col min="9490" max="9728" width="0" style="527" hidden="1"/>
    <col min="9729" max="9729" width="4.5" style="527" customWidth="1"/>
    <col min="9730" max="9730" width="6.5" style="527" customWidth="1"/>
    <col min="9731" max="9731" width="36.1640625" style="527" customWidth="1"/>
    <col min="9732" max="9735" width="12.83203125" style="527" customWidth="1"/>
    <col min="9736" max="9736" width="5.33203125" style="527" customWidth="1"/>
    <col min="9737" max="9737" width="6.1640625" style="527" customWidth="1"/>
    <col min="9738" max="9738" width="7.83203125" style="527" customWidth="1"/>
    <col min="9739" max="9743" width="16.83203125" style="527" customWidth="1"/>
    <col min="9744" max="9744" width="5.1640625" style="527" customWidth="1"/>
    <col min="9745" max="9745" width="9.33203125" style="527" customWidth="1"/>
    <col min="9746" max="9984" width="0" style="527" hidden="1"/>
    <col min="9985" max="9985" width="4.5" style="527" customWidth="1"/>
    <col min="9986" max="9986" width="6.5" style="527" customWidth="1"/>
    <col min="9987" max="9987" width="36.1640625" style="527" customWidth="1"/>
    <col min="9988" max="9991" width="12.83203125" style="527" customWidth="1"/>
    <col min="9992" max="9992" width="5.33203125" style="527" customWidth="1"/>
    <col min="9993" max="9993" width="6.1640625" style="527" customWidth="1"/>
    <col min="9994" max="9994" width="7.83203125" style="527" customWidth="1"/>
    <col min="9995" max="9999" width="16.83203125" style="527" customWidth="1"/>
    <col min="10000" max="10000" width="5.1640625" style="527" customWidth="1"/>
    <col min="10001" max="10001" width="9.33203125" style="527" customWidth="1"/>
    <col min="10002" max="10240" width="0" style="527" hidden="1"/>
    <col min="10241" max="10241" width="4.5" style="527" customWidth="1"/>
    <col min="10242" max="10242" width="6.5" style="527" customWidth="1"/>
    <col min="10243" max="10243" width="36.1640625" style="527" customWidth="1"/>
    <col min="10244" max="10247" width="12.83203125" style="527" customWidth="1"/>
    <col min="10248" max="10248" width="5.33203125" style="527" customWidth="1"/>
    <col min="10249" max="10249" width="6.1640625" style="527" customWidth="1"/>
    <col min="10250" max="10250" width="7.83203125" style="527" customWidth="1"/>
    <col min="10251" max="10255" width="16.83203125" style="527" customWidth="1"/>
    <col min="10256" max="10256" width="5.1640625" style="527" customWidth="1"/>
    <col min="10257" max="10257" width="9.33203125" style="527" customWidth="1"/>
    <col min="10258" max="10496" width="0" style="527" hidden="1"/>
    <col min="10497" max="10497" width="4.5" style="527" customWidth="1"/>
    <col min="10498" max="10498" width="6.5" style="527" customWidth="1"/>
    <col min="10499" max="10499" width="36.1640625" style="527" customWidth="1"/>
    <col min="10500" max="10503" width="12.83203125" style="527" customWidth="1"/>
    <col min="10504" max="10504" width="5.33203125" style="527" customWidth="1"/>
    <col min="10505" max="10505" width="6.1640625" style="527" customWidth="1"/>
    <col min="10506" max="10506" width="7.83203125" style="527" customWidth="1"/>
    <col min="10507" max="10511" width="16.83203125" style="527" customWidth="1"/>
    <col min="10512" max="10512" width="5.1640625" style="527" customWidth="1"/>
    <col min="10513" max="10513" width="9.33203125" style="527" customWidth="1"/>
    <col min="10514" max="10752" width="0" style="527" hidden="1"/>
    <col min="10753" max="10753" width="4.5" style="527" customWidth="1"/>
    <col min="10754" max="10754" width="6.5" style="527" customWidth="1"/>
    <col min="10755" max="10755" width="36.1640625" style="527" customWidth="1"/>
    <col min="10756" max="10759" width="12.83203125" style="527" customWidth="1"/>
    <col min="10760" max="10760" width="5.33203125" style="527" customWidth="1"/>
    <col min="10761" max="10761" width="6.1640625" style="527" customWidth="1"/>
    <col min="10762" max="10762" width="7.83203125" style="527" customWidth="1"/>
    <col min="10763" max="10767" width="16.83203125" style="527" customWidth="1"/>
    <col min="10768" max="10768" width="5.1640625" style="527" customWidth="1"/>
    <col min="10769" max="10769" width="9.33203125" style="527" customWidth="1"/>
    <col min="10770" max="11008" width="0" style="527" hidden="1"/>
    <col min="11009" max="11009" width="4.5" style="527" customWidth="1"/>
    <col min="11010" max="11010" width="6.5" style="527" customWidth="1"/>
    <col min="11011" max="11011" width="36.1640625" style="527" customWidth="1"/>
    <col min="11012" max="11015" width="12.83203125" style="527" customWidth="1"/>
    <col min="11016" max="11016" width="5.33203125" style="527" customWidth="1"/>
    <col min="11017" max="11017" width="6.1640625" style="527" customWidth="1"/>
    <col min="11018" max="11018" width="7.83203125" style="527" customWidth="1"/>
    <col min="11019" max="11023" width="16.83203125" style="527" customWidth="1"/>
    <col min="11024" max="11024" width="5.1640625" style="527" customWidth="1"/>
    <col min="11025" max="11025" width="9.33203125" style="527" customWidth="1"/>
    <col min="11026" max="11264" width="0" style="527" hidden="1"/>
    <col min="11265" max="11265" width="4.5" style="527" customWidth="1"/>
    <col min="11266" max="11266" width="6.5" style="527" customWidth="1"/>
    <col min="11267" max="11267" width="36.1640625" style="527" customWidth="1"/>
    <col min="11268" max="11271" width="12.83203125" style="527" customWidth="1"/>
    <col min="11272" max="11272" width="5.33203125" style="527" customWidth="1"/>
    <col min="11273" max="11273" width="6.1640625" style="527" customWidth="1"/>
    <col min="11274" max="11274" width="7.83203125" style="527" customWidth="1"/>
    <col min="11275" max="11279" width="16.83203125" style="527" customWidth="1"/>
    <col min="11280" max="11280" width="5.1640625" style="527" customWidth="1"/>
    <col min="11281" max="11281" width="9.33203125" style="527" customWidth="1"/>
    <col min="11282" max="11520" width="0" style="527" hidden="1"/>
    <col min="11521" max="11521" width="4.5" style="527" customWidth="1"/>
    <col min="11522" max="11522" width="6.5" style="527" customWidth="1"/>
    <col min="11523" max="11523" width="36.1640625" style="527" customWidth="1"/>
    <col min="11524" max="11527" width="12.83203125" style="527" customWidth="1"/>
    <col min="11528" max="11528" width="5.33203125" style="527" customWidth="1"/>
    <col min="11529" max="11529" width="6.1640625" style="527" customWidth="1"/>
    <col min="11530" max="11530" width="7.83203125" style="527" customWidth="1"/>
    <col min="11531" max="11535" width="16.83203125" style="527" customWidth="1"/>
    <col min="11536" max="11536" width="5.1640625" style="527" customWidth="1"/>
    <col min="11537" max="11537" width="9.33203125" style="527" customWidth="1"/>
    <col min="11538" max="11776" width="0" style="527" hidden="1"/>
    <col min="11777" max="11777" width="4.5" style="527" customWidth="1"/>
    <col min="11778" max="11778" width="6.5" style="527" customWidth="1"/>
    <col min="11779" max="11779" width="36.1640625" style="527" customWidth="1"/>
    <col min="11780" max="11783" width="12.83203125" style="527" customWidth="1"/>
    <col min="11784" max="11784" width="5.33203125" style="527" customWidth="1"/>
    <col min="11785" max="11785" width="6.1640625" style="527" customWidth="1"/>
    <col min="11786" max="11786" width="7.83203125" style="527" customWidth="1"/>
    <col min="11787" max="11791" width="16.83203125" style="527" customWidth="1"/>
    <col min="11792" max="11792" width="5.1640625" style="527" customWidth="1"/>
    <col min="11793" max="11793" width="9.33203125" style="527" customWidth="1"/>
    <col min="11794" max="12032" width="0" style="527" hidden="1"/>
    <col min="12033" max="12033" width="4.5" style="527" customWidth="1"/>
    <col min="12034" max="12034" width="6.5" style="527" customWidth="1"/>
    <col min="12035" max="12035" width="36.1640625" style="527" customWidth="1"/>
    <col min="12036" max="12039" width="12.83203125" style="527" customWidth="1"/>
    <col min="12040" max="12040" width="5.33203125" style="527" customWidth="1"/>
    <col min="12041" max="12041" width="6.1640625" style="527" customWidth="1"/>
    <col min="12042" max="12042" width="7.83203125" style="527" customWidth="1"/>
    <col min="12043" max="12047" width="16.83203125" style="527" customWidth="1"/>
    <col min="12048" max="12048" width="5.1640625" style="527" customWidth="1"/>
    <col min="12049" max="12049" width="9.33203125" style="527" customWidth="1"/>
    <col min="12050" max="12288" width="0" style="527" hidden="1"/>
    <col min="12289" max="12289" width="4.5" style="527" customWidth="1"/>
    <col min="12290" max="12290" width="6.5" style="527" customWidth="1"/>
    <col min="12291" max="12291" width="36.1640625" style="527" customWidth="1"/>
    <col min="12292" max="12295" width="12.83203125" style="527" customWidth="1"/>
    <col min="12296" max="12296" width="5.33203125" style="527" customWidth="1"/>
    <col min="12297" max="12297" width="6.1640625" style="527" customWidth="1"/>
    <col min="12298" max="12298" width="7.83203125" style="527" customWidth="1"/>
    <col min="12299" max="12303" width="16.83203125" style="527" customWidth="1"/>
    <col min="12304" max="12304" width="5.1640625" style="527" customWidth="1"/>
    <col min="12305" max="12305" width="9.33203125" style="527" customWidth="1"/>
    <col min="12306" max="12544" width="0" style="527" hidden="1"/>
    <col min="12545" max="12545" width="4.5" style="527" customWidth="1"/>
    <col min="12546" max="12546" width="6.5" style="527" customWidth="1"/>
    <col min="12547" max="12547" width="36.1640625" style="527" customWidth="1"/>
    <col min="12548" max="12551" width="12.83203125" style="527" customWidth="1"/>
    <col min="12552" max="12552" width="5.33203125" style="527" customWidth="1"/>
    <col min="12553" max="12553" width="6.1640625" style="527" customWidth="1"/>
    <col min="12554" max="12554" width="7.83203125" style="527" customWidth="1"/>
    <col min="12555" max="12559" width="16.83203125" style="527" customWidth="1"/>
    <col min="12560" max="12560" width="5.1640625" style="527" customWidth="1"/>
    <col min="12561" max="12561" width="9.33203125" style="527" customWidth="1"/>
    <col min="12562" max="12800" width="0" style="527" hidden="1"/>
    <col min="12801" max="12801" width="4.5" style="527" customWidth="1"/>
    <col min="12802" max="12802" width="6.5" style="527" customWidth="1"/>
    <col min="12803" max="12803" width="36.1640625" style="527" customWidth="1"/>
    <col min="12804" max="12807" width="12.83203125" style="527" customWidth="1"/>
    <col min="12808" max="12808" width="5.33203125" style="527" customWidth="1"/>
    <col min="12809" max="12809" width="6.1640625" style="527" customWidth="1"/>
    <col min="12810" max="12810" width="7.83203125" style="527" customWidth="1"/>
    <col min="12811" max="12815" width="16.83203125" style="527" customWidth="1"/>
    <col min="12816" max="12816" width="5.1640625" style="527" customWidth="1"/>
    <col min="12817" max="12817" width="9.33203125" style="527" customWidth="1"/>
    <col min="12818" max="13056" width="0" style="527" hidden="1"/>
    <col min="13057" max="13057" width="4.5" style="527" customWidth="1"/>
    <col min="13058" max="13058" width="6.5" style="527" customWidth="1"/>
    <col min="13059" max="13059" width="36.1640625" style="527" customWidth="1"/>
    <col min="13060" max="13063" width="12.83203125" style="527" customWidth="1"/>
    <col min="13064" max="13064" width="5.33203125" style="527" customWidth="1"/>
    <col min="13065" max="13065" width="6.1640625" style="527" customWidth="1"/>
    <col min="13066" max="13066" width="7.83203125" style="527" customWidth="1"/>
    <col min="13067" max="13071" width="16.83203125" style="527" customWidth="1"/>
    <col min="13072" max="13072" width="5.1640625" style="527" customWidth="1"/>
    <col min="13073" max="13073" width="9.33203125" style="527" customWidth="1"/>
    <col min="13074" max="13312" width="0" style="527" hidden="1"/>
    <col min="13313" max="13313" width="4.5" style="527" customWidth="1"/>
    <col min="13314" max="13314" width="6.5" style="527" customWidth="1"/>
    <col min="13315" max="13315" width="36.1640625" style="527" customWidth="1"/>
    <col min="13316" max="13319" width="12.83203125" style="527" customWidth="1"/>
    <col min="13320" max="13320" width="5.33203125" style="527" customWidth="1"/>
    <col min="13321" max="13321" width="6.1640625" style="527" customWidth="1"/>
    <col min="13322" max="13322" width="7.83203125" style="527" customWidth="1"/>
    <col min="13323" max="13327" width="16.83203125" style="527" customWidth="1"/>
    <col min="13328" max="13328" width="5.1640625" style="527" customWidth="1"/>
    <col min="13329" max="13329" width="9.33203125" style="527" customWidth="1"/>
    <col min="13330" max="13568" width="0" style="527" hidden="1"/>
    <col min="13569" max="13569" width="4.5" style="527" customWidth="1"/>
    <col min="13570" max="13570" width="6.5" style="527" customWidth="1"/>
    <col min="13571" max="13571" width="36.1640625" style="527" customWidth="1"/>
    <col min="13572" max="13575" width="12.83203125" style="527" customWidth="1"/>
    <col min="13576" max="13576" width="5.33203125" style="527" customWidth="1"/>
    <col min="13577" max="13577" width="6.1640625" style="527" customWidth="1"/>
    <col min="13578" max="13578" width="7.83203125" style="527" customWidth="1"/>
    <col min="13579" max="13583" width="16.83203125" style="527" customWidth="1"/>
    <col min="13584" max="13584" width="5.1640625" style="527" customWidth="1"/>
    <col min="13585" max="13585" width="9.33203125" style="527" customWidth="1"/>
    <col min="13586" max="13824" width="0" style="527" hidden="1"/>
    <col min="13825" max="13825" width="4.5" style="527" customWidth="1"/>
    <col min="13826" max="13826" width="6.5" style="527" customWidth="1"/>
    <col min="13827" max="13827" width="36.1640625" style="527" customWidth="1"/>
    <col min="13828" max="13831" width="12.83203125" style="527" customWidth="1"/>
    <col min="13832" max="13832" width="5.33203125" style="527" customWidth="1"/>
    <col min="13833" max="13833" width="6.1640625" style="527" customWidth="1"/>
    <col min="13834" max="13834" width="7.83203125" style="527" customWidth="1"/>
    <col min="13835" max="13839" width="16.83203125" style="527" customWidth="1"/>
    <col min="13840" max="13840" width="5.1640625" style="527" customWidth="1"/>
    <col min="13841" max="13841" width="9.33203125" style="527" customWidth="1"/>
    <col min="13842" max="14080" width="0" style="527" hidden="1"/>
    <col min="14081" max="14081" width="4.5" style="527" customWidth="1"/>
    <col min="14082" max="14082" width="6.5" style="527" customWidth="1"/>
    <col min="14083" max="14083" width="36.1640625" style="527" customWidth="1"/>
    <col min="14084" max="14087" width="12.83203125" style="527" customWidth="1"/>
    <col min="14088" max="14088" width="5.33203125" style="527" customWidth="1"/>
    <col min="14089" max="14089" width="6.1640625" style="527" customWidth="1"/>
    <col min="14090" max="14090" width="7.83203125" style="527" customWidth="1"/>
    <col min="14091" max="14095" width="16.83203125" style="527" customWidth="1"/>
    <col min="14096" max="14096" width="5.1640625" style="527" customWidth="1"/>
    <col min="14097" max="14097" width="9.33203125" style="527" customWidth="1"/>
    <col min="14098" max="14336" width="0" style="527" hidden="1"/>
    <col min="14337" max="14337" width="4.5" style="527" customWidth="1"/>
    <col min="14338" max="14338" width="6.5" style="527" customWidth="1"/>
    <col min="14339" max="14339" width="36.1640625" style="527" customWidth="1"/>
    <col min="14340" max="14343" width="12.83203125" style="527" customWidth="1"/>
    <col min="14344" max="14344" width="5.33203125" style="527" customWidth="1"/>
    <col min="14345" max="14345" width="6.1640625" style="527" customWidth="1"/>
    <col min="14346" max="14346" width="7.83203125" style="527" customWidth="1"/>
    <col min="14347" max="14351" width="16.83203125" style="527" customWidth="1"/>
    <col min="14352" max="14352" width="5.1640625" style="527" customWidth="1"/>
    <col min="14353" max="14353" width="9.33203125" style="527" customWidth="1"/>
    <col min="14354" max="14592" width="0" style="527" hidden="1"/>
    <col min="14593" max="14593" width="4.5" style="527" customWidth="1"/>
    <col min="14594" max="14594" width="6.5" style="527" customWidth="1"/>
    <col min="14595" max="14595" width="36.1640625" style="527" customWidth="1"/>
    <col min="14596" max="14599" width="12.83203125" style="527" customWidth="1"/>
    <col min="14600" max="14600" width="5.33203125" style="527" customWidth="1"/>
    <col min="14601" max="14601" width="6.1640625" style="527" customWidth="1"/>
    <col min="14602" max="14602" width="7.83203125" style="527" customWidth="1"/>
    <col min="14603" max="14607" width="16.83203125" style="527" customWidth="1"/>
    <col min="14608" max="14608" width="5.1640625" style="527" customWidth="1"/>
    <col min="14609" max="14609" width="9.33203125" style="527" customWidth="1"/>
    <col min="14610" max="14848" width="0" style="527" hidden="1"/>
    <col min="14849" max="14849" width="4.5" style="527" customWidth="1"/>
    <col min="14850" max="14850" width="6.5" style="527" customWidth="1"/>
    <col min="14851" max="14851" width="36.1640625" style="527" customWidth="1"/>
    <col min="14852" max="14855" width="12.83203125" style="527" customWidth="1"/>
    <col min="14856" max="14856" width="5.33203125" style="527" customWidth="1"/>
    <col min="14857" max="14857" width="6.1640625" style="527" customWidth="1"/>
    <col min="14858" max="14858" width="7.83203125" style="527" customWidth="1"/>
    <col min="14859" max="14863" width="16.83203125" style="527" customWidth="1"/>
    <col min="14864" max="14864" width="5.1640625" style="527" customWidth="1"/>
    <col min="14865" max="14865" width="9.33203125" style="527" customWidth="1"/>
    <col min="14866" max="15104" width="0" style="527" hidden="1"/>
    <col min="15105" max="15105" width="4.5" style="527" customWidth="1"/>
    <col min="15106" max="15106" width="6.5" style="527" customWidth="1"/>
    <col min="15107" max="15107" width="36.1640625" style="527" customWidth="1"/>
    <col min="15108" max="15111" width="12.83203125" style="527" customWidth="1"/>
    <col min="15112" max="15112" width="5.33203125" style="527" customWidth="1"/>
    <col min="15113" max="15113" width="6.1640625" style="527" customWidth="1"/>
    <col min="15114" max="15114" width="7.83203125" style="527" customWidth="1"/>
    <col min="15115" max="15119" width="16.83203125" style="527" customWidth="1"/>
    <col min="15120" max="15120" width="5.1640625" style="527" customWidth="1"/>
    <col min="15121" max="15121" width="9.33203125" style="527" customWidth="1"/>
    <col min="15122" max="15360" width="0" style="527" hidden="1"/>
    <col min="15361" max="15361" width="4.5" style="527" customWidth="1"/>
    <col min="15362" max="15362" width="6.5" style="527" customWidth="1"/>
    <col min="15363" max="15363" width="36.1640625" style="527" customWidth="1"/>
    <col min="15364" max="15367" width="12.83203125" style="527" customWidth="1"/>
    <col min="15368" max="15368" width="5.33203125" style="527" customWidth="1"/>
    <col min="15369" max="15369" width="6.1640625" style="527" customWidth="1"/>
    <col min="15370" max="15370" width="7.83203125" style="527" customWidth="1"/>
    <col min="15371" max="15375" width="16.83203125" style="527" customWidth="1"/>
    <col min="15376" max="15376" width="5.1640625" style="527" customWidth="1"/>
    <col min="15377" max="15377" width="9.33203125" style="527" customWidth="1"/>
    <col min="15378" max="15616" width="0" style="527" hidden="1"/>
    <col min="15617" max="15617" width="4.5" style="527" customWidth="1"/>
    <col min="15618" max="15618" width="6.5" style="527" customWidth="1"/>
    <col min="15619" max="15619" width="36.1640625" style="527" customWidth="1"/>
    <col min="15620" max="15623" width="12.83203125" style="527" customWidth="1"/>
    <col min="15624" max="15624" width="5.33203125" style="527" customWidth="1"/>
    <col min="15625" max="15625" width="6.1640625" style="527" customWidth="1"/>
    <col min="15626" max="15626" width="7.83203125" style="527" customWidth="1"/>
    <col min="15627" max="15631" width="16.83203125" style="527" customWidth="1"/>
    <col min="15632" max="15632" width="5.1640625" style="527" customWidth="1"/>
    <col min="15633" max="15633" width="9.33203125" style="527" customWidth="1"/>
    <col min="15634" max="15872" width="0" style="527" hidden="1"/>
    <col min="15873" max="15873" width="4.5" style="527" customWidth="1"/>
    <col min="15874" max="15874" width="6.5" style="527" customWidth="1"/>
    <col min="15875" max="15875" width="36.1640625" style="527" customWidth="1"/>
    <col min="15876" max="15879" width="12.83203125" style="527" customWidth="1"/>
    <col min="15880" max="15880" width="5.33203125" style="527" customWidth="1"/>
    <col min="15881" max="15881" width="6.1640625" style="527" customWidth="1"/>
    <col min="15882" max="15882" width="7.83203125" style="527" customWidth="1"/>
    <col min="15883" max="15887" width="16.83203125" style="527" customWidth="1"/>
    <col min="15888" max="15888" width="5.1640625" style="527" customWidth="1"/>
    <col min="15889" max="15889" width="9.33203125" style="527" customWidth="1"/>
    <col min="15890" max="16128" width="0" style="527" hidden="1"/>
    <col min="16129" max="16129" width="4.5" style="527" customWidth="1"/>
    <col min="16130" max="16130" width="6.5" style="527" customWidth="1"/>
    <col min="16131" max="16131" width="36.1640625" style="527" customWidth="1"/>
    <col min="16132" max="16135" width="12.83203125" style="527" customWidth="1"/>
    <col min="16136" max="16136" width="5.33203125" style="527" customWidth="1"/>
    <col min="16137" max="16137" width="6.1640625" style="527" customWidth="1"/>
    <col min="16138" max="16138" width="7.83203125" style="527" customWidth="1"/>
    <col min="16139" max="16143" width="16.83203125" style="527" customWidth="1"/>
    <col min="16144" max="16144" width="5.1640625" style="527" customWidth="1"/>
    <col min="16145" max="16145" width="9.33203125" style="527" customWidth="1"/>
    <col min="16146" max="16384" width="0" style="527" hidden="1"/>
  </cols>
  <sheetData>
    <row r="1" spans="1:17" ht="12" customHeight="1">
      <c r="A1" s="592">
        <v>56</v>
      </c>
      <c r="B1" s="524"/>
      <c r="C1" s="525"/>
      <c r="D1" s="1521"/>
      <c r="E1" s="526"/>
      <c r="H1" s="233" t="s">
        <v>2177</v>
      </c>
      <c r="I1" s="592" t="s">
        <v>2177</v>
      </c>
      <c r="J1" s="525"/>
      <c r="K1" s="525"/>
      <c r="L1" s="533"/>
      <c r="N1" s="525"/>
      <c r="O1" s="525"/>
      <c r="P1" s="233">
        <v>57</v>
      </c>
    </row>
    <row r="2" spans="1:17" ht="12" customHeight="1">
      <c r="A2" s="1522" t="s">
        <v>2221</v>
      </c>
      <c r="B2" s="595"/>
      <c r="C2" s="595"/>
      <c r="D2" s="1301"/>
      <c r="E2" s="595"/>
      <c r="F2" s="595"/>
      <c r="G2" s="595"/>
      <c r="H2" s="1523"/>
      <c r="I2" s="1522" t="s">
        <v>2222</v>
      </c>
      <c r="J2" s="595"/>
      <c r="K2" s="595"/>
      <c r="L2" s="595"/>
      <c r="M2" s="595"/>
      <c r="N2" s="595"/>
      <c r="O2" s="595"/>
      <c r="P2" s="1523"/>
    </row>
    <row r="3" spans="1:17" ht="12" customHeight="1">
      <c r="A3" s="1524" t="s">
        <v>710</v>
      </c>
      <c r="B3" s="1525"/>
      <c r="C3" s="1525"/>
      <c r="D3" s="1526"/>
      <c r="E3" s="1525"/>
      <c r="F3" s="1525"/>
      <c r="G3" s="1525"/>
      <c r="H3" s="1527"/>
      <c r="I3" s="1528"/>
      <c r="J3" s="547"/>
      <c r="K3" s="547"/>
      <c r="L3" s="547"/>
      <c r="M3" s="547"/>
      <c r="N3" s="547"/>
      <c r="O3" s="547"/>
      <c r="P3" s="1529"/>
    </row>
    <row r="4" spans="1:17" ht="12" customHeight="1">
      <c r="A4" s="610"/>
      <c r="B4" s="550"/>
      <c r="C4" s="550"/>
      <c r="D4" s="1312"/>
      <c r="E4" s="1530" t="s">
        <v>1221</v>
      </c>
      <c r="F4" s="1531"/>
      <c r="G4" s="550" t="s">
        <v>1500</v>
      </c>
      <c r="H4" s="611"/>
      <c r="I4" s="610"/>
      <c r="J4" s="549"/>
      <c r="K4" s="549"/>
      <c r="L4" s="1530" t="s">
        <v>2223</v>
      </c>
      <c r="M4" s="1531"/>
      <c r="N4" s="1530" t="s">
        <v>2224</v>
      </c>
      <c r="O4" s="1531"/>
      <c r="P4" s="609"/>
    </row>
    <row r="5" spans="1:17" ht="12" customHeight="1">
      <c r="A5" s="610" t="s">
        <v>639</v>
      </c>
      <c r="B5" s="550" t="s">
        <v>784</v>
      </c>
      <c r="C5" s="550" t="s">
        <v>2225</v>
      </c>
      <c r="D5" s="1312" t="s">
        <v>2226</v>
      </c>
      <c r="E5" s="550" t="s">
        <v>2227</v>
      </c>
      <c r="F5" s="550" t="s">
        <v>2228</v>
      </c>
      <c r="G5" s="550" t="s">
        <v>2229</v>
      </c>
      <c r="H5" s="611" t="s">
        <v>639</v>
      </c>
      <c r="I5" s="610" t="s">
        <v>639</v>
      </c>
      <c r="J5" s="550" t="s">
        <v>784</v>
      </c>
      <c r="K5" s="550" t="s">
        <v>2230</v>
      </c>
      <c r="L5" s="550" t="s">
        <v>2227</v>
      </c>
      <c r="M5" s="550" t="s">
        <v>2228</v>
      </c>
      <c r="N5" s="550" t="s">
        <v>2227</v>
      </c>
      <c r="O5" s="550" t="s">
        <v>2228</v>
      </c>
      <c r="P5" s="611" t="s">
        <v>639</v>
      </c>
    </row>
    <row r="6" spans="1:17" ht="12" customHeight="1">
      <c r="A6" s="1532" t="s">
        <v>642</v>
      </c>
      <c r="B6" s="550" t="s">
        <v>788</v>
      </c>
      <c r="C6" s="550"/>
      <c r="D6" s="1312" t="s">
        <v>2231</v>
      </c>
      <c r="E6" s="550"/>
      <c r="F6" s="550" t="s">
        <v>2232</v>
      </c>
      <c r="G6" s="550" t="s">
        <v>1505</v>
      </c>
      <c r="H6" s="1532" t="s">
        <v>642</v>
      </c>
      <c r="I6" s="1532" t="s">
        <v>642</v>
      </c>
      <c r="J6" s="550" t="s">
        <v>788</v>
      </c>
      <c r="K6" s="550" t="s">
        <v>2126</v>
      </c>
      <c r="L6" s="550"/>
      <c r="M6" s="550" t="s">
        <v>2232</v>
      </c>
      <c r="N6" s="550"/>
      <c r="O6" s="550" t="s">
        <v>2232</v>
      </c>
      <c r="P6" s="1532" t="s">
        <v>642</v>
      </c>
    </row>
    <row r="7" spans="1:17" ht="12" customHeight="1" thickBot="1">
      <c r="A7" s="1533"/>
      <c r="B7" s="552"/>
      <c r="C7" s="552" t="s">
        <v>651</v>
      </c>
      <c r="D7" s="1312" t="s">
        <v>652</v>
      </c>
      <c r="E7" s="550" t="s">
        <v>653</v>
      </c>
      <c r="F7" s="550" t="s">
        <v>654</v>
      </c>
      <c r="G7" s="550" t="s">
        <v>655</v>
      </c>
      <c r="H7" s="1534"/>
      <c r="I7" s="1533"/>
      <c r="J7" s="552"/>
      <c r="K7" s="550" t="s">
        <v>656</v>
      </c>
      <c r="L7" s="550" t="s">
        <v>1087</v>
      </c>
      <c r="M7" s="550" t="s">
        <v>1088</v>
      </c>
      <c r="N7" s="550" t="s">
        <v>1362</v>
      </c>
      <c r="O7" s="550" t="s">
        <v>1363</v>
      </c>
      <c r="P7" s="1534"/>
    </row>
    <row r="8" spans="1:17" ht="12" customHeight="1">
      <c r="A8" s="610"/>
      <c r="B8" s="551"/>
      <c r="C8" s="542" t="s">
        <v>2024</v>
      </c>
      <c r="D8" s="1325"/>
      <c r="E8" s="1535"/>
      <c r="F8" s="1535"/>
      <c r="G8" s="556"/>
      <c r="H8" s="651"/>
      <c r="I8" s="1536"/>
      <c r="J8" s="542"/>
      <c r="K8" s="1537"/>
      <c r="L8" s="1535"/>
      <c r="M8" s="1535"/>
      <c r="N8" s="1535"/>
      <c r="O8" s="556"/>
      <c r="P8" s="651"/>
    </row>
    <row r="9" spans="1:17" ht="12" customHeight="1">
      <c r="A9" s="1533">
        <v>1</v>
      </c>
      <c r="B9" s="1538"/>
      <c r="C9" s="1539" t="s">
        <v>2233</v>
      </c>
      <c r="D9" s="1540"/>
      <c r="E9" s="1541">
        <v>0</v>
      </c>
      <c r="F9" s="1541"/>
      <c r="G9" s="1542"/>
      <c r="H9" s="1543">
        <v>1</v>
      </c>
      <c r="I9" s="1533">
        <v>1</v>
      </c>
      <c r="J9" s="1539"/>
      <c r="K9" s="1544"/>
      <c r="L9" s="1541">
        <v>0</v>
      </c>
      <c r="M9" s="1541"/>
      <c r="N9" s="1541">
        <v>0</v>
      </c>
      <c r="O9" s="565"/>
      <c r="P9" s="1543">
        <v>1</v>
      </c>
    </row>
    <row r="10" spans="1:17" ht="12" customHeight="1">
      <c r="A10" s="1533">
        <v>2</v>
      </c>
      <c r="B10" s="1538"/>
      <c r="C10" s="1539" t="s">
        <v>2234</v>
      </c>
      <c r="D10" s="1540">
        <v>738601</v>
      </c>
      <c r="E10" s="1545">
        <v>464285</v>
      </c>
      <c r="F10" s="1545">
        <v>39079</v>
      </c>
      <c r="G10" s="1443">
        <v>-16645</v>
      </c>
      <c r="H10" s="1543">
        <v>2</v>
      </c>
      <c r="I10" s="1533">
        <v>2</v>
      </c>
      <c r="J10" s="1539"/>
      <c r="K10" s="1540">
        <v>274139</v>
      </c>
      <c r="L10" s="1541">
        <v>7264621</v>
      </c>
      <c r="M10" s="1541">
        <v>598172</v>
      </c>
      <c r="N10" s="1541">
        <v>2202698</v>
      </c>
      <c r="O10" s="565">
        <v>233152</v>
      </c>
      <c r="P10" s="1543">
        <v>2</v>
      </c>
    </row>
    <row r="11" spans="1:17" ht="12" customHeight="1">
      <c r="A11" s="1533">
        <v>3</v>
      </c>
      <c r="B11" s="1538"/>
      <c r="C11" s="1539" t="s">
        <v>2235</v>
      </c>
      <c r="D11" s="1540"/>
      <c r="E11" s="1545"/>
      <c r="F11" s="1545"/>
      <c r="G11" s="1542"/>
      <c r="H11" s="1543">
        <v>3</v>
      </c>
      <c r="I11" s="1533">
        <v>3</v>
      </c>
      <c r="J11" s="1539"/>
      <c r="K11" s="1540"/>
      <c r="L11" s="1541"/>
      <c r="M11" s="1541"/>
      <c r="N11" s="1541"/>
      <c r="O11" s="565"/>
      <c r="P11" s="1543">
        <v>3</v>
      </c>
      <c r="Q11" s="585"/>
    </row>
    <row r="12" spans="1:17" ht="12" customHeight="1">
      <c r="A12" s="1533">
        <v>4</v>
      </c>
      <c r="B12" s="1538"/>
      <c r="C12" s="1539" t="s">
        <v>2236</v>
      </c>
      <c r="D12" s="1540"/>
      <c r="E12" s="1545"/>
      <c r="F12" s="1545"/>
      <c r="G12" s="1542"/>
      <c r="H12" s="1543">
        <v>4</v>
      </c>
      <c r="I12" s="1533">
        <v>4</v>
      </c>
      <c r="J12" s="1539"/>
      <c r="K12" s="1540"/>
      <c r="L12" s="1541"/>
      <c r="M12" s="1541"/>
      <c r="N12" s="1541"/>
      <c r="O12" s="565"/>
      <c r="P12" s="1543">
        <v>4</v>
      </c>
    </row>
    <row r="13" spans="1:17" ht="12" customHeight="1">
      <c r="A13" s="1533">
        <v>5</v>
      </c>
      <c r="B13" s="552" t="s">
        <v>939</v>
      </c>
      <c r="C13" s="1539" t="s">
        <v>2237</v>
      </c>
      <c r="D13" s="1540">
        <f>SUM(D9:D12)</f>
        <v>738601</v>
      </c>
      <c r="E13" s="1545">
        <f>SUM(E9:E12)</f>
        <v>464285</v>
      </c>
      <c r="F13" s="1545">
        <f>SUM(F9:F12)</f>
        <v>39079</v>
      </c>
      <c r="G13" s="1443">
        <f>SUM(G9:G12)</f>
        <v>-16645</v>
      </c>
      <c r="H13" s="1543">
        <v>5</v>
      </c>
      <c r="I13" s="1533">
        <v>5</v>
      </c>
      <c r="J13" s="545" t="s">
        <v>939</v>
      </c>
      <c r="K13" s="1540">
        <f>SUM(K10:K12)</f>
        <v>274139</v>
      </c>
      <c r="L13" s="1541">
        <f>SUM(L9:L12)</f>
        <v>7264621</v>
      </c>
      <c r="M13" s="1541">
        <f>SUM(M9:M12)</f>
        <v>598172</v>
      </c>
      <c r="N13" s="1541">
        <f>SUM(N9:N12)</f>
        <v>2202698</v>
      </c>
      <c r="O13" s="565">
        <f>SUM(O9:O12)</f>
        <v>233152</v>
      </c>
      <c r="P13" s="1543">
        <v>5</v>
      </c>
      <c r="Q13" s="585"/>
    </row>
    <row r="14" spans="1:17" ht="12" customHeight="1">
      <c r="A14" s="610"/>
      <c r="B14" s="551"/>
      <c r="C14" s="542" t="s">
        <v>2238</v>
      </c>
      <c r="D14" s="1546"/>
      <c r="E14" s="1547"/>
      <c r="F14" s="1547"/>
      <c r="G14" s="559"/>
      <c r="H14" s="1548"/>
      <c r="I14" s="610"/>
      <c r="J14" s="542"/>
      <c r="K14" s="1546"/>
      <c r="L14" s="1547"/>
      <c r="M14" s="1547"/>
      <c r="N14" s="1547"/>
      <c r="O14" s="574"/>
      <c r="P14" s="1548"/>
    </row>
    <row r="15" spans="1:17" ht="12" customHeight="1">
      <c r="A15" s="1533">
        <v>6</v>
      </c>
      <c r="B15" s="1538"/>
      <c r="C15" s="1539" t="s">
        <v>2239</v>
      </c>
      <c r="D15" s="1549">
        <v>0</v>
      </c>
      <c r="E15" s="1541">
        <v>1</v>
      </c>
      <c r="F15" s="1541"/>
      <c r="G15" s="3247">
        <v>-264</v>
      </c>
      <c r="H15" s="1543">
        <v>6</v>
      </c>
      <c r="I15" s="1533">
        <v>6</v>
      </c>
      <c r="J15" s="1539"/>
      <c r="K15" s="1549"/>
      <c r="L15" s="1541">
        <v>37</v>
      </c>
      <c r="M15" s="1541"/>
      <c r="N15" s="1541">
        <v>-44</v>
      </c>
      <c r="O15" s="565"/>
      <c r="P15" s="1543">
        <v>6</v>
      </c>
    </row>
    <row r="16" spans="1:17" ht="12" customHeight="1">
      <c r="A16" s="1533">
        <v>7</v>
      </c>
      <c r="B16" s="1538"/>
      <c r="C16" s="1539" t="s">
        <v>2240</v>
      </c>
      <c r="D16" s="1540">
        <v>1777</v>
      </c>
      <c r="E16" s="1545">
        <v>0</v>
      </c>
      <c r="F16" s="1545"/>
      <c r="G16" s="3247">
        <v>190</v>
      </c>
      <c r="H16" s="1543">
        <v>7</v>
      </c>
      <c r="I16" s="1533">
        <v>7</v>
      </c>
      <c r="J16" s="1539"/>
      <c r="K16" s="1540"/>
      <c r="L16" s="1541">
        <v>36</v>
      </c>
      <c r="M16" s="1541"/>
      <c r="N16" s="1541">
        <v>24</v>
      </c>
      <c r="O16" s="565"/>
      <c r="P16" s="1543">
        <v>7</v>
      </c>
    </row>
    <row r="17" spans="1:17" ht="12" customHeight="1">
      <c r="A17" s="1533">
        <v>8</v>
      </c>
      <c r="B17" s="1538"/>
      <c r="C17" s="1539" t="s">
        <v>2153</v>
      </c>
      <c r="D17" s="1540">
        <v>25119</v>
      </c>
      <c r="E17" s="1545">
        <v>5449</v>
      </c>
      <c r="F17" s="1545"/>
      <c r="G17" s="3247">
        <v>1395</v>
      </c>
      <c r="H17" s="1543">
        <v>8</v>
      </c>
      <c r="I17" s="1533">
        <v>8</v>
      </c>
      <c r="J17" s="1539"/>
      <c r="K17" s="1540">
        <v>9320</v>
      </c>
      <c r="L17" s="1541">
        <v>117850</v>
      </c>
      <c r="M17" s="1541"/>
      <c r="N17" s="1541">
        <v>14264</v>
      </c>
      <c r="O17" s="565"/>
      <c r="P17" s="1543">
        <v>8</v>
      </c>
      <c r="Q17" s="585"/>
    </row>
    <row r="18" spans="1:17" ht="12" customHeight="1">
      <c r="A18" s="1533">
        <v>9</v>
      </c>
      <c r="B18" s="1538"/>
      <c r="C18" s="1539" t="s">
        <v>2154</v>
      </c>
      <c r="D18" s="1540">
        <v>54361</v>
      </c>
      <c r="E18" s="1545">
        <v>2855</v>
      </c>
      <c r="F18" s="1545"/>
      <c r="G18" s="3247">
        <v>-283</v>
      </c>
      <c r="H18" s="1543">
        <v>9</v>
      </c>
      <c r="I18" s="1533">
        <v>9</v>
      </c>
      <c r="J18" s="1539"/>
      <c r="K18" s="1540">
        <v>0</v>
      </c>
      <c r="L18" s="1541">
        <v>109017</v>
      </c>
      <c r="M18" s="1541"/>
      <c r="N18" s="1541">
        <v>23779</v>
      </c>
      <c r="O18" s="565"/>
      <c r="P18" s="1543">
        <v>9</v>
      </c>
      <c r="Q18" s="585"/>
    </row>
    <row r="19" spans="1:17" ht="12" customHeight="1">
      <c r="A19" s="1533">
        <v>10</v>
      </c>
      <c r="B19" s="1538"/>
      <c r="C19" s="1539" t="s">
        <v>2155</v>
      </c>
      <c r="D19" s="1540">
        <v>16017</v>
      </c>
      <c r="E19" s="1545">
        <v>3390</v>
      </c>
      <c r="F19" s="1545"/>
      <c r="G19" s="3247">
        <v>-927</v>
      </c>
      <c r="H19" s="1543">
        <v>10</v>
      </c>
      <c r="I19" s="1533">
        <v>10</v>
      </c>
      <c r="J19" s="1539"/>
      <c r="K19" s="1540">
        <v>34951</v>
      </c>
      <c r="L19" s="1541">
        <v>84868</v>
      </c>
      <c r="M19" s="1541"/>
      <c r="N19" s="1541">
        <v>34910</v>
      </c>
      <c r="O19" s="565"/>
      <c r="P19" s="1543">
        <v>10</v>
      </c>
      <c r="Q19" s="585"/>
    </row>
    <row r="20" spans="1:17" ht="12" customHeight="1">
      <c r="A20" s="1533">
        <v>11</v>
      </c>
      <c r="B20" s="1538"/>
      <c r="C20" s="1539" t="s">
        <v>2241</v>
      </c>
      <c r="D20" s="1540">
        <v>85127</v>
      </c>
      <c r="E20" s="1545">
        <v>14880</v>
      </c>
      <c r="F20" s="1545">
        <v>3284</v>
      </c>
      <c r="G20" s="3247">
        <v>-237</v>
      </c>
      <c r="H20" s="1543">
        <v>11</v>
      </c>
      <c r="I20" s="1533">
        <v>11</v>
      </c>
      <c r="J20" s="1539"/>
      <c r="K20" s="1540">
        <v>79656</v>
      </c>
      <c r="L20" s="1541">
        <v>528538</v>
      </c>
      <c r="M20" s="1541">
        <v>136533</v>
      </c>
      <c r="N20" s="1541">
        <v>94661</v>
      </c>
      <c r="O20" s="565">
        <v>20543</v>
      </c>
      <c r="P20" s="1543">
        <v>11</v>
      </c>
      <c r="Q20" s="585"/>
    </row>
    <row r="21" spans="1:17" ht="12" customHeight="1">
      <c r="A21" s="1533">
        <v>12</v>
      </c>
      <c r="B21" s="1538"/>
      <c r="C21" s="1539" t="s">
        <v>2242</v>
      </c>
      <c r="D21" s="1540">
        <v>7010</v>
      </c>
      <c r="E21" s="1545">
        <v>3162</v>
      </c>
      <c r="F21" s="1545"/>
      <c r="G21" s="3247">
        <v>-673</v>
      </c>
      <c r="H21" s="1543">
        <v>12</v>
      </c>
      <c r="I21" s="1533">
        <v>12</v>
      </c>
      <c r="J21" s="1539"/>
      <c r="K21" s="1540">
        <v>0</v>
      </c>
      <c r="L21" s="1541">
        <v>90778</v>
      </c>
      <c r="M21" s="1541"/>
      <c r="N21" s="1541">
        <v>37535</v>
      </c>
      <c r="O21" s="565"/>
      <c r="P21" s="1543">
        <v>12</v>
      </c>
      <c r="Q21" s="585"/>
    </row>
    <row r="22" spans="1:17" ht="12" customHeight="1">
      <c r="A22" s="1533">
        <v>13</v>
      </c>
      <c r="B22" s="1538"/>
      <c r="C22" s="1539" t="s">
        <v>2243</v>
      </c>
      <c r="D22" s="1540">
        <v>28480</v>
      </c>
      <c r="E22" s="1545">
        <v>2571</v>
      </c>
      <c r="F22" s="1545">
        <v>207</v>
      </c>
      <c r="G22" s="3247">
        <v>-35</v>
      </c>
      <c r="H22" s="1543">
        <v>13</v>
      </c>
      <c r="I22" s="1533">
        <v>13</v>
      </c>
      <c r="J22" s="1539"/>
      <c r="K22" s="1540">
        <v>27481</v>
      </c>
      <c r="L22" s="1541">
        <v>102734</v>
      </c>
      <c r="M22" s="1541">
        <v>9309</v>
      </c>
      <c r="N22" s="1541">
        <v>14975</v>
      </c>
      <c r="O22" s="565">
        <v>1503</v>
      </c>
      <c r="P22" s="1543">
        <v>13</v>
      </c>
      <c r="Q22" s="585"/>
    </row>
    <row r="23" spans="1:17" ht="12" customHeight="1">
      <c r="A23" s="1533">
        <v>14</v>
      </c>
      <c r="B23" s="1538"/>
      <c r="C23" s="1539" t="s">
        <v>2159</v>
      </c>
      <c r="D23" s="1540">
        <v>2918</v>
      </c>
      <c r="E23" s="1545">
        <v>7</v>
      </c>
      <c r="F23" s="1545"/>
      <c r="G23" s="3247">
        <v>1192</v>
      </c>
      <c r="H23" s="1543">
        <v>14</v>
      </c>
      <c r="I23" s="1533">
        <v>14</v>
      </c>
      <c r="J23" s="1539"/>
      <c r="K23" s="1540">
        <v>0</v>
      </c>
      <c r="L23" s="1541">
        <v>0</v>
      </c>
      <c r="M23" s="1541"/>
      <c r="N23" s="1541">
        <v>0</v>
      </c>
      <c r="O23" s="565"/>
      <c r="P23" s="1543">
        <v>14</v>
      </c>
      <c r="Q23" s="585"/>
    </row>
    <row r="24" spans="1:17" ht="12" customHeight="1">
      <c r="A24" s="1533">
        <v>15</v>
      </c>
      <c r="B24" s="1538"/>
      <c r="C24" s="1539" t="s">
        <v>2160</v>
      </c>
      <c r="D24" s="1540">
        <v>1935</v>
      </c>
      <c r="E24" s="1545">
        <v>3137</v>
      </c>
      <c r="F24" s="1545"/>
      <c r="G24" s="1550">
        <v>0</v>
      </c>
      <c r="H24" s="1543">
        <v>15</v>
      </c>
      <c r="I24" s="1533">
        <v>15</v>
      </c>
      <c r="J24" s="1539"/>
      <c r="K24" s="1540">
        <f>8219+1</f>
        <v>8220</v>
      </c>
      <c r="L24" s="1541">
        <v>64750</v>
      </c>
      <c r="M24" s="1541"/>
      <c r="N24" s="1541">
        <v>16931</v>
      </c>
      <c r="O24" s="565"/>
      <c r="P24" s="1543">
        <v>15</v>
      </c>
      <c r="Q24" s="585"/>
    </row>
    <row r="25" spans="1:17" ht="12" customHeight="1">
      <c r="A25" s="1533">
        <v>16</v>
      </c>
      <c r="B25" s="1538"/>
      <c r="C25" s="1539" t="s">
        <v>2161</v>
      </c>
      <c r="D25" s="1540">
        <v>18364</v>
      </c>
      <c r="E25" s="1545">
        <v>7095</v>
      </c>
      <c r="F25" s="1545">
        <v>3045</v>
      </c>
      <c r="G25" s="3247">
        <v>-47</v>
      </c>
      <c r="H25" s="1543">
        <v>16</v>
      </c>
      <c r="I25" s="1533">
        <v>16</v>
      </c>
      <c r="J25" s="1539"/>
      <c r="K25" s="1540">
        <v>32504</v>
      </c>
      <c r="L25" s="1541">
        <v>169279</v>
      </c>
      <c r="M25" s="1541">
        <v>96194</v>
      </c>
      <c r="N25" s="1541">
        <v>17198</v>
      </c>
      <c r="O25" s="565">
        <v>18538</v>
      </c>
      <c r="P25" s="1543">
        <v>16</v>
      </c>
      <c r="Q25" s="585"/>
    </row>
    <row r="26" spans="1:17" ht="12" customHeight="1">
      <c r="A26" s="1533">
        <v>17</v>
      </c>
      <c r="B26" s="1538"/>
      <c r="C26" s="1539" t="s">
        <v>2244</v>
      </c>
      <c r="D26" s="1540">
        <v>10212</v>
      </c>
      <c r="E26" s="1545">
        <v>1535</v>
      </c>
      <c r="F26" s="1545">
        <v>1727</v>
      </c>
      <c r="G26" s="3247">
        <v>-327</v>
      </c>
      <c r="H26" s="1543">
        <v>17</v>
      </c>
      <c r="I26" s="1533">
        <v>17</v>
      </c>
      <c r="J26" s="1539"/>
      <c r="K26" s="1540">
        <v>0</v>
      </c>
      <c r="L26" s="1541">
        <v>46868</v>
      </c>
      <c r="M26" s="1541">
        <v>68266</v>
      </c>
      <c r="N26" s="1541">
        <v>7357</v>
      </c>
      <c r="O26" s="565">
        <v>9520</v>
      </c>
      <c r="P26" s="1543">
        <v>17</v>
      </c>
      <c r="Q26" s="585"/>
    </row>
    <row r="27" spans="1:17" ht="12" customHeight="1">
      <c r="A27" s="1533">
        <v>18</v>
      </c>
      <c r="B27" s="1538"/>
      <c r="C27" s="1539" t="s">
        <v>2163</v>
      </c>
      <c r="D27" s="1540">
        <v>95</v>
      </c>
      <c r="E27" s="1545">
        <v>56</v>
      </c>
      <c r="F27" s="1545"/>
      <c r="G27" s="3247">
        <v>-88</v>
      </c>
      <c r="H27" s="1543">
        <v>18</v>
      </c>
      <c r="I27" s="1533">
        <v>18</v>
      </c>
      <c r="J27" s="1539"/>
      <c r="K27" s="1540">
        <v>0</v>
      </c>
      <c r="L27" s="1541">
        <v>1699</v>
      </c>
      <c r="M27" s="1541"/>
      <c r="N27" s="1541">
        <v>699</v>
      </c>
      <c r="O27" s="565"/>
      <c r="P27" s="1543">
        <v>18</v>
      </c>
      <c r="Q27" s="585"/>
    </row>
    <row r="28" spans="1:17" ht="12" customHeight="1">
      <c r="A28" s="1533">
        <v>19</v>
      </c>
      <c r="B28" s="1538"/>
      <c r="C28" s="1539" t="s">
        <v>2164</v>
      </c>
      <c r="D28" s="1540">
        <v>18998</v>
      </c>
      <c r="E28" s="1545">
        <v>1254</v>
      </c>
      <c r="F28" s="1545"/>
      <c r="G28" s="3247">
        <v>926</v>
      </c>
      <c r="H28" s="1543">
        <v>19</v>
      </c>
      <c r="I28" s="1533">
        <v>19</v>
      </c>
      <c r="J28" s="1539"/>
      <c r="K28" s="1540">
        <v>8051</v>
      </c>
      <c r="L28" s="1541">
        <v>29268</v>
      </c>
      <c r="M28" s="1541"/>
      <c r="N28" s="1541">
        <v>12587</v>
      </c>
      <c r="O28" s="565"/>
      <c r="P28" s="1543">
        <v>19</v>
      </c>
      <c r="Q28" s="585"/>
    </row>
    <row r="29" spans="1:17" ht="12" customHeight="1">
      <c r="A29" s="1533">
        <v>20</v>
      </c>
      <c r="B29" s="1538"/>
      <c r="C29" s="1539" t="s">
        <v>2167</v>
      </c>
      <c r="D29" s="1540">
        <v>45291</v>
      </c>
      <c r="E29" s="1545">
        <v>301</v>
      </c>
      <c r="F29" s="1545"/>
      <c r="G29" s="3247">
        <v>-86</v>
      </c>
      <c r="H29" s="1543">
        <v>20</v>
      </c>
      <c r="I29" s="1533">
        <v>20</v>
      </c>
      <c r="J29" s="1539"/>
      <c r="K29" s="1540">
        <v>2320</v>
      </c>
      <c r="L29" s="1541">
        <v>12269</v>
      </c>
      <c r="M29" s="1541"/>
      <c r="N29" s="1541">
        <v>4977</v>
      </c>
      <c r="O29" s="565"/>
      <c r="P29" s="1543">
        <v>20</v>
      </c>
      <c r="Q29" s="585"/>
    </row>
    <row r="30" spans="1:17" ht="12" customHeight="1">
      <c r="A30" s="1533">
        <v>21</v>
      </c>
      <c r="B30" s="1538"/>
      <c r="C30" s="1539" t="s">
        <v>2245</v>
      </c>
      <c r="D30" s="1540">
        <v>127</v>
      </c>
      <c r="E30" s="1545">
        <v>1</v>
      </c>
      <c r="F30" s="1545"/>
      <c r="G30" s="3247">
        <v>-335</v>
      </c>
      <c r="H30" s="1543">
        <v>21</v>
      </c>
      <c r="I30" s="1533">
        <v>21</v>
      </c>
      <c r="J30" s="1539"/>
      <c r="K30" s="1540">
        <v>0</v>
      </c>
      <c r="L30" s="1541">
        <v>9626</v>
      </c>
      <c r="M30" s="1541"/>
      <c r="N30" s="1541">
        <v>6400</v>
      </c>
      <c r="O30" s="565"/>
      <c r="P30" s="1543">
        <v>21</v>
      </c>
      <c r="Q30" s="585"/>
    </row>
    <row r="31" spans="1:17" ht="12" customHeight="1">
      <c r="A31" s="1533">
        <v>22</v>
      </c>
      <c r="B31" s="1538"/>
      <c r="C31" s="1539" t="s">
        <v>2168</v>
      </c>
      <c r="D31" s="1540">
        <v>0</v>
      </c>
      <c r="E31" s="1545">
        <v>8345</v>
      </c>
      <c r="F31" s="1545"/>
      <c r="G31" s="3247">
        <v>524</v>
      </c>
      <c r="H31" s="1543">
        <v>22</v>
      </c>
      <c r="I31" s="1533">
        <v>22</v>
      </c>
      <c r="J31" s="1539"/>
      <c r="K31" s="1540">
        <v>11385</v>
      </c>
      <c r="L31" s="1541">
        <v>159764</v>
      </c>
      <c r="M31" s="1541"/>
      <c r="N31" s="1541">
        <v>14768</v>
      </c>
      <c r="O31" s="565"/>
      <c r="P31" s="1543">
        <v>22</v>
      </c>
      <c r="Q31" s="585"/>
    </row>
    <row r="32" spans="1:17" ht="12" customHeight="1">
      <c r="A32" s="1533">
        <v>23</v>
      </c>
      <c r="B32" s="1538"/>
      <c r="C32" s="1539" t="s">
        <v>2246</v>
      </c>
      <c r="D32" s="1540">
        <v>1332</v>
      </c>
      <c r="E32" s="1545">
        <v>18058</v>
      </c>
      <c r="F32" s="1545"/>
      <c r="G32" s="3247">
        <v>860</v>
      </c>
      <c r="H32" s="1543">
        <v>23</v>
      </c>
      <c r="I32" s="1533">
        <v>23</v>
      </c>
      <c r="J32" s="1539"/>
      <c r="K32" s="1540"/>
      <c r="L32" s="1541">
        <v>187093</v>
      </c>
      <c r="M32" s="1541"/>
      <c r="N32" s="1541">
        <v>53730</v>
      </c>
      <c r="O32" s="565"/>
      <c r="P32" s="1543">
        <v>23</v>
      </c>
    </row>
    <row r="33" spans="1:17" ht="12" customHeight="1">
      <c r="A33" s="1533">
        <v>24</v>
      </c>
      <c r="B33" s="552" t="s">
        <v>939</v>
      </c>
      <c r="C33" s="1539" t="s">
        <v>2169</v>
      </c>
      <c r="D33" s="1540">
        <f>SUM(D15:D32)</f>
        <v>317163</v>
      </c>
      <c r="E33" s="1545">
        <f>SUM(E15:E32)</f>
        <v>72097</v>
      </c>
      <c r="F33" s="1545">
        <f>SUM(F15:F32)</f>
        <v>8263</v>
      </c>
      <c r="G33" s="1443">
        <f>SUM(G15:G32)</f>
        <v>1785</v>
      </c>
      <c r="H33" s="1543">
        <v>24</v>
      </c>
      <c r="I33" s="1533">
        <v>24</v>
      </c>
      <c r="J33" s="545" t="s">
        <v>939</v>
      </c>
      <c r="K33" s="1540">
        <f>SUM(K15:K32)</f>
        <v>213888</v>
      </c>
      <c r="L33" s="1545">
        <f>SUM(L15:L32)</f>
        <v>1714474</v>
      </c>
      <c r="M33" s="1545">
        <f>SUM(M15:M32)</f>
        <v>310302</v>
      </c>
      <c r="N33" s="1545">
        <f>SUM(N15:N32)</f>
        <v>354751</v>
      </c>
      <c r="O33" s="565">
        <f>SUM(O15:O32)</f>
        <v>50104</v>
      </c>
      <c r="P33" s="1543">
        <v>24</v>
      </c>
    </row>
    <row r="34" spans="1:17" ht="12" customHeight="1">
      <c r="A34" s="610"/>
      <c r="B34" s="551"/>
      <c r="C34" s="542" t="s">
        <v>2247</v>
      </c>
      <c r="D34" s="1546"/>
      <c r="E34" s="1547"/>
      <c r="F34" s="1547"/>
      <c r="G34" s="559"/>
      <c r="H34" s="1548"/>
      <c r="I34" s="610"/>
      <c r="J34" s="542"/>
      <c r="K34" s="1551"/>
      <c r="L34" s="1547"/>
      <c r="M34" s="1547"/>
      <c r="N34" s="1547"/>
      <c r="O34" s="574"/>
      <c r="P34" s="1548"/>
    </row>
    <row r="35" spans="1:17" ht="12" customHeight="1">
      <c r="A35" s="610"/>
      <c r="B35" s="551"/>
      <c r="C35" s="542" t="s">
        <v>2248</v>
      </c>
      <c r="D35" s="1546"/>
      <c r="E35" s="1547"/>
      <c r="F35" s="1547"/>
      <c r="G35" s="559"/>
      <c r="H35" s="1548"/>
      <c r="I35" s="610"/>
      <c r="J35" s="542"/>
      <c r="K35" s="1551"/>
      <c r="L35" s="1547"/>
      <c r="M35" s="1547"/>
      <c r="N35" s="1547"/>
      <c r="O35" s="574"/>
      <c r="P35" s="1548"/>
    </row>
    <row r="36" spans="1:17" ht="12" customHeight="1">
      <c r="A36" s="1533">
        <v>25</v>
      </c>
      <c r="B36" s="1538"/>
      <c r="C36" s="1539" t="s">
        <v>2171</v>
      </c>
      <c r="D36" s="1549">
        <v>0</v>
      </c>
      <c r="E36" s="1541">
        <v>0</v>
      </c>
      <c r="F36" s="1541"/>
      <c r="G36" s="1542"/>
      <c r="H36" s="1543">
        <v>25</v>
      </c>
      <c r="I36" s="1533">
        <v>25</v>
      </c>
      <c r="J36" s="1539"/>
      <c r="K36" s="1540"/>
      <c r="L36" s="1541">
        <v>0</v>
      </c>
      <c r="M36" s="1541"/>
      <c r="N36" s="1541">
        <v>0</v>
      </c>
      <c r="O36" s="565"/>
      <c r="P36" s="1543">
        <v>25</v>
      </c>
    </row>
    <row r="37" spans="1:17" ht="12" customHeight="1">
      <c r="A37" s="1533">
        <v>26</v>
      </c>
      <c r="B37" s="1538"/>
      <c r="C37" s="1539" t="s">
        <v>2172</v>
      </c>
      <c r="D37" s="1540">
        <v>5621</v>
      </c>
      <c r="E37" s="1545">
        <v>0</v>
      </c>
      <c r="F37" s="1545"/>
      <c r="G37" s="1542"/>
      <c r="H37" s="1543">
        <v>26</v>
      </c>
      <c r="I37" s="1533">
        <v>26</v>
      </c>
      <c r="J37" s="1539"/>
      <c r="K37" s="1540">
        <v>0</v>
      </c>
      <c r="L37" s="1541">
        <v>0</v>
      </c>
      <c r="M37" s="1541"/>
      <c r="N37" s="1541"/>
      <c r="O37" s="565"/>
      <c r="P37" s="1543">
        <v>26</v>
      </c>
    </row>
    <row r="38" spans="1:17" ht="12" customHeight="1">
      <c r="A38" s="1533">
        <v>27</v>
      </c>
      <c r="B38" s="1538"/>
      <c r="C38" s="1539" t="s">
        <v>2173</v>
      </c>
      <c r="D38" s="1540">
        <v>0</v>
      </c>
      <c r="E38" s="1545">
        <v>0</v>
      </c>
      <c r="F38" s="1545"/>
      <c r="G38" s="1542"/>
      <c r="H38" s="1543">
        <v>27</v>
      </c>
      <c r="I38" s="1533">
        <v>27</v>
      </c>
      <c r="J38" s="1539"/>
      <c r="K38" s="1540"/>
      <c r="L38" s="1541">
        <v>0</v>
      </c>
      <c r="M38" s="1541"/>
      <c r="N38" s="1541"/>
      <c r="O38" s="565"/>
      <c r="P38" s="1543">
        <v>27</v>
      </c>
    </row>
    <row r="39" spans="1:17" ht="12" customHeight="1">
      <c r="A39" s="1533">
        <v>28</v>
      </c>
      <c r="B39" s="1538"/>
      <c r="C39" s="1539" t="s">
        <v>2174</v>
      </c>
      <c r="D39" s="1540">
        <v>1</v>
      </c>
      <c r="E39" s="1545"/>
      <c r="F39" s="1545"/>
      <c r="G39" s="1542"/>
      <c r="H39" s="1543">
        <v>28</v>
      </c>
      <c r="I39" s="1533">
        <v>28</v>
      </c>
      <c r="J39" s="1539"/>
      <c r="K39" s="1540">
        <v>76</v>
      </c>
      <c r="L39" s="1541"/>
      <c r="M39" s="1541"/>
      <c r="N39" s="1541"/>
      <c r="O39" s="565"/>
      <c r="P39" s="1543">
        <v>28</v>
      </c>
      <c r="Q39" s="585"/>
    </row>
    <row r="40" spans="1:17" ht="12" customHeight="1">
      <c r="A40" s="1533">
        <v>29</v>
      </c>
      <c r="B40" s="1538"/>
      <c r="C40" s="1539" t="s">
        <v>2249</v>
      </c>
      <c r="D40" s="1540">
        <v>0</v>
      </c>
      <c r="E40" s="1545">
        <v>0</v>
      </c>
      <c r="F40" s="1545"/>
      <c r="G40" s="1542"/>
      <c r="H40" s="1543">
        <v>29</v>
      </c>
      <c r="I40" s="1533">
        <v>29</v>
      </c>
      <c r="J40" s="1539"/>
      <c r="K40" s="1540">
        <v>0</v>
      </c>
      <c r="L40" s="1541">
        <v>0</v>
      </c>
      <c r="M40" s="1541"/>
      <c r="N40" s="1541">
        <v>0</v>
      </c>
      <c r="O40" s="565"/>
      <c r="P40" s="1543">
        <v>29</v>
      </c>
      <c r="Q40" s="585"/>
    </row>
    <row r="41" spans="1:17" ht="12" customHeight="1">
      <c r="A41" s="1533">
        <v>30</v>
      </c>
      <c r="B41" s="1538"/>
      <c r="C41" s="1539" t="s">
        <v>2250</v>
      </c>
      <c r="D41" s="1540">
        <v>4301</v>
      </c>
      <c r="E41" s="1545">
        <v>272</v>
      </c>
      <c r="F41" s="1545"/>
      <c r="G41" s="1443">
        <v>-232</v>
      </c>
      <c r="H41" s="1543">
        <v>30</v>
      </c>
      <c r="I41" s="1533">
        <v>30</v>
      </c>
      <c r="J41" s="1539"/>
      <c r="K41" s="1540">
        <v>2080</v>
      </c>
      <c r="L41" s="1541">
        <v>9232</v>
      </c>
      <c r="M41" s="1541"/>
      <c r="N41" s="1541">
        <v>-2030</v>
      </c>
      <c r="O41" s="565"/>
      <c r="P41" s="1543">
        <v>30</v>
      </c>
      <c r="Q41" s="585"/>
    </row>
    <row r="42" spans="1:17" ht="12" customHeight="1">
      <c r="A42" s="1533">
        <v>31</v>
      </c>
      <c r="B42" s="1538"/>
      <c r="C42" s="1539" t="s">
        <v>2251</v>
      </c>
      <c r="D42" s="1540">
        <v>17001</v>
      </c>
      <c r="E42" s="1545">
        <v>0</v>
      </c>
      <c r="F42" s="1545"/>
      <c r="G42" s="1542"/>
      <c r="H42" s="1543">
        <v>31</v>
      </c>
      <c r="I42" s="1533">
        <v>31</v>
      </c>
      <c r="J42" s="1539"/>
      <c r="K42" s="1540"/>
      <c r="L42" s="1541">
        <v>0</v>
      </c>
      <c r="M42" s="1541"/>
      <c r="N42" s="1541"/>
      <c r="O42" s="565"/>
      <c r="P42" s="1543">
        <v>31</v>
      </c>
    </row>
    <row r="43" spans="1:17" ht="12" customHeight="1">
      <c r="A43" s="1533">
        <v>32</v>
      </c>
      <c r="B43" s="552" t="s">
        <v>939</v>
      </c>
      <c r="C43" s="1539" t="s">
        <v>2252</v>
      </c>
      <c r="D43" s="1549">
        <f>SUM(D37:D42)</f>
        <v>26924</v>
      </c>
      <c r="E43" s="1545">
        <f>SUM(E37:E42)</f>
        <v>272</v>
      </c>
      <c r="F43" s="1545">
        <f>SUM(F37:F42)</f>
        <v>0</v>
      </c>
      <c r="G43" s="1443">
        <f>SUM(G37:G42)</f>
        <v>-232</v>
      </c>
      <c r="H43" s="1543">
        <v>32</v>
      </c>
      <c r="I43" s="1533">
        <v>32</v>
      </c>
      <c r="J43" s="545" t="s">
        <v>939</v>
      </c>
      <c r="K43" s="1549">
        <f>SUM(K37:K42)</f>
        <v>2156</v>
      </c>
      <c r="L43" s="1541">
        <f>SUM(L36:L42)</f>
        <v>9232</v>
      </c>
      <c r="M43" s="1541">
        <f>SUM(M36:M42)</f>
        <v>0</v>
      </c>
      <c r="N43" s="1541">
        <f>SUM(N36:N42)</f>
        <v>-2030</v>
      </c>
      <c r="O43" s="565">
        <f>SUM(O36:O42)</f>
        <v>0</v>
      </c>
      <c r="P43" s="1543">
        <v>32</v>
      </c>
    </row>
    <row r="44" spans="1:17" ht="12" customHeight="1">
      <c r="A44" s="610"/>
      <c r="B44" s="551"/>
      <c r="C44" s="542" t="s">
        <v>2253</v>
      </c>
      <c r="D44" s="1551"/>
      <c r="E44" s="1552"/>
      <c r="F44" s="1552"/>
      <c r="G44" s="559"/>
      <c r="H44" s="1548"/>
      <c r="I44" s="610"/>
      <c r="J44" s="542"/>
      <c r="K44" s="1551"/>
      <c r="L44" s="1547"/>
      <c r="M44" s="1547"/>
      <c r="N44" s="1547"/>
      <c r="O44" s="574"/>
      <c r="P44" s="1548"/>
    </row>
    <row r="45" spans="1:17" ht="12" customHeight="1">
      <c r="A45" s="1533">
        <v>33</v>
      </c>
      <c r="B45" s="1538"/>
      <c r="C45" s="1539" t="s">
        <v>2254</v>
      </c>
      <c r="D45" s="1540"/>
      <c r="E45" s="1545">
        <v>0</v>
      </c>
      <c r="F45" s="1545"/>
      <c r="G45" s="1542"/>
      <c r="H45" s="1543">
        <v>33</v>
      </c>
      <c r="I45" s="1533">
        <v>33</v>
      </c>
      <c r="J45" s="1539"/>
      <c r="K45" s="1540"/>
      <c r="L45" s="1541"/>
      <c r="M45" s="1541"/>
      <c r="N45" s="1541"/>
      <c r="O45" s="565"/>
      <c r="P45" s="1543">
        <v>33</v>
      </c>
    </row>
    <row r="46" spans="1:17" ht="12" customHeight="1">
      <c r="A46" s="1533">
        <v>34</v>
      </c>
      <c r="B46" s="1538"/>
      <c r="C46" s="1539" t="s">
        <v>2255</v>
      </c>
      <c r="D46" s="1540"/>
      <c r="E46" s="1545">
        <v>0</v>
      </c>
      <c r="F46" s="1545"/>
      <c r="G46" s="1542"/>
      <c r="H46" s="1543">
        <v>34</v>
      </c>
      <c r="I46" s="1533">
        <v>34</v>
      </c>
      <c r="J46" s="1539"/>
      <c r="K46" s="1540"/>
      <c r="L46" s="1541">
        <v>0</v>
      </c>
      <c r="M46" s="1541"/>
      <c r="N46" s="1541"/>
      <c r="O46" s="565"/>
      <c r="P46" s="1543">
        <v>34</v>
      </c>
    </row>
    <row r="47" spans="1:17" ht="12" customHeight="1">
      <c r="A47" s="1533">
        <v>35</v>
      </c>
      <c r="B47" s="552" t="s">
        <v>939</v>
      </c>
      <c r="C47" s="1539" t="s">
        <v>2256</v>
      </c>
      <c r="D47" s="1540"/>
      <c r="E47" s="1545">
        <v>0</v>
      </c>
      <c r="F47" s="1545">
        <f>SUM(F45:F46)</f>
        <v>0</v>
      </c>
      <c r="G47" s="1542"/>
      <c r="H47" s="1543">
        <v>35</v>
      </c>
      <c r="I47" s="1533">
        <v>35</v>
      </c>
      <c r="J47" s="545" t="s">
        <v>939</v>
      </c>
      <c r="K47" s="1540"/>
      <c r="L47" s="1541"/>
      <c r="M47" s="1541"/>
      <c r="N47" s="1541">
        <f>SUM(N45:N46)</f>
        <v>0</v>
      </c>
      <c r="O47" s="565"/>
      <c r="P47" s="1543">
        <v>35</v>
      </c>
    </row>
    <row r="48" spans="1:17" ht="12" customHeight="1">
      <c r="A48" s="610"/>
      <c r="B48" s="551"/>
      <c r="C48" s="542" t="s">
        <v>2046</v>
      </c>
      <c r="D48" s="1551"/>
      <c r="E48" s="1547"/>
      <c r="F48" s="1547"/>
      <c r="G48" s="559"/>
      <c r="H48" s="1548"/>
      <c r="I48" s="610"/>
      <c r="J48" s="542"/>
      <c r="K48" s="1551"/>
      <c r="L48" s="1547"/>
      <c r="M48" s="1547"/>
      <c r="N48" s="1547"/>
      <c r="O48" s="574"/>
      <c r="P48" s="1548"/>
    </row>
    <row r="49" spans="1:16" ht="12" customHeight="1">
      <c r="A49" s="610">
        <v>36</v>
      </c>
      <c r="B49" s="551"/>
      <c r="C49" s="542" t="s">
        <v>2257</v>
      </c>
      <c r="D49" s="1551"/>
      <c r="E49" s="1547"/>
      <c r="F49" s="1547"/>
      <c r="G49" s="559"/>
      <c r="H49" s="1548">
        <v>36</v>
      </c>
      <c r="I49" s="610">
        <v>36</v>
      </c>
      <c r="J49" s="542"/>
      <c r="K49" s="1551"/>
      <c r="L49" s="1547"/>
      <c r="M49" s="1547"/>
      <c r="N49" s="1547"/>
      <c r="O49" s="574"/>
      <c r="P49" s="1548">
        <v>36</v>
      </c>
    </row>
    <row r="50" spans="1:16" ht="12" customHeight="1">
      <c r="A50" s="1533"/>
      <c r="B50" s="552" t="s">
        <v>939</v>
      </c>
      <c r="C50" s="1539" t="s">
        <v>2258</v>
      </c>
      <c r="D50" s="1540">
        <v>7497</v>
      </c>
      <c r="E50" s="1541"/>
      <c r="F50" s="1541"/>
      <c r="G50" s="1542"/>
      <c r="H50" s="1543"/>
      <c r="I50" s="1533"/>
      <c r="J50" s="545" t="s">
        <v>939</v>
      </c>
      <c r="K50" s="1540"/>
      <c r="L50" s="1541"/>
      <c r="M50" s="1541"/>
      <c r="N50" s="1541"/>
      <c r="O50" s="565"/>
      <c r="P50" s="1543"/>
    </row>
    <row r="51" spans="1:16" ht="12" customHeight="1">
      <c r="A51" s="1533">
        <v>37</v>
      </c>
      <c r="B51" s="552" t="s">
        <v>939</v>
      </c>
      <c r="C51" s="1539" t="s">
        <v>2259</v>
      </c>
      <c r="D51" s="1540">
        <v>1</v>
      </c>
      <c r="E51" s="1545">
        <v>158617</v>
      </c>
      <c r="F51" s="1545">
        <v>163</v>
      </c>
      <c r="G51" s="1542">
        <v>684</v>
      </c>
      <c r="H51" s="1543">
        <v>37</v>
      </c>
      <c r="I51" s="1533">
        <v>37</v>
      </c>
      <c r="J51" s="545" t="s">
        <v>939</v>
      </c>
      <c r="K51" s="1540"/>
      <c r="L51" s="1541">
        <v>1340241</v>
      </c>
      <c r="M51" s="1541">
        <v>1209</v>
      </c>
      <c r="N51" s="1541">
        <v>974803</v>
      </c>
      <c r="O51" s="565">
        <v>163</v>
      </c>
      <c r="P51" s="1543">
        <v>37</v>
      </c>
    </row>
    <row r="52" spans="1:16" ht="12" customHeight="1">
      <c r="A52" s="1533">
        <v>38</v>
      </c>
      <c r="B52" s="552" t="s">
        <v>939</v>
      </c>
      <c r="C52" s="1539" t="s">
        <v>2260</v>
      </c>
      <c r="D52" s="1540">
        <v>1258</v>
      </c>
      <c r="E52" s="1545">
        <v>4861</v>
      </c>
      <c r="F52" s="1545"/>
      <c r="G52" s="1542"/>
      <c r="H52" s="1543">
        <v>38</v>
      </c>
      <c r="I52" s="1533">
        <v>38</v>
      </c>
      <c r="J52" s="545" t="s">
        <v>939</v>
      </c>
      <c r="K52" s="1540"/>
      <c r="L52" s="1541">
        <v>138795</v>
      </c>
      <c r="M52" s="1541"/>
      <c r="N52" s="1541">
        <v>55051</v>
      </c>
      <c r="O52" s="565"/>
      <c r="P52" s="1543">
        <v>38</v>
      </c>
    </row>
    <row r="53" spans="1:16" ht="12" customHeight="1">
      <c r="A53" s="1533">
        <v>39</v>
      </c>
      <c r="B53" s="552" t="s">
        <v>939</v>
      </c>
      <c r="C53" s="1539" t="s">
        <v>2261</v>
      </c>
      <c r="D53" s="1540">
        <v>898</v>
      </c>
      <c r="E53" s="1545">
        <v>3472</v>
      </c>
      <c r="F53" s="1545"/>
      <c r="G53" s="1542"/>
      <c r="H53" s="1553">
        <v>39</v>
      </c>
      <c r="I53" s="1554">
        <v>39</v>
      </c>
      <c r="J53" s="545" t="s">
        <v>939</v>
      </c>
      <c r="K53" s="1540"/>
      <c r="L53" s="1541">
        <v>99140</v>
      </c>
      <c r="M53" s="1541"/>
      <c r="N53" s="1541">
        <v>39322</v>
      </c>
      <c r="O53" s="565"/>
      <c r="P53" s="1543">
        <v>39</v>
      </c>
    </row>
    <row r="54" spans="1:16" ht="12" customHeight="1">
      <c r="A54" s="1533">
        <v>40</v>
      </c>
      <c r="B54" s="552" t="s">
        <v>939</v>
      </c>
      <c r="C54" s="1539" t="s">
        <v>2262</v>
      </c>
      <c r="D54" s="1540">
        <v>90</v>
      </c>
      <c r="E54" s="1545">
        <v>348</v>
      </c>
      <c r="F54" s="1545"/>
      <c r="G54" s="1542"/>
      <c r="H54" s="1543">
        <v>40</v>
      </c>
      <c r="I54" s="1533">
        <v>40</v>
      </c>
      <c r="J54" s="545" t="s">
        <v>939</v>
      </c>
      <c r="K54" s="1540"/>
      <c r="L54" s="1541">
        <v>9914</v>
      </c>
      <c r="M54" s="1541"/>
      <c r="N54" s="1541">
        <v>3932</v>
      </c>
      <c r="O54" s="565"/>
      <c r="P54" s="1543">
        <v>40</v>
      </c>
    </row>
    <row r="55" spans="1:16" ht="12" customHeight="1">
      <c r="A55" s="1533">
        <v>41</v>
      </c>
      <c r="B55" s="552" t="s">
        <v>939</v>
      </c>
      <c r="C55" s="1539" t="s">
        <v>2263</v>
      </c>
      <c r="D55" s="1540">
        <v>34003</v>
      </c>
      <c r="E55" s="1545">
        <v>16979</v>
      </c>
      <c r="F55" s="1545">
        <v>14151</v>
      </c>
      <c r="G55" s="1443">
        <v>-1716</v>
      </c>
      <c r="H55" s="1543">
        <v>41</v>
      </c>
      <c r="I55" s="1533">
        <v>41</v>
      </c>
      <c r="J55" s="545" t="s">
        <v>939</v>
      </c>
      <c r="K55" s="1540"/>
      <c r="L55" s="1541">
        <v>686530</v>
      </c>
      <c r="M55" s="1541">
        <v>59486</v>
      </c>
      <c r="N55" s="1541">
        <v>88722</v>
      </c>
      <c r="O55" s="565">
        <v>54205</v>
      </c>
      <c r="P55" s="1543">
        <v>41</v>
      </c>
    </row>
    <row r="56" spans="1:16" ht="12" customHeight="1">
      <c r="A56" s="1533">
        <v>42</v>
      </c>
      <c r="B56" s="1539"/>
      <c r="C56" s="1555" t="s">
        <v>2264</v>
      </c>
      <c r="D56" s="1549">
        <f>SUM(D50:D55)</f>
        <v>43747</v>
      </c>
      <c r="E56" s="1545">
        <f>SUM(E50:E55)</f>
        <v>184277</v>
      </c>
      <c r="F56" s="1545">
        <f>SUM(F50:F55)</f>
        <v>14314</v>
      </c>
      <c r="G56" s="1550">
        <f>SUM(G50:G55)</f>
        <v>-1032</v>
      </c>
      <c r="H56" s="1543">
        <v>42</v>
      </c>
      <c r="I56" s="1533">
        <v>42</v>
      </c>
      <c r="J56" s="1556"/>
      <c r="K56" s="1540">
        <f>SUM(K50:K55)</f>
        <v>0</v>
      </c>
      <c r="L56" s="1541">
        <f>SUM(L50:L55)</f>
        <v>2274620</v>
      </c>
      <c r="M56" s="1541">
        <f>SUM(M50:M55)</f>
        <v>60695</v>
      </c>
      <c r="N56" s="1541">
        <f>SUM(N50:N55)</f>
        <v>1161830</v>
      </c>
      <c r="O56" s="565">
        <f>SUM(O50:O55)</f>
        <v>54368</v>
      </c>
      <c r="P56" s="1543">
        <v>42</v>
      </c>
    </row>
    <row r="57" spans="1:16" ht="12" customHeight="1" thickBot="1">
      <c r="A57" s="1557">
        <v>43</v>
      </c>
      <c r="B57" s="1558"/>
      <c r="C57" s="629" t="s">
        <v>2265</v>
      </c>
      <c r="D57" s="3248">
        <f>+D56+D47+D43+D33+D13</f>
        <v>1126435</v>
      </c>
      <c r="E57" s="3249">
        <f>+E56+E47+E43+E33+E13</f>
        <v>720931</v>
      </c>
      <c r="F57" s="3249">
        <f>+F56+F47+F43+F33+F13</f>
        <v>61656</v>
      </c>
      <c r="G57" s="3250">
        <f>+G56+G47+G43+G33+G13</f>
        <v>-16124</v>
      </c>
      <c r="H57" s="1559">
        <v>43</v>
      </c>
      <c r="I57" s="1557">
        <v>43</v>
      </c>
      <c r="J57" s="1558"/>
      <c r="K57" s="3251">
        <f>SUM(K56,K47,K43,K33,K13)</f>
        <v>490183</v>
      </c>
      <c r="L57" s="3252">
        <f>+L56+L47+L43+L33+L13</f>
        <v>11262947</v>
      </c>
      <c r="M57" s="3252">
        <f>+M56+M47+M43+M33+M13</f>
        <v>969169</v>
      </c>
      <c r="N57" s="3252">
        <f>+N56+N47+N43+N33+N13</f>
        <v>3717249</v>
      </c>
      <c r="O57" s="575">
        <f>+O56+O47+O43+O33+O13</f>
        <v>337624</v>
      </c>
      <c r="P57" s="1559">
        <v>43</v>
      </c>
    </row>
    <row r="58" spans="1:16" ht="12" customHeight="1">
      <c r="A58" s="1560"/>
      <c r="B58" s="618"/>
      <c r="C58" s="618"/>
      <c r="D58" s="1323"/>
      <c r="E58" s="618"/>
      <c r="F58" s="617" t="s">
        <v>598</v>
      </c>
      <c r="G58" s="618"/>
      <c r="H58" s="1561"/>
      <c r="I58" s="1562"/>
      <c r="J58" s="618"/>
      <c r="K58" s="618"/>
      <c r="L58" s="618"/>
      <c r="M58" s="617"/>
      <c r="N58" s="617"/>
      <c r="O58" s="617" t="s">
        <v>598</v>
      </c>
      <c r="P58" s="1561"/>
    </row>
    <row r="59" spans="1:16" ht="12" customHeight="1">
      <c r="A59" s="1563" t="s">
        <v>2266</v>
      </c>
      <c r="B59" s="618"/>
      <c r="C59" s="618"/>
      <c r="D59" s="617"/>
      <c r="E59" s="617"/>
      <c r="F59" s="618"/>
      <c r="G59" s="618"/>
      <c r="H59" s="1548"/>
      <c r="I59" s="1563" t="s">
        <v>2267</v>
      </c>
      <c r="J59" s="618"/>
      <c r="K59" s="618"/>
      <c r="L59" s="617"/>
      <c r="M59" s="618"/>
      <c r="N59" s="617"/>
      <c r="O59" s="617"/>
      <c r="P59" s="1548"/>
    </row>
    <row r="60" spans="1:16" ht="12" customHeight="1">
      <c r="A60" s="1563" t="s">
        <v>2268</v>
      </c>
      <c r="B60" s="618"/>
      <c r="C60" s="618"/>
      <c r="D60" s="618"/>
      <c r="E60" s="618"/>
      <c r="F60" s="618"/>
      <c r="G60" s="618"/>
      <c r="H60" s="1548"/>
      <c r="I60" s="1563" t="s">
        <v>2269</v>
      </c>
      <c r="J60" s="618"/>
      <c r="K60" s="618"/>
      <c r="L60" s="618" t="s">
        <v>598</v>
      </c>
      <c r="M60" s="618"/>
      <c r="N60" s="618"/>
      <c r="O60" s="618"/>
      <c r="P60" s="1548"/>
    </row>
    <row r="61" spans="1:16" ht="12" customHeight="1">
      <c r="A61" s="1564" t="s">
        <v>2270</v>
      </c>
      <c r="B61" s="618"/>
      <c r="C61" s="618"/>
      <c r="D61" s="618"/>
      <c r="E61" s="618"/>
      <c r="F61" s="618"/>
      <c r="G61" s="618"/>
      <c r="H61" s="651"/>
      <c r="I61" s="1563"/>
      <c r="J61" s="618"/>
      <c r="K61" s="618"/>
      <c r="L61" s="618"/>
      <c r="M61" s="618"/>
      <c r="N61" s="618"/>
      <c r="O61" s="618"/>
      <c r="P61" s="651"/>
    </row>
    <row r="62" spans="1:16" ht="12" customHeight="1">
      <c r="A62" s="1563"/>
      <c r="B62" s="618"/>
      <c r="C62" s="618"/>
      <c r="D62" s="618"/>
      <c r="E62" s="618"/>
      <c r="F62" s="618"/>
      <c r="G62" s="618"/>
      <c r="H62" s="651"/>
      <c r="I62" s="1563"/>
      <c r="J62" s="618"/>
      <c r="K62" s="618"/>
      <c r="L62" s="618"/>
      <c r="M62" s="618"/>
      <c r="N62" s="618"/>
      <c r="O62" s="618"/>
      <c r="P62" s="651"/>
    </row>
    <row r="63" spans="1:16" ht="12" customHeight="1">
      <c r="A63" s="1564"/>
      <c r="B63" s="618"/>
      <c r="C63" s="618"/>
      <c r="D63" s="618"/>
      <c r="E63" s="618"/>
      <c r="F63" s="618"/>
      <c r="G63" s="618"/>
      <c r="H63" s="651"/>
      <c r="I63" s="1564"/>
      <c r="J63" s="618"/>
      <c r="K63" s="618"/>
      <c r="L63" s="618"/>
      <c r="M63" s="618"/>
      <c r="N63" s="618"/>
      <c r="O63" s="618"/>
      <c r="P63" s="651"/>
    </row>
    <row r="64" spans="1:16" ht="12" customHeight="1">
      <c r="A64" s="1565"/>
      <c r="B64" s="618"/>
      <c r="C64" s="618"/>
      <c r="D64" s="618"/>
      <c r="E64" s="618"/>
      <c r="F64" s="618"/>
      <c r="G64" s="618"/>
      <c r="H64" s="651"/>
      <c r="I64" s="653"/>
      <c r="J64" s="618"/>
      <c r="K64" s="618"/>
      <c r="L64" s="618"/>
      <c r="M64" s="618"/>
      <c r="N64" s="618"/>
      <c r="O64" s="618"/>
      <c r="P64" s="651"/>
    </row>
    <row r="65" spans="1:16" ht="12" customHeight="1">
      <c r="A65" s="639"/>
      <c r="B65" s="641"/>
      <c r="C65" s="641"/>
      <c r="D65" s="641"/>
      <c r="E65" s="641"/>
      <c r="F65" s="641"/>
      <c r="G65" s="641"/>
      <c r="H65" s="635"/>
      <c r="I65" s="653"/>
      <c r="J65" s="641"/>
      <c r="K65" s="641"/>
      <c r="L65" s="641"/>
      <c r="M65" s="641"/>
      <c r="N65" s="641"/>
      <c r="O65" s="641"/>
      <c r="P65" s="1566"/>
    </row>
    <row r="66" spans="1:16" ht="12" customHeight="1">
      <c r="B66" s="525"/>
      <c r="C66" s="525"/>
      <c r="D66" s="1521"/>
      <c r="E66" s="525"/>
      <c r="F66" s="525"/>
      <c r="G66" s="525"/>
      <c r="H66" s="1567" t="s">
        <v>166</v>
      </c>
      <c r="I66" s="1568" t="s">
        <v>166</v>
      </c>
      <c r="J66" s="525"/>
      <c r="K66" s="525"/>
      <c r="L66" s="525"/>
      <c r="M66" s="525"/>
      <c r="N66" s="525"/>
      <c r="O66" s="525"/>
    </row>
    <row r="67" spans="1:16"/>
    <row r="68" spans="1:16">
      <c r="D68" s="1569">
        <f>SUM(D9:D12)-D13</f>
        <v>0</v>
      </c>
      <c r="E68" s="1569">
        <f>SUM(E9:E12)-E13</f>
        <v>0</v>
      </c>
      <c r="F68" s="1569">
        <f>SUM(F9:F12)-F13</f>
        <v>0</v>
      </c>
      <c r="G68" s="1569">
        <f>SUM(G9:G12)-G13</f>
        <v>0</v>
      </c>
      <c r="K68" s="1569">
        <f>SUM(K9:K12)-K13</f>
        <v>0</v>
      </c>
      <c r="L68" s="1569">
        <f>SUM(L9:L12)-L13</f>
        <v>0</v>
      </c>
      <c r="M68" s="1569">
        <f>SUM(M9:M12)-M13</f>
        <v>0</v>
      </c>
      <c r="N68" s="1569">
        <f>SUM(N9:N12)-N13</f>
        <v>0</v>
      </c>
      <c r="O68" s="1569">
        <f>SUM(O9:O12)-O13</f>
        <v>0</v>
      </c>
    </row>
    <row r="69" spans="1:16">
      <c r="D69" s="1569">
        <f>SUM(D15:D32)-D33</f>
        <v>0</v>
      </c>
      <c r="E69" s="1569">
        <f>SUM(E15:E32)-E33</f>
        <v>0</v>
      </c>
      <c r="F69" s="1569">
        <f>SUM(F15:F32)-F33</f>
        <v>0</v>
      </c>
      <c r="G69" s="1569">
        <f>SUM(G15:G32)-G33</f>
        <v>0</v>
      </c>
      <c r="K69" s="1569">
        <f>SUM(K15:K32)-K33</f>
        <v>0</v>
      </c>
      <c r="L69" s="1569">
        <f>SUM(L15:L32)-L33</f>
        <v>0</v>
      </c>
      <c r="M69" s="1569">
        <f>SUM(M15:M32)-M33</f>
        <v>0</v>
      </c>
      <c r="N69" s="1569">
        <f>SUM(N15:N32)-N33</f>
        <v>0</v>
      </c>
      <c r="O69" s="1569">
        <f>SUM(O15:O32)-O33</f>
        <v>0</v>
      </c>
    </row>
    <row r="70" spans="1:16">
      <c r="D70" s="1569">
        <f>SUM(D36:D42)-D43</f>
        <v>0</v>
      </c>
      <c r="E70" s="1569">
        <f>SUM(E36:E42)-E43</f>
        <v>0</v>
      </c>
      <c r="F70" s="1569">
        <f>SUM(F36:F42)-F43</f>
        <v>0</v>
      </c>
      <c r="G70" s="1569">
        <f>SUM(G36:G42)-G43</f>
        <v>0</v>
      </c>
      <c r="K70" s="1569">
        <f>SUM(K36:K42)-K43</f>
        <v>0</v>
      </c>
      <c r="L70" s="1569">
        <f>SUM(L36:L42)-L43</f>
        <v>0</v>
      </c>
      <c r="M70" s="1569">
        <f>SUM(M36:M42)-M43</f>
        <v>0</v>
      </c>
      <c r="N70" s="1569">
        <f>SUM(N36:N42)-N43</f>
        <v>0</v>
      </c>
      <c r="O70" s="1569">
        <f>SUM(O36:O42)-O43</f>
        <v>0</v>
      </c>
    </row>
    <row r="71" spans="1:16">
      <c r="D71" s="1569">
        <f>SUM(D50:D55)-D56</f>
        <v>0</v>
      </c>
      <c r="E71" s="1569">
        <f>SUM(E50:E55)-E56</f>
        <v>0</v>
      </c>
      <c r="F71" s="1569">
        <f>SUM(F50:F55)-F56</f>
        <v>0</v>
      </c>
      <c r="G71" s="1569">
        <f>SUM(G50:G55)-G56</f>
        <v>0</v>
      </c>
      <c r="K71" s="1569">
        <f>SUM(K50:K55)-K56</f>
        <v>0</v>
      </c>
      <c r="L71" s="1569">
        <f>SUM(L50:L55)-L56</f>
        <v>0</v>
      </c>
      <c r="M71" s="1569">
        <f>SUM(M50:M55)-M56</f>
        <v>0</v>
      </c>
      <c r="N71" s="1569">
        <f>SUM(N50:N55)-N56</f>
        <v>0</v>
      </c>
      <c r="O71" s="1569">
        <f>SUM(O50:O55)-O56</f>
        <v>0</v>
      </c>
    </row>
    <row r="72" spans="1:16">
      <c r="D72" s="1569">
        <f>SUM(D13,D33,D43,D56)-D57</f>
        <v>0</v>
      </c>
      <c r="E72" s="1569">
        <f>SUM(E13,E33,E43,E56)-E57</f>
        <v>0</v>
      </c>
      <c r="F72" s="1569">
        <f>SUM(F13,F33,F43,F56)-F57</f>
        <v>0</v>
      </c>
      <c r="G72" s="1569">
        <f>SUM(G13,G33,G43,G56)-G57</f>
        <v>0</v>
      </c>
      <c r="K72" s="1569">
        <f>SUM(K13,K33,K43,K56)-K57</f>
        <v>0</v>
      </c>
      <c r="L72" s="1569">
        <f>SUM(L13,L33,L43,L56)-L57</f>
        <v>0</v>
      </c>
      <c r="M72" s="1569">
        <f>SUM(M13,M33,M43,M56)-M57</f>
        <v>0</v>
      </c>
      <c r="N72" s="1569">
        <f>SUM(N13,N33,N43,N56)-N57</f>
        <v>0</v>
      </c>
      <c r="O72" s="1569">
        <f>SUM(O13,O33,O43,O56)-O57</f>
        <v>0</v>
      </c>
    </row>
    <row r="73" spans="1:16"/>
    <row r="74" spans="1:16"/>
    <row r="75" spans="1:16"/>
  </sheetData>
  <printOptions horizontalCentered="1" verticalCentered="1"/>
  <pageMargins left="1" right="1" top="0.5" bottom="0.5" header="0" footer="0"/>
  <pageSetup fitToWidth="2" orientation="portrait" horizontalDpi="4294967292"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9">
    <pageSetUpPr fitToPage="1"/>
  </sheetPr>
  <dimension ref="A1:T55"/>
  <sheetViews>
    <sheetView showGridLines="0" showZeros="0" view="pageBreakPreview" zoomScale="60" zoomScaleNormal="100" workbookViewId="0"/>
  </sheetViews>
  <sheetFormatPr defaultColWidth="0" defaultRowHeight="11.25" zeroHeight="1"/>
  <cols>
    <col min="1" max="2" width="3.83203125" style="1570" customWidth="1"/>
    <col min="3" max="4" width="7.83203125" style="1570" customWidth="1"/>
    <col min="5" max="6" width="12.83203125" style="1570" customWidth="1"/>
    <col min="7" max="7" width="7.6640625" style="1570" customWidth="1"/>
    <col min="8" max="9" width="12.83203125" style="1570" customWidth="1"/>
    <col min="10" max="10" width="5.83203125" style="1570" customWidth="1"/>
    <col min="11" max="13" width="12.83203125" style="1570" customWidth="1"/>
    <col min="14" max="15" width="13.6640625" style="1570" customWidth="1"/>
    <col min="16" max="16" width="3.83203125" style="1570" customWidth="1"/>
    <col min="17" max="17" width="3.83203125" style="1579" customWidth="1"/>
    <col min="18" max="18" width="9.83203125" style="1575" bestFit="1" customWidth="1"/>
    <col min="19" max="20" width="8.5" style="1570" customWidth="1"/>
    <col min="21" max="256" width="0" style="1570" hidden="1"/>
    <col min="257" max="258" width="3.83203125" style="1570" customWidth="1"/>
    <col min="259" max="260" width="7.83203125" style="1570" customWidth="1"/>
    <col min="261" max="262" width="12.83203125" style="1570" customWidth="1"/>
    <col min="263" max="263" width="7.6640625" style="1570" customWidth="1"/>
    <col min="264" max="265" width="12.83203125" style="1570" customWidth="1"/>
    <col min="266" max="266" width="5.83203125" style="1570" customWidth="1"/>
    <col min="267" max="269" width="12.83203125" style="1570" customWidth="1"/>
    <col min="270" max="271" width="13.6640625" style="1570" customWidth="1"/>
    <col min="272" max="273" width="3.83203125" style="1570" customWidth="1"/>
    <col min="274" max="274" width="9.83203125" style="1570" bestFit="1" customWidth="1"/>
    <col min="275" max="276" width="8.5" style="1570" customWidth="1"/>
    <col min="277" max="512" width="0" style="1570" hidden="1"/>
    <col min="513" max="514" width="3.83203125" style="1570" customWidth="1"/>
    <col min="515" max="516" width="7.83203125" style="1570" customWidth="1"/>
    <col min="517" max="518" width="12.83203125" style="1570" customWidth="1"/>
    <col min="519" max="519" width="7.6640625" style="1570" customWidth="1"/>
    <col min="520" max="521" width="12.83203125" style="1570" customWidth="1"/>
    <col min="522" max="522" width="5.83203125" style="1570" customWidth="1"/>
    <col min="523" max="525" width="12.83203125" style="1570" customWidth="1"/>
    <col min="526" max="527" width="13.6640625" style="1570" customWidth="1"/>
    <col min="528" max="529" width="3.83203125" style="1570" customWidth="1"/>
    <col min="530" max="530" width="9.83203125" style="1570" bestFit="1" customWidth="1"/>
    <col min="531" max="532" width="8.5" style="1570" customWidth="1"/>
    <col min="533" max="768" width="0" style="1570" hidden="1"/>
    <col min="769" max="770" width="3.83203125" style="1570" customWidth="1"/>
    <col min="771" max="772" width="7.83203125" style="1570" customWidth="1"/>
    <col min="773" max="774" width="12.83203125" style="1570" customWidth="1"/>
    <col min="775" max="775" width="7.6640625" style="1570" customWidth="1"/>
    <col min="776" max="777" width="12.83203125" style="1570" customWidth="1"/>
    <col min="778" max="778" width="5.83203125" style="1570" customWidth="1"/>
    <col min="779" max="781" width="12.83203125" style="1570" customWidth="1"/>
    <col min="782" max="783" width="13.6640625" style="1570" customWidth="1"/>
    <col min="784" max="785" width="3.83203125" style="1570" customWidth="1"/>
    <col min="786" max="786" width="9.83203125" style="1570" bestFit="1" customWidth="1"/>
    <col min="787" max="788" width="8.5" style="1570" customWidth="1"/>
    <col min="789" max="1024" width="0" style="1570" hidden="1"/>
    <col min="1025" max="1026" width="3.83203125" style="1570" customWidth="1"/>
    <col min="1027" max="1028" width="7.83203125" style="1570" customWidth="1"/>
    <col min="1029" max="1030" width="12.83203125" style="1570" customWidth="1"/>
    <col min="1031" max="1031" width="7.6640625" style="1570" customWidth="1"/>
    <col min="1032" max="1033" width="12.83203125" style="1570" customWidth="1"/>
    <col min="1034" max="1034" width="5.83203125" style="1570" customWidth="1"/>
    <col min="1035" max="1037" width="12.83203125" style="1570" customWidth="1"/>
    <col min="1038" max="1039" width="13.6640625" style="1570" customWidth="1"/>
    <col min="1040" max="1041" width="3.83203125" style="1570" customWidth="1"/>
    <col min="1042" max="1042" width="9.83203125" style="1570" bestFit="1" customWidth="1"/>
    <col min="1043" max="1044" width="8.5" style="1570" customWidth="1"/>
    <col min="1045" max="1280" width="0" style="1570" hidden="1"/>
    <col min="1281" max="1282" width="3.83203125" style="1570" customWidth="1"/>
    <col min="1283" max="1284" width="7.83203125" style="1570" customWidth="1"/>
    <col min="1285" max="1286" width="12.83203125" style="1570" customWidth="1"/>
    <col min="1287" max="1287" width="7.6640625" style="1570" customWidth="1"/>
    <col min="1288" max="1289" width="12.83203125" style="1570" customWidth="1"/>
    <col min="1290" max="1290" width="5.83203125" style="1570" customWidth="1"/>
    <col min="1291" max="1293" width="12.83203125" style="1570" customWidth="1"/>
    <col min="1294" max="1295" width="13.6640625" style="1570" customWidth="1"/>
    <col min="1296" max="1297" width="3.83203125" style="1570" customWidth="1"/>
    <col min="1298" max="1298" width="9.83203125" style="1570" bestFit="1" customWidth="1"/>
    <col min="1299" max="1300" width="8.5" style="1570" customWidth="1"/>
    <col min="1301" max="1536" width="0" style="1570" hidden="1"/>
    <col min="1537" max="1538" width="3.83203125" style="1570" customWidth="1"/>
    <col min="1539" max="1540" width="7.83203125" style="1570" customWidth="1"/>
    <col min="1541" max="1542" width="12.83203125" style="1570" customWidth="1"/>
    <col min="1543" max="1543" width="7.6640625" style="1570" customWidth="1"/>
    <col min="1544" max="1545" width="12.83203125" style="1570" customWidth="1"/>
    <col min="1546" max="1546" width="5.83203125" style="1570" customWidth="1"/>
    <col min="1547" max="1549" width="12.83203125" style="1570" customWidth="1"/>
    <col min="1550" max="1551" width="13.6640625" style="1570" customWidth="1"/>
    <col min="1552" max="1553" width="3.83203125" style="1570" customWidth="1"/>
    <col min="1554" max="1554" width="9.83203125" style="1570" bestFit="1" customWidth="1"/>
    <col min="1555" max="1556" width="8.5" style="1570" customWidth="1"/>
    <col min="1557" max="1792" width="0" style="1570" hidden="1"/>
    <col min="1793" max="1794" width="3.83203125" style="1570" customWidth="1"/>
    <col min="1795" max="1796" width="7.83203125" style="1570" customWidth="1"/>
    <col min="1797" max="1798" width="12.83203125" style="1570" customWidth="1"/>
    <col min="1799" max="1799" width="7.6640625" style="1570" customWidth="1"/>
    <col min="1800" max="1801" width="12.83203125" style="1570" customWidth="1"/>
    <col min="1802" max="1802" width="5.83203125" style="1570" customWidth="1"/>
    <col min="1803" max="1805" width="12.83203125" style="1570" customWidth="1"/>
    <col min="1806" max="1807" width="13.6640625" style="1570" customWidth="1"/>
    <col min="1808" max="1809" width="3.83203125" style="1570" customWidth="1"/>
    <col min="1810" max="1810" width="9.83203125" style="1570" bestFit="1" customWidth="1"/>
    <col min="1811" max="1812" width="8.5" style="1570" customWidth="1"/>
    <col min="1813" max="2048" width="0" style="1570" hidden="1"/>
    <col min="2049" max="2050" width="3.83203125" style="1570" customWidth="1"/>
    <col min="2051" max="2052" width="7.83203125" style="1570" customWidth="1"/>
    <col min="2053" max="2054" width="12.83203125" style="1570" customWidth="1"/>
    <col min="2055" max="2055" width="7.6640625" style="1570" customWidth="1"/>
    <col min="2056" max="2057" width="12.83203125" style="1570" customWidth="1"/>
    <col min="2058" max="2058" width="5.83203125" style="1570" customWidth="1"/>
    <col min="2059" max="2061" width="12.83203125" style="1570" customWidth="1"/>
    <col min="2062" max="2063" width="13.6640625" style="1570" customWidth="1"/>
    <col min="2064" max="2065" width="3.83203125" style="1570" customWidth="1"/>
    <col min="2066" max="2066" width="9.83203125" style="1570" bestFit="1" customWidth="1"/>
    <col min="2067" max="2068" width="8.5" style="1570" customWidth="1"/>
    <col min="2069" max="2304" width="0" style="1570" hidden="1"/>
    <col min="2305" max="2306" width="3.83203125" style="1570" customWidth="1"/>
    <col min="2307" max="2308" width="7.83203125" style="1570" customWidth="1"/>
    <col min="2309" max="2310" width="12.83203125" style="1570" customWidth="1"/>
    <col min="2311" max="2311" width="7.6640625" style="1570" customWidth="1"/>
    <col min="2312" max="2313" width="12.83203125" style="1570" customWidth="1"/>
    <col min="2314" max="2314" width="5.83203125" style="1570" customWidth="1"/>
    <col min="2315" max="2317" width="12.83203125" style="1570" customWidth="1"/>
    <col min="2318" max="2319" width="13.6640625" style="1570" customWidth="1"/>
    <col min="2320" max="2321" width="3.83203125" style="1570" customWidth="1"/>
    <col min="2322" max="2322" width="9.83203125" style="1570" bestFit="1" customWidth="1"/>
    <col min="2323" max="2324" width="8.5" style="1570" customWidth="1"/>
    <col min="2325" max="2560" width="0" style="1570" hidden="1"/>
    <col min="2561" max="2562" width="3.83203125" style="1570" customWidth="1"/>
    <col min="2563" max="2564" width="7.83203125" style="1570" customWidth="1"/>
    <col min="2565" max="2566" width="12.83203125" style="1570" customWidth="1"/>
    <col min="2567" max="2567" width="7.6640625" style="1570" customWidth="1"/>
    <col min="2568" max="2569" width="12.83203125" style="1570" customWidth="1"/>
    <col min="2570" max="2570" width="5.83203125" style="1570" customWidth="1"/>
    <col min="2571" max="2573" width="12.83203125" style="1570" customWidth="1"/>
    <col min="2574" max="2575" width="13.6640625" style="1570" customWidth="1"/>
    <col min="2576" max="2577" width="3.83203125" style="1570" customWidth="1"/>
    <col min="2578" max="2578" width="9.83203125" style="1570" bestFit="1" customWidth="1"/>
    <col min="2579" max="2580" width="8.5" style="1570" customWidth="1"/>
    <col min="2581" max="2816" width="0" style="1570" hidden="1"/>
    <col min="2817" max="2818" width="3.83203125" style="1570" customWidth="1"/>
    <col min="2819" max="2820" width="7.83203125" style="1570" customWidth="1"/>
    <col min="2821" max="2822" width="12.83203125" style="1570" customWidth="1"/>
    <col min="2823" max="2823" width="7.6640625" style="1570" customWidth="1"/>
    <col min="2824" max="2825" width="12.83203125" style="1570" customWidth="1"/>
    <col min="2826" max="2826" width="5.83203125" style="1570" customWidth="1"/>
    <col min="2827" max="2829" width="12.83203125" style="1570" customWidth="1"/>
    <col min="2830" max="2831" width="13.6640625" style="1570" customWidth="1"/>
    <col min="2832" max="2833" width="3.83203125" style="1570" customWidth="1"/>
    <col min="2834" max="2834" width="9.83203125" style="1570" bestFit="1" customWidth="1"/>
    <col min="2835" max="2836" width="8.5" style="1570" customWidth="1"/>
    <col min="2837" max="3072" width="0" style="1570" hidden="1"/>
    <col min="3073" max="3074" width="3.83203125" style="1570" customWidth="1"/>
    <col min="3075" max="3076" width="7.83203125" style="1570" customWidth="1"/>
    <col min="3077" max="3078" width="12.83203125" style="1570" customWidth="1"/>
    <col min="3079" max="3079" width="7.6640625" style="1570" customWidth="1"/>
    <col min="3080" max="3081" width="12.83203125" style="1570" customWidth="1"/>
    <col min="3082" max="3082" width="5.83203125" style="1570" customWidth="1"/>
    <col min="3083" max="3085" width="12.83203125" style="1570" customWidth="1"/>
    <col min="3086" max="3087" width="13.6640625" style="1570" customWidth="1"/>
    <col min="3088" max="3089" width="3.83203125" style="1570" customWidth="1"/>
    <col min="3090" max="3090" width="9.83203125" style="1570" bestFit="1" customWidth="1"/>
    <col min="3091" max="3092" width="8.5" style="1570" customWidth="1"/>
    <col min="3093" max="3328" width="0" style="1570" hidden="1"/>
    <col min="3329" max="3330" width="3.83203125" style="1570" customWidth="1"/>
    <col min="3331" max="3332" width="7.83203125" style="1570" customWidth="1"/>
    <col min="3333" max="3334" width="12.83203125" style="1570" customWidth="1"/>
    <col min="3335" max="3335" width="7.6640625" style="1570" customWidth="1"/>
    <col min="3336" max="3337" width="12.83203125" style="1570" customWidth="1"/>
    <col min="3338" max="3338" width="5.83203125" style="1570" customWidth="1"/>
    <col min="3339" max="3341" width="12.83203125" style="1570" customWidth="1"/>
    <col min="3342" max="3343" width="13.6640625" style="1570" customWidth="1"/>
    <col min="3344" max="3345" width="3.83203125" style="1570" customWidth="1"/>
    <col min="3346" max="3346" width="9.83203125" style="1570" bestFit="1" customWidth="1"/>
    <col min="3347" max="3348" width="8.5" style="1570" customWidth="1"/>
    <col min="3349" max="3584" width="0" style="1570" hidden="1"/>
    <col min="3585" max="3586" width="3.83203125" style="1570" customWidth="1"/>
    <col min="3587" max="3588" width="7.83203125" style="1570" customWidth="1"/>
    <col min="3589" max="3590" width="12.83203125" style="1570" customWidth="1"/>
    <col min="3591" max="3591" width="7.6640625" style="1570" customWidth="1"/>
    <col min="3592" max="3593" width="12.83203125" style="1570" customWidth="1"/>
    <col min="3594" max="3594" width="5.83203125" style="1570" customWidth="1"/>
    <col min="3595" max="3597" width="12.83203125" style="1570" customWidth="1"/>
    <col min="3598" max="3599" width="13.6640625" style="1570" customWidth="1"/>
    <col min="3600" max="3601" width="3.83203125" style="1570" customWidth="1"/>
    <col min="3602" max="3602" width="9.83203125" style="1570" bestFit="1" customWidth="1"/>
    <col min="3603" max="3604" width="8.5" style="1570" customWidth="1"/>
    <col min="3605" max="3840" width="0" style="1570" hidden="1"/>
    <col min="3841" max="3842" width="3.83203125" style="1570" customWidth="1"/>
    <col min="3843" max="3844" width="7.83203125" style="1570" customWidth="1"/>
    <col min="3845" max="3846" width="12.83203125" style="1570" customWidth="1"/>
    <col min="3847" max="3847" width="7.6640625" style="1570" customWidth="1"/>
    <col min="3848" max="3849" width="12.83203125" style="1570" customWidth="1"/>
    <col min="3850" max="3850" width="5.83203125" style="1570" customWidth="1"/>
    <col min="3851" max="3853" width="12.83203125" style="1570" customWidth="1"/>
    <col min="3854" max="3855" width="13.6640625" style="1570" customWidth="1"/>
    <col min="3856" max="3857" width="3.83203125" style="1570" customWidth="1"/>
    <col min="3858" max="3858" width="9.83203125" style="1570" bestFit="1" customWidth="1"/>
    <col min="3859" max="3860" width="8.5" style="1570" customWidth="1"/>
    <col min="3861" max="4096" width="0" style="1570" hidden="1"/>
    <col min="4097" max="4098" width="3.83203125" style="1570" customWidth="1"/>
    <col min="4099" max="4100" width="7.83203125" style="1570" customWidth="1"/>
    <col min="4101" max="4102" width="12.83203125" style="1570" customWidth="1"/>
    <col min="4103" max="4103" width="7.6640625" style="1570" customWidth="1"/>
    <col min="4104" max="4105" width="12.83203125" style="1570" customWidth="1"/>
    <col min="4106" max="4106" width="5.83203125" style="1570" customWidth="1"/>
    <col min="4107" max="4109" width="12.83203125" style="1570" customWidth="1"/>
    <col min="4110" max="4111" width="13.6640625" style="1570" customWidth="1"/>
    <col min="4112" max="4113" width="3.83203125" style="1570" customWidth="1"/>
    <col min="4114" max="4114" width="9.83203125" style="1570" bestFit="1" customWidth="1"/>
    <col min="4115" max="4116" width="8.5" style="1570" customWidth="1"/>
    <col min="4117" max="4352" width="0" style="1570" hidden="1"/>
    <col min="4353" max="4354" width="3.83203125" style="1570" customWidth="1"/>
    <col min="4355" max="4356" width="7.83203125" style="1570" customWidth="1"/>
    <col min="4357" max="4358" width="12.83203125" style="1570" customWidth="1"/>
    <col min="4359" max="4359" width="7.6640625" style="1570" customWidth="1"/>
    <col min="4360" max="4361" width="12.83203125" style="1570" customWidth="1"/>
    <col min="4362" max="4362" width="5.83203125" style="1570" customWidth="1"/>
    <col min="4363" max="4365" width="12.83203125" style="1570" customWidth="1"/>
    <col min="4366" max="4367" width="13.6640625" style="1570" customWidth="1"/>
    <col min="4368" max="4369" width="3.83203125" style="1570" customWidth="1"/>
    <col min="4370" max="4370" width="9.83203125" style="1570" bestFit="1" customWidth="1"/>
    <col min="4371" max="4372" width="8.5" style="1570" customWidth="1"/>
    <col min="4373" max="4608" width="0" style="1570" hidden="1"/>
    <col min="4609" max="4610" width="3.83203125" style="1570" customWidth="1"/>
    <col min="4611" max="4612" width="7.83203125" style="1570" customWidth="1"/>
    <col min="4613" max="4614" width="12.83203125" style="1570" customWidth="1"/>
    <col min="4615" max="4615" width="7.6640625" style="1570" customWidth="1"/>
    <col min="4616" max="4617" width="12.83203125" style="1570" customWidth="1"/>
    <col min="4618" max="4618" width="5.83203125" style="1570" customWidth="1"/>
    <col min="4619" max="4621" width="12.83203125" style="1570" customWidth="1"/>
    <col min="4622" max="4623" width="13.6640625" style="1570" customWidth="1"/>
    <col min="4624" max="4625" width="3.83203125" style="1570" customWidth="1"/>
    <col min="4626" max="4626" width="9.83203125" style="1570" bestFit="1" customWidth="1"/>
    <col min="4627" max="4628" width="8.5" style="1570" customWidth="1"/>
    <col min="4629" max="4864" width="0" style="1570" hidden="1"/>
    <col min="4865" max="4866" width="3.83203125" style="1570" customWidth="1"/>
    <col min="4867" max="4868" width="7.83203125" style="1570" customWidth="1"/>
    <col min="4869" max="4870" width="12.83203125" style="1570" customWidth="1"/>
    <col min="4871" max="4871" width="7.6640625" style="1570" customWidth="1"/>
    <col min="4872" max="4873" width="12.83203125" style="1570" customWidth="1"/>
    <col min="4874" max="4874" width="5.83203125" style="1570" customWidth="1"/>
    <col min="4875" max="4877" width="12.83203125" style="1570" customWidth="1"/>
    <col min="4878" max="4879" width="13.6640625" style="1570" customWidth="1"/>
    <col min="4880" max="4881" width="3.83203125" style="1570" customWidth="1"/>
    <col min="4882" max="4882" width="9.83203125" style="1570" bestFit="1" customWidth="1"/>
    <col min="4883" max="4884" width="8.5" style="1570" customWidth="1"/>
    <col min="4885" max="5120" width="0" style="1570" hidden="1"/>
    <col min="5121" max="5122" width="3.83203125" style="1570" customWidth="1"/>
    <col min="5123" max="5124" width="7.83203125" style="1570" customWidth="1"/>
    <col min="5125" max="5126" width="12.83203125" style="1570" customWidth="1"/>
    <col min="5127" max="5127" width="7.6640625" style="1570" customWidth="1"/>
    <col min="5128" max="5129" width="12.83203125" style="1570" customWidth="1"/>
    <col min="5130" max="5130" width="5.83203125" style="1570" customWidth="1"/>
    <col min="5131" max="5133" width="12.83203125" style="1570" customWidth="1"/>
    <col min="5134" max="5135" width="13.6640625" style="1570" customWidth="1"/>
    <col min="5136" max="5137" width="3.83203125" style="1570" customWidth="1"/>
    <col min="5138" max="5138" width="9.83203125" style="1570" bestFit="1" customWidth="1"/>
    <col min="5139" max="5140" width="8.5" style="1570" customWidth="1"/>
    <col min="5141" max="5376" width="0" style="1570" hidden="1"/>
    <col min="5377" max="5378" width="3.83203125" style="1570" customWidth="1"/>
    <col min="5379" max="5380" width="7.83203125" style="1570" customWidth="1"/>
    <col min="5381" max="5382" width="12.83203125" style="1570" customWidth="1"/>
    <col min="5383" max="5383" width="7.6640625" style="1570" customWidth="1"/>
    <col min="5384" max="5385" width="12.83203125" style="1570" customWidth="1"/>
    <col min="5386" max="5386" width="5.83203125" style="1570" customWidth="1"/>
    <col min="5387" max="5389" width="12.83203125" style="1570" customWidth="1"/>
    <col min="5390" max="5391" width="13.6640625" style="1570" customWidth="1"/>
    <col min="5392" max="5393" width="3.83203125" style="1570" customWidth="1"/>
    <col min="5394" max="5394" width="9.83203125" style="1570" bestFit="1" customWidth="1"/>
    <col min="5395" max="5396" width="8.5" style="1570" customWidth="1"/>
    <col min="5397" max="5632" width="0" style="1570" hidden="1"/>
    <col min="5633" max="5634" width="3.83203125" style="1570" customWidth="1"/>
    <col min="5635" max="5636" width="7.83203125" style="1570" customWidth="1"/>
    <col min="5637" max="5638" width="12.83203125" style="1570" customWidth="1"/>
    <col min="5639" max="5639" width="7.6640625" style="1570" customWidth="1"/>
    <col min="5640" max="5641" width="12.83203125" style="1570" customWidth="1"/>
    <col min="5642" max="5642" width="5.83203125" style="1570" customWidth="1"/>
    <col min="5643" max="5645" width="12.83203125" style="1570" customWidth="1"/>
    <col min="5646" max="5647" width="13.6640625" style="1570" customWidth="1"/>
    <col min="5648" max="5649" width="3.83203125" style="1570" customWidth="1"/>
    <col min="5650" max="5650" width="9.83203125" style="1570" bestFit="1" customWidth="1"/>
    <col min="5651" max="5652" width="8.5" style="1570" customWidth="1"/>
    <col min="5653" max="5888" width="0" style="1570" hidden="1"/>
    <col min="5889" max="5890" width="3.83203125" style="1570" customWidth="1"/>
    <col min="5891" max="5892" width="7.83203125" style="1570" customWidth="1"/>
    <col min="5893" max="5894" width="12.83203125" style="1570" customWidth="1"/>
    <col min="5895" max="5895" width="7.6640625" style="1570" customWidth="1"/>
    <col min="5896" max="5897" width="12.83203125" style="1570" customWidth="1"/>
    <col min="5898" max="5898" width="5.83203125" style="1570" customWidth="1"/>
    <col min="5899" max="5901" width="12.83203125" style="1570" customWidth="1"/>
    <col min="5902" max="5903" width="13.6640625" style="1570" customWidth="1"/>
    <col min="5904" max="5905" width="3.83203125" style="1570" customWidth="1"/>
    <col min="5906" max="5906" width="9.83203125" style="1570" bestFit="1" customWidth="1"/>
    <col min="5907" max="5908" width="8.5" style="1570" customWidth="1"/>
    <col min="5909" max="6144" width="0" style="1570" hidden="1"/>
    <col min="6145" max="6146" width="3.83203125" style="1570" customWidth="1"/>
    <col min="6147" max="6148" width="7.83203125" style="1570" customWidth="1"/>
    <col min="6149" max="6150" width="12.83203125" style="1570" customWidth="1"/>
    <col min="6151" max="6151" width="7.6640625" style="1570" customWidth="1"/>
    <col min="6152" max="6153" width="12.83203125" style="1570" customWidth="1"/>
    <col min="6154" max="6154" width="5.83203125" style="1570" customWidth="1"/>
    <col min="6155" max="6157" width="12.83203125" style="1570" customWidth="1"/>
    <col min="6158" max="6159" width="13.6640625" style="1570" customWidth="1"/>
    <col min="6160" max="6161" width="3.83203125" style="1570" customWidth="1"/>
    <col min="6162" max="6162" width="9.83203125" style="1570" bestFit="1" customWidth="1"/>
    <col min="6163" max="6164" width="8.5" style="1570" customWidth="1"/>
    <col min="6165" max="6400" width="0" style="1570" hidden="1"/>
    <col min="6401" max="6402" width="3.83203125" style="1570" customWidth="1"/>
    <col min="6403" max="6404" width="7.83203125" style="1570" customWidth="1"/>
    <col min="6405" max="6406" width="12.83203125" style="1570" customWidth="1"/>
    <col min="6407" max="6407" width="7.6640625" style="1570" customWidth="1"/>
    <col min="6408" max="6409" width="12.83203125" style="1570" customWidth="1"/>
    <col min="6410" max="6410" width="5.83203125" style="1570" customWidth="1"/>
    <col min="6411" max="6413" width="12.83203125" style="1570" customWidth="1"/>
    <col min="6414" max="6415" width="13.6640625" style="1570" customWidth="1"/>
    <col min="6416" max="6417" width="3.83203125" style="1570" customWidth="1"/>
    <col min="6418" max="6418" width="9.83203125" style="1570" bestFit="1" customWidth="1"/>
    <col min="6419" max="6420" width="8.5" style="1570" customWidth="1"/>
    <col min="6421" max="6656" width="0" style="1570" hidden="1"/>
    <col min="6657" max="6658" width="3.83203125" style="1570" customWidth="1"/>
    <col min="6659" max="6660" width="7.83203125" style="1570" customWidth="1"/>
    <col min="6661" max="6662" width="12.83203125" style="1570" customWidth="1"/>
    <col min="6663" max="6663" width="7.6640625" style="1570" customWidth="1"/>
    <col min="6664" max="6665" width="12.83203125" style="1570" customWidth="1"/>
    <col min="6666" max="6666" width="5.83203125" style="1570" customWidth="1"/>
    <col min="6667" max="6669" width="12.83203125" style="1570" customWidth="1"/>
    <col min="6670" max="6671" width="13.6640625" style="1570" customWidth="1"/>
    <col min="6672" max="6673" width="3.83203125" style="1570" customWidth="1"/>
    <col min="6674" max="6674" width="9.83203125" style="1570" bestFit="1" customWidth="1"/>
    <col min="6675" max="6676" width="8.5" style="1570" customWidth="1"/>
    <col min="6677" max="6912" width="0" style="1570" hidden="1"/>
    <col min="6913" max="6914" width="3.83203125" style="1570" customWidth="1"/>
    <col min="6915" max="6916" width="7.83203125" style="1570" customWidth="1"/>
    <col min="6917" max="6918" width="12.83203125" style="1570" customWidth="1"/>
    <col min="6919" max="6919" width="7.6640625" style="1570" customWidth="1"/>
    <col min="6920" max="6921" width="12.83203125" style="1570" customWidth="1"/>
    <col min="6922" max="6922" width="5.83203125" style="1570" customWidth="1"/>
    <col min="6923" max="6925" width="12.83203125" style="1570" customWidth="1"/>
    <col min="6926" max="6927" width="13.6640625" style="1570" customWidth="1"/>
    <col min="6928" max="6929" width="3.83203125" style="1570" customWidth="1"/>
    <col min="6930" max="6930" width="9.83203125" style="1570" bestFit="1" customWidth="1"/>
    <col min="6931" max="6932" width="8.5" style="1570" customWidth="1"/>
    <col min="6933" max="7168" width="0" style="1570" hidden="1"/>
    <col min="7169" max="7170" width="3.83203125" style="1570" customWidth="1"/>
    <col min="7171" max="7172" width="7.83203125" style="1570" customWidth="1"/>
    <col min="7173" max="7174" width="12.83203125" style="1570" customWidth="1"/>
    <col min="7175" max="7175" width="7.6640625" style="1570" customWidth="1"/>
    <col min="7176" max="7177" width="12.83203125" style="1570" customWidth="1"/>
    <col min="7178" max="7178" width="5.83203125" style="1570" customWidth="1"/>
    <col min="7179" max="7181" width="12.83203125" style="1570" customWidth="1"/>
    <col min="7182" max="7183" width="13.6640625" style="1570" customWidth="1"/>
    <col min="7184" max="7185" width="3.83203125" style="1570" customWidth="1"/>
    <col min="7186" max="7186" width="9.83203125" style="1570" bestFit="1" customWidth="1"/>
    <col min="7187" max="7188" width="8.5" style="1570" customWidth="1"/>
    <col min="7189" max="7424" width="0" style="1570" hidden="1"/>
    <col min="7425" max="7426" width="3.83203125" style="1570" customWidth="1"/>
    <col min="7427" max="7428" width="7.83203125" style="1570" customWidth="1"/>
    <col min="7429" max="7430" width="12.83203125" style="1570" customWidth="1"/>
    <col min="7431" max="7431" width="7.6640625" style="1570" customWidth="1"/>
    <col min="7432" max="7433" width="12.83203125" style="1570" customWidth="1"/>
    <col min="7434" max="7434" width="5.83203125" style="1570" customWidth="1"/>
    <col min="7435" max="7437" width="12.83203125" style="1570" customWidth="1"/>
    <col min="7438" max="7439" width="13.6640625" style="1570" customWidth="1"/>
    <col min="7440" max="7441" width="3.83203125" style="1570" customWidth="1"/>
    <col min="7442" max="7442" width="9.83203125" style="1570" bestFit="1" customWidth="1"/>
    <col min="7443" max="7444" width="8.5" style="1570" customWidth="1"/>
    <col min="7445" max="7680" width="0" style="1570" hidden="1"/>
    <col min="7681" max="7682" width="3.83203125" style="1570" customWidth="1"/>
    <col min="7683" max="7684" width="7.83203125" style="1570" customWidth="1"/>
    <col min="7685" max="7686" width="12.83203125" style="1570" customWidth="1"/>
    <col min="7687" max="7687" width="7.6640625" style="1570" customWidth="1"/>
    <col min="7688" max="7689" width="12.83203125" style="1570" customWidth="1"/>
    <col min="7690" max="7690" width="5.83203125" style="1570" customWidth="1"/>
    <col min="7691" max="7693" width="12.83203125" style="1570" customWidth="1"/>
    <col min="7694" max="7695" width="13.6640625" style="1570" customWidth="1"/>
    <col min="7696" max="7697" width="3.83203125" style="1570" customWidth="1"/>
    <col min="7698" max="7698" width="9.83203125" style="1570" bestFit="1" customWidth="1"/>
    <col min="7699" max="7700" width="8.5" style="1570" customWidth="1"/>
    <col min="7701" max="7936" width="0" style="1570" hidden="1"/>
    <col min="7937" max="7938" width="3.83203125" style="1570" customWidth="1"/>
    <col min="7939" max="7940" width="7.83203125" style="1570" customWidth="1"/>
    <col min="7941" max="7942" width="12.83203125" style="1570" customWidth="1"/>
    <col min="7943" max="7943" width="7.6640625" style="1570" customWidth="1"/>
    <col min="7944" max="7945" width="12.83203125" style="1570" customWidth="1"/>
    <col min="7946" max="7946" width="5.83203125" style="1570" customWidth="1"/>
    <col min="7947" max="7949" width="12.83203125" style="1570" customWidth="1"/>
    <col min="7950" max="7951" width="13.6640625" style="1570" customWidth="1"/>
    <col min="7952" max="7953" width="3.83203125" style="1570" customWidth="1"/>
    <col min="7954" max="7954" width="9.83203125" style="1570" bestFit="1" customWidth="1"/>
    <col min="7955" max="7956" width="8.5" style="1570" customWidth="1"/>
    <col min="7957" max="8192" width="0" style="1570" hidden="1"/>
    <col min="8193" max="8194" width="3.83203125" style="1570" customWidth="1"/>
    <col min="8195" max="8196" width="7.83203125" style="1570" customWidth="1"/>
    <col min="8197" max="8198" width="12.83203125" style="1570" customWidth="1"/>
    <col min="8199" max="8199" width="7.6640625" style="1570" customWidth="1"/>
    <col min="8200" max="8201" width="12.83203125" style="1570" customWidth="1"/>
    <col min="8202" max="8202" width="5.83203125" style="1570" customWidth="1"/>
    <col min="8203" max="8205" width="12.83203125" style="1570" customWidth="1"/>
    <col min="8206" max="8207" width="13.6640625" style="1570" customWidth="1"/>
    <col min="8208" max="8209" width="3.83203125" style="1570" customWidth="1"/>
    <col min="8210" max="8210" width="9.83203125" style="1570" bestFit="1" customWidth="1"/>
    <col min="8211" max="8212" width="8.5" style="1570" customWidth="1"/>
    <col min="8213" max="8448" width="0" style="1570" hidden="1"/>
    <col min="8449" max="8450" width="3.83203125" style="1570" customWidth="1"/>
    <col min="8451" max="8452" width="7.83203125" style="1570" customWidth="1"/>
    <col min="8453" max="8454" width="12.83203125" style="1570" customWidth="1"/>
    <col min="8455" max="8455" width="7.6640625" style="1570" customWidth="1"/>
    <col min="8456" max="8457" width="12.83203125" style="1570" customWidth="1"/>
    <col min="8458" max="8458" width="5.83203125" style="1570" customWidth="1"/>
    <col min="8459" max="8461" width="12.83203125" style="1570" customWidth="1"/>
    <col min="8462" max="8463" width="13.6640625" style="1570" customWidth="1"/>
    <col min="8464" max="8465" width="3.83203125" style="1570" customWidth="1"/>
    <col min="8466" max="8466" width="9.83203125" style="1570" bestFit="1" customWidth="1"/>
    <col min="8467" max="8468" width="8.5" style="1570" customWidth="1"/>
    <col min="8469" max="8704" width="0" style="1570" hidden="1"/>
    <col min="8705" max="8706" width="3.83203125" style="1570" customWidth="1"/>
    <col min="8707" max="8708" width="7.83203125" style="1570" customWidth="1"/>
    <col min="8709" max="8710" width="12.83203125" style="1570" customWidth="1"/>
    <col min="8711" max="8711" width="7.6640625" style="1570" customWidth="1"/>
    <col min="8712" max="8713" width="12.83203125" style="1570" customWidth="1"/>
    <col min="8714" max="8714" width="5.83203125" style="1570" customWidth="1"/>
    <col min="8715" max="8717" width="12.83203125" style="1570" customWidth="1"/>
    <col min="8718" max="8719" width="13.6640625" style="1570" customWidth="1"/>
    <col min="8720" max="8721" width="3.83203125" style="1570" customWidth="1"/>
    <col min="8722" max="8722" width="9.83203125" style="1570" bestFit="1" customWidth="1"/>
    <col min="8723" max="8724" width="8.5" style="1570" customWidth="1"/>
    <col min="8725" max="8960" width="0" style="1570" hidden="1"/>
    <col min="8961" max="8962" width="3.83203125" style="1570" customWidth="1"/>
    <col min="8963" max="8964" width="7.83203125" style="1570" customWidth="1"/>
    <col min="8965" max="8966" width="12.83203125" style="1570" customWidth="1"/>
    <col min="8967" max="8967" width="7.6640625" style="1570" customWidth="1"/>
    <col min="8968" max="8969" width="12.83203125" style="1570" customWidth="1"/>
    <col min="8970" max="8970" width="5.83203125" style="1570" customWidth="1"/>
    <col min="8971" max="8973" width="12.83203125" style="1570" customWidth="1"/>
    <col min="8974" max="8975" width="13.6640625" style="1570" customWidth="1"/>
    <col min="8976" max="8977" width="3.83203125" style="1570" customWidth="1"/>
    <col min="8978" max="8978" width="9.83203125" style="1570" bestFit="1" customWidth="1"/>
    <col min="8979" max="8980" width="8.5" style="1570" customWidth="1"/>
    <col min="8981" max="9216" width="0" style="1570" hidden="1"/>
    <col min="9217" max="9218" width="3.83203125" style="1570" customWidth="1"/>
    <col min="9219" max="9220" width="7.83203125" style="1570" customWidth="1"/>
    <col min="9221" max="9222" width="12.83203125" style="1570" customWidth="1"/>
    <col min="9223" max="9223" width="7.6640625" style="1570" customWidth="1"/>
    <col min="9224" max="9225" width="12.83203125" style="1570" customWidth="1"/>
    <col min="9226" max="9226" width="5.83203125" style="1570" customWidth="1"/>
    <col min="9227" max="9229" width="12.83203125" style="1570" customWidth="1"/>
    <col min="9230" max="9231" width="13.6640625" style="1570" customWidth="1"/>
    <col min="9232" max="9233" width="3.83203125" style="1570" customWidth="1"/>
    <col min="9234" max="9234" width="9.83203125" style="1570" bestFit="1" customWidth="1"/>
    <col min="9235" max="9236" width="8.5" style="1570" customWidth="1"/>
    <col min="9237" max="9472" width="0" style="1570" hidden="1"/>
    <col min="9473" max="9474" width="3.83203125" style="1570" customWidth="1"/>
    <col min="9475" max="9476" width="7.83203125" style="1570" customWidth="1"/>
    <col min="9477" max="9478" width="12.83203125" style="1570" customWidth="1"/>
    <col min="9479" max="9479" width="7.6640625" style="1570" customWidth="1"/>
    <col min="9480" max="9481" width="12.83203125" style="1570" customWidth="1"/>
    <col min="9482" max="9482" width="5.83203125" style="1570" customWidth="1"/>
    <col min="9483" max="9485" width="12.83203125" style="1570" customWidth="1"/>
    <col min="9486" max="9487" width="13.6640625" style="1570" customWidth="1"/>
    <col min="9488" max="9489" width="3.83203125" style="1570" customWidth="1"/>
    <col min="9490" max="9490" width="9.83203125" style="1570" bestFit="1" customWidth="1"/>
    <col min="9491" max="9492" width="8.5" style="1570" customWidth="1"/>
    <col min="9493" max="9728" width="0" style="1570" hidden="1"/>
    <col min="9729" max="9730" width="3.83203125" style="1570" customWidth="1"/>
    <col min="9731" max="9732" width="7.83203125" style="1570" customWidth="1"/>
    <col min="9733" max="9734" width="12.83203125" style="1570" customWidth="1"/>
    <col min="9735" max="9735" width="7.6640625" style="1570" customWidth="1"/>
    <col min="9736" max="9737" width="12.83203125" style="1570" customWidth="1"/>
    <col min="9738" max="9738" width="5.83203125" style="1570" customWidth="1"/>
    <col min="9739" max="9741" width="12.83203125" style="1570" customWidth="1"/>
    <col min="9742" max="9743" width="13.6640625" style="1570" customWidth="1"/>
    <col min="9744" max="9745" width="3.83203125" style="1570" customWidth="1"/>
    <col min="9746" max="9746" width="9.83203125" style="1570" bestFit="1" customWidth="1"/>
    <col min="9747" max="9748" width="8.5" style="1570" customWidth="1"/>
    <col min="9749" max="9984" width="0" style="1570" hidden="1"/>
    <col min="9985" max="9986" width="3.83203125" style="1570" customWidth="1"/>
    <col min="9987" max="9988" width="7.83203125" style="1570" customWidth="1"/>
    <col min="9989" max="9990" width="12.83203125" style="1570" customWidth="1"/>
    <col min="9991" max="9991" width="7.6640625" style="1570" customWidth="1"/>
    <col min="9992" max="9993" width="12.83203125" style="1570" customWidth="1"/>
    <col min="9994" max="9994" width="5.83203125" style="1570" customWidth="1"/>
    <col min="9995" max="9997" width="12.83203125" style="1570" customWidth="1"/>
    <col min="9998" max="9999" width="13.6640625" style="1570" customWidth="1"/>
    <col min="10000" max="10001" width="3.83203125" style="1570" customWidth="1"/>
    <col min="10002" max="10002" width="9.83203125" style="1570" bestFit="1" customWidth="1"/>
    <col min="10003" max="10004" width="8.5" style="1570" customWidth="1"/>
    <col min="10005" max="10240" width="0" style="1570" hidden="1"/>
    <col min="10241" max="10242" width="3.83203125" style="1570" customWidth="1"/>
    <col min="10243" max="10244" width="7.83203125" style="1570" customWidth="1"/>
    <col min="10245" max="10246" width="12.83203125" style="1570" customWidth="1"/>
    <col min="10247" max="10247" width="7.6640625" style="1570" customWidth="1"/>
    <col min="10248" max="10249" width="12.83203125" style="1570" customWidth="1"/>
    <col min="10250" max="10250" width="5.83203125" style="1570" customWidth="1"/>
    <col min="10251" max="10253" width="12.83203125" style="1570" customWidth="1"/>
    <col min="10254" max="10255" width="13.6640625" style="1570" customWidth="1"/>
    <col min="10256" max="10257" width="3.83203125" style="1570" customWidth="1"/>
    <col min="10258" max="10258" width="9.83203125" style="1570" bestFit="1" customWidth="1"/>
    <col min="10259" max="10260" width="8.5" style="1570" customWidth="1"/>
    <col min="10261" max="10496" width="0" style="1570" hidden="1"/>
    <col min="10497" max="10498" width="3.83203125" style="1570" customWidth="1"/>
    <col min="10499" max="10500" width="7.83203125" style="1570" customWidth="1"/>
    <col min="10501" max="10502" width="12.83203125" style="1570" customWidth="1"/>
    <col min="10503" max="10503" width="7.6640625" style="1570" customWidth="1"/>
    <col min="10504" max="10505" width="12.83203125" style="1570" customWidth="1"/>
    <col min="10506" max="10506" width="5.83203125" style="1570" customWidth="1"/>
    <col min="10507" max="10509" width="12.83203125" style="1570" customWidth="1"/>
    <col min="10510" max="10511" width="13.6640625" style="1570" customWidth="1"/>
    <col min="10512" max="10513" width="3.83203125" style="1570" customWidth="1"/>
    <col min="10514" max="10514" width="9.83203125" style="1570" bestFit="1" customWidth="1"/>
    <col min="10515" max="10516" width="8.5" style="1570" customWidth="1"/>
    <col min="10517" max="10752" width="0" style="1570" hidden="1"/>
    <col min="10753" max="10754" width="3.83203125" style="1570" customWidth="1"/>
    <col min="10755" max="10756" width="7.83203125" style="1570" customWidth="1"/>
    <col min="10757" max="10758" width="12.83203125" style="1570" customWidth="1"/>
    <col min="10759" max="10759" width="7.6640625" style="1570" customWidth="1"/>
    <col min="10760" max="10761" width="12.83203125" style="1570" customWidth="1"/>
    <col min="10762" max="10762" width="5.83203125" style="1570" customWidth="1"/>
    <col min="10763" max="10765" width="12.83203125" style="1570" customWidth="1"/>
    <col min="10766" max="10767" width="13.6640625" style="1570" customWidth="1"/>
    <col min="10768" max="10769" width="3.83203125" style="1570" customWidth="1"/>
    <col min="10770" max="10770" width="9.83203125" style="1570" bestFit="1" customWidth="1"/>
    <col min="10771" max="10772" width="8.5" style="1570" customWidth="1"/>
    <col min="10773" max="11008" width="0" style="1570" hidden="1"/>
    <col min="11009" max="11010" width="3.83203125" style="1570" customWidth="1"/>
    <col min="11011" max="11012" width="7.83203125" style="1570" customWidth="1"/>
    <col min="11013" max="11014" width="12.83203125" style="1570" customWidth="1"/>
    <col min="11015" max="11015" width="7.6640625" style="1570" customWidth="1"/>
    <col min="11016" max="11017" width="12.83203125" style="1570" customWidth="1"/>
    <col min="11018" max="11018" width="5.83203125" style="1570" customWidth="1"/>
    <col min="11019" max="11021" width="12.83203125" style="1570" customWidth="1"/>
    <col min="11022" max="11023" width="13.6640625" style="1570" customWidth="1"/>
    <col min="11024" max="11025" width="3.83203125" style="1570" customWidth="1"/>
    <col min="11026" max="11026" width="9.83203125" style="1570" bestFit="1" customWidth="1"/>
    <col min="11027" max="11028" width="8.5" style="1570" customWidth="1"/>
    <col min="11029" max="11264" width="0" style="1570" hidden="1"/>
    <col min="11265" max="11266" width="3.83203125" style="1570" customWidth="1"/>
    <col min="11267" max="11268" width="7.83203125" style="1570" customWidth="1"/>
    <col min="11269" max="11270" width="12.83203125" style="1570" customWidth="1"/>
    <col min="11271" max="11271" width="7.6640625" style="1570" customWidth="1"/>
    <col min="11272" max="11273" width="12.83203125" style="1570" customWidth="1"/>
    <col min="11274" max="11274" width="5.83203125" style="1570" customWidth="1"/>
    <col min="11275" max="11277" width="12.83203125" style="1570" customWidth="1"/>
    <col min="11278" max="11279" width="13.6640625" style="1570" customWidth="1"/>
    <col min="11280" max="11281" width="3.83203125" style="1570" customWidth="1"/>
    <col min="11282" max="11282" width="9.83203125" style="1570" bestFit="1" customWidth="1"/>
    <col min="11283" max="11284" width="8.5" style="1570" customWidth="1"/>
    <col min="11285" max="11520" width="0" style="1570" hidden="1"/>
    <col min="11521" max="11522" width="3.83203125" style="1570" customWidth="1"/>
    <col min="11523" max="11524" width="7.83203125" style="1570" customWidth="1"/>
    <col min="11525" max="11526" width="12.83203125" style="1570" customWidth="1"/>
    <col min="11527" max="11527" width="7.6640625" style="1570" customWidth="1"/>
    <col min="11528" max="11529" width="12.83203125" style="1570" customWidth="1"/>
    <col min="11530" max="11530" width="5.83203125" style="1570" customWidth="1"/>
    <col min="11531" max="11533" width="12.83203125" style="1570" customWidth="1"/>
    <col min="11534" max="11535" width="13.6640625" style="1570" customWidth="1"/>
    <col min="11536" max="11537" width="3.83203125" style="1570" customWidth="1"/>
    <col min="11538" max="11538" width="9.83203125" style="1570" bestFit="1" customWidth="1"/>
    <col min="11539" max="11540" width="8.5" style="1570" customWidth="1"/>
    <col min="11541" max="11776" width="0" style="1570" hidden="1"/>
    <col min="11777" max="11778" width="3.83203125" style="1570" customWidth="1"/>
    <col min="11779" max="11780" width="7.83203125" style="1570" customWidth="1"/>
    <col min="11781" max="11782" width="12.83203125" style="1570" customWidth="1"/>
    <col min="11783" max="11783" width="7.6640625" style="1570" customWidth="1"/>
    <col min="11784" max="11785" width="12.83203125" style="1570" customWidth="1"/>
    <col min="11786" max="11786" width="5.83203125" style="1570" customWidth="1"/>
    <col min="11787" max="11789" width="12.83203125" style="1570" customWidth="1"/>
    <col min="11790" max="11791" width="13.6640625" style="1570" customWidth="1"/>
    <col min="11792" max="11793" width="3.83203125" style="1570" customWidth="1"/>
    <col min="11794" max="11794" width="9.83203125" style="1570" bestFit="1" customWidth="1"/>
    <col min="11795" max="11796" width="8.5" style="1570" customWidth="1"/>
    <col min="11797" max="12032" width="0" style="1570" hidden="1"/>
    <col min="12033" max="12034" width="3.83203125" style="1570" customWidth="1"/>
    <col min="12035" max="12036" width="7.83203125" style="1570" customWidth="1"/>
    <col min="12037" max="12038" width="12.83203125" style="1570" customWidth="1"/>
    <col min="12039" max="12039" width="7.6640625" style="1570" customWidth="1"/>
    <col min="12040" max="12041" width="12.83203125" style="1570" customWidth="1"/>
    <col min="12042" max="12042" width="5.83203125" style="1570" customWidth="1"/>
    <col min="12043" max="12045" width="12.83203125" style="1570" customWidth="1"/>
    <col min="12046" max="12047" width="13.6640625" style="1570" customWidth="1"/>
    <col min="12048" max="12049" width="3.83203125" style="1570" customWidth="1"/>
    <col min="12050" max="12050" width="9.83203125" style="1570" bestFit="1" customWidth="1"/>
    <col min="12051" max="12052" width="8.5" style="1570" customWidth="1"/>
    <col min="12053" max="12288" width="0" style="1570" hidden="1"/>
    <col min="12289" max="12290" width="3.83203125" style="1570" customWidth="1"/>
    <col min="12291" max="12292" width="7.83203125" style="1570" customWidth="1"/>
    <col min="12293" max="12294" width="12.83203125" style="1570" customWidth="1"/>
    <col min="12295" max="12295" width="7.6640625" style="1570" customWidth="1"/>
    <col min="12296" max="12297" width="12.83203125" style="1570" customWidth="1"/>
    <col min="12298" max="12298" width="5.83203125" style="1570" customWidth="1"/>
    <col min="12299" max="12301" width="12.83203125" style="1570" customWidth="1"/>
    <col min="12302" max="12303" width="13.6640625" style="1570" customWidth="1"/>
    <col min="12304" max="12305" width="3.83203125" style="1570" customWidth="1"/>
    <col min="12306" max="12306" width="9.83203125" style="1570" bestFit="1" customWidth="1"/>
    <col min="12307" max="12308" width="8.5" style="1570" customWidth="1"/>
    <col min="12309" max="12544" width="0" style="1570" hidden="1"/>
    <col min="12545" max="12546" width="3.83203125" style="1570" customWidth="1"/>
    <col min="12547" max="12548" width="7.83203125" style="1570" customWidth="1"/>
    <col min="12549" max="12550" width="12.83203125" style="1570" customWidth="1"/>
    <col min="12551" max="12551" width="7.6640625" style="1570" customWidth="1"/>
    <col min="12552" max="12553" width="12.83203125" style="1570" customWidth="1"/>
    <col min="12554" max="12554" width="5.83203125" style="1570" customWidth="1"/>
    <col min="12555" max="12557" width="12.83203125" style="1570" customWidth="1"/>
    <col min="12558" max="12559" width="13.6640625" style="1570" customWidth="1"/>
    <col min="12560" max="12561" width="3.83203125" style="1570" customWidth="1"/>
    <col min="12562" max="12562" width="9.83203125" style="1570" bestFit="1" customWidth="1"/>
    <col min="12563" max="12564" width="8.5" style="1570" customWidth="1"/>
    <col min="12565" max="12800" width="0" style="1570" hidden="1"/>
    <col min="12801" max="12802" width="3.83203125" style="1570" customWidth="1"/>
    <col min="12803" max="12804" width="7.83203125" style="1570" customWidth="1"/>
    <col min="12805" max="12806" width="12.83203125" style="1570" customWidth="1"/>
    <col min="12807" max="12807" width="7.6640625" style="1570" customWidth="1"/>
    <col min="12808" max="12809" width="12.83203125" style="1570" customWidth="1"/>
    <col min="12810" max="12810" width="5.83203125" style="1570" customWidth="1"/>
    <col min="12811" max="12813" width="12.83203125" style="1570" customWidth="1"/>
    <col min="12814" max="12815" width="13.6640625" style="1570" customWidth="1"/>
    <col min="12816" max="12817" width="3.83203125" style="1570" customWidth="1"/>
    <col min="12818" max="12818" width="9.83203125" style="1570" bestFit="1" customWidth="1"/>
    <col min="12819" max="12820" width="8.5" style="1570" customWidth="1"/>
    <col min="12821" max="13056" width="0" style="1570" hidden="1"/>
    <col min="13057" max="13058" width="3.83203125" style="1570" customWidth="1"/>
    <col min="13059" max="13060" width="7.83203125" style="1570" customWidth="1"/>
    <col min="13061" max="13062" width="12.83203125" style="1570" customWidth="1"/>
    <col min="13063" max="13063" width="7.6640625" style="1570" customWidth="1"/>
    <col min="13064" max="13065" width="12.83203125" style="1570" customWidth="1"/>
    <col min="13066" max="13066" width="5.83203125" style="1570" customWidth="1"/>
    <col min="13067" max="13069" width="12.83203125" style="1570" customWidth="1"/>
    <col min="13070" max="13071" width="13.6640625" style="1570" customWidth="1"/>
    <col min="13072" max="13073" width="3.83203125" style="1570" customWidth="1"/>
    <col min="13074" max="13074" width="9.83203125" style="1570" bestFit="1" customWidth="1"/>
    <col min="13075" max="13076" width="8.5" style="1570" customWidth="1"/>
    <col min="13077" max="13312" width="0" style="1570" hidden="1"/>
    <col min="13313" max="13314" width="3.83203125" style="1570" customWidth="1"/>
    <col min="13315" max="13316" width="7.83203125" style="1570" customWidth="1"/>
    <col min="13317" max="13318" width="12.83203125" style="1570" customWidth="1"/>
    <col min="13319" max="13319" width="7.6640625" style="1570" customWidth="1"/>
    <col min="13320" max="13321" width="12.83203125" style="1570" customWidth="1"/>
    <col min="13322" max="13322" width="5.83203125" style="1570" customWidth="1"/>
    <col min="13323" max="13325" width="12.83203125" style="1570" customWidth="1"/>
    <col min="13326" max="13327" width="13.6640625" style="1570" customWidth="1"/>
    <col min="13328" max="13329" width="3.83203125" style="1570" customWidth="1"/>
    <col min="13330" max="13330" width="9.83203125" style="1570" bestFit="1" customWidth="1"/>
    <col min="13331" max="13332" width="8.5" style="1570" customWidth="1"/>
    <col min="13333" max="13568" width="0" style="1570" hidden="1"/>
    <col min="13569" max="13570" width="3.83203125" style="1570" customWidth="1"/>
    <col min="13571" max="13572" width="7.83203125" style="1570" customWidth="1"/>
    <col min="13573" max="13574" width="12.83203125" style="1570" customWidth="1"/>
    <col min="13575" max="13575" width="7.6640625" style="1570" customWidth="1"/>
    <col min="13576" max="13577" width="12.83203125" style="1570" customWidth="1"/>
    <col min="13578" max="13578" width="5.83203125" style="1570" customWidth="1"/>
    <col min="13579" max="13581" width="12.83203125" style="1570" customWidth="1"/>
    <col min="13582" max="13583" width="13.6640625" style="1570" customWidth="1"/>
    <col min="13584" max="13585" width="3.83203125" style="1570" customWidth="1"/>
    <col min="13586" max="13586" width="9.83203125" style="1570" bestFit="1" customWidth="1"/>
    <col min="13587" max="13588" width="8.5" style="1570" customWidth="1"/>
    <col min="13589" max="13824" width="0" style="1570" hidden="1"/>
    <col min="13825" max="13826" width="3.83203125" style="1570" customWidth="1"/>
    <col min="13827" max="13828" width="7.83203125" style="1570" customWidth="1"/>
    <col min="13829" max="13830" width="12.83203125" style="1570" customWidth="1"/>
    <col min="13831" max="13831" width="7.6640625" style="1570" customWidth="1"/>
    <col min="13832" max="13833" width="12.83203125" style="1570" customWidth="1"/>
    <col min="13834" max="13834" width="5.83203125" style="1570" customWidth="1"/>
    <col min="13835" max="13837" width="12.83203125" style="1570" customWidth="1"/>
    <col min="13838" max="13839" width="13.6640625" style="1570" customWidth="1"/>
    <col min="13840" max="13841" width="3.83203125" style="1570" customWidth="1"/>
    <col min="13842" max="13842" width="9.83203125" style="1570" bestFit="1" customWidth="1"/>
    <col min="13843" max="13844" width="8.5" style="1570" customWidth="1"/>
    <col min="13845" max="14080" width="0" style="1570" hidden="1"/>
    <col min="14081" max="14082" width="3.83203125" style="1570" customWidth="1"/>
    <col min="14083" max="14084" width="7.83203125" style="1570" customWidth="1"/>
    <col min="14085" max="14086" width="12.83203125" style="1570" customWidth="1"/>
    <col min="14087" max="14087" width="7.6640625" style="1570" customWidth="1"/>
    <col min="14088" max="14089" width="12.83203125" style="1570" customWidth="1"/>
    <col min="14090" max="14090" width="5.83203125" style="1570" customWidth="1"/>
    <col min="14091" max="14093" width="12.83203125" style="1570" customWidth="1"/>
    <col min="14094" max="14095" width="13.6640625" style="1570" customWidth="1"/>
    <col min="14096" max="14097" width="3.83203125" style="1570" customWidth="1"/>
    <col min="14098" max="14098" width="9.83203125" style="1570" bestFit="1" customWidth="1"/>
    <col min="14099" max="14100" width="8.5" style="1570" customWidth="1"/>
    <col min="14101" max="14336" width="0" style="1570" hidden="1"/>
    <col min="14337" max="14338" width="3.83203125" style="1570" customWidth="1"/>
    <col min="14339" max="14340" width="7.83203125" style="1570" customWidth="1"/>
    <col min="14341" max="14342" width="12.83203125" style="1570" customWidth="1"/>
    <col min="14343" max="14343" width="7.6640625" style="1570" customWidth="1"/>
    <col min="14344" max="14345" width="12.83203125" style="1570" customWidth="1"/>
    <col min="14346" max="14346" width="5.83203125" style="1570" customWidth="1"/>
    <col min="14347" max="14349" width="12.83203125" style="1570" customWidth="1"/>
    <col min="14350" max="14351" width="13.6640625" style="1570" customWidth="1"/>
    <col min="14352" max="14353" width="3.83203125" style="1570" customWidth="1"/>
    <col min="14354" max="14354" width="9.83203125" style="1570" bestFit="1" customWidth="1"/>
    <col min="14355" max="14356" width="8.5" style="1570" customWidth="1"/>
    <col min="14357" max="14592" width="0" style="1570" hidden="1"/>
    <col min="14593" max="14594" width="3.83203125" style="1570" customWidth="1"/>
    <col min="14595" max="14596" width="7.83203125" style="1570" customWidth="1"/>
    <col min="14597" max="14598" width="12.83203125" style="1570" customWidth="1"/>
    <col min="14599" max="14599" width="7.6640625" style="1570" customWidth="1"/>
    <col min="14600" max="14601" width="12.83203125" style="1570" customWidth="1"/>
    <col min="14602" max="14602" width="5.83203125" style="1570" customWidth="1"/>
    <col min="14603" max="14605" width="12.83203125" style="1570" customWidth="1"/>
    <col min="14606" max="14607" width="13.6640625" style="1570" customWidth="1"/>
    <col min="14608" max="14609" width="3.83203125" style="1570" customWidth="1"/>
    <col min="14610" max="14610" width="9.83203125" style="1570" bestFit="1" customWidth="1"/>
    <col min="14611" max="14612" width="8.5" style="1570" customWidth="1"/>
    <col min="14613" max="14848" width="0" style="1570" hidden="1"/>
    <col min="14849" max="14850" width="3.83203125" style="1570" customWidth="1"/>
    <col min="14851" max="14852" width="7.83203125" style="1570" customWidth="1"/>
    <col min="14853" max="14854" width="12.83203125" style="1570" customWidth="1"/>
    <col min="14855" max="14855" width="7.6640625" style="1570" customWidth="1"/>
    <col min="14856" max="14857" width="12.83203125" style="1570" customWidth="1"/>
    <col min="14858" max="14858" width="5.83203125" style="1570" customWidth="1"/>
    <col min="14859" max="14861" width="12.83203125" style="1570" customWidth="1"/>
    <col min="14862" max="14863" width="13.6640625" style="1570" customWidth="1"/>
    <col min="14864" max="14865" width="3.83203125" style="1570" customWidth="1"/>
    <col min="14866" max="14866" width="9.83203125" style="1570" bestFit="1" customWidth="1"/>
    <col min="14867" max="14868" width="8.5" style="1570" customWidth="1"/>
    <col min="14869" max="15104" width="0" style="1570" hidden="1"/>
    <col min="15105" max="15106" width="3.83203125" style="1570" customWidth="1"/>
    <col min="15107" max="15108" width="7.83203125" style="1570" customWidth="1"/>
    <col min="15109" max="15110" width="12.83203125" style="1570" customWidth="1"/>
    <col min="15111" max="15111" width="7.6640625" style="1570" customWidth="1"/>
    <col min="15112" max="15113" width="12.83203125" style="1570" customWidth="1"/>
    <col min="15114" max="15114" width="5.83203125" style="1570" customWidth="1"/>
    <col min="15115" max="15117" width="12.83203125" style="1570" customWidth="1"/>
    <col min="15118" max="15119" width="13.6640625" style="1570" customWidth="1"/>
    <col min="15120" max="15121" width="3.83203125" style="1570" customWidth="1"/>
    <col min="15122" max="15122" width="9.83203125" style="1570" bestFit="1" customWidth="1"/>
    <col min="15123" max="15124" width="8.5" style="1570" customWidth="1"/>
    <col min="15125" max="15360" width="0" style="1570" hidden="1"/>
    <col min="15361" max="15362" width="3.83203125" style="1570" customWidth="1"/>
    <col min="15363" max="15364" width="7.83203125" style="1570" customWidth="1"/>
    <col min="15365" max="15366" width="12.83203125" style="1570" customWidth="1"/>
    <col min="15367" max="15367" width="7.6640625" style="1570" customWidth="1"/>
    <col min="15368" max="15369" width="12.83203125" style="1570" customWidth="1"/>
    <col min="15370" max="15370" width="5.83203125" style="1570" customWidth="1"/>
    <col min="15371" max="15373" width="12.83203125" style="1570" customWidth="1"/>
    <col min="15374" max="15375" width="13.6640625" style="1570" customWidth="1"/>
    <col min="15376" max="15377" width="3.83203125" style="1570" customWidth="1"/>
    <col min="15378" max="15378" width="9.83203125" style="1570" bestFit="1" customWidth="1"/>
    <col min="15379" max="15380" width="8.5" style="1570" customWidth="1"/>
    <col min="15381" max="15616" width="0" style="1570" hidden="1"/>
    <col min="15617" max="15618" width="3.83203125" style="1570" customWidth="1"/>
    <col min="15619" max="15620" width="7.83203125" style="1570" customWidth="1"/>
    <col min="15621" max="15622" width="12.83203125" style="1570" customWidth="1"/>
    <col min="15623" max="15623" width="7.6640625" style="1570" customWidth="1"/>
    <col min="15624" max="15625" width="12.83203125" style="1570" customWidth="1"/>
    <col min="15626" max="15626" width="5.83203125" style="1570" customWidth="1"/>
    <col min="15627" max="15629" width="12.83203125" style="1570" customWidth="1"/>
    <col min="15630" max="15631" width="13.6640625" style="1570" customWidth="1"/>
    <col min="15632" max="15633" width="3.83203125" style="1570" customWidth="1"/>
    <col min="15634" max="15634" width="9.83203125" style="1570" bestFit="1" customWidth="1"/>
    <col min="15635" max="15636" width="8.5" style="1570" customWidth="1"/>
    <col min="15637" max="15872" width="0" style="1570" hidden="1"/>
    <col min="15873" max="15874" width="3.83203125" style="1570" customWidth="1"/>
    <col min="15875" max="15876" width="7.83203125" style="1570" customWidth="1"/>
    <col min="15877" max="15878" width="12.83203125" style="1570" customWidth="1"/>
    <col min="15879" max="15879" width="7.6640625" style="1570" customWidth="1"/>
    <col min="15880" max="15881" width="12.83203125" style="1570" customWidth="1"/>
    <col min="15882" max="15882" width="5.83203125" style="1570" customWidth="1"/>
    <col min="15883" max="15885" width="12.83203125" style="1570" customWidth="1"/>
    <col min="15886" max="15887" width="13.6640625" style="1570" customWidth="1"/>
    <col min="15888" max="15889" width="3.83203125" style="1570" customWidth="1"/>
    <col min="15890" max="15890" width="9.83203125" style="1570" bestFit="1" customWidth="1"/>
    <col min="15891" max="15892" width="8.5" style="1570" customWidth="1"/>
    <col min="15893" max="16128" width="0" style="1570" hidden="1"/>
    <col min="16129" max="16130" width="3.83203125" style="1570" customWidth="1"/>
    <col min="16131" max="16132" width="7.83203125" style="1570" customWidth="1"/>
    <col min="16133" max="16134" width="12.83203125" style="1570" customWidth="1"/>
    <col min="16135" max="16135" width="7.6640625" style="1570" customWidth="1"/>
    <col min="16136" max="16137" width="12.83203125" style="1570" customWidth="1"/>
    <col min="16138" max="16138" width="5.83203125" style="1570" customWidth="1"/>
    <col min="16139" max="16141" width="12.83203125" style="1570" customWidth="1"/>
    <col min="16142" max="16143" width="13.6640625" style="1570" customWidth="1"/>
    <col min="16144" max="16145" width="3.83203125" style="1570" customWidth="1"/>
    <col min="16146" max="16146" width="9.83203125" style="1570" bestFit="1" customWidth="1"/>
    <col min="16147" max="16148" width="8.5" style="1570" customWidth="1"/>
    <col min="16149" max="16384" width="0" style="1570" hidden="1"/>
  </cols>
  <sheetData>
    <row r="1" spans="1:20" ht="12.95" customHeight="1">
      <c r="B1" s="1571" t="s">
        <v>2271</v>
      </c>
      <c r="C1" s="1572"/>
      <c r="D1" s="1572"/>
      <c r="E1" s="1572"/>
      <c r="F1" s="1572"/>
      <c r="G1" s="1572"/>
      <c r="H1" s="1572"/>
      <c r="I1" s="1572"/>
      <c r="J1" s="1572"/>
      <c r="K1" s="1572"/>
      <c r="L1" s="1572"/>
      <c r="M1" s="1572"/>
      <c r="N1" s="1572"/>
      <c r="O1" s="1572"/>
      <c r="P1" s="1573"/>
      <c r="Q1" s="1574" t="s">
        <v>98</v>
      </c>
    </row>
    <row r="2" spans="1:20">
      <c r="B2" s="1576" t="s">
        <v>710</v>
      </c>
      <c r="C2" s="1577"/>
      <c r="D2" s="1577"/>
      <c r="E2" s="1577"/>
      <c r="F2" s="1577"/>
      <c r="G2" s="1577"/>
      <c r="H2" s="1577"/>
      <c r="I2" s="1577"/>
      <c r="J2" s="1577"/>
      <c r="K2" s="1577"/>
      <c r="L2" s="1577"/>
      <c r="M2" s="1577"/>
      <c r="N2" s="1577"/>
      <c r="O2" s="1577"/>
      <c r="P2" s="1578"/>
    </row>
    <row r="3" spans="1:20" ht="12" customHeight="1">
      <c r="A3" s="1580"/>
      <c r="B3" s="1581"/>
      <c r="C3" s="1582"/>
      <c r="D3" s="1582"/>
      <c r="E3" s="1582"/>
      <c r="F3" s="1582"/>
      <c r="G3" s="1582"/>
      <c r="H3" s="1582"/>
      <c r="I3" s="1582"/>
      <c r="J3" s="1582"/>
      <c r="K3" s="1582"/>
      <c r="L3" s="1582"/>
      <c r="M3" s="1582"/>
      <c r="N3" s="1582"/>
      <c r="O3" s="1582"/>
      <c r="P3" s="1583"/>
      <c r="Q3" s="1584"/>
    </row>
    <row r="4" spans="1:20" ht="12" customHeight="1">
      <c r="A4" s="1580"/>
      <c r="B4" s="1585"/>
      <c r="C4" s="1585"/>
      <c r="D4" s="1585"/>
      <c r="E4" s="1586" t="s">
        <v>2272</v>
      </c>
      <c r="F4" s="1587"/>
      <c r="G4" s="1588"/>
      <c r="H4" s="1586" t="s">
        <v>2273</v>
      </c>
      <c r="I4" s="1587"/>
      <c r="J4" s="1588"/>
      <c r="K4" s="1586" t="s">
        <v>2274</v>
      </c>
      <c r="L4" s="1587"/>
      <c r="M4" s="1588"/>
      <c r="N4" s="1589" t="s">
        <v>1929</v>
      </c>
      <c r="O4" s="1589"/>
      <c r="P4" s="1585"/>
      <c r="Q4" s="1590"/>
    </row>
    <row r="5" spans="1:20" ht="12" customHeight="1">
      <c r="A5" s="1580"/>
      <c r="B5" s="1591"/>
      <c r="C5" s="1591"/>
      <c r="D5" s="1591"/>
      <c r="E5" s="1585"/>
      <c r="F5" s="1585"/>
      <c r="G5" s="1585"/>
      <c r="H5" s="1585"/>
      <c r="I5" s="1585"/>
      <c r="J5" s="1585"/>
      <c r="K5" s="1585"/>
      <c r="L5" s="1585"/>
      <c r="M5" s="1585"/>
      <c r="N5" s="1585"/>
      <c r="O5" s="1592" t="s">
        <v>2275</v>
      </c>
      <c r="P5" s="1591"/>
      <c r="Q5" s="1590"/>
    </row>
    <row r="6" spans="1:20" ht="12" customHeight="1">
      <c r="A6" s="1580"/>
      <c r="B6" s="1591"/>
      <c r="C6" s="1593" t="s">
        <v>2276</v>
      </c>
      <c r="D6" s="1591"/>
      <c r="E6" s="1591"/>
      <c r="F6" s="1591"/>
      <c r="G6" s="1593" t="s">
        <v>2277</v>
      </c>
      <c r="H6" s="1591"/>
      <c r="I6" s="1591"/>
      <c r="J6" s="1593" t="s">
        <v>2277</v>
      </c>
      <c r="K6" s="1591"/>
      <c r="L6" s="1593" t="s">
        <v>773</v>
      </c>
      <c r="M6" s="1591"/>
      <c r="N6" s="1591"/>
      <c r="O6" s="1593" t="s">
        <v>1221</v>
      </c>
      <c r="P6" s="1591"/>
      <c r="Q6" s="1590"/>
    </row>
    <row r="7" spans="1:20" ht="12" customHeight="1">
      <c r="A7" s="1594"/>
      <c r="B7" s="1593" t="s">
        <v>639</v>
      </c>
      <c r="C7" s="1593" t="s">
        <v>2125</v>
      </c>
      <c r="D7" s="1593" t="s">
        <v>785</v>
      </c>
      <c r="E7" s="1593" t="s">
        <v>2278</v>
      </c>
      <c r="F7" s="1593" t="s">
        <v>2275</v>
      </c>
      <c r="G7" s="1593" t="s">
        <v>2279</v>
      </c>
      <c r="H7" s="1593" t="s">
        <v>2278</v>
      </c>
      <c r="I7" s="1593" t="s">
        <v>2275</v>
      </c>
      <c r="J7" s="1593" t="s">
        <v>2279</v>
      </c>
      <c r="K7" s="1593" t="s">
        <v>2278</v>
      </c>
      <c r="L7" s="1593" t="s">
        <v>176</v>
      </c>
      <c r="M7" s="1593" t="s">
        <v>2275</v>
      </c>
      <c r="N7" s="1593" t="s">
        <v>2278</v>
      </c>
      <c r="O7" s="1593" t="s">
        <v>2280</v>
      </c>
      <c r="P7" s="1593" t="s">
        <v>639</v>
      </c>
      <c r="Q7" s="1595"/>
    </row>
    <row r="8" spans="1:20" ht="12" customHeight="1">
      <c r="A8" s="1594"/>
      <c r="B8" s="1593" t="s">
        <v>642</v>
      </c>
      <c r="C8" s="1593" t="s">
        <v>2281</v>
      </c>
      <c r="D8" s="1593" t="s">
        <v>642</v>
      </c>
      <c r="E8" s="1593" t="s">
        <v>2282</v>
      </c>
      <c r="F8" s="1593" t="s">
        <v>1221</v>
      </c>
      <c r="G8" s="1593" t="s">
        <v>1649</v>
      </c>
      <c r="H8" s="1593" t="s">
        <v>2282</v>
      </c>
      <c r="I8" s="1593" t="s">
        <v>1221</v>
      </c>
      <c r="J8" s="1593" t="s">
        <v>1649</v>
      </c>
      <c r="K8" s="1593" t="s">
        <v>2282</v>
      </c>
      <c r="L8" s="1593" t="s">
        <v>1500</v>
      </c>
      <c r="M8" s="1593" t="s">
        <v>1500</v>
      </c>
      <c r="N8" s="1593" t="s">
        <v>2282</v>
      </c>
      <c r="O8" s="1593" t="s">
        <v>1500</v>
      </c>
      <c r="P8" s="1593" t="s">
        <v>642</v>
      </c>
      <c r="Q8" s="1595"/>
    </row>
    <row r="9" spans="1:20" ht="12" customHeight="1" thickBot="1">
      <c r="A9" s="1580"/>
      <c r="B9" s="1596"/>
      <c r="C9" s="1597" t="s">
        <v>651</v>
      </c>
      <c r="D9" s="1597" t="s">
        <v>652</v>
      </c>
      <c r="E9" s="1593" t="s">
        <v>653</v>
      </c>
      <c r="F9" s="1593" t="s">
        <v>654</v>
      </c>
      <c r="G9" s="1597" t="s">
        <v>655</v>
      </c>
      <c r="H9" s="1593" t="s">
        <v>656</v>
      </c>
      <c r="I9" s="1593" t="s">
        <v>1087</v>
      </c>
      <c r="J9" s="1597" t="s">
        <v>1088</v>
      </c>
      <c r="K9" s="1593" t="s">
        <v>1362</v>
      </c>
      <c r="L9" s="1598" t="s">
        <v>1363</v>
      </c>
      <c r="M9" s="1593" t="s">
        <v>1364</v>
      </c>
      <c r="N9" s="1593" t="s">
        <v>1365</v>
      </c>
      <c r="O9" s="1593" t="s">
        <v>2283</v>
      </c>
      <c r="P9" s="1596"/>
      <c r="Q9" s="1590"/>
    </row>
    <row r="10" spans="1:20" ht="12" customHeight="1">
      <c r="A10" s="1580"/>
      <c r="B10" s="1599">
        <v>1</v>
      </c>
      <c r="C10" s="1599" t="s">
        <v>1280</v>
      </c>
      <c r="D10" s="1600">
        <v>3</v>
      </c>
      <c r="E10" s="1601">
        <v>5115933</v>
      </c>
      <c r="F10" s="1602">
        <v>341603</v>
      </c>
      <c r="G10" s="1603">
        <v>1.0500000000000001E-2</v>
      </c>
      <c r="H10" s="4153" t="s">
        <v>2284</v>
      </c>
      <c r="I10" s="4154"/>
      <c r="J10" s="1604"/>
      <c r="K10" s="1605"/>
      <c r="L10" s="1606" t="s">
        <v>2285</v>
      </c>
      <c r="M10" s="1607"/>
      <c r="N10" s="1626">
        <f t="shared" ref="N10:O13" si="0">E10</f>
        <v>5115933</v>
      </c>
      <c r="O10" s="3253">
        <f t="shared" si="0"/>
        <v>341603</v>
      </c>
      <c r="P10" s="1608">
        <v>1</v>
      </c>
      <c r="Q10" s="1590"/>
      <c r="R10" s="1609"/>
      <c r="T10" s="1610"/>
    </row>
    <row r="11" spans="1:20" ht="12" customHeight="1">
      <c r="A11" s="1580"/>
      <c r="B11" s="1599">
        <v>2</v>
      </c>
      <c r="C11" s="1599"/>
      <c r="D11" s="1600">
        <v>8</v>
      </c>
      <c r="E11" s="1611">
        <v>3846723</v>
      </c>
      <c r="F11" s="1612">
        <v>606860</v>
      </c>
      <c r="G11" s="1613">
        <v>3.95E-2</v>
      </c>
      <c r="H11" s="4155" t="s">
        <v>2286</v>
      </c>
      <c r="I11" s="4156"/>
      <c r="J11" s="1604"/>
      <c r="K11" s="1614"/>
      <c r="L11" s="1615"/>
      <c r="M11" s="1616"/>
      <c r="N11" s="1633">
        <f t="shared" si="0"/>
        <v>3846723</v>
      </c>
      <c r="O11" s="3254">
        <f t="shared" si="0"/>
        <v>606860</v>
      </c>
      <c r="P11" s="1608">
        <v>2</v>
      </c>
      <c r="Q11" s="1590"/>
      <c r="R11" s="1609"/>
      <c r="T11" s="1610"/>
    </row>
    <row r="12" spans="1:20" ht="12" customHeight="1">
      <c r="B12" s="1599">
        <v>3</v>
      </c>
      <c r="C12" s="1599"/>
      <c r="D12" s="1600">
        <v>9</v>
      </c>
      <c r="E12" s="1611">
        <v>9287032</v>
      </c>
      <c r="F12" s="1612">
        <v>1894146</v>
      </c>
      <c r="G12" s="1617">
        <v>3.1E-2</v>
      </c>
      <c r="H12" s="4157" t="s">
        <v>1653</v>
      </c>
      <c r="I12" s="4158"/>
      <c r="J12" s="1604"/>
      <c r="K12" s="1614"/>
      <c r="L12" s="1618"/>
      <c r="M12" s="1616"/>
      <c r="N12" s="1633">
        <f t="shared" si="0"/>
        <v>9287032</v>
      </c>
      <c r="O12" s="3254">
        <f t="shared" si="0"/>
        <v>1894146</v>
      </c>
      <c r="P12" s="1608">
        <v>3</v>
      </c>
      <c r="Q12" s="1584"/>
      <c r="R12" s="1609"/>
      <c r="T12" s="1610"/>
    </row>
    <row r="13" spans="1:20" ht="12" customHeight="1">
      <c r="B13" s="1599">
        <v>4</v>
      </c>
      <c r="C13" s="1599"/>
      <c r="D13" s="1600">
        <v>11</v>
      </c>
      <c r="E13" s="1611">
        <v>3151223</v>
      </c>
      <c r="F13" s="1612">
        <v>214558</v>
      </c>
      <c r="G13" s="1613">
        <v>4.1700000000000001E-2</v>
      </c>
      <c r="H13" s="4157" t="s">
        <v>2287</v>
      </c>
      <c r="I13" s="4158"/>
      <c r="J13" s="1604"/>
      <c r="K13" s="1614"/>
      <c r="L13" s="1619"/>
      <c r="M13" s="1616"/>
      <c r="N13" s="1633">
        <f t="shared" si="0"/>
        <v>3151223</v>
      </c>
      <c r="O13" s="3254">
        <f t="shared" si="0"/>
        <v>214558</v>
      </c>
      <c r="P13" s="1608">
        <v>4</v>
      </c>
      <c r="Q13" s="1584"/>
      <c r="R13" s="1609"/>
      <c r="T13" s="1610"/>
    </row>
    <row r="14" spans="1:20" ht="12" customHeight="1" thickBot="1">
      <c r="B14" s="1620">
        <v>5</v>
      </c>
      <c r="C14" s="1621" t="s">
        <v>2288</v>
      </c>
      <c r="D14" s="1622"/>
      <c r="E14" s="3255">
        <f>SUM(E10:E13)</f>
        <v>21400911</v>
      </c>
      <c r="F14" s="3256">
        <f>SUM(F10:F13)</f>
        <v>3057167</v>
      </c>
      <c r="G14" s="1648"/>
      <c r="H14" s="1649">
        <v>0</v>
      </c>
      <c r="I14" s="1650">
        <v>0</v>
      </c>
      <c r="J14" s="3257"/>
      <c r="K14" s="1649"/>
      <c r="L14" s="1651">
        <v>0</v>
      </c>
      <c r="M14" s="1652"/>
      <c r="N14" s="3255">
        <f>SUM(N10:N13)</f>
        <v>21400911</v>
      </c>
      <c r="O14" s="3256">
        <f>SUM(O10:O13)</f>
        <v>3057167</v>
      </c>
      <c r="P14" s="1623">
        <v>5</v>
      </c>
      <c r="Q14" s="1584"/>
      <c r="R14" s="1609"/>
      <c r="T14" s="1610"/>
    </row>
    <row r="15" spans="1:20" ht="12" customHeight="1" thickTop="1">
      <c r="B15" s="1599">
        <v>6</v>
      </c>
      <c r="C15" s="1599" t="s">
        <v>1282</v>
      </c>
      <c r="D15" s="1600">
        <v>3</v>
      </c>
      <c r="E15" s="1601">
        <v>1246118</v>
      </c>
      <c r="F15" s="1602">
        <v>92704</v>
      </c>
      <c r="G15" s="1613">
        <v>1.0500000000000001E-2</v>
      </c>
      <c r="H15" s="1614"/>
      <c r="I15" s="1624"/>
      <c r="J15" s="1604"/>
      <c r="K15" s="1614"/>
      <c r="L15" s="1625"/>
      <c r="M15" s="1616"/>
      <c r="N15" s="1626">
        <f t="shared" ref="N15:O18" si="1">E15</f>
        <v>1246118</v>
      </c>
      <c r="O15" s="3253">
        <f t="shared" si="1"/>
        <v>92704</v>
      </c>
      <c r="P15" s="1608">
        <v>6</v>
      </c>
      <c r="Q15" s="1584"/>
      <c r="R15" s="1609"/>
    </row>
    <row r="16" spans="1:20" ht="12" customHeight="1">
      <c r="B16" s="1599">
        <v>7</v>
      </c>
      <c r="C16" s="1599"/>
      <c r="D16" s="1600">
        <v>8</v>
      </c>
      <c r="E16" s="1611">
        <v>1298192</v>
      </c>
      <c r="F16" s="1612">
        <v>68870</v>
      </c>
      <c r="G16" s="1613">
        <v>3.4000000000000002E-2</v>
      </c>
      <c r="H16" s="1614"/>
      <c r="I16" s="1624"/>
      <c r="J16" s="1604"/>
      <c r="K16" s="1614"/>
      <c r="L16" s="1625"/>
      <c r="M16" s="1616"/>
      <c r="N16" s="1633">
        <f t="shared" si="1"/>
        <v>1298192</v>
      </c>
      <c r="O16" s="3254">
        <f t="shared" si="1"/>
        <v>68870</v>
      </c>
      <c r="P16" s="1608">
        <v>7</v>
      </c>
      <c r="Q16" s="1584"/>
      <c r="R16" s="1609"/>
    </row>
    <row r="17" spans="1:18" ht="12" customHeight="1">
      <c r="B17" s="1599">
        <v>8</v>
      </c>
      <c r="C17" s="1599"/>
      <c r="D17" s="1600">
        <v>9</v>
      </c>
      <c r="E17" s="1611">
        <v>1857583</v>
      </c>
      <c r="F17" s="1612">
        <v>60325</v>
      </c>
      <c r="G17" s="1613">
        <v>2.75E-2</v>
      </c>
      <c r="H17" s="1614"/>
      <c r="I17" s="1624"/>
      <c r="J17" s="1604"/>
      <c r="K17" s="1614"/>
      <c r="L17" s="1625"/>
      <c r="M17" s="1616"/>
      <c r="N17" s="1633">
        <f t="shared" si="1"/>
        <v>1857583</v>
      </c>
      <c r="O17" s="3254">
        <f t="shared" si="1"/>
        <v>60325</v>
      </c>
      <c r="P17" s="1608">
        <v>8</v>
      </c>
      <c r="Q17" s="1584"/>
      <c r="R17" s="1609"/>
    </row>
    <row r="18" spans="1:18" ht="12" customHeight="1">
      <c r="B18" s="1599">
        <v>9</v>
      </c>
      <c r="C18" s="1599"/>
      <c r="D18" s="1600">
        <v>11</v>
      </c>
      <c r="E18" s="1611">
        <v>828051</v>
      </c>
      <c r="F18" s="1612">
        <v>73968</v>
      </c>
      <c r="G18" s="1613">
        <v>3.4500000000000003E-2</v>
      </c>
      <c r="H18" s="1614"/>
      <c r="I18" s="1624"/>
      <c r="J18" s="1604"/>
      <c r="K18" s="1614"/>
      <c r="L18" s="1625"/>
      <c r="M18" s="1616"/>
      <c r="N18" s="1633">
        <f t="shared" si="1"/>
        <v>828051</v>
      </c>
      <c r="O18" s="3254">
        <f t="shared" si="1"/>
        <v>73968</v>
      </c>
      <c r="P18" s="1608">
        <v>9</v>
      </c>
      <c r="Q18" s="1584"/>
      <c r="R18" s="1609"/>
    </row>
    <row r="19" spans="1:18" ht="12" customHeight="1" thickBot="1">
      <c r="A19" s="1584"/>
      <c r="B19" s="1620">
        <v>10</v>
      </c>
      <c r="C19" s="1621" t="s">
        <v>2288</v>
      </c>
      <c r="D19" s="1622"/>
      <c r="E19" s="3255">
        <f>SUM(E15:E18)</f>
        <v>5229944</v>
      </c>
      <c r="F19" s="3256">
        <f>SUM(F15:F18)</f>
        <v>295867</v>
      </c>
      <c r="G19" s="1648"/>
      <c r="H19" s="1649">
        <v>0</v>
      </c>
      <c r="I19" s="1650">
        <v>0</v>
      </c>
      <c r="J19" s="3257"/>
      <c r="K19" s="1649">
        <v>0</v>
      </c>
      <c r="L19" s="1651">
        <v>0</v>
      </c>
      <c r="M19" s="1652">
        <v>0</v>
      </c>
      <c r="N19" s="3255">
        <f>SUM(N15:N18)</f>
        <v>5229944</v>
      </c>
      <c r="O19" s="3256">
        <f>SUM(O15:O18)</f>
        <v>295867</v>
      </c>
      <c r="P19" s="1623">
        <v>10</v>
      </c>
      <c r="Q19" s="1584"/>
      <c r="R19" s="1609"/>
    </row>
    <row r="20" spans="1:18" ht="12" customHeight="1" thickTop="1">
      <c r="A20" s="1584"/>
      <c r="B20" s="1599">
        <v>11</v>
      </c>
      <c r="C20" s="1599" t="s">
        <v>1284</v>
      </c>
      <c r="D20" s="1600">
        <v>3</v>
      </c>
      <c r="E20" s="1626"/>
      <c r="F20" s="1627"/>
      <c r="G20" s="1628"/>
      <c r="H20" s="1629"/>
      <c r="I20" s="1630"/>
      <c r="J20" s="1631"/>
      <c r="K20" s="1614"/>
      <c r="L20" s="1599"/>
      <c r="M20" s="1600"/>
      <c r="N20" s="1626">
        <v>0</v>
      </c>
      <c r="O20" s="3253">
        <v>0</v>
      </c>
      <c r="P20" s="1608">
        <v>11</v>
      </c>
      <c r="Q20" s="1584"/>
      <c r="R20" s="1609"/>
    </row>
    <row r="21" spans="1:18" ht="12" customHeight="1">
      <c r="A21" s="1632"/>
      <c r="B21" s="1599">
        <v>12</v>
      </c>
      <c r="C21" s="1599"/>
      <c r="D21" s="1600">
        <v>8</v>
      </c>
      <c r="E21" s="1633"/>
      <c r="F21" s="1634"/>
      <c r="G21" s="1631"/>
      <c r="H21" s="1614"/>
      <c r="I21" s="1630"/>
      <c r="J21" s="1631"/>
      <c r="K21" s="1614"/>
      <c r="L21" s="1599"/>
      <c r="M21" s="1600"/>
      <c r="N21" s="1633">
        <v>0</v>
      </c>
      <c r="O21" s="3254">
        <v>0</v>
      </c>
      <c r="P21" s="1608">
        <v>12</v>
      </c>
      <c r="Q21" s="1584"/>
      <c r="R21" s="1609"/>
    </row>
    <row r="22" spans="1:18" ht="12" customHeight="1">
      <c r="A22" s="1584"/>
      <c r="B22" s="1599">
        <v>13</v>
      </c>
      <c r="C22" s="1599"/>
      <c r="D22" s="1600">
        <v>9</v>
      </c>
      <c r="E22" s="1633"/>
      <c r="F22" s="1634"/>
      <c r="G22" s="1631"/>
      <c r="H22" s="1614"/>
      <c r="I22" s="1630"/>
      <c r="J22" s="1631"/>
      <c r="K22" s="1614"/>
      <c r="L22" s="1599"/>
      <c r="M22" s="1600"/>
      <c r="N22" s="1633">
        <v>0</v>
      </c>
      <c r="O22" s="3254">
        <v>0</v>
      </c>
      <c r="P22" s="1608">
        <v>13</v>
      </c>
      <c r="Q22" s="1584"/>
      <c r="R22" s="1609"/>
    </row>
    <row r="23" spans="1:18" ht="12" customHeight="1">
      <c r="A23" s="1584"/>
      <c r="B23" s="1599">
        <v>14</v>
      </c>
      <c r="C23" s="1599"/>
      <c r="D23" s="1600">
        <v>11</v>
      </c>
      <c r="E23" s="1633"/>
      <c r="F23" s="1634"/>
      <c r="G23" s="1631"/>
      <c r="H23" s="1614"/>
      <c r="I23" s="1630"/>
      <c r="J23" s="1631"/>
      <c r="K23" s="1614"/>
      <c r="L23" s="1599"/>
      <c r="M23" s="1600"/>
      <c r="N23" s="1633">
        <v>0</v>
      </c>
      <c r="O23" s="3254">
        <v>0</v>
      </c>
      <c r="P23" s="1608">
        <v>14</v>
      </c>
      <c r="Q23" s="1584"/>
      <c r="R23" s="1609"/>
    </row>
    <row r="24" spans="1:18" ht="12" customHeight="1" thickBot="1">
      <c r="A24" s="1584"/>
      <c r="B24" s="1620">
        <v>15</v>
      </c>
      <c r="C24" s="1621" t="s">
        <v>2288</v>
      </c>
      <c r="D24" s="1622"/>
      <c r="E24" s="3258">
        <v>0</v>
      </c>
      <c r="F24" s="3256">
        <v>0</v>
      </c>
      <c r="G24" s="1648"/>
      <c r="H24" s="3259">
        <v>0</v>
      </c>
      <c r="I24" s="3260">
        <v>0</v>
      </c>
      <c r="J24" s="1648"/>
      <c r="K24" s="3259">
        <v>0</v>
      </c>
      <c r="L24" s="3261">
        <v>0</v>
      </c>
      <c r="M24" s="3257">
        <v>0</v>
      </c>
      <c r="N24" s="3258">
        <v>0</v>
      </c>
      <c r="O24" s="3262">
        <v>0</v>
      </c>
      <c r="P24" s="1623">
        <v>15</v>
      </c>
      <c r="Q24" s="1584"/>
      <c r="R24" s="1609"/>
    </row>
    <row r="25" spans="1:18" ht="12" customHeight="1" thickTop="1">
      <c r="A25" s="1584"/>
      <c r="B25" s="1599">
        <v>16</v>
      </c>
      <c r="C25" s="1599" t="s">
        <v>1286</v>
      </c>
      <c r="D25" s="1600">
        <v>3</v>
      </c>
      <c r="E25" s="1601">
        <v>599390</v>
      </c>
      <c r="F25" s="1602">
        <v>44591</v>
      </c>
      <c r="G25" s="1635">
        <v>1.0500000000000001E-2</v>
      </c>
      <c r="H25" s="1614"/>
      <c r="I25" s="1636"/>
      <c r="J25" s="1637"/>
      <c r="K25" s="1614"/>
      <c r="L25" s="1625"/>
      <c r="M25" s="1616"/>
      <c r="N25" s="1626">
        <f t="shared" ref="N25:O28" si="2">E25</f>
        <v>599390</v>
      </c>
      <c r="O25" s="3253">
        <f t="shared" si="2"/>
        <v>44591</v>
      </c>
      <c r="P25" s="1608">
        <v>16</v>
      </c>
      <c r="Q25" s="1584"/>
      <c r="R25" s="1609"/>
    </row>
    <row r="26" spans="1:18" ht="12" customHeight="1">
      <c r="A26" s="1584"/>
      <c r="B26" s="1599">
        <v>17</v>
      </c>
      <c r="C26" s="1599"/>
      <c r="D26" s="1600">
        <v>8</v>
      </c>
      <c r="E26" s="1611">
        <v>531672</v>
      </c>
      <c r="F26" s="1612">
        <v>166943</v>
      </c>
      <c r="G26" s="1617">
        <v>2.4500000000000001E-2</v>
      </c>
      <c r="H26" s="1614"/>
      <c r="I26" s="1636"/>
      <c r="J26" s="1637"/>
      <c r="K26" s="1614"/>
      <c r="L26" s="1625"/>
      <c r="M26" s="1616"/>
      <c r="N26" s="1633">
        <f t="shared" si="2"/>
        <v>531672</v>
      </c>
      <c r="O26" s="3254">
        <f t="shared" si="2"/>
        <v>166943</v>
      </c>
      <c r="P26" s="1608">
        <v>17</v>
      </c>
      <c r="Q26" s="1584"/>
      <c r="R26" s="1609"/>
    </row>
    <row r="27" spans="1:18" ht="12" customHeight="1">
      <c r="A27" s="1584"/>
      <c r="B27" s="1599">
        <v>18</v>
      </c>
      <c r="C27" s="1599"/>
      <c r="D27" s="1600">
        <v>9</v>
      </c>
      <c r="E27" s="1611">
        <v>918131</v>
      </c>
      <c r="F27" s="1612">
        <v>174056</v>
      </c>
      <c r="G27" s="1613">
        <v>1.9199999999999998E-2</v>
      </c>
      <c r="H27" s="1614"/>
      <c r="I27" s="1636"/>
      <c r="J27" s="1637"/>
      <c r="K27" s="1614"/>
      <c r="L27" s="1625"/>
      <c r="M27" s="1616"/>
      <c r="N27" s="1633">
        <f t="shared" si="2"/>
        <v>918131</v>
      </c>
      <c r="O27" s="3254">
        <f t="shared" si="2"/>
        <v>174056</v>
      </c>
      <c r="P27" s="1608">
        <v>18</v>
      </c>
      <c r="Q27" s="1584"/>
      <c r="R27" s="1609"/>
    </row>
    <row r="28" spans="1:18" ht="12" customHeight="1">
      <c r="A28" s="1584"/>
      <c r="B28" s="1599">
        <v>19</v>
      </c>
      <c r="C28" s="1599"/>
      <c r="D28" s="1600">
        <v>11</v>
      </c>
      <c r="E28" s="1611">
        <v>460971</v>
      </c>
      <c r="F28" s="1612">
        <v>68396</v>
      </c>
      <c r="G28" s="1613">
        <v>2.2200000000000001E-2</v>
      </c>
      <c r="H28" s="1614"/>
      <c r="I28" s="1636"/>
      <c r="J28" s="1637"/>
      <c r="K28" s="1614"/>
      <c r="L28" s="1625"/>
      <c r="M28" s="1616"/>
      <c r="N28" s="1633">
        <f t="shared" si="2"/>
        <v>460971</v>
      </c>
      <c r="O28" s="3254">
        <f t="shared" si="2"/>
        <v>68396</v>
      </c>
      <c r="P28" s="1608">
        <v>19</v>
      </c>
      <c r="Q28" s="1584"/>
      <c r="R28" s="1609"/>
    </row>
    <row r="29" spans="1:18" ht="12" customHeight="1" thickBot="1">
      <c r="A29" s="1584"/>
      <c r="B29" s="1620">
        <v>20</v>
      </c>
      <c r="C29" s="1621" t="s">
        <v>2288</v>
      </c>
      <c r="D29" s="1622"/>
      <c r="E29" s="3255">
        <f>SUM(E25:E28)</f>
        <v>2510164</v>
      </c>
      <c r="F29" s="3256">
        <f>SUM(F25:F28)</f>
        <v>453986</v>
      </c>
      <c r="G29" s="1648"/>
      <c r="H29" s="1649">
        <v>0</v>
      </c>
      <c r="I29" s="1650">
        <v>0</v>
      </c>
      <c r="J29" s="1648"/>
      <c r="K29" s="1649">
        <v>0</v>
      </c>
      <c r="L29" s="1651">
        <v>0</v>
      </c>
      <c r="M29" s="1652">
        <v>0</v>
      </c>
      <c r="N29" s="3255">
        <f>SUM(N25:N28)</f>
        <v>2510164</v>
      </c>
      <c r="O29" s="3256">
        <f>SUM(O25:O28)</f>
        <v>453986</v>
      </c>
      <c r="P29" s="1623">
        <v>20</v>
      </c>
      <c r="Q29" s="1638"/>
      <c r="R29" s="1609"/>
    </row>
    <row r="30" spans="1:18" ht="12" customHeight="1" thickTop="1">
      <c r="A30" s="1584"/>
      <c r="B30" s="1599">
        <v>21</v>
      </c>
      <c r="C30" s="1599"/>
      <c r="D30" s="1600"/>
      <c r="E30" s="1639"/>
      <c r="F30" s="1640"/>
      <c r="G30" s="1613"/>
      <c r="H30" s="1614"/>
      <c r="I30" s="1624"/>
      <c r="J30" s="1631"/>
      <c r="K30" s="1614"/>
      <c r="L30" s="1625"/>
      <c r="M30" s="1616"/>
      <c r="N30" s="1641"/>
      <c r="O30" s="1640"/>
      <c r="P30" s="1608">
        <v>21</v>
      </c>
    </row>
    <row r="31" spans="1:18" ht="12" customHeight="1">
      <c r="A31" s="1584"/>
      <c r="B31" s="1599">
        <v>22</v>
      </c>
      <c r="C31" s="1599"/>
      <c r="D31" s="1600"/>
      <c r="E31" s="1642"/>
      <c r="F31" s="1643"/>
      <c r="G31" s="1613"/>
      <c r="H31" s="1614"/>
      <c r="I31" s="1624"/>
      <c r="J31" s="1631"/>
      <c r="K31" s="1614"/>
      <c r="L31" s="1625"/>
      <c r="M31" s="1616"/>
      <c r="N31" s="1644"/>
      <c r="O31" s="1643"/>
      <c r="P31" s="1608">
        <v>22</v>
      </c>
      <c r="Q31" s="1645"/>
    </row>
    <row r="32" spans="1:18" ht="12" customHeight="1">
      <c r="A32" s="1584"/>
      <c r="B32" s="1599">
        <v>23</v>
      </c>
      <c r="C32" s="1599"/>
      <c r="D32" s="1600"/>
      <c r="E32" s="1642"/>
      <c r="F32" s="1643"/>
      <c r="G32" s="1613"/>
      <c r="H32" s="1614"/>
      <c r="I32" s="1624"/>
      <c r="J32" s="1631"/>
      <c r="K32" s="1614"/>
      <c r="L32" s="1625"/>
      <c r="M32" s="1616"/>
      <c r="N32" s="1644"/>
      <c r="O32" s="1643"/>
      <c r="P32" s="1608">
        <v>23</v>
      </c>
      <c r="Q32" s="4151" t="s">
        <v>2289</v>
      </c>
    </row>
    <row r="33" spans="1:17" ht="12" customHeight="1">
      <c r="A33" s="4152" t="s">
        <v>166</v>
      </c>
      <c r="B33" s="1599">
        <v>24</v>
      </c>
      <c r="C33" s="1599"/>
      <c r="D33" s="1600"/>
      <c r="E33" s="1642"/>
      <c r="F33" s="1643"/>
      <c r="G33" s="1613"/>
      <c r="H33" s="1614"/>
      <c r="I33" s="1624"/>
      <c r="J33" s="1631"/>
      <c r="K33" s="1614"/>
      <c r="L33" s="1625"/>
      <c r="M33" s="1616"/>
      <c r="N33" s="1644"/>
      <c r="O33" s="1643"/>
      <c r="P33" s="1608">
        <v>24</v>
      </c>
      <c r="Q33" s="4151"/>
    </row>
    <row r="34" spans="1:17" ht="12" customHeight="1" thickBot="1">
      <c r="A34" s="4152"/>
      <c r="B34" s="1620">
        <v>25</v>
      </c>
      <c r="C34" s="1621"/>
      <c r="D34" s="1622"/>
      <c r="E34" s="1646"/>
      <c r="F34" s="1647"/>
      <c r="G34" s="1648"/>
      <c r="H34" s="1649"/>
      <c r="I34" s="1650"/>
      <c r="J34" s="1648"/>
      <c r="K34" s="1649"/>
      <c r="L34" s="1651"/>
      <c r="M34" s="1652"/>
      <c r="N34" s="1646"/>
      <c r="O34" s="1647"/>
      <c r="P34" s="1623">
        <v>25</v>
      </c>
      <c r="Q34" s="4151"/>
    </row>
    <row r="35" spans="1:17" ht="12" customHeight="1" thickTop="1" thickBot="1">
      <c r="A35" s="4152"/>
      <c r="B35" s="1597">
        <v>26</v>
      </c>
      <c r="C35" s="1653" t="s">
        <v>1619</v>
      </c>
      <c r="D35" s="1654"/>
      <c r="E35" s="3263">
        <f>E34+E29+E19+E14</f>
        <v>29141019</v>
      </c>
      <c r="F35" s="3264">
        <f>F34+F29+F19+F14</f>
        <v>3807020</v>
      </c>
      <c r="G35" s="1628" t="s">
        <v>766</v>
      </c>
      <c r="H35" s="3265"/>
      <c r="I35" s="3266"/>
      <c r="J35" s="1628"/>
      <c r="K35" s="3267"/>
      <c r="L35" s="3268"/>
      <c r="M35" s="3269"/>
      <c r="N35" s="3263">
        <f>N34+N29+N19+N14</f>
        <v>29141019</v>
      </c>
      <c r="O35" s="3264">
        <f>O34+O29+O19+O14</f>
        <v>3807020</v>
      </c>
      <c r="P35" s="1655">
        <v>26</v>
      </c>
      <c r="Q35" s="4151"/>
    </row>
    <row r="36" spans="1:17" ht="12" customHeight="1">
      <c r="A36" s="4152"/>
      <c r="B36" s="1656"/>
      <c r="C36" s="1657"/>
      <c r="D36" s="1657"/>
      <c r="E36" s="1658"/>
      <c r="F36" s="1658"/>
      <c r="G36" s="1657"/>
      <c r="H36" s="1658"/>
      <c r="I36" s="1658"/>
      <c r="J36" s="1657"/>
      <c r="K36" s="1659"/>
      <c r="L36" s="1658"/>
      <c r="M36" s="1658"/>
      <c r="N36" s="1658"/>
      <c r="O36" s="1658"/>
      <c r="P36" s="1660"/>
      <c r="Q36" s="4151"/>
    </row>
    <row r="37" spans="1:17" ht="12" customHeight="1">
      <c r="A37" s="4152"/>
      <c r="B37" s="1661"/>
      <c r="C37" s="1580" t="s">
        <v>2290</v>
      </c>
      <c r="D37" s="1580"/>
      <c r="E37" s="1662"/>
      <c r="F37" s="1580"/>
      <c r="G37" s="1580"/>
      <c r="H37" s="1580"/>
      <c r="I37" s="1580"/>
      <c r="J37" s="1580"/>
      <c r="K37" s="1580"/>
      <c r="L37" s="1580"/>
      <c r="M37" s="1580"/>
      <c r="N37" s="1663"/>
      <c r="O37" s="1664"/>
      <c r="P37" s="1660"/>
      <c r="Q37" s="4151"/>
    </row>
    <row r="38" spans="1:17" ht="12" customHeight="1">
      <c r="A38" s="4152"/>
      <c r="B38" s="1661"/>
      <c r="C38" s="1580" t="s">
        <v>2291</v>
      </c>
      <c r="D38" s="1580"/>
      <c r="E38" s="1580"/>
      <c r="F38" s="1580"/>
      <c r="G38" s="1580"/>
      <c r="H38" s="1580"/>
      <c r="I38" s="1580"/>
      <c r="J38" s="1580"/>
      <c r="K38" s="1580"/>
      <c r="L38" s="1580"/>
      <c r="M38" s="1580"/>
      <c r="N38" s="1663"/>
      <c r="O38" s="1664"/>
      <c r="P38" s="1660"/>
      <c r="Q38" s="4151"/>
    </row>
    <row r="39" spans="1:17" ht="12" customHeight="1">
      <c r="A39" s="4152"/>
      <c r="B39" s="1661"/>
      <c r="C39" s="1580" t="s">
        <v>2292</v>
      </c>
      <c r="D39" s="1580"/>
      <c r="E39" s="1580"/>
      <c r="F39" s="1580"/>
      <c r="G39" s="1580"/>
      <c r="H39" s="1580"/>
      <c r="I39" s="1580"/>
      <c r="J39" s="1580"/>
      <c r="K39" s="1580"/>
      <c r="L39" s="1580"/>
      <c r="M39" s="1580"/>
      <c r="N39" s="1663"/>
      <c r="O39" s="1664"/>
      <c r="P39" s="1660"/>
      <c r="Q39" s="4151"/>
    </row>
    <row r="40" spans="1:17" ht="12" customHeight="1">
      <c r="A40" s="4152"/>
      <c r="B40" s="1661"/>
      <c r="C40" s="1665" t="s">
        <v>2293</v>
      </c>
      <c r="D40" s="1580"/>
      <c r="E40" s="1580"/>
      <c r="F40" s="1580"/>
      <c r="G40" s="1580"/>
      <c r="H40" s="1580"/>
      <c r="I40" s="1580"/>
      <c r="J40" s="1580"/>
      <c r="K40" s="1580"/>
      <c r="L40" s="1580"/>
      <c r="M40" s="1580"/>
      <c r="N40" s="1663"/>
      <c r="O40" s="1664"/>
      <c r="P40" s="1660"/>
      <c r="Q40" s="4151"/>
    </row>
    <row r="41" spans="1:17" ht="12" customHeight="1">
      <c r="A41" s="4152"/>
      <c r="B41" s="1661"/>
      <c r="C41" s="1665"/>
      <c r="D41" s="1580"/>
      <c r="E41" s="1580"/>
      <c r="F41" s="1580"/>
      <c r="G41" s="1580"/>
      <c r="H41" s="1580"/>
      <c r="I41" s="1580"/>
      <c r="J41" s="1580"/>
      <c r="K41" s="1580"/>
      <c r="L41" s="1580"/>
      <c r="M41" s="1580"/>
      <c r="N41" s="1664"/>
      <c r="O41" s="1664"/>
      <c r="P41" s="1660"/>
      <c r="Q41" s="4151"/>
    </row>
    <row r="42" spans="1:17" ht="12" customHeight="1">
      <c r="A42" s="4152"/>
      <c r="B42" s="1661"/>
      <c r="D42" s="1580"/>
      <c r="E42" s="1580"/>
      <c r="F42" s="1580"/>
      <c r="G42" s="1580"/>
      <c r="H42" s="1580"/>
      <c r="I42" s="1580"/>
      <c r="J42" s="1580"/>
      <c r="K42" s="1580"/>
      <c r="L42" s="1580"/>
      <c r="M42" s="1580"/>
      <c r="N42" s="1664"/>
      <c r="O42" s="1664"/>
      <c r="P42" s="1660"/>
      <c r="Q42" s="4151"/>
    </row>
    <row r="43" spans="1:17" ht="12" customHeight="1">
      <c r="A43" s="4152"/>
      <c r="B43" s="1666" t="s">
        <v>2294</v>
      </c>
      <c r="C43" s="1667"/>
      <c r="D43" s="1667"/>
      <c r="E43" s="1667"/>
      <c r="F43" s="1667"/>
      <c r="G43" s="1667"/>
      <c r="H43" s="1667"/>
      <c r="I43" s="1667"/>
      <c r="J43" s="1667"/>
      <c r="K43" s="1667"/>
      <c r="L43" s="1667"/>
      <c r="M43" s="1667"/>
      <c r="N43" s="1667"/>
      <c r="O43" s="1667"/>
      <c r="P43" s="1668"/>
      <c r="Q43" s="4151"/>
    </row>
    <row r="44" spans="1:17" ht="9.9499999999999993" customHeight="1">
      <c r="A44" s="1580"/>
      <c r="B44" s="1580"/>
      <c r="C44" s="1580"/>
      <c r="D44" s="1580"/>
      <c r="E44" s="1580"/>
      <c r="F44" s="1580"/>
      <c r="G44" s="1580"/>
      <c r="H44" s="1580"/>
      <c r="I44" s="1580"/>
      <c r="J44" s="1580"/>
      <c r="K44" s="1580"/>
      <c r="L44" s="1580"/>
      <c r="M44" s="1580"/>
      <c r="N44" s="1580"/>
      <c r="O44" s="1580"/>
      <c r="P44" s="1580"/>
      <c r="Q44" s="1570"/>
    </row>
    <row r="45" spans="1:17" ht="9.9499999999999993" customHeight="1">
      <c r="A45" s="1580"/>
      <c r="B45" s="1580"/>
      <c r="C45" s="1580"/>
      <c r="D45" s="1580"/>
      <c r="E45" s="1580"/>
      <c r="F45" s="1580"/>
      <c r="G45" s="1580"/>
      <c r="H45" s="1580"/>
      <c r="I45" s="1580"/>
      <c r="J45" s="1580"/>
      <c r="K45" s="1580"/>
      <c r="L45" s="1580"/>
      <c r="M45" s="1580"/>
      <c r="N45" s="1580"/>
      <c r="O45" s="1580"/>
      <c r="P45" s="1580"/>
      <c r="Q45" s="1584"/>
    </row>
    <row r="46" spans="1:17" ht="9.9499999999999993" customHeight="1">
      <c r="A46" s="1580"/>
      <c r="B46" s="1580"/>
      <c r="C46" s="1580"/>
      <c r="D46" s="1580"/>
      <c r="E46" s="1580"/>
      <c r="F46" s="1580"/>
      <c r="G46" s="1580"/>
      <c r="H46" s="1580"/>
      <c r="I46" s="1580"/>
      <c r="J46" s="1580"/>
      <c r="K46" s="1580"/>
      <c r="L46" s="1580"/>
      <c r="M46" s="1580"/>
      <c r="N46" s="1580"/>
      <c r="O46" s="1580"/>
      <c r="P46" s="1580"/>
      <c r="Q46" s="1584"/>
    </row>
    <row r="47" spans="1:17" ht="9.9499999999999993" customHeight="1">
      <c r="A47" s="1580"/>
      <c r="B47" s="1580"/>
      <c r="C47" s="1580"/>
      <c r="D47" s="1580"/>
      <c r="E47" s="1580"/>
      <c r="F47" s="1580"/>
      <c r="G47" s="1580"/>
      <c r="H47" s="1580"/>
      <c r="I47" s="1580"/>
      <c r="J47" s="1580"/>
      <c r="K47" s="1580"/>
      <c r="L47" s="1580"/>
      <c r="M47" s="1580"/>
      <c r="N47" s="1580"/>
      <c r="O47" s="1580"/>
      <c r="P47" s="1580"/>
      <c r="Q47" s="1584"/>
    </row>
    <row r="48" spans="1:17"/>
    <row r="49" spans="5:5" ht="11.25" hidden="1" customHeight="1"/>
    <row r="50" spans="5:5" ht="11.25" hidden="1" customHeight="1"/>
    <row r="51" spans="5:5" ht="11.25" hidden="1" customHeight="1"/>
    <row r="52" spans="5:5" ht="11.25" hidden="1" customHeight="1"/>
    <row r="53" spans="5:5" ht="11.25" hidden="1" customHeight="1"/>
    <row r="54" spans="5:5" ht="11.25" hidden="1" customHeight="1">
      <c r="E54" s="1669"/>
    </row>
    <row r="55" spans="5:5"/>
  </sheetData>
  <mergeCells count="6">
    <mergeCell ref="Q32:Q43"/>
    <mergeCell ref="A33:A43"/>
    <mergeCell ref="H10:I10"/>
    <mergeCell ref="H11:I11"/>
    <mergeCell ref="H12:I12"/>
    <mergeCell ref="H13:I13"/>
  </mergeCells>
  <printOptions horizontalCentered="1" verticalCentered="1"/>
  <pageMargins left="0.5" right="0.5" top="1" bottom="1" header="0" footer="0"/>
  <pageSetup orientation="landscape" horizontalDpi="1200" verticalDpi="1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D138"/>
  <sheetViews>
    <sheetView view="pageBreakPreview" zoomScale="90" zoomScaleNormal="100" zoomScaleSheetLayoutView="90" workbookViewId="0"/>
  </sheetViews>
  <sheetFormatPr defaultColWidth="0" defaultRowHeight="11.25" zeroHeight="1"/>
  <cols>
    <col min="1" max="1" width="3.33203125" style="161" customWidth="1"/>
    <col min="2" max="2" width="96.83203125" style="161" customWidth="1"/>
    <col min="3" max="3" width="4.83203125" style="161" customWidth="1"/>
    <col min="4" max="6" width="9.33203125" style="161" customWidth="1"/>
    <col min="7" max="256" width="0" style="161" hidden="1"/>
    <col min="257" max="257" width="3.33203125" style="161" customWidth="1"/>
    <col min="258" max="258" width="96.83203125" style="161" customWidth="1"/>
    <col min="259" max="259" width="4.83203125" style="161" customWidth="1"/>
    <col min="260" max="262" width="9.33203125" style="161" customWidth="1"/>
    <col min="263" max="512" width="0" style="161" hidden="1"/>
    <col min="513" max="513" width="3.33203125" style="161" customWidth="1"/>
    <col min="514" max="514" width="96.83203125" style="161" customWidth="1"/>
    <col min="515" max="515" width="4.83203125" style="161" customWidth="1"/>
    <col min="516" max="518" width="9.33203125" style="161" customWidth="1"/>
    <col min="519" max="768" width="0" style="161" hidden="1"/>
    <col min="769" max="769" width="3.33203125" style="161" customWidth="1"/>
    <col min="770" max="770" width="96.83203125" style="161" customWidth="1"/>
    <col min="771" max="771" width="4.83203125" style="161" customWidth="1"/>
    <col min="772" max="774" width="9.33203125" style="161" customWidth="1"/>
    <col min="775" max="1024" width="0" style="161" hidden="1"/>
    <col min="1025" max="1025" width="3.33203125" style="161" customWidth="1"/>
    <col min="1026" max="1026" width="96.83203125" style="161" customWidth="1"/>
    <col min="1027" max="1027" width="4.83203125" style="161" customWidth="1"/>
    <col min="1028" max="1030" width="9.33203125" style="161" customWidth="1"/>
    <col min="1031" max="1280" width="0" style="161" hidden="1"/>
    <col min="1281" max="1281" width="3.33203125" style="161" customWidth="1"/>
    <col min="1282" max="1282" width="96.83203125" style="161" customWidth="1"/>
    <col min="1283" max="1283" width="4.83203125" style="161" customWidth="1"/>
    <col min="1284" max="1286" width="9.33203125" style="161" customWidth="1"/>
    <col min="1287" max="1536" width="0" style="161" hidden="1"/>
    <col min="1537" max="1537" width="3.33203125" style="161" customWidth="1"/>
    <col min="1538" max="1538" width="96.83203125" style="161" customWidth="1"/>
    <col min="1539" max="1539" width="4.83203125" style="161" customWidth="1"/>
    <col min="1540" max="1542" width="9.33203125" style="161" customWidth="1"/>
    <col min="1543" max="1792" width="0" style="161" hidden="1"/>
    <col min="1793" max="1793" width="3.33203125" style="161" customWidth="1"/>
    <col min="1794" max="1794" width="96.83203125" style="161" customWidth="1"/>
    <col min="1795" max="1795" width="4.83203125" style="161" customWidth="1"/>
    <col min="1796" max="1798" width="9.33203125" style="161" customWidth="1"/>
    <col min="1799" max="2048" width="0" style="161" hidden="1"/>
    <col min="2049" max="2049" width="3.33203125" style="161" customWidth="1"/>
    <col min="2050" max="2050" width="96.83203125" style="161" customWidth="1"/>
    <col min="2051" max="2051" width="4.83203125" style="161" customWidth="1"/>
    <col min="2052" max="2054" width="9.33203125" style="161" customWidth="1"/>
    <col min="2055" max="2304" width="0" style="161" hidden="1"/>
    <col min="2305" max="2305" width="3.33203125" style="161" customWidth="1"/>
    <col min="2306" max="2306" width="96.83203125" style="161" customWidth="1"/>
    <col min="2307" max="2307" width="4.83203125" style="161" customWidth="1"/>
    <col min="2308" max="2310" width="9.33203125" style="161" customWidth="1"/>
    <col min="2311" max="2560" width="0" style="161" hidden="1"/>
    <col min="2561" max="2561" width="3.33203125" style="161" customWidth="1"/>
    <col min="2562" max="2562" width="96.83203125" style="161" customWidth="1"/>
    <col min="2563" max="2563" width="4.83203125" style="161" customWidth="1"/>
    <col min="2564" max="2566" width="9.33203125" style="161" customWidth="1"/>
    <col min="2567" max="2816" width="0" style="161" hidden="1"/>
    <col min="2817" max="2817" width="3.33203125" style="161" customWidth="1"/>
    <col min="2818" max="2818" width="96.83203125" style="161" customWidth="1"/>
    <col min="2819" max="2819" width="4.83203125" style="161" customWidth="1"/>
    <col min="2820" max="2822" width="9.33203125" style="161" customWidth="1"/>
    <col min="2823" max="3072" width="0" style="161" hidden="1"/>
    <col min="3073" max="3073" width="3.33203125" style="161" customWidth="1"/>
    <col min="3074" max="3074" width="96.83203125" style="161" customWidth="1"/>
    <col min="3075" max="3075" width="4.83203125" style="161" customWidth="1"/>
    <col min="3076" max="3078" width="9.33203125" style="161" customWidth="1"/>
    <col min="3079" max="3328" width="0" style="161" hidden="1"/>
    <col min="3329" max="3329" width="3.33203125" style="161" customWidth="1"/>
    <col min="3330" max="3330" width="96.83203125" style="161" customWidth="1"/>
    <col min="3331" max="3331" width="4.83203125" style="161" customWidth="1"/>
    <col min="3332" max="3334" width="9.33203125" style="161" customWidth="1"/>
    <col min="3335" max="3584" width="0" style="161" hidden="1"/>
    <col min="3585" max="3585" width="3.33203125" style="161" customWidth="1"/>
    <col min="3586" max="3586" width="96.83203125" style="161" customWidth="1"/>
    <col min="3587" max="3587" width="4.83203125" style="161" customWidth="1"/>
    <col min="3588" max="3590" width="9.33203125" style="161" customWidth="1"/>
    <col min="3591" max="3840" width="0" style="161" hidden="1"/>
    <col min="3841" max="3841" width="3.33203125" style="161" customWidth="1"/>
    <col min="3842" max="3842" width="96.83203125" style="161" customWidth="1"/>
    <col min="3843" max="3843" width="4.83203125" style="161" customWidth="1"/>
    <col min="3844" max="3846" width="9.33203125" style="161" customWidth="1"/>
    <col min="3847" max="4096" width="0" style="161" hidden="1"/>
    <col min="4097" max="4097" width="3.33203125" style="161" customWidth="1"/>
    <col min="4098" max="4098" width="96.83203125" style="161" customWidth="1"/>
    <col min="4099" max="4099" width="4.83203125" style="161" customWidth="1"/>
    <col min="4100" max="4102" width="9.33203125" style="161" customWidth="1"/>
    <col min="4103" max="4352" width="0" style="161" hidden="1"/>
    <col min="4353" max="4353" width="3.33203125" style="161" customWidth="1"/>
    <col min="4354" max="4354" width="96.83203125" style="161" customWidth="1"/>
    <col min="4355" max="4355" width="4.83203125" style="161" customWidth="1"/>
    <col min="4356" max="4358" width="9.33203125" style="161" customWidth="1"/>
    <col min="4359" max="4608" width="0" style="161" hidden="1"/>
    <col min="4609" max="4609" width="3.33203125" style="161" customWidth="1"/>
    <col min="4610" max="4610" width="96.83203125" style="161" customWidth="1"/>
    <col min="4611" max="4611" width="4.83203125" style="161" customWidth="1"/>
    <col min="4612" max="4614" width="9.33203125" style="161" customWidth="1"/>
    <col min="4615" max="4864" width="0" style="161" hidden="1"/>
    <col min="4865" max="4865" width="3.33203125" style="161" customWidth="1"/>
    <col min="4866" max="4866" width="96.83203125" style="161" customWidth="1"/>
    <col min="4867" max="4867" width="4.83203125" style="161" customWidth="1"/>
    <col min="4868" max="4870" width="9.33203125" style="161" customWidth="1"/>
    <col min="4871" max="5120" width="0" style="161" hidden="1"/>
    <col min="5121" max="5121" width="3.33203125" style="161" customWidth="1"/>
    <col min="5122" max="5122" width="96.83203125" style="161" customWidth="1"/>
    <col min="5123" max="5123" width="4.83203125" style="161" customWidth="1"/>
    <col min="5124" max="5126" width="9.33203125" style="161" customWidth="1"/>
    <col min="5127" max="5376" width="0" style="161" hidden="1"/>
    <col min="5377" max="5377" width="3.33203125" style="161" customWidth="1"/>
    <col min="5378" max="5378" width="96.83203125" style="161" customWidth="1"/>
    <col min="5379" max="5379" width="4.83203125" style="161" customWidth="1"/>
    <col min="5380" max="5382" width="9.33203125" style="161" customWidth="1"/>
    <col min="5383" max="5632" width="0" style="161" hidden="1"/>
    <col min="5633" max="5633" width="3.33203125" style="161" customWidth="1"/>
    <col min="5634" max="5634" width="96.83203125" style="161" customWidth="1"/>
    <col min="5635" max="5635" width="4.83203125" style="161" customWidth="1"/>
    <col min="5636" max="5638" width="9.33203125" style="161" customWidth="1"/>
    <col min="5639" max="5888" width="0" style="161" hidden="1"/>
    <col min="5889" max="5889" width="3.33203125" style="161" customWidth="1"/>
    <col min="5890" max="5890" width="96.83203125" style="161" customWidth="1"/>
    <col min="5891" max="5891" width="4.83203125" style="161" customWidth="1"/>
    <col min="5892" max="5894" width="9.33203125" style="161" customWidth="1"/>
    <col min="5895" max="6144" width="0" style="161" hidden="1"/>
    <col min="6145" max="6145" width="3.33203125" style="161" customWidth="1"/>
    <col min="6146" max="6146" width="96.83203125" style="161" customWidth="1"/>
    <col min="6147" max="6147" width="4.83203125" style="161" customWidth="1"/>
    <col min="6148" max="6150" width="9.33203125" style="161" customWidth="1"/>
    <col min="6151" max="6400" width="0" style="161" hidden="1"/>
    <col min="6401" max="6401" width="3.33203125" style="161" customWidth="1"/>
    <col min="6402" max="6402" width="96.83203125" style="161" customWidth="1"/>
    <col min="6403" max="6403" width="4.83203125" style="161" customWidth="1"/>
    <col min="6404" max="6406" width="9.33203125" style="161" customWidth="1"/>
    <col min="6407" max="6656" width="0" style="161" hidden="1"/>
    <col min="6657" max="6657" width="3.33203125" style="161" customWidth="1"/>
    <col min="6658" max="6658" width="96.83203125" style="161" customWidth="1"/>
    <col min="6659" max="6659" width="4.83203125" style="161" customWidth="1"/>
    <col min="6660" max="6662" width="9.33203125" style="161" customWidth="1"/>
    <col min="6663" max="6912" width="0" style="161" hidden="1"/>
    <col min="6913" max="6913" width="3.33203125" style="161" customWidth="1"/>
    <col min="6914" max="6914" width="96.83203125" style="161" customWidth="1"/>
    <col min="6915" max="6915" width="4.83203125" style="161" customWidth="1"/>
    <col min="6916" max="6918" width="9.33203125" style="161" customWidth="1"/>
    <col min="6919" max="7168" width="0" style="161" hidden="1"/>
    <col min="7169" max="7169" width="3.33203125" style="161" customWidth="1"/>
    <col min="7170" max="7170" width="96.83203125" style="161" customWidth="1"/>
    <col min="7171" max="7171" width="4.83203125" style="161" customWidth="1"/>
    <col min="7172" max="7174" width="9.33203125" style="161" customWidth="1"/>
    <col min="7175" max="7424" width="0" style="161" hidden="1"/>
    <col min="7425" max="7425" width="3.33203125" style="161" customWidth="1"/>
    <col min="7426" max="7426" width="96.83203125" style="161" customWidth="1"/>
    <col min="7427" max="7427" width="4.83203125" style="161" customWidth="1"/>
    <col min="7428" max="7430" width="9.33203125" style="161" customWidth="1"/>
    <col min="7431" max="7680" width="0" style="161" hidden="1"/>
    <col min="7681" max="7681" width="3.33203125" style="161" customWidth="1"/>
    <col min="7682" max="7682" width="96.83203125" style="161" customWidth="1"/>
    <col min="7683" max="7683" width="4.83203125" style="161" customWidth="1"/>
    <col min="7684" max="7686" width="9.33203125" style="161" customWidth="1"/>
    <col min="7687" max="7936" width="0" style="161" hidden="1"/>
    <col min="7937" max="7937" width="3.33203125" style="161" customWidth="1"/>
    <col min="7938" max="7938" width="96.83203125" style="161" customWidth="1"/>
    <col min="7939" max="7939" width="4.83203125" style="161" customWidth="1"/>
    <col min="7940" max="7942" width="9.33203125" style="161" customWidth="1"/>
    <col min="7943" max="8192" width="0" style="161" hidden="1"/>
    <col min="8193" max="8193" width="3.33203125" style="161" customWidth="1"/>
    <col min="8194" max="8194" width="96.83203125" style="161" customWidth="1"/>
    <col min="8195" max="8195" width="4.83203125" style="161" customWidth="1"/>
    <col min="8196" max="8198" width="9.33203125" style="161" customWidth="1"/>
    <col min="8199" max="8448" width="0" style="161" hidden="1"/>
    <col min="8449" max="8449" width="3.33203125" style="161" customWidth="1"/>
    <col min="8450" max="8450" width="96.83203125" style="161" customWidth="1"/>
    <col min="8451" max="8451" width="4.83203125" style="161" customWidth="1"/>
    <col min="8452" max="8454" width="9.33203125" style="161" customWidth="1"/>
    <col min="8455" max="8704" width="0" style="161" hidden="1"/>
    <col min="8705" max="8705" width="3.33203125" style="161" customWidth="1"/>
    <col min="8706" max="8706" width="96.83203125" style="161" customWidth="1"/>
    <col min="8707" max="8707" width="4.83203125" style="161" customWidth="1"/>
    <col min="8708" max="8710" width="9.33203125" style="161" customWidth="1"/>
    <col min="8711" max="8960" width="0" style="161" hidden="1"/>
    <col min="8961" max="8961" width="3.33203125" style="161" customWidth="1"/>
    <col min="8962" max="8962" width="96.83203125" style="161" customWidth="1"/>
    <col min="8963" max="8963" width="4.83203125" style="161" customWidth="1"/>
    <col min="8964" max="8966" width="9.33203125" style="161" customWidth="1"/>
    <col min="8967" max="9216" width="0" style="161" hidden="1"/>
    <col min="9217" max="9217" width="3.33203125" style="161" customWidth="1"/>
    <col min="9218" max="9218" width="96.83203125" style="161" customWidth="1"/>
    <col min="9219" max="9219" width="4.83203125" style="161" customWidth="1"/>
    <col min="9220" max="9222" width="9.33203125" style="161" customWidth="1"/>
    <col min="9223" max="9472" width="0" style="161" hidden="1"/>
    <col min="9473" max="9473" width="3.33203125" style="161" customWidth="1"/>
    <col min="9474" max="9474" width="96.83203125" style="161" customWidth="1"/>
    <col min="9475" max="9475" width="4.83203125" style="161" customWidth="1"/>
    <col min="9476" max="9478" width="9.33203125" style="161" customWidth="1"/>
    <col min="9479" max="9728" width="0" style="161" hidden="1"/>
    <col min="9729" max="9729" width="3.33203125" style="161" customWidth="1"/>
    <col min="9730" max="9730" width="96.83203125" style="161" customWidth="1"/>
    <col min="9731" max="9731" width="4.83203125" style="161" customWidth="1"/>
    <col min="9732" max="9734" width="9.33203125" style="161" customWidth="1"/>
    <col min="9735" max="9984" width="0" style="161" hidden="1"/>
    <col min="9985" max="9985" width="3.33203125" style="161" customWidth="1"/>
    <col min="9986" max="9986" width="96.83203125" style="161" customWidth="1"/>
    <col min="9987" max="9987" width="4.83203125" style="161" customWidth="1"/>
    <col min="9988" max="9990" width="9.33203125" style="161" customWidth="1"/>
    <col min="9991" max="10240" width="0" style="161" hidden="1"/>
    <col min="10241" max="10241" width="3.33203125" style="161" customWidth="1"/>
    <col min="10242" max="10242" width="96.83203125" style="161" customWidth="1"/>
    <col min="10243" max="10243" width="4.83203125" style="161" customWidth="1"/>
    <col min="10244" max="10246" width="9.33203125" style="161" customWidth="1"/>
    <col min="10247" max="10496" width="0" style="161" hidden="1"/>
    <col min="10497" max="10497" width="3.33203125" style="161" customWidth="1"/>
    <col min="10498" max="10498" width="96.83203125" style="161" customWidth="1"/>
    <col min="10499" max="10499" width="4.83203125" style="161" customWidth="1"/>
    <col min="10500" max="10502" width="9.33203125" style="161" customWidth="1"/>
    <col min="10503" max="10752" width="0" style="161" hidden="1"/>
    <col min="10753" max="10753" width="3.33203125" style="161" customWidth="1"/>
    <col min="10754" max="10754" width="96.83203125" style="161" customWidth="1"/>
    <col min="10755" max="10755" width="4.83203125" style="161" customWidth="1"/>
    <col min="10756" max="10758" width="9.33203125" style="161" customWidth="1"/>
    <col min="10759" max="11008" width="0" style="161" hidden="1"/>
    <col min="11009" max="11009" width="3.33203125" style="161" customWidth="1"/>
    <col min="11010" max="11010" width="96.83203125" style="161" customWidth="1"/>
    <col min="11011" max="11011" width="4.83203125" style="161" customWidth="1"/>
    <col min="11012" max="11014" width="9.33203125" style="161" customWidth="1"/>
    <col min="11015" max="11264" width="0" style="161" hidden="1"/>
    <col min="11265" max="11265" width="3.33203125" style="161" customWidth="1"/>
    <col min="11266" max="11266" width="96.83203125" style="161" customWidth="1"/>
    <col min="11267" max="11267" width="4.83203125" style="161" customWidth="1"/>
    <col min="11268" max="11270" width="9.33203125" style="161" customWidth="1"/>
    <col min="11271" max="11520" width="0" style="161" hidden="1"/>
    <col min="11521" max="11521" width="3.33203125" style="161" customWidth="1"/>
    <col min="11522" max="11522" width="96.83203125" style="161" customWidth="1"/>
    <col min="11523" max="11523" width="4.83203125" style="161" customWidth="1"/>
    <col min="11524" max="11526" width="9.33203125" style="161" customWidth="1"/>
    <col min="11527" max="11776" width="0" style="161" hidden="1"/>
    <col min="11777" max="11777" width="3.33203125" style="161" customWidth="1"/>
    <col min="11778" max="11778" width="96.83203125" style="161" customWidth="1"/>
    <col min="11779" max="11779" width="4.83203125" style="161" customWidth="1"/>
    <col min="11780" max="11782" width="9.33203125" style="161" customWidth="1"/>
    <col min="11783" max="12032" width="0" style="161" hidden="1"/>
    <col min="12033" max="12033" width="3.33203125" style="161" customWidth="1"/>
    <col min="12034" max="12034" width="96.83203125" style="161" customWidth="1"/>
    <col min="12035" max="12035" width="4.83203125" style="161" customWidth="1"/>
    <col min="12036" max="12038" width="9.33203125" style="161" customWidth="1"/>
    <col min="12039" max="12288" width="0" style="161" hidden="1"/>
    <col min="12289" max="12289" width="3.33203125" style="161" customWidth="1"/>
    <col min="12290" max="12290" width="96.83203125" style="161" customWidth="1"/>
    <col min="12291" max="12291" width="4.83203125" style="161" customWidth="1"/>
    <col min="12292" max="12294" width="9.33203125" style="161" customWidth="1"/>
    <col min="12295" max="12544" width="0" style="161" hidden="1"/>
    <col min="12545" max="12545" width="3.33203125" style="161" customWidth="1"/>
    <col min="12546" max="12546" width="96.83203125" style="161" customWidth="1"/>
    <col min="12547" max="12547" width="4.83203125" style="161" customWidth="1"/>
    <col min="12548" max="12550" width="9.33203125" style="161" customWidth="1"/>
    <col min="12551" max="12800" width="0" style="161" hidden="1"/>
    <col min="12801" max="12801" width="3.33203125" style="161" customWidth="1"/>
    <col min="12802" max="12802" width="96.83203125" style="161" customWidth="1"/>
    <col min="12803" max="12803" width="4.83203125" style="161" customWidth="1"/>
    <col min="12804" max="12806" width="9.33203125" style="161" customWidth="1"/>
    <col min="12807" max="13056" width="0" style="161" hidden="1"/>
    <col min="13057" max="13057" width="3.33203125" style="161" customWidth="1"/>
    <col min="13058" max="13058" width="96.83203125" style="161" customWidth="1"/>
    <col min="13059" max="13059" width="4.83203125" style="161" customWidth="1"/>
    <col min="13060" max="13062" width="9.33203125" style="161" customWidth="1"/>
    <col min="13063" max="13312" width="0" style="161" hidden="1"/>
    <col min="13313" max="13313" width="3.33203125" style="161" customWidth="1"/>
    <col min="13314" max="13314" width="96.83203125" style="161" customWidth="1"/>
    <col min="13315" max="13315" width="4.83203125" style="161" customWidth="1"/>
    <col min="13316" max="13318" width="9.33203125" style="161" customWidth="1"/>
    <col min="13319" max="13568" width="0" style="161" hidden="1"/>
    <col min="13569" max="13569" width="3.33203125" style="161" customWidth="1"/>
    <col min="13570" max="13570" width="96.83203125" style="161" customWidth="1"/>
    <col min="13571" max="13571" width="4.83203125" style="161" customWidth="1"/>
    <col min="13572" max="13574" width="9.33203125" style="161" customWidth="1"/>
    <col min="13575" max="13824" width="0" style="161" hidden="1"/>
    <col min="13825" max="13825" width="3.33203125" style="161" customWidth="1"/>
    <col min="13826" max="13826" width="96.83203125" style="161" customWidth="1"/>
    <col min="13827" max="13827" width="4.83203125" style="161" customWidth="1"/>
    <col min="13828" max="13830" width="9.33203125" style="161" customWidth="1"/>
    <col min="13831" max="14080" width="0" style="161" hidden="1"/>
    <col min="14081" max="14081" width="3.33203125" style="161" customWidth="1"/>
    <col min="14082" max="14082" width="96.83203125" style="161" customWidth="1"/>
    <col min="14083" max="14083" width="4.83203125" style="161" customWidth="1"/>
    <col min="14084" max="14086" width="9.33203125" style="161" customWidth="1"/>
    <col min="14087" max="14336" width="0" style="161" hidden="1"/>
    <col min="14337" max="14337" width="3.33203125" style="161" customWidth="1"/>
    <col min="14338" max="14338" width="96.83203125" style="161" customWidth="1"/>
    <col min="14339" max="14339" width="4.83203125" style="161" customWidth="1"/>
    <col min="14340" max="14342" width="9.33203125" style="161" customWidth="1"/>
    <col min="14343" max="14592" width="0" style="161" hidden="1"/>
    <col min="14593" max="14593" width="3.33203125" style="161" customWidth="1"/>
    <col min="14594" max="14594" width="96.83203125" style="161" customWidth="1"/>
    <col min="14595" max="14595" width="4.83203125" style="161" customWidth="1"/>
    <col min="14596" max="14598" width="9.33203125" style="161" customWidth="1"/>
    <col min="14599" max="14848" width="0" style="161" hidden="1"/>
    <col min="14849" max="14849" width="3.33203125" style="161" customWidth="1"/>
    <col min="14850" max="14850" width="96.83203125" style="161" customWidth="1"/>
    <col min="14851" max="14851" width="4.83203125" style="161" customWidth="1"/>
    <col min="14852" max="14854" width="9.33203125" style="161" customWidth="1"/>
    <col min="14855" max="15104" width="0" style="161" hidden="1"/>
    <col min="15105" max="15105" width="3.33203125" style="161" customWidth="1"/>
    <col min="15106" max="15106" width="96.83203125" style="161" customWidth="1"/>
    <col min="15107" max="15107" width="4.83203125" style="161" customWidth="1"/>
    <col min="15108" max="15110" width="9.33203125" style="161" customWidth="1"/>
    <col min="15111" max="15360" width="0" style="161" hidden="1"/>
    <col min="15361" max="15361" width="3.33203125" style="161" customWidth="1"/>
    <col min="15362" max="15362" width="96.83203125" style="161" customWidth="1"/>
    <col min="15363" max="15363" width="4.83203125" style="161" customWidth="1"/>
    <col min="15364" max="15366" width="9.33203125" style="161" customWidth="1"/>
    <col min="15367" max="15616" width="0" style="161" hidden="1"/>
    <col min="15617" max="15617" width="3.33203125" style="161" customWidth="1"/>
    <col min="15618" max="15618" width="96.83203125" style="161" customWidth="1"/>
    <col min="15619" max="15619" width="4.83203125" style="161" customWidth="1"/>
    <col min="15620" max="15622" width="9.33203125" style="161" customWidth="1"/>
    <col min="15623" max="15872" width="0" style="161" hidden="1"/>
    <col min="15873" max="15873" width="3.33203125" style="161" customWidth="1"/>
    <col min="15874" max="15874" width="96.83203125" style="161" customWidth="1"/>
    <col min="15875" max="15875" width="4.83203125" style="161" customWidth="1"/>
    <col min="15876" max="15878" width="9.33203125" style="161" customWidth="1"/>
    <col min="15879" max="16128" width="0" style="161" hidden="1"/>
    <col min="16129" max="16129" width="3.33203125" style="161" customWidth="1"/>
    <col min="16130" max="16130" width="96.83203125" style="161" customWidth="1"/>
    <col min="16131" max="16131" width="4.83203125" style="161" customWidth="1"/>
    <col min="16132" max="16134" width="9.33203125" style="161" customWidth="1"/>
    <col min="16135" max="16384" width="0" style="161" hidden="1"/>
  </cols>
  <sheetData>
    <row r="1" spans="1:4">
      <c r="A1" s="467" t="s">
        <v>559</v>
      </c>
      <c r="B1" s="503"/>
      <c r="C1" s="977">
        <v>59</v>
      </c>
      <c r="D1" s="746"/>
    </row>
    <row r="2" spans="1:4">
      <c r="A2" s="470" t="s">
        <v>680</v>
      </c>
      <c r="B2" s="854"/>
      <c r="C2" s="743"/>
      <c r="D2" s="746"/>
    </row>
    <row r="3" spans="1:4">
      <c r="A3" s="510"/>
      <c r="B3" s="746"/>
      <c r="C3" s="747"/>
      <c r="D3" s="746"/>
    </row>
    <row r="4" spans="1:4">
      <c r="A4" s="510"/>
      <c r="B4" s="746"/>
      <c r="C4" s="747"/>
      <c r="D4" s="746"/>
    </row>
    <row r="5" spans="1:4">
      <c r="A5" s="510"/>
      <c r="B5" s="746"/>
      <c r="C5" s="747"/>
      <c r="D5" s="746"/>
    </row>
    <row r="6" spans="1:4">
      <c r="A6" s="510"/>
      <c r="B6" s="746"/>
      <c r="C6" s="747"/>
      <c r="D6" s="746"/>
    </row>
    <row r="7" spans="1:4">
      <c r="A7" s="510"/>
      <c r="B7" s="746"/>
      <c r="C7" s="747"/>
      <c r="D7" s="746"/>
    </row>
    <row r="8" spans="1:4">
      <c r="A8" s="510"/>
      <c r="B8" s="746"/>
      <c r="C8" s="747"/>
      <c r="D8" s="746"/>
    </row>
    <row r="9" spans="1:4">
      <c r="A9" s="510"/>
      <c r="B9" s="746"/>
      <c r="C9" s="747"/>
      <c r="D9" s="746"/>
    </row>
    <row r="10" spans="1:4">
      <c r="A10" s="510"/>
      <c r="B10" s="746"/>
      <c r="C10" s="747"/>
      <c r="D10" s="746"/>
    </row>
    <row r="11" spans="1:4">
      <c r="A11" s="4125" t="s">
        <v>383</v>
      </c>
      <c r="B11" s="4126"/>
      <c r="C11" s="4127"/>
      <c r="D11" s="746"/>
    </row>
    <row r="12" spans="1:4">
      <c r="A12" s="510"/>
      <c r="B12" s="746"/>
      <c r="C12" s="747"/>
      <c r="D12" s="746"/>
    </row>
    <row r="13" spans="1:4">
      <c r="A13" s="510"/>
      <c r="B13" s="746"/>
      <c r="C13" s="747"/>
      <c r="D13" s="746"/>
    </row>
    <row r="14" spans="1:4">
      <c r="A14" s="510"/>
      <c r="B14" s="746"/>
      <c r="C14" s="747"/>
      <c r="D14" s="746"/>
    </row>
    <row r="15" spans="1:4">
      <c r="A15" s="510"/>
      <c r="B15" s="746"/>
      <c r="C15" s="747"/>
      <c r="D15" s="746"/>
    </row>
    <row r="16" spans="1:4">
      <c r="A16" s="510"/>
      <c r="B16" s="746"/>
      <c r="C16" s="747"/>
      <c r="D16" s="746"/>
    </row>
    <row r="17" spans="1:4">
      <c r="A17" s="510"/>
      <c r="B17" s="746"/>
      <c r="C17" s="747"/>
      <c r="D17" s="746"/>
    </row>
    <row r="18" spans="1:4">
      <c r="A18" s="510"/>
      <c r="B18" s="746"/>
      <c r="C18" s="747"/>
      <c r="D18" s="746"/>
    </row>
    <row r="19" spans="1:4">
      <c r="A19" s="510"/>
      <c r="B19" s="746"/>
      <c r="C19" s="747"/>
      <c r="D19" s="746"/>
    </row>
    <row r="20" spans="1:4">
      <c r="A20" s="510"/>
      <c r="B20" s="746"/>
      <c r="C20" s="747"/>
      <c r="D20" s="746"/>
    </row>
    <row r="21" spans="1:4" ht="11.25" customHeight="1">
      <c r="A21" s="510"/>
      <c r="B21" s="746"/>
      <c r="C21" s="747"/>
      <c r="D21" s="746"/>
    </row>
    <row r="22" spans="1:4" ht="11.25" customHeight="1">
      <c r="A22" s="510"/>
      <c r="B22" s="746"/>
      <c r="C22" s="747"/>
      <c r="D22" s="746"/>
    </row>
    <row r="23" spans="1:4" ht="11.25" customHeight="1">
      <c r="A23" s="510"/>
      <c r="B23" s="746"/>
      <c r="C23" s="747"/>
      <c r="D23" s="746"/>
    </row>
    <row r="24" spans="1:4" ht="11.25" customHeight="1">
      <c r="A24" s="510"/>
      <c r="B24" s="746"/>
      <c r="C24" s="747"/>
      <c r="D24" s="746"/>
    </row>
    <row r="25" spans="1:4" ht="10.5" customHeight="1">
      <c r="A25" s="510"/>
      <c r="B25" s="746"/>
      <c r="C25" s="747"/>
      <c r="D25" s="746"/>
    </row>
    <row r="26" spans="1:4" ht="11.25" customHeight="1">
      <c r="A26" s="510"/>
      <c r="B26" s="746"/>
      <c r="C26" s="747"/>
      <c r="D26" s="746"/>
    </row>
    <row r="27" spans="1:4" ht="11.25" customHeight="1">
      <c r="A27" s="510"/>
      <c r="B27" s="746"/>
      <c r="C27" s="747"/>
      <c r="D27" s="746"/>
    </row>
    <row r="28" spans="1:4" ht="11.25" customHeight="1">
      <c r="A28" s="510"/>
      <c r="B28" s="746"/>
      <c r="C28" s="747"/>
      <c r="D28" s="746"/>
    </row>
    <row r="29" spans="1:4" ht="11.25" customHeight="1">
      <c r="A29" s="510"/>
      <c r="B29" s="746"/>
      <c r="C29" s="747"/>
      <c r="D29" s="746"/>
    </row>
    <row r="30" spans="1:4">
      <c r="A30" s="510"/>
      <c r="B30" s="746"/>
      <c r="C30" s="747"/>
      <c r="D30" s="746"/>
    </row>
    <row r="31" spans="1:4">
      <c r="A31" s="510"/>
      <c r="B31" s="746"/>
      <c r="C31" s="747"/>
      <c r="D31" s="746"/>
    </row>
    <row r="32" spans="1:4">
      <c r="A32" s="510"/>
      <c r="B32" s="746"/>
      <c r="C32" s="747"/>
      <c r="D32" s="746"/>
    </row>
    <row r="33" spans="1:4">
      <c r="A33" s="510"/>
      <c r="B33" s="746"/>
      <c r="C33" s="747"/>
      <c r="D33" s="746"/>
    </row>
    <row r="34" spans="1:4">
      <c r="A34" s="510"/>
      <c r="B34" s="746"/>
      <c r="C34" s="747"/>
      <c r="D34" s="746"/>
    </row>
    <row r="35" spans="1:4">
      <c r="A35" s="510"/>
      <c r="B35" s="746"/>
      <c r="C35" s="747"/>
      <c r="D35" s="746"/>
    </row>
    <row r="36" spans="1:4">
      <c r="A36" s="510"/>
      <c r="B36" s="746"/>
      <c r="C36" s="747"/>
      <c r="D36" s="746"/>
    </row>
    <row r="37" spans="1:4">
      <c r="A37" s="510"/>
      <c r="B37" s="746"/>
      <c r="C37" s="747"/>
      <c r="D37" s="746"/>
    </row>
    <row r="38" spans="1:4">
      <c r="A38" s="510"/>
      <c r="B38" s="746"/>
      <c r="C38" s="747"/>
      <c r="D38" s="746"/>
    </row>
    <row r="39" spans="1:4">
      <c r="A39" s="510"/>
      <c r="B39" s="746"/>
      <c r="C39" s="747"/>
      <c r="D39" s="746"/>
    </row>
    <row r="40" spans="1:4">
      <c r="A40" s="510"/>
      <c r="B40" s="746"/>
      <c r="C40" s="747"/>
      <c r="D40" s="746"/>
    </row>
    <row r="41" spans="1:4">
      <c r="A41" s="510"/>
      <c r="B41" s="746"/>
      <c r="C41" s="747"/>
      <c r="D41" s="746"/>
    </row>
    <row r="42" spans="1:4">
      <c r="A42" s="510"/>
      <c r="B42" s="746"/>
      <c r="C42" s="747"/>
      <c r="D42" s="746"/>
    </row>
    <row r="43" spans="1:4">
      <c r="A43" s="510"/>
      <c r="B43" s="746"/>
      <c r="C43" s="747"/>
      <c r="D43" s="746"/>
    </row>
    <row r="44" spans="1:4">
      <c r="A44" s="510"/>
      <c r="B44" s="746"/>
      <c r="C44" s="747"/>
      <c r="D44" s="746"/>
    </row>
    <row r="45" spans="1:4">
      <c r="A45" s="510"/>
      <c r="B45" s="746"/>
      <c r="C45" s="747"/>
      <c r="D45" s="746"/>
    </row>
    <row r="46" spans="1:4">
      <c r="A46" s="510"/>
      <c r="B46" s="746"/>
      <c r="C46" s="747"/>
      <c r="D46" s="746"/>
    </row>
    <row r="47" spans="1:4">
      <c r="A47" s="510"/>
      <c r="B47" s="746"/>
      <c r="C47" s="747"/>
      <c r="D47" s="746"/>
    </row>
    <row r="48" spans="1:4">
      <c r="A48" s="510"/>
      <c r="B48" s="746"/>
      <c r="C48" s="747"/>
      <c r="D48" s="746"/>
    </row>
    <row r="49" spans="1:4">
      <c r="A49" s="510"/>
      <c r="B49" s="746"/>
      <c r="C49" s="747"/>
      <c r="D49" s="746"/>
    </row>
    <row r="50" spans="1:4">
      <c r="A50" s="510"/>
      <c r="B50" s="746"/>
      <c r="C50" s="747"/>
      <c r="D50" s="746"/>
    </row>
    <row r="51" spans="1:4">
      <c r="A51" s="510"/>
      <c r="B51" s="746"/>
      <c r="C51" s="747"/>
      <c r="D51" s="746"/>
    </row>
    <row r="52" spans="1:4">
      <c r="A52" s="510"/>
      <c r="B52" s="746"/>
      <c r="C52" s="747"/>
      <c r="D52" s="746"/>
    </row>
    <row r="53" spans="1:4">
      <c r="A53" s="510"/>
      <c r="B53" s="746"/>
      <c r="C53" s="747"/>
      <c r="D53" s="746"/>
    </row>
    <row r="54" spans="1:4">
      <c r="A54" s="510"/>
      <c r="B54" s="746"/>
      <c r="C54" s="747"/>
      <c r="D54" s="746"/>
    </row>
    <row r="55" spans="1:4">
      <c r="A55" s="510"/>
      <c r="B55" s="746"/>
      <c r="C55" s="747"/>
      <c r="D55" s="746"/>
    </row>
    <row r="56" spans="1:4">
      <c r="A56" s="510"/>
      <c r="B56" s="746"/>
      <c r="C56" s="747"/>
      <c r="D56" s="746"/>
    </row>
    <row r="57" spans="1:4">
      <c r="A57" s="510"/>
      <c r="B57" s="746"/>
      <c r="C57" s="747"/>
      <c r="D57" s="746"/>
    </row>
    <row r="58" spans="1:4">
      <c r="A58" s="510"/>
      <c r="B58" s="746"/>
      <c r="C58" s="747"/>
      <c r="D58" s="746"/>
    </row>
    <row r="59" spans="1:4">
      <c r="A59" s="510"/>
      <c r="B59" s="746"/>
      <c r="C59" s="747"/>
      <c r="D59" s="746"/>
    </row>
    <row r="60" spans="1:4">
      <c r="A60" s="510"/>
      <c r="B60" s="746"/>
      <c r="C60" s="747"/>
      <c r="D60" s="746"/>
    </row>
    <row r="61" spans="1:4">
      <c r="A61" s="510"/>
      <c r="B61" s="746"/>
      <c r="C61" s="747"/>
      <c r="D61" s="746"/>
    </row>
    <row r="62" spans="1:4">
      <c r="A62" s="510"/>
      <c r="B62" s="746"/>
      <c r="C62" s="747"/>
      <c r="D62" s="746"/>
    </row>
    <row r="63" spans="1:4">
      <c r="A63" s="510"/>
      <c r="B63" s="746"/>
      <c r="C63" s="747"/>
      <c r="D63" s="746"/>
    </row>
    <row r="64" spans="1:4">
      <c r="A64" s="510"/>
      <c r="B64" s="746"/>
      <c r="C64" s="747"/>
      <c r="D64" s="746"/>
    </row>
    <row r="65" spans="1:4">
      <c r="A65" s="510"/>
      <c r="B65" s="746"/>
      <c r="C65" s="747"/>
      <c r="D65" s="746"/>
    </row>
    <row r="66" spans="1:4">
      <c r="A66" s="510"/>
      <c r="B66" s="746"/>
      <c r="C66" s="747"/>
      <c r="D66" s="746"/>
    </row>
    <row r="67" spans="1:4">
      <c r="A67" s="505"/>
      <c r="B67" s="501"/>
      <c r="C67" s="851"/>
    </row>
    <row r="68" spans="1:4">
      <c r="A68" s="505"/>
      <c r="B68" s="501"/>
      <c r="C68" s="851"/>
    </row>
    <row r="69" spans="1:4">
      <c r="A69" s="855"/>
      <c r="B69" s="476"/>
      <c r="C69" s="856"/>
    </row>
    <row r="70" spans="1:4">
      <c r="A70" s="502"/>
      <c r="C70" s="504" t="s">
        <v>166</v>
      </c>
    </row>
    <row r="71" spans="1:4"/>
    <row r="72" spans="1:4"/>
    <row r="73" spans="1:4"/>
    <row r="74" spans="1:4"/>
    <row r="75" spans="1:4"/>
    <row r="76" spans="1:4"/>
    <row r="77" spans="1:4"/>
    <row r="78" spans="1:4"/>
    <row r="79" spans="1:4"/>
    <row r="80" spans="1:4"/>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mergeCells count="1">
    <mergeCell ref="A11:C11"/>
  </mergeCells>
  <printOptions horizontalCentered="1"/>
  <pageMargins left="1" right="1" top="0.5" bottom="0.5" header="0" footer="0"/>
  <pageSetup orientation="portrait"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
    <pageSetUpPr fitToPage="1"/>
  </sheetPr>
  <dimension ref="A1:H231"/>
  <sheetViews>
    <sheetView view="pageBreakPreview" zoomScale="60" zoomScaleNormal="100" workbookViewId="0"/>
  </sheetViews>
  <sheetFormatPr defaultColWidth="11.33203125" defaultRowHeight="12.75"/>
  <cols>
    <col min="1" max="1" width="4.33203125" style="52" customWidth="1"/>
    <col min="2" max="2" width="45.83203125" style="52" customWidth="1"/>
    <col min="3" max="3" width="28" style="52" customWidth="1"/>
    <col min="4" max="4" width="45.6640625" style="52" customWidth="1"/>
    <col min="5" max="5" width="3.5" style="52" customWidth="1"/>
    <col min="6" max="16384" width="11.33203125" style="52"/>
  </cols>
  <sheetData>
    <row r="1" spans="1:8" ht="13.9" customHeight="1">
      <c r="A1" s="47"/>
      <c r="B1" s="48"/>
      <c r="C1" s="49"/>
      <c r="D1" s="4055" t="s">
        <v>559</v>
      </c>
      <c r="E1" s="4055"/>
      <c r="F1" s="50"/>
      <c r="G1" s="50"/>
      <c r="H1" s="51"/>
    </row>
    <row r="2" spans="1:8" ht="9.9499999999999993" customHeight="1">
      <c r="A2" s="53"/>
      <c r="B2" s="54"/>
      <c r="C2" s="55"/>
      <c r="D2" s="55"/>
      <c r="E2" s="156"/>
    </row>
    <row r="3" spans="1:8" ht="15.95" customHeight="1">
      <c r="A3" s="4056" t="s">
        <v>167</v>
      </c>
      <c r="B3" s="4057"/>
      <c r="C3" s="4057"/>
      <c r="D3" s="4057"/>
      <c r="E3" s="64"/>
    </row>
    <row r="4" spans="1:8" ht="9.9499999999999993" customHeight="1">
      <c r="A4" s="56"/>
      <c r="B4" s="57"/>
      <c r="C4" s="58"/>
      <c r="D4" s="58"/>
      <c r="E4" s="157"/>
    </row>
    <row r="5" spans="1:8" ht="9.9499999999999993" customHeight="1">
      <c r="A5" s="56"/>
      <c r="B5" s="57"/>
      <c r="C5" s="58"/>
      <c r="D5" s="58"/>
      <c r="E5" s="64"/>
    </row>
    <row r="6" spans="1:8" s="61" customFormat="1" ht="12.75" customHeight="1">
      <c r="A6" s="59"/>
      <c r="B6" s="4061" t="s">
        <v>382</v>
      </c>
      <c r="C6" s="4061"/>
      <c r="D6" s="4061"/>
      <c r="E6" s="158"/>
    </row>
    <row r="7" spans="1:8" s="61" customFormat="1" ht="12.75" customHeight="1">
      <c r="A7" s="59"/>
      <c r="B7" s="4061"/>
      <c r="C7" s="4061"/>
      <c r="D7" s="4061"/>
      <c r="E7" s="158"/>
    </row>
    <row r="8" spans="1:8" s="61" customFormat="1" ht="12.75" customHeight="1">
      <c r="A8" s="59"/>
      <c r="B8" s="4061"/>
      <c r="C8" s="4061"/>
      <c r="D8" s="4061"/>
      <c r="E8" s="158"/>
    </row>
    <row r="9" spans="1:8" ht="10.5" customHeight="1">
      <c r="A9" s="56"/>
      <c r="B9" s="60"/>
      <c r="C9" s="57"/>
      <c r="D9" s="57"/>
      <c r="E9" s="64"/>
    </row>
    <row r="10" spans="1:8" ht="10.5" customHeight="1">
      <c r="A10" s="56"/>
      <c r="B10" s="62"/>
      <c r="C10" s="63"/>
      <c r="D10" s="63"/>
      <c r="E10" s="64"/>
    </row>
    <row r="11" spans="1:8" ht="12" customHeight="1">
      <c r="A11" s="56"/>
      <c r="B11" s="58" t="s">
        <v>168</v>
      </c>
      <c r="C11" s="57"/>
      <c r="D11" s="57"/>
      <c r="E11" s="64"/>
    </row>
    <row r="12" spans="1:8" ht="9.9499999999999993" customHeight="1">
      <c r="A12" s="56"/>
      <c r="B12" s="57"/>
      <c r="C12" s="57"/>
      <c r="D12" s="57"/>
      <c r="E12" s="159"/>
    </row>
    <row r="13" spans="1:8" ht="9.9499999999999993" customHeight="1">
      <c r="A13" s="56"/>
      <c r="B13" s="57"/>
      <c r="C13" s="57"/>
      <c r="D13" s="57"/>
      <c r="E13" s="64"/>
    </row>
    <row r="14" spans="1:8" ht="9.9499999999999993" customHeight="1">
      <c r="A14" s="56"/>
      <c r="B14" s="57"/>
      <c r="C14" s="57"/>
      <c r="D14" s="57"/>
      <c r="E14" s="64"/>
    </row>
    <row r="15" spans="1:8" ht="10.5" customHeight="1">
      <c r="A15" s="56"/>
      <c r="B15" s="57"/>
      <c r="C15" s="57"/>
      <c r="D15" s="57"/>
      <c r="E15" s="64"/>
    </row>
    <row r="16" spans="1:8" ht="12.75" customHeight="1">
      <c r="A16" s="56"/>
      <c r="B16" s="63"/>
      <c r="C16" s="63"/>
      <c r="D16" s="63"/>
      <c r="E16" s="64"/>
    </row>
    <row r="17" spans="1:5" ht="12.75" customHeight="1">
      <c r="A17" s="56"/>
      <c r="B17" s="4059" t="s">
        <v>380</v>
      </c>
      <c r="C17" s="4059"/>
      <c r="D17" s="4059"/>
      <c r="E17" s="64"/>
    </row>
    <row r="18" spans="1:5" ht="12.75" customHeight="1">
      <c r="A18" s="56"/>
      <c r="B18" s="58"/>
      <c r="C18" s="57"/>
      <c r="D18" s="57"/>
      <c r="E18" s="64"/>
    </row>
    <row r="19" spans="1:5" ht="12.75" customHeight="1">
      <c r="A19" s="56"/>
      <c r="B19" s="4058" t="s">
        <v>379</v>
      </c>
      <c r="C19" s="4058"/>
      <c r="D19" s="4058"/>
      <c r="E19" s="64"/>
    </row>
    <row r="20" spans="1:5" ht="13.5" customHeight="1">
      <c r="A20" s="56"/>
      <c r="B20" s="4058"/>
      <c r="C20" s="4058"/>
      <c r="D20" s="4058"/>
      <c r="E20" s="64"/>
    </row>
    <row r="21" spans="1:5" ht="9.9499999999999993" customHeight="1">
      <c r="A21" s="56"/>
      <c r="B21" s="57"/>
      <c r="C21" s="58"/>
      <c r="D21" s="58"/>
      <c r="E21" s="64"/>
    </row>
    <row r="22" spans="1:5" ht="9.9499999999999993" customHeight="1">
      <c r="A22" s="56"/>
      <c r="B22" s="58"/>
      <c r="C22" s="58"/>
      <c r="D22" s="58"/>
      <c r="E22" s="64"/>
    </row>
    <row r="23" spans="1:5" ht="9.9499999999999993" customHeight="1">
      <c r="A23" s="56"/>
      <c r="B23" s="4060" t="s">
        <v>381</v>
      </c>
      <c r="C23" s="4060"/>
      <c r="D23" s="4060"/>
      <c r="E23" s="64"/>
    </row>
    <row r="24" spans="1:5" ht="9.9499999999999993" customHeight="1">
      <c r="A24" s="56"/>
      <c r="B24" s="4060"/>
      <c r="C24" s="4060"/>
      <c r="D24" s="4060"/>
      <c r="E24" s="64"/>
    </row>
    <row r="25" spans="1:5" ht="9.9499999999999993" customHeight="1">
      <c r="A25" s="56"/>
      <c r="B25" s="4060"/>
      <c r="C25" s="4060"/>
      <c r="D25" s="4060"/>
      <c r="E25" s="64"/>
    </row>
    <row r="26" spans="1:5" ht="9.9499999999999993" customHeight="1">
      <c r="A26" s="56"/>
      <c r="B26" s="4060"/>
      <c r="C26" s="4060"/>
      <c r="D26" s="4060"/>
      <c r="E26" s="64"/>
    </row>
    <row r="27" spans="1:5">
      <c r="A27" s="56"/>
      <c r="B27" s="4060"/>
      <c r="C27" s="4060"/>
      <c r="D27" s="4060"/>
      <c r="E27" s="64"/>
    </row>
    <row r="28" spans="1:5">
      <c r="A28" s="56"/>
      <c r="B28" s="4060"/>
      <c r="C28" s="4060"/>
      <c r="D28" s="4060"/>
      <c r="E28" s="64"/>
    </row>
    <row r="29" spans="1:5">
      <c r="A29" s="56"/>
      <c r="B29" s="4060"/>
      <c r="C29" s="4060"/>
      <c r="D29" s="4060"/>
      <c r="E29" s="64"/>
    </row>
    <row r="30" spans="1:5">
      <c r="A30" s="56"/>
      <c r="B30" s="4060"/>
      <c r="C30" s="4060"/>
      <c r="D30" s="4060"/>
      <c r="E30" s="64"/>
    </row>
    <row r="31" spans="1:5">
      <c r="A31" s="56"/>
      <c r="B31" s="4060"/>
      <c r="C31" s="4060"/>
      <c r="D31" s="4060"/>
      <c r="E31" s="64"/>
    </row>
    <row r="32" spans="1:5">
      <c r="A32" s="56"/>
      <c r="B32" s="4060"/>
      <c r="C32" s="4060"/>
      <c r="D32" s="4060"/>
      <c r="E32" s="64"/>
    </row>
    <row r="33" spans="1:5">
      <c r="A33" s="56"/>
      <c r="B33" s="4060"/>
      <c r="C33" s="4060"/>
      <c r="D33" s="4060"/>
      <c r="E33" s="64"/>
    </row>
    <row r="34" spans="1:5">
      <c r="A34" s="56"/>
      <c r="B34" s="4060"/>
      <c r="C34" s="4060"/>
      <c r="D34" s="4060"/>
      <c r="E34" s="64"/>
    </row>
    <row r="35" spans="1:5">
      <c r="A35" s="56"/>
      <c r="B35" s="4060"/>
      <c r="C35" s="4060"/>
      <c r="D35" s="4060"/>
      <c r="E35" s="64"/>
    </row>
    <row r="36" spans="1:5">
      <c r="A36" s="56"/>
      <c r="B36" s="4060"/>
      <c r="C36" s="4060"/>
      <c r="D36" s="4060"/>
      <c r="E36" s="64"/>
    </row>
    <row r="37" spans="1:5">
      <c r="A37" s="56"/>
      <c r="B37" s="4060"/>
      <c r="C37" s="4060"/>
      <c r="D37" s="4060"/>
      <c r="E37" s="64"/>
    </row>
    <row r="38" spans="1:5">
      <c r="A38" s="56"/>
      <c r="B38" s="4060"/>
      <c r="C38" s="4060"/>
      <c r="D38" s="4060"/>
      <c r="E38" s="64"/>
    </row>
    <row r="39" spans="1:5">
      <c r="A39" s="56"/>
      <c r="B39" s="4060"/>
      <c r="C39" s="4060"/>
      <c r="D39" s="4060"/>
      <c r="E39" s="64"/>
    </row>
    <row r="40" spans="1:5">
      <c r="A40" s="56"/>
      <c r="B40" s="4060"/>
      <c r="C40" s="4060"/>
      <c r="D40" s="4060"/>
      <c r="E40" s="64"/>
    </row>
    <row r="41" spans="1:5">
      <c r="A41" s="56"/>
      <c r="B41" s="66"/>
      <c r="C41" s="58"/>
      <c r="D41" s="58"/>
      <c r="E41" s="64"/>
    </row>
    <row r="42" spans="1:5">
      <c r="A42" s="56"/>
      <c r="B42" s="66"/>
      <c r="C42" s="58"/>
      <c r="D42" s="58"/>
      <c r="E42" s="64"/>
    </row>
    <row r="43" spans="1:5">
      <c r="A43" s="56"/>
      <c r="B43" s="66"/>
      <c r="C43" s="58"/>
      <c r="D43" s="58"/>
      <c r="E43" s="64"/>
    </row>
    <row r="44" spans="1:5">
      <c r="A44" s="56"/>
      <c r="B44" s="66"/>
      <c r="C44" s="58"/>
      <c r="D44" s="58"/>
      <c r="E44" s="64"/>
    </row>
    <row r="45" spans="1:5">
      <c r="A45" s="56"/>
      <c r="B45" s="66"/>
      <c r="C45" s="58"/>
      <c r="D45" s="58"/>
      <c r="E45" s="64"/>
    </row>
    <row r="46" spans="1:5">
      <c r="A46" s="56"/>
      <c r="B46" s="66"/>
      <c r="C46" s="58"/>
      <c r="D46" s="58"/>
      <c r="E46" s="64"/>
    </row>
    <row r="47" spans="1:5">
      <c r="A47" s="56"/>
      <c r="B47" s="66"/>
      <c r="C47" s="58"/>
      <c r="D47" s="58"/>
      <c r="E47" s="64"/>
    </row>
    <row r="48" spans="1:5">
      <c r="A48" s="56"/>
      <c r="B48" s="66"/>
      <c r="C48" s="58"/>
      <c r="D48" s="58"/>
      <c r="E48" s="64"/>
    </row>
    <row r="49" spans="1:5">
      <c r="A49" s="56"/>
      <c r="B49" s="66"/>
      <c r="C49" s="58"/>
      <c r="D49" s="58"/>
      <c r="E49" s="64"/>
    </row>
    <row r="50" spans="1:5" ht="9.9499999999999993" customHeight="1">
      <c r="A50" s="56"/>
      <c r="B50" s="66"/>
      <c r="C50" s="58"/>
      <c r="D50" s="58"/>
      <c r="E50" s="64"/>
    </row>
    <row r="51" spans="1:5" ht="9.9499999999999993" customHeight="1">
      <c r="A51" s="56"/>
      <c r="B51" s="66"/>
      <c r="C51" s="58"/>
      <c r="D51" s="58"/>
      <c r="E51" s="64"/>
    </row>
    <row r="52" spans="1:5" ht="9.9499999999999993" customHeight="1">
      <c r="A52" s="56"/>
      <c r="B52" s="66"/>
      <c r="C52" s="58"/>
      <c r="D52" s="58"/>
      <c r="E52" s="64"/>
    </row>
    <row r="53" spans="1:5" ht="9.9499999999999993" customHeight="1">
      <c r="A53" s="56"/>
      <c r="B53" s="67"/>
      <c r="C53" s="58"/>
      <c r="D53" s="58"/>
      <c r="E53" s="64"/>
    </row>
    <row r="54" spans="1:5" ht="9.9499999999999993" customHeight="1">
      <c r="A54" s="56"/>
      <c r="B54" s="66"/>
      <c r="C54" s="58"/>
      <c r="D54" s="58"/>
      <c r="E54" s="64"/>
    </row>
    <row r="55" spans="1:5" ht="9.9499999999999993" customHeight="1">
      <c r="A55" s="56"/>
      <c r="B55" s="66"/>
      <c r="C55" s="58"/>
      <c r="D55" s="58"/>
      <c r="E55" s="64"/>
    </row>
    <row r="56" spans="1:5" ht="9.9499999999999993" customHeight="1">
      <c r="A56" s="56"/>
      <c r="B56" s="66"/>
      <c r="C56" s="58"/>
      <c r="D56" s="58"/>
      <c r="E56" s="64"/>
    </row>
    <row r="57" spans="1:5" ht="9.9499999999999993" customHeight="1">
      <c r="A57" s="56"/>
      <c r="B57" s="66"/>
      <c r="C57" s="58"/>
      <c r="D57" s="58"/>
      <c r="E57" s="64"/>
    </row>
    <row r="58" spans="1:5" ht="9.9499999999999993" customHeight="1">
      <c r="A58" s="56"/>
      <c r="B58" s="66"/>
      <c r="C58" s="58"/>
      <c r="D58" s="58"/>
      <c r="E58" s="64"/>
    </row>
    <row r="59" spans="1:5" ht="9.9499999999999993" customHeight="1">
      <c r="A59" s="56"/>
      <c r="B59" s="66"/>
      <c r="C59" s="58"/>
      <c r="D59" s="58"/>
      <c r="E59" s="64"/>
    </row>
    <row r="60" spans="1:5" ht="9.9499999999999993" customHeight="1">
      <c r="A60" s="56"/>
      <c r="B60" s="66"/>
      <c r="C60" s="58"/>
      <c r="D60" s="58"/>
      <c r="E60" s="64"/>
    </row>
    <row r="61" spans="1:5" ht="9.9499999999999993" customHeight="1">
      <c r="A61" s="56"/>
      <c r="B61" s="68"/>
      <c r="C61" s="58"/>
      <c r="D61" s="58"/>
      <c r="E61" s="64"/>
    </row>
    <row r="62" spans="1:5" ht="9.9499999999999993" customHeight="1">
      <c r="A62" s="56"/>
      <c r="B62" s="66"/>
      <c r="C62" s="58"/>
      <c r="D62" s="58"/>
      <c r="E62" s="64"/>
    </row>
    <row r="63" spans="1:5" ht="9.9499999999999993" customHeight="1">
      <c r="A63" s="56"/>
      <c r="B63" s="66"/>
      <c r="C63" s="58"/>
      <c r="D63" s="58"/>
      <c r="E63" s="64"/>
    </row>
    <row r="64" spans="1:5" ht="9.9499999999999993" customHeight="1">
      <c r="A64" s="56"/>
      <c r="B64" s="66"/>
      <c r="C64" s="58"/>
      <c r="D64" s="58"/>
      <c r="E64" s="64"/>
    </row>
    <row r="65" spans="1:5" ht="9.9499999999999993" customHeight="1">
      <c r="A65" s="56"/>
      <c r="B65" s="66"/>
      <c r="C65" s="58"/>
      <c r="D65" s="58"/>
      <c r="E65" s="64"/>
    </row>
    <row r="66" spans="1:5" ht="9.9499999999999993" customHeight="1">
      <c r="A66" s="56"/>
      <c r="B66" s="66"/>
      <c r="C66" s="58"/>
      <c r="D66" s="58"/>
      <c r="E66" s="64"/>
    </row>
    <row r="67" spans="1:5" ht="9.9499999999999993" customHeight="1">
      <c r="A67" s="56"/>
      <c r="B67" s="66"/>
      <c r="C67" s="58"/>
      <c r="D67" s="58"/>
      <c r="E67" s="64"/>
    </row>
    <row r="68" spans="1:5" ht="9.9499999999999993" customHeight="1">
      <c r="A68" s="56"/>
      <c r="B68" s="66"/>
      <c r="C68" s="58"/>
      <c r="D68" s="58"/>
      <c r="E68" s="64"/>
    </row>
    <row r="69" spans="1:5" ht="9.9499999999999993" customHeight="1">
      <c r="A69" s="56"/>
      <c r="B69" s="66"/>
      <c r="C69" s="58"/>
      <c r="D69" s="58"/>
      <c r="E69" s="64"/>
    </row>
    <row r="70" spans="1:5" ht="9.9499999999999993" customHeight="1">
      <c r="A70" s="56"/>
      <c r="B70" s="66"/>
      <c r="C70" s="58"/>
      <c r="D70" s="58"/>
      <c r="E70" s="64"/>
    </row>
    <row r="71" spans="1:5" ht="9.9499999999999993" customHeight="1">
      <c r="A71" s="56"/>
      <c r="B71" s="66"/>
      <c r="C71" s="58"/>
      <c r="D71" s="58"/>
      <c r="E71" s="64"/>
    </row>
    <row r="72" spans="1:5" ht="9.9499999999999993" customHeight="1">
      <c r="A72" s="56"/>
      <c r="B72" s="57"/>
      <c r="C72" s="58"/>
      <c r="D72" s="58"/>
      <c r="E72" s="64"/>
    </row>
    <row r="73" spans="1:5" ht="9.9499999999999993" customHeight="1">
      <c r="A73" s="56"/>
      <c r="B73" s="57"/>
      <c r="C73" s="58"/>
      <c r="D73" s="58"/>
      <c r="E73" s="64"/>
    </row>
    <row r="74" spans="1:5" ht="9.9499999999999993" customHeight="1">
      <c r="A74" s="56"/>
      <c r="B74" s="66"/>
      <c r="C74" s="58"/>
      <c r="D74" s="58"/>
      <c r="E74" s="64"/>
    </row>
    <row r="75" spans="1:5" ht="9.9499999999999993" customHeight="1">
      <c r="A75" s="56"/>
      <c r="B75" s="66"/>
      <c r="C75" s="58"/>
      <c r="D75" s="58"/>
      <c r="E75" s="64"/>
    </row>
    <row r="76" spans="1:5" ht="9.9499999999999993" customHeight="1">
      <c r="A76" s="56"/>
      <c r="B76" s="66"/>
      <c r="C76" s="58"/>
      <c r="D76" s="58"/>
      <c r="E76" s="64"/>
    </row>
    <row r="77" spans="1:5" ht="9.9499999999999993" customHeight="1">
      <c r="A77" s="56"/>
      <c r="B77" s="66"/>
      <c r="C77" s="58"/>
      <c r="D77" s="58"/>
      <c r="E77" s="64"/>
    </row>
    <row r="78" spans="1:5" ht="9.9499999999999993" customHeight="1">
      <c r="A78" s="56"/>
      <c r="B78" s="66"/>
      <c r="C78" s="58"/>
      <c r="D78" s="58"/>
      <c r="E78" s="64"/>
    </row>
    <row r="79" spans="1:5" ht="9.9499999999999993" customHeight="1">
      <c r="A79" s="56"/>
      <c r="B79" s="66"/>
      <c r="C79" s="58"/>
      <c r="D79" s="58"/>
      <c r="E79" s="64"/>
    </row>
    <row r="80" spans="1:5" ht="9.9499999999999993" customHeight="1">
      <c r="A80" s="56"/>
      <c r="B80" s="66"/>
      <c r="C80" s="58"/>
      <c r="D80" s="58"/>
      <c r="E80" s="64"/>
    </row>
    <row r="81" spans="1:5" ht="9.9499999999999993" customHeight="1">
      <c r="A81" s="56"/>
      <c r="B81" s="66"/>
      <c r="C81" s="58"/>
      <c r="D81" s="58"/>
      <c r="E81" s="64"/>
    </row>
    <row r="82" spans="1:5" ht="9.9499999999999993" customHeight="1">
      <c r="A82" s="56"/>
      <c r="B82" s="66"/>
      <c r="C82" s="58"/>
      <c r="D82" s="58"/>
      <c r="E82" s="64"/>
    </row>
    <row r="83" spans="1:5" ht="9.9499999999999993" customHeight="1">
      <c r="A83" s="56"/>
      <c r="B83" s="66"/>
      <c r="C83" s="58"/>
      <c r="D83" s="58"/>
      <c r="E83" s="64"/>
    </row>
    <row r="84" spans="1:5" ht="9.9499999999999993" customHeight="1">
      <c r="A84" s="56"/>
      <c r="B84" s="66"/>
      <c r="C84" s="58"/>
      <c r="D84" s="58"/>
      <c r="E84" s="64"/>
    </row>
    <row r="85" spans="1:5" ht="7.9" customHeight="1">
      <c r="A85" s="69"/>
      <c r="B85" s="70"/>
      <c r="C85" s="71"/>
      <c r="D85" s="71"/>
      <c r="E85" s="160"/>
    </row>
    <row r="86" spans="1:5" ht="12" customHeight="1">
      <c r="A86" s="47"/>
      <c r="B86" s="72"/>
      <c r="C86" s="47"/>
      <c r="D86" s="73" t="s">
        <v>166</v>
      </c>
    </row>
    <row r="87" spans="1:5" ht="9.9499999999999993" customHeight="1">
      <c r="B87" s="65"/>
    </row>
    <row r="88" spans="1:5" ht="9.9499999999999993" customHeight="1">
      <c r="B88" s="50"/>
    </row>
    <row r="89" spans="1:5" ht="9.9499999999999993" customHeight="1">
      <c r="A89" s="50"/>
      <c r="B89" s="50"/>
      <c r="C89" s="50"/>
    </row>
    <row r="90" spans="1:5" ht="9.9499999999999993" customHeight="1">
      <c r="A90" s="50"/>
      <c r="B90" s="50"/>
      <c r="C90" s="50"/>
    </row>
    <row r="91" spans="1:5" ht="9.9499999999999993" customHeight="1">
      <c r="A91" s="50"/>
      <c r="B91" s="50"/>
      <c r="C91" s="50"/>
    </row>
    <row r="92" spans="1:5" ht="9.9499999999999993" customHeight="1">
      <c r="A92" s="50"/>
      <c r="B92" s="50"/>
      <c r="C92" s="50"/>
    </row>
    <row r="93" spans="1:5" ht="12" customHeight="1">
      <c r="A93" s="50"/>
      <c r="B93" s="50"/>
      <c r="C93" s="50"/>
    </row>
    <row r="94" spans="1:5" ht="9.9499999999999993" customHeight="1">
      <c r="A94" s="50"/>
      <c r="B94" s="50"/>
      <c r="C94" s="50"/>
    </row>
    <row r="95" spans="1:5" ht="9.9499999999999993" customHeight="1">
      <c r="A95" s="50"/>
      <c r="B95" s="50"/>
      <c r="C95" s="50"/>
    </row>
    <row r="96" spans="1:5" ht="9.9499999999999993" customHeight="1">
      <c r="A96" s="50"/>
      <c r="B96" s="50"/>
      <c r="C96" s="50"/>
    </row>
    <row r="97" spans="1:3" ht="9.9499999999999993" customHeight="1">
      <c r="A97" s="50"/>
      <c r="B97" s="50"/>
      <c r="C97" s="50"/>
    </row>
    <row r="98" spans="1:3" ht="9.9499999999999993" customHeight="1">
      <c r="A98" s="50"/>
      <c r="B98" s="50"/>
      <c r="C98" s="50"/>
    </row>
    <row r="99" spans="1:3" ht="9.9499999999999993" customHeight="1">
      <c r="A99" s="50"/>
      <c r="B99" s="50"/>
      <c r="C99" s="50"/>
    </row>
    <row r="100" spans="1:3" ht="9.9499999999999993" customHeight="1">
      <c r="A100" s="50"/>
      <c r="B100" s="50"/>
      <c r="C100" s="50"/>
    </row>
    <row r="101" spans="1:3" ht="9.9499999999999993" customHeight="1">
      <c r="A101" s="50"/>
      <c r="B101" s="50"/>
      <c r="C101" s="50"/>
    </row>
    <row r="102" spans="1:3" ht="9.9499999999999993" customHeight="1">
      <c r="A102" s="50"/>
      <c r="B102" s="50"/>
      <c r="C102" s="50"/>
    </row>
    <row r="103" spans="1:3" ht="9.9499999999999993" customHeight="1">
      <c r="A103" s="50"/>
      <c r="B103" s="50"/>
      <c r="C103" s="50"/>
    </row>
    <row r="104" spans="1:3" ht="9.9499999999999993" customHeight="1">
      <c r="A104" s="50"/>
      <c r="B104" s="50"/>
      <c r="C104" s="50"/>
    </row>
    <row r="105" spans="1:3" ht="9.9499999999999993" customHeight="1">
      <c r="A105" s="50"/>
      <c r="B105" s="50"/>
      <c r="C105" s="50"/>
    </row>
    <row r="106" spans="1:3" ht="9.9499999999999993" customHeight="1">
      <c r="A106" s="50"/>
      <c r="B106" s="50"/>
      <c r="C106" s="50"/>
    </row>
    <row r="107" spans="1:3" ht="9.9499999999999993" customHeight="1">
      <c r="A107" s="50"/>
      <c r="B107" s="50"/>
      <c r="C107" s="50"/>
    </row>
    <row r="108" spans="1:3" ht="9.9499999999999993" customHeight="1">
      <c r="A108" s="50"/>
      <c r="B108" s="50"/>
      <c r="C108" s="50"/>
    </row>
    <row r="109" spans="1:3" ht="9.9499999999999993" customHeight="1">
      <c r="A109" s="50"/>
      <c r="B109" s="50"/>
      <c r="C109" s="50"/>
    </row>
    <row r="110" spans="1:3" ht="9.9499999999999993" customHeight="1">
      <c r="A110" s="50"/>
      <c r="B110" s="50"/>
      <c r="C110" s="50"/>
    </row>
    <row r="111" spans="1:3" ht="9.9499999999999993" customHeight="1">
      <c r="A111" s="50"/>
      <c r="B111" s="50"/>
      <c r="C111" s="50"/>
    </row>
    <row r="112" spans="1:3" ht="9.9499999999999993" customHeight="1">
      <c r="A112" s="50"/>
      <c r="B112" s="50"/>
      <c r="C112" s="50"/>
    </row>
    <row r="113" spans="1:3" ht="9.9499999999999993" customHeight="1">
      <c r="A113" s="50"/>
      <c r="B113" s="50"/>
      <c r="C113" s="50"/>
    </row>
    <row r="114" spans="1:3" ht="9.9499999999999993" customHeight="1">
      <c r="A114" s="50"/>
      <c r="B114" s="50"/>
      <c r="C114" s="50"/>
    </row>
    <row r="115" spans="1:3" ht="9.9499999999999993" customHeight="1">
      <c r="A115" s="50"/>
      <c r="B115" s="50"/>
      <c r="C115" s="50"/>
    </row>
    <row r="116" spans="1:3" ht="9.9499999999999993" customHeight="1">
      <c r="A116" s="50"/>
      <c r="B116" s="50"/>
      <c r="C116" s="50"/>
    </row>
    <row r="117" spans="1:3" ht="9.9499999999999993" customHeight="1">
      <c r="A117" s="50"/>
      <c r="B117" s="50"/>
      <c r="C117" s="50"/>
    </row>
    <row r="118" spans="1:3" ht="9.9499999999999993" customHeight="1">
      <c r="A118" s="50"/>
      <c r="B118" s="50"/>
      <c r="C118" s="50"/>
    </row>
    <row r="119" spans="1:3" ht="9.9499999999999993" customHeight="1">
      <c r="A119" s="50"/>
      <c r="B119" s="50"/>
      <c r="C119" s="50"/>
    </row>
    <row r="120" spans="1:3" ht="9.9499999999999993" customHeight="1">
      <c r="A120" s="50"/>
      <c r="B120" s="50"/>
      <c r="C120" s="50"/>
    </row>
    <row r="121" spans="1:3" ht="9.9499999999999993" customHeight="1">
      <c r="A121" s="74"/>
      <c r="B121" s="50"/>
    </row>
    <row r="122" spans="1:3" ht="9.9499999999999993" customHeight="1">
      <c r="A122" s="74"/>
      <c r="B122" s="50"/>
    </row>
    <row r="123" spans="1:3" ht="9.9499999999999993" customHeight="1">
      <c r="A123" s="74"/>
      <c r="B123" s="50"/>
    </row>
    <row r="124" spans="1:3" ht="9.9499999999999993" customHeight="1">
      <c r="A124" s="74"/>
      <c r="B124" s="50"/>
    </row>
    <row r="125" spans="1:3" ht="9.9499999999999993" customHeight="1">
      <c r="A125" s="74"/>
      <c r="B125" s="50"/>
    </row>
    <row r="126" spans="1:3" ht="9.9499999999999993" customHeight="1">
      <c r="A126" s="74"/>
      <c r="B126" s="50"/>
    </row>
    <row r="127" spans="1:3" ht="9.9499999999999993" customHeight="1">
      <c r="A127" s="74"/>
      <c r="B127" s="50"/>
    </row>
    <row r="128" spans="1:3" ht="9.9499999999999993" customHeight="1">
      <c r="A128" s="74"/>
      <c r="B128" s="50"/>
    </row>
    <row r="129" spans="1:2" ht="9.9499999999999993" customHeight="1">
      <c r="A129" s="74"/>
      <c r="B129" s="50"/>
    </row>
    <row r="130" spans="1:2" ht="9.9499999999999993" customHeight="1">
      <c r="A130" s="74"/>
      <c r="B130" s="50"/>
    </row>
    <row r="131" spans="1:2" ht="9.9499999999999993" customHeight="1">
      <c r="A131" s="74"/>
      <c r="B131" s="50"/>
    </row>
    <row r="132" spans="1:2" ht="9.9499999999999993" customHeight="1">
      <c r="A132" s="74"/>
      <c r="B132" s="50"/>
    </row>
    <row r="133" spans="1:2" ht="9.9499999999999993" customHeight="1">
      <c r="A133" s="74"/>
      <c r="B133" s="50"/>
    </row>
    <row r="134" spans="1:2" ht="9.9499999999999993" customHeight="1">
      <c r="A134" s="74"/>
      <c r="B134" s="50"/>
    </row>
    <row r="135" spans="1:2" ht="9.9499999999999993" customHeight="1">
      <c r="A135" s="74"/>
      <c r="B135" s="50"/>
    </row>
    <row r="136" spans="1:2" ht="9.9499999999999993" customHeight="1">
      <c r="A136" s="74"/>
      <c r="B136" s="50"/>
    </row>
    <row r="137" spans="1:2" ht="9.9499999999999993" customHeight="1">
      <c r="A137" s="74"/>
      <c r="B137" s="50"/>
    </row>
    <row r="138" spans="1:2" ht="9.9499999999999993" customHeight="1">
      <c r="A138" s="74"/>
      <c r="B138" s="50"/>
    </row>
    <row r="139" spans="1:2" ht="9.9499999999999993" customHeight="1">
      <c r="A139" s="74"/>
      <c r="B139" s="50"/>
    </row>
    <row r="140" spans="1:2" ht="9.9499999999999993" customHeight="1">
      <c r="A140" s="74"/>
      <c r="B140" s="50"/>
    </row>
    <row r="141" spans="1:2" ht="9.9499999999999993" customHeight="1">
      <c r="A141" s="74"/>
      <c r="B141" s="50"/>
    </row>
    <row r="142" spans="1:2" ht="9.9499999999999993" customHeight="1">
      <c r="A142" s="74"/>
      <c r="B142" s="50"/>
    </row>
    <row r="143" spans="1:2" ht="9.9499999999999993" customHeight="1">
      <c r="A143" s="74"/>
      <c r="B143" s="50"/>
    </row>
    <row r="144" spans="1:2" ht="9.9499999999999993" customHeight="1">
      <c r="A144" s="74"/>
      <c r="B144" s="50"/>
    </row>
    <row r="145" spans="1:3" ht="9.9499999999999993" customHeight="1">
      <c r="A145" s="74"/>
      <c r="B145" s="50"/>
    </row>
    <row r="146" spans="1:3" ht="9.9499999999999993" customHeight="1">
      <c r="A146" s="74"/>
      <c r="B146" s="50"/>
    </row>
    <row r="147" spans="1:3" ht="9.9499999999999993" customHeight="1">
      <c r="A147" s="74"/>
      <c r="B147" s="50"/>
    </row>
    <row r="148" spans="1:3" ht="9.9499999999999993" customHeight="1">
      <c r="A148" s="74"/>
      <c r="B148" s="50"/>
    </row>
    <row r="149" spans="1:3" ht="9.9499999999999993" customHeight="1">
      <c r="A149" s="74"/>
      <c r="B149" s="50"/>
    </row>
    <row r="150" spans="1:3" ht="9.9499999999999993" customHeight="1">
      <c r="A150" s="74"/>
      <c r="B150" s="50"/>
    </row>
    <row r="151" spans="1:3" ht="9.9499999999999993" customHeight="1">
      <c r="A151" s="74"/>
      <c r="B151" s="50"/>
    </row>
    <row r="152" spans="1:3" ht="9.9499999999999993" customHeight="1">
      <c r="A152" s="74"/>
      <c r="B152" s="50"/>
    </row>
    <row r="153" spans="1:3" ht="9.9499999999999993" customHeight="1">
      <c r="A153" s="75"/>
      <c r="B153" s="76"/>
      <c r="C153" s="77"/>
    </row>
    <row r="154" spans="1:3" ht="9.9499999999999993" customHeight="1">
      <c r="B154" s="50"/>
    </row>
    <row r="155" spans="1:3">
      <c r="B155" s="50"/>
    </row>
    <row r="156" spans="1:3">
      <c r="B156" s="50"/>
    </row>
    <row r="157" spans="1:3">
      <c r="B157" s="50"/>
    </row>
    <row r="158" spans="1:3">
      <c r="B158" s="50"/>
    </row>
    <row r="159" spans="1:3">
      <c r="B159" s="50"/>
    </row>
    <row r="160" spans="1:3">
      <c r="B160" s="50"/>
    </row>
    <row r="161" spans="2:2">
      <c r="B161" s="50"/>
    </row>
    <row r="162" spans="2:2">
      <c r="B162" s="50"/>
    </row>
    <row r="163" spans="2:2">
      <c r="B163" s="50"/>
    </row>
    <row r="164" spans="2:2">
      <c r="B164" s="50"/>
    </row>
    <row r="165" spans="2:2">
      <c r="B165" s="50"/>
    </row>
    <row r="166" spans="2:2">
      <c r="B166" s="50"/>
    </row>
    <row r="167" spans="2:2">
      <c r="B167" s="50"/>
    </row>
    <row r="168" spans="2:2">
      <c r="B168" s="50"/>
    </row>
    <row r="169" spans="2:2">
      <c r="B169" s="50"/>
    </row>
    <row r="170" spans="2:2">
      <c r="B170" s="50"/>
    </row>
    <row r="171" spans="2:2">
      <c r="B171" s="50"/>
    </row>
    <row r="172" spans="2:2">
      <c r="B172" s="50"/>
    </row>
    <row r="173" spans="2:2">
      <c r="B173" s="50"/>
    </row>
    <row r="174" spans="2:2">
      <c r="B174" s="50"/>
    </row>
    <row r="175" spans="2:2">
      <c r="B175" s="50"/>
    </row>
    <row r="176" spans="2:2">
      <c r="B176" s="50"/>
    </row>
    <row r="177" spans="2:2">
      <c r="B177" s="50"/>
    </row>
    <row r="178" spans="2:2">
      <c r="B178" s="50"/>
    </row>
    <row r="179" spans="2:2">
      <c r="B179" s="50"/>
    </row>
    <row r="180" spans="2:2">
      <c r="B180" s="50"/>
    </row>
    <row r="181" spans="2:2">
      <c r="B181" s="50"/>
    </row>
    <row r="182" spans="2:2">
      <c r="B182" s="50"/>
    </row>
    <row r="183" spans="2:2">
      <c r="B183" s="50"/>
    </row>
    <row r="184" spans="2:2">
      <c r="B184" s="50"/>
    </row>
    <row r="185" spans="2:2">
      <c r="B185" s="50"/>
    </row>
    <row r="186" spans="2:2">
      <c r="B186" s="50"/>
    </row>
    <row r="187" spans="2:2">
      <c r="B187" s="50"/>
    </row>
    <row r="188" spans="2:2">
      <c r="B188" s="50"/>
    </row>
    <row r="189" spans="2:2">
      <c r="B189" s="50"/>
    </row>
    <row r="190" spans="2:2">
      <c r="B190" s="50"/>
    </row>
    <row r="191" spans="2:2">
      <c r="B191" s="50"/>
    </row>
    <row r="192" spans="2:2">
      <c r="B192" s="50"/>
    </row>
    <row r="193" spans="2:2">
      <c r="B193" s="50"/>
    </row>
    <row r="194" spans="2:2">
      <c r="B194" s="50"/>
    </row>
    <row r="195" spans="2:2">
      <c r="B195" s="50"/>
    </row>
    <row r="196" spans="2:2">
      <c r="B196" s="50"/>
    </row>
    <row r="197" spans="2:2">
      <c r="B197" s="50"/>
    </row>
    <row r="198" spans="2:2">
      <c r="B198" s="50"/>
    </row>
    <row r="199" spans="2:2">
      <c r="B199" s="50"/>
    </row>
    <row r="200" spans="2:2">
      <c r="B200" s="50"/>
    </row>
    <row r="201" spans="2:2">
      <c r="B201" s="50"/>
    </row>
    <row r="202" spans="2:2">
      <c r="B202" s="50"/>
    </row>
    <row r="203" spans="2:2">
      <c r="B203" s="50"/>
    </row>
    <row r="204" spans="2:2">
      <c r="B204" s="50"/>
    </row>
    <row r="205" spans="2:2">
      <c r="B205" s="50"/>
    </row>
    <row r="206" spans="2:2">
      <c r="B206" s="50"/>
    </row>
    <row r="207" spans="2:2">
      <c r="B207" s="50"/>
    </row>
    <row r="208" spans="2:2">
      <c r="B208" s="50"/>
    </row>
    <row r="209" spans="2:2">
      <c r="B209" s="50"/>
    </row>
    <row r="210" spans="2:2">
      <c r="B210" s="50"/>
    </row>
    <row r="211" spans="2:2">
      <c r="B211" s="50"/>
    </row>
    <row r="212" spans="2:2">
      <c r="B212" s="50"/>
    </row>
    <row r="213" spans="2:2">
      <c r="B213" s="50"/>
    </row>
    <row r="214" spans="2:2">
      <c r="B214" s="50"/>
    </row>
    <row r="215" spans="2:2">
      <c r="B215" s="50"/>
    </row>
    <row r="216" spans="2:2">
      <c r="B216" s="50"/>
    </row>
    <row r="217" spans="2:2">
      <c r="B217" s="50"/>
    </row>
    <row r="218" spans="2:2">
      <c r="B218" s="50"/>
    </row>
    <row r="219" spans="2:2">
      <c r="B219" s="50"/>
    </row>
    <row r="220" spans="2:2">
      <c r="B220" s="50"/>
    </row>
    <row r="221" spans="2:2">
      <c r="B221" s="50"/>
    </row>
    <row r="222" spans="2:2">
      <c r="B222" s="50"/>
    </row>
    <row r="223" spans="2:2">
      <c r="B223" s="50"/>
    </row>
    <row r="224" spans="2:2">
      <c r="B224" s="50"/>
    </row>
    <row r="225" spans="2:2">
      <c r="B225" s="50"/>
    </row>
    <row r="226" spans="2:2">
      <c r="B226" s="50"/>
    </row>
    <row r="227" spans="2:2">
      <c r="B227" s="50"/>
    </row>
    <row r="228" spans="2:2">
      <c r="B228" s="50"/>
    </row>
    <row r="229" spans="2:2">
      <c r="B229" s="50"/>
    </row>
    <row r="230" spans="2:2">
      <c r="B230" s="50"/>
    </row>
    <row r="231" spans="2:2">
      <c r="B231" s="50"/>
    </row>
  </sheetData>
  <mergeCells count="6">
    <mergeCell ref="D1:E1"/>
    <mergeCell ref="A3:D3"/>
    <mergeCell ref="B19:D20"/>
    <mergeCell ref="B17:D17"/>
    <mergeCell ref="B23:D40"/>
    <mergeCell ref="B6:D8"/>
  </mergeCells>
  <pageMargins left="1" right="1" top="0.5" bottom="0.5" header="0.5" footer="0.5"/>
  <pageSetup scale="82"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O50"/>
  <sheetViews>
    <sheetView showZeros="0" view="pageBreakPreview" zoomScaleNormal="100" zoomScaleSheetLayoutView="100" workbookViewId="0"/>
  </sheetViews>
  <sheetFormatPr defaultColWidth="0" defaultRowHeight="11.25" zeroHeight="1"/>
  <cols>
    <col min="1" max="1" width="3" style="527" customWidth="1"/>
    <col min="2" max="2" width="5.5" style="527" customWidth="1"/>
    <col min="3" max="3" width="6.5" style="527" customWidth="1"/>
    <col min="4" max="4" width="34.33203125" style="527" customWidth="1"/>
    <col min="5" max="5" width="11.33203125" style="527" customWidth="1"/>
    <col min="6" max="6" width="10.83203125" style="527" customWidth="1"/>
    <col min="7" max="7" width="11.5" style="527" customWidth="1"/>
    <col min="8" max="8" width="10" style="527" customWidth="1"/>
    <col min="9" max="9" width="11.5" style="527" customWidth="1"/>
    <col min="10" max="11" width="12.1640625" style="527" customWidth="1"/>
    <col min="12" max="12" width="11.1640625" style="527" customWidth="1"/>
    <col min="13" max="13" width="10.1640625" style="527" customWidth="1"/>
    <col min="14" max="14" width="5.83203125" style="527" customWidth="1"/>
    <col min="15" max="15" width="4.6640625" style="527" customWidth="1"/>
    <col min="16" max="18" width="9.33203125" style="527" customWidth="1"/>
    <col min="19" max="256" width="0" style="527" hidden="1"/>
    <col min="257" max="257" width="3" style="527" customWidth="1"/>
    <col min="258" max="258" width="5.5" style="527" customWidth="1"/>
    <col min="259" max="259" width="6.5" style="527" customWidth="1"/>
    <col min="260" max="260" width="34.33203125" style="527" customWidth="1"/>
    <col min="261" max="261" width="11.33203125" style="527" customWidth="1"/>
    <col min="262" max="262" width="10.83203125" style="527" customWidth="1"/>
    <col min="263" max="263" width="11.5" style="527" customWidth="1"/>
    <col min="264" max="264" width="10" style="527" customWidth="1"/>
    <col min="265" max="265" width="11.5" style="527" customWidth="1"/>
    <col min="266" max="267" width="12.1640625" style="527" customWidth="1"/>
    <col min="268" max="268" width="11.1640625" style="527" customWidth="1"/>
    <col min="269" max="269" width="10.1640625" style="527" customWidth="1"/>
    <col min="270" max="270" width="5.83203125" style="527" customWidth="1"/>
    <col min="271" max="271" width="4.6640625" style="527" customWidth="1"/>
    <col min="272" max="274" width="9.33203125" style="527" customWidth="1"/>
    <col min="275" max="512" width="0" style="527" hidden="1"/>
    <col min="513" max="513" width="3" style="527" customWidth="1"/>
    <col min="514" max="514" width="5.5" style="527" customWidth="1"/>
    <col min="515" max="515" width="6.5" style="527" customWidth="1"/>
    <col min="516" max="516" width="34.33203125" style="527" customWidth="1"/>
    <col min="517" max="517" width="11.33203125" style="527" customWidth="1"/>
    <col min="518" max="518" width="10.83203125" style="527" customWidth="1"/>
    <col min="519" max="519" width="11.5" style="527" customWidth="1"/>
    <col min="520" max="520" width="10" style="527" customWidth="1"/>
    <col min="521" max="521" width="11.5" style="527" customWidth="1"/>
    <col min="522" max="523" width="12.1640625" style="527" customWidth="1"/>
    <col min="524" max="524" width="11.1640625" style="527" customWidth="1"/>
    <col min="525" max="525" width="10.1640625" style="527" customWidth="1"/>
    <col min="526" max="526" width="5.83203125" style="527" customWidth="1"/>
    <col min="527" max="527" width="4.6640625" style="527" customWidth="1"/>
    <col min="528" max="530" width="9.33203125" style="527" customWidth="1"/>
    <col min="531" max="768" width="0" style="527" hidden="1"/>
    <col min="769" max="769" width="3" style="527" customWidth="1"/>
    <col min="770" max="770" width="5.5" style="527" customWidth="1"/>
    <col min="771" max="771" width="6.5" style="527" customWidth="1"/>
    <col min="772" max="772" width="34.33203125" style="527" customWidth="1"/>
    <col min="773" max="773" width="11.33203125" style="527" customWidth="1"/>
    <col min="774" max="774" width="10.83203125" style="527" customWidth="1"/>
    <col min="775" max="775" width="11.5" style="527" customWidth="1"/>
    <col min="776" max="776" width="10" style="527" customWidth="1"/>
    <col min="777" max="777" width="11.5" style="527" customWidth="1"/>
    <col min="778" max="779" width="12.1640625" style="527" customWidth="1"/>
    <col min="780" max="780" width="11.1640625" style="527" customWidth="1"/>
    <col min="781" max="781" width="10.1640625" style="527" customWidth="1"/>
    <col min="782" max="782" width="5.83203125" style="527" customWidth="1"/>
    <col min="783" max="783" width="4.6640625" style="527" customWidth="1"/>
    <col min="784" max="786" width="9.33203125" style="527" customWidth="1"/>
    <col min="787" max="1024" width="0" style="527" hidden="1"/>
    <col min="1025" max="1025" width="3" style="527" customWidth="1"/>
    <col min="1026" max="1026" width="5.5" style="527" customWidth="1"/>
    <col min="1027" max="1027" width="6.5" style="527" customWidth="1"/>
    <col min="1028" max="1028" width="34.33203125" style="527" customWidth="1"/>
    <col min="1029" max="1029" width="11.33203125" style="527" customWidth="1"/>
    <col min="1030" max="1030" width="10.83203125" style="527" customWidth="1"/>
    <col min="1031" max="1031" width="11.5" style="527" customWidth="1"/>
    <col min="1032" max="1032" width="10" style="527" customWidth="1"/>
    <col min="1033" max="1033" width="11.5" style="527" customWidth="1"/>
    <col min="1034" max="1035" width="12.1640625" style="527" customWidth="1"/>
    <col min="1036" max="1036" width="11.1640625" style="527" customWidth="1"/>
    <col min="1037" max="1037" width="10.1640625" style="527" customWidth="1"/>
    <col min="1038" max="1038" width="5.83203125" style="527" customWidth="1"/>
    <col min="1039" max="1039" width="4.6640625" style="527" customWidth="1"/>
    <col min="1040" max="1042" width="9.33203125" style="527" customWidth="1"/>
    <col min="1043" max="1280" width="0" style="527" hidden="1"/>
    <col min="1281" max="1281" width="3" style="527" customWidth="1"/>
    <col min="1282" max="1282" width="5.5" style="527" customWidth="1"/>
    <col min="1283" max="1283" width="6.5" style="527" customWidth="1"/>
    <col min="1284" max="1284" width="34.33203125" style="527" customWidth="1"/>
    <col min="1285" max="1285" width="11.33203125" style="527" customWidth="1"/>
    <col min="1286" max="1286" width="10.83203125" style="527" customWidth="1"/>
    <col min="1287" max="1287" width="11.5" style="527" customWidth="1"/>
    <col min="1288" max="1288" width="10" style="527" customWidth="1"/>
    <col min="1289" max="1289" width="11.5" style="527" customWidth="1"/>
    <col min="1290" max="1291" width="12.1640625" style="527" customWidth="1"/>
    <col min="1292" max="1292" width="11.1640625" style="527" customWidth="1"/>
    <col min="1293" max="1293" width="10.1640625" style="527" customWidth="1"/>
    <col min="1294" max="1294" width="5.83203125" style="527" customWidth="1"/>
    <col min="1295" max="1295" width="4.6640625" style="527" customWidth="1"/>
    <col min="1296" max="1298" width="9.33203125" style="527" customWidth="1"/>
    <col min="1299" max="1536" width="0" style="527" hidden="1"/>
    <col min="1537" max="1537" width="3" style="527" customWidth="1"/>
    <col min="1538" max="1538" width="5.5" style="527" customWidth="1"/>
    <col min="1539" max="1539" width="6.5" style="527" customWidth="1"/>
    <col min="1540" max="1540" width="34.33203125" style="527" customWidth="1"/>
    <col min="1541" max="1541" width="11.33203125" style="527" customWidth="1"/>
    <col min="1542" max="1542" width="10.83203125" style="527" customWidth="1"/>
    <col min="1543" max="1543" width="11.5" style="527" customWidth="1"/>
    <col min="1544" max="1544" width="10" style="527" customWidth="1"/>
    <col min="1545" max="1545" width="11.5" style="527" customWidth="1"/>
    <col min="1546" max="1547" width="12.1640625" style="527" customWidth="1"/>
    <col min="1548" max="1548" width="11.1640625" style="527" customWidth="1"/>
    <col min="1549" max="1549" width="10.1640625" style="527" customWidth="1"/>
    <col min="1550" max="1550" width="5.83203125" style="527" customWidth="1"/>
    <col min="1551" max="1551" width="4.6640625" style="527" customWidth="1"/>
    <col min="1552" max="1554" width="9.33203125" style="527" customWidth="1"/>
    <col min="1555" max="1792" width="0" style="527" hidden="1"/>
    <col min="1793" max="1793" width="3" style="527" customWidth="1"/>
    <col min="1794" max="1794" width="5.5" style="527" customWidth="1"/>
    <col min="1795" max="1795" width="6.5" style="527" customWidth="1"/>
    <col min="1796" max="1796" width="34.33203125" style="527" customWidth="1"/>
    <col min="1797" max="1797" width="11.33203125" style="527" customWidth="1"/>
    <col min="1798" max="1798" width="10.83203125" style="527" customWidth="1"/>
    <col min="1799" max="1799" width="11.5" style="527" customWidth="1"/>
    <col min="1800" max="1800" width="10" style="527" customWidth="1"/>
    <col min="1801" max="1801" width="11.5" style="527" customWidth="1"/>
    <col min="1802" max="1803" width="12.1640625" style="527" customWidth="1"/>
    <col min="1804" max="1804" width="11.1640625" style="527" customWidth="1"/>
    <col min="1805" max="1805" width="10.1640625" style="527" customWidth="1"/>
    <col min="1806" max="1806" width="5.83203125" style="527" customWidth="1"/>
    <col min="1807" max="1807" width="4.6640625" style="527" customWidth="1"/>
    <col min="1808" max="1810" width="9.33203125" style="527" customWidth="1"/>
    <col min="1811" max="2048" width="0" style="527" hidden="1"/>
    <col min="2049" max="2049" width="3" style="527" customWidth="1"/>
    <col min="2050" max="2050" width="5.5" style="527" customWidth="1"/>
    <col min="2051" max="2051" width="6.5" style="527" customWidth="1"/>
    <col min="2052" max="2052" width="34.33203125" style="527" customWidth="1"/>
    <col min="2053" max="2053" width="11.33203125" style="527" customWidth="1"/>
    <col min="2054" max="2054" width="10.83203125" style="527" customWidth="1"/>
    <col min="2055" max="2055" width="11.5" style="527" customWidth="1"/>
    <col min="2056" max="2056" width="10" style="527" customWidth="1"/>
    <col min="2057" max="2057" width="11.5" style="527" customWidth="1"/>
    <col min="2058" max="2059" width="12.1640625" style="527" customWidth="1"/>
    <col min="2060" max="2060" width="11.1640625" style="527" customWidth="1"/>
    <col min="2061" max="2061" width="10.1640625" style="527" customWidth="1"/>
    <col min="2062" max="2062" width="5.83203125" style="527" customWidth="1"/>
    <col min="2063" max="2063" width="4.6640625" style="527" customWidth="1"/>
    <col min="2064" max="2066" width="9.33203125" style="527" customWidth="1"/>
    <col min="2067" max="2304" width="0" style="527" hidden="1"/>
    <col min="2305" max="2305" width="3" style="527" customWidth="1"/>
    <col min="2306" max="2306" width="5.5" style="527" customWidth="1"/>
    <col min="2307" max="2307" width="6.5" style="527" customWidth="1"/>
    <col min="2308" max="2308" width="34.33203125" style="527" customWidth="1"/>
    <col min="2309" max="2309" width="11.33203125" style="527" customWidth="1"/>
    <col min="2310" max="2310" width="10.83203125" style="527" customWidth="1"/>
    <col min="2311" max="2311" width="11.5" style="527" customWidth="1"/>
    <col min="2312" max="2312" width="10" style="527" customWidth="1"/>
    <col min="2313" max="2313" width="11.5" style="527" customWidth="1"/>
    <col min="2314" max="2315" width="12.1640625" style="527" customWidth="1"/>
    <col min="2316" max="2316" width="11.1640625" style="527" customWidth="1"/>
    <col min="2317" max="2317" width="10.1640625" style="527" customWidth="1"/>
    <col min="2318" max="2318" width="5.83203125" style="527" customWidth="1"/>
    <col min="2319" max="2319" width="4.6640625" style="527" customWidth="1"/>
    <col min="2320" max="2322" width="9.33203125" style="527" customWidth="1"/>
    <col min="2323" max="2560" width="0" style="527" hidden="1"/>
    <col min="2561" max="2561" width="3" style="527" customWidth="1"/>
    <col min="2562" max="2562" width="5.5" style="527" customWidth="1"/>
    <col min="2563" max="2563" width="6.5" style="527" customWidth="1"/>
    <col min="2564" max="2564" width="34.33203125" style="527" customWidth="1"/>
    <col min="2565" max="2565" width="11.33203125" style="527" customWidth="1"/>
    <col min="2566" max="2566" width="10.83203125" style="527" customWidth="1"/>
    <col min="2567" max="2567" width="11.5" style="527" customWidth="1"/>
    <col min="2568" max="2568" width="10" style="527" customWidth="1"/>
    <col min="2569" max="2569" width="11.5" style="527" customWidth="1"/>
    <col min="2570" max="2571" width="12.1640625" style="527" customWidth="1"/>
    <col min="2572" max="2572" width="11.1640625" style="527" customWidth="1"/>
    <col min="2573" max="2573" width="10.1640625" style="527" customWidth="1"/>
    <col min="2574" max="2574" width="5.83203125" style="527" customWidth="1"/>
    <col min="2575" max="2575" width="4.6640625" style="527" customWidth="1"/>
    <col min="2576" max="2578" width="9.33203125" style="527" customWidth="1"/>
    <col min="2579" max="2816" width="0" style="527" hidden="1"/>
    <col min="2817" max="2817" width="3" style="527" customWidth="1"/>
    <col min="2818" max="2818" width="5.5" style="527" customWidth="1"/>
    <col min="2819" max="2819" width="6.5" style="527" customWidth="1"/>
    <col min="2820" max="2820" width="34.33203125" style="527" customWidth="1"/>
    <col min="2821" max="2821" width="11.33203125" style="527" customWidth="1"/>
    <col min="2822" max="2822" width="10.83203125" style="527" customWidth="1"/>
    <col min="2823" max="2823" width="11.5" style="527" customWidth="1"/>
    <col min="2824" max="2824" width="10" style="527" customWidth="1"/>
    <col min="2825" max="2825" width="11.5" style="527" customWidth="1"/>
    <col min="2826" max="2827" width="12.1640625" style="527" customWidth="1"/>
    <col min="2828" max="2828" width="11.1640625" style="527" customWidth="1"/>
    <col min="2829" max="2829" width="10.1640625" style="527" customWidth="1"/>
    <col min="2830" max="2830" width="5.83203125" style="527" customWidth="1"/>
    <col min="2831" max="2831" width="4.6640625" style="527" customWidth="1"/>
    <col min="2832" max="2834" width="9.33203125" style="527" customWidth="1"/>
    <col min="2835" max="3072" width="0" style="527" hidden="1"/>
    <col min="3073" max="3073" width="3" style="527" customWidth="1"/>
    <col min="3074" max="3074" width="5.5" style="527" customWidth="1"/>
    <col min="3075" max="3075" width="6.5" style="527" customWidth="1"/>
    <col min="3076" max="3076" width="34.33203125" style="527" customWidth="1"/>
    <col min="3077" max="3077" width="11.33203125" style="527" customWidth="1"/>
    <col min="3078" max="3078" width="10.83203125" style="527" customWidth="1"/>
    <col min="3079" max="3079" width="11.5" style="527" customWidth="1"/>
    <col min="3080" max="3080" width="10" style="527" customWidth="1"/>
    <col min="3081" max="3081" width="11.5" style="527" customWidth="1"/>
    <col min="3082" max="3083" width="12.1640625" style="527" customWidth="1"/>
    <col min="3084" max="3084" width="11.1640625" style="527" customWidth="1"/>
    <col min="3085" max="3085" width="10.1640625" style="527" customWidth="1"/>
    <col min="3086" max="3086" width="5.83203125" style="527" customWidth="1"/>
    <col min="3087" max="3087" width="4.6640625" style="527" customWidth="1"/>
    <col min="3088" max="3090" width="9.33203125" style="527" customWidth="1"/>
    <col min="3091" max="3328" width="0" style="527" hidden="1"/>
    <col min="3329" max="3329" width="3" style="527" customWidth="1"/>
    <col min="3330" max="3330" width="5.5" style="527" customWidth="1"/>
    <col min="3331" max="3331" width="6.5" style="527" customWidth="1"/>
    <col min="3332" max="3332" width="34.33203125" style="527" customWidth="1"/>
    <col min="3333" max="3333" width="11.33203125" style="527" customWidth="1"/>
    <col min="3334" max="3334" width="10.83203125" style="527" customWidth="1"/>
    <col min="3335" max="3335" width="11.5" style="527" customWidth="1"/>
    <col min="3336" max="3336" width="10" style="527" customWidth="1"/>
    <col min="3337" max="3337" width="11.5" style="527" customWidth="1"/>
    <col min="3338" max="3339" width="12.1640625" style="527" customWidth="1"/>
    <col min="3340" max="3340" width="11.1640625" style="527" customWidth="1"/>
    <col min="3341" max="3341" width="10.1640625" style="527" customWidth="1"/>
    <col min="3342" max="3342" width="5.83203125" style="527" customWidth="1"/>
    <col min="3343" max="3343" width="4.6640625" style="527" customWidth="1"/>
    <col min="3344" max="3346" width="9.33203125" style="527" customWidth="1"/>
    <col min="3347" max="3584" width="0" style="527" hidden="1"/>
    <col min="3585" max="3585" width="3" style="527" customWidth="1"/>
    <col min="3586" max="3586" width="5.5" style="527" customWidth="1"/>
    <col min="3587" max="3587" width="6.5" style="527" customWidth="1"/>
    <col min="3588" max="3588" width="34.33203125" style="527" customWidth="1"/>
    <col min="3589" max="3589" width="11.33203125" style="527" customWidth="1"/>
    <col min="3590" max="3590" width="10.83203125" style="527" customWidth="1"/>
    <col min="3591" max="3591" width="11.5" style="527" customWidth="1"/>
    <col min="3592" max="3592" width="10" style="527" customWidth="1"/>
    <col min="3593" max="3593" width="11.5" style="527" customWidth="1"/>
    <col min="3594" max="3595" width="12.1640625" style="527" customWidth="1"/>
    <col min="3596" max="3596" width="11.1640625" style="527" customWidth="1"/>
    <col min="3597" max="3597" width="10.1640625" style="527" customWidth="1"/>
    <col min="3598" max="3598" width="5.83203125" style="527" customWidth="1"/>
    <col min="3599" max="3599" width="4.6640625" style="527" customWidth="1"/>
    <col min="3600" max="3602" width="9.33203125" style="527" customWidth="1"/>
    <col min="3603" max="3840" width="0" style="527" hidden="1"/>
    <col min="3841" max="3841" width="3" style="527" customWidth="1"/>
    <col min="3842" max="3842" width="5.5" style="527" customWidth="1"/>
    <col min="3843" max="3843" width="6.5" style="527" customWidth="1"/>
    <col min="3844" max="3844" width="34.33203125" style="527" customWidth="1"/>
    <col min="3845" max="3845" width="11.33203125" style="527" customWidth="1"/>
    <col min="3846" max="3846" width="10.83203125" style="527" customWidth="1"/>
    <col min="3847" max="3847" width="11.5" style="527" customWidth="1"/>
    <col min="3848" max="3848" width="10" style="527" customWidth="1"/>
    <col min="3849" max="3849" width="11.5" style="527" customWidth="1"/>
    <col min="3850" max="3851" width="12.1640625" style="527" customWidth="1"/>
    <col min="3852" max="3852" width="11.1640625" style="527" customWidth="1"/>
    <col min="3853" max="3853" width="10.1640625" style="527" customWidth="1"/>
    <col min="3854" max="3854" width="5.83203125" style="527" customWidth="1"/>
    <col min="3855" max="3855" width="4.6640625" style="527" customWidth="1"/>
    <col min="3856" max="3858" width="9.33203125" style="527" customWidth="1"/>
    <col min="3859" max="4096" width="0" style="527" hidden="1"/>
    <col min="4097" max="4097" width="3" style="527" customWidth="1"/>
    <col min="4098" max="4098" width="5.5" style="527" customWidth="1"/>
    <col min="4099" max="4099" width="6.5" style="527" customWidth="1"/>
    <col min="4100" max="4100" width="34.33203125" style="527" customWidth="1"/>
    <col min="4101" max="4101" width="11.33203125" style="527" customWidth="1"/>
    <col min="4102" max="4102" width="10.83203125" style="527" customWidth="1"/>
    <col min="4103" max="4103" width="11.5" style="527" customWidth="1"/>
    <col min="4104" max="4104" width="10" style="527" customWidth="1"/>
    <col min="4105" max="4105" width="11.5" style="527" customWidth="1"/>
    <col min="4106" max="4107" width="12.1640625" style="527" customWidth="1"/>
    <col min="4108" max="4108" width="11.1640625" style="527" customWidth="1"/>
    <col min="4109" max="4109" width="10.1640625" style="527" customWidth="1"/>
    <col min="4110" max="4110" width="5.83203125" style="527" customWidth="1"/>
    <col min="4111" max="4111" width="4.6640625" style="527" customWidth="1"/>
    <col min="4112" max="4114" width="9.33203125" style="527" customWidth="1"/>
    <col min="4115" max="4352" width="0" style="527" hidden="1"/>
    <col min="4353" max="4353" width="3" style="527" customWidth="1"/>
    <col min="4354" max="4354" width="5.5" style="527" customWidth="1"/>
    <col min="4355" max="4355" width="6.5" style="527" customWidth="1"/>
    <col min="4356" max="4356" width="34.33203125" style="527" customWidth="1"/>
    <col min="4357" max="4357" width="11.33203125" style="527" customWidth="1"/>
    <col min="4358" max="4358" width="10.83203125" style="527" customWidth="1"/>
    <col min="4359" max="4359" width="11.5" style="527" customWidth="1"/>
    <col min="4360" max="4360" width="10" style="527" customWidth="1"/>
    <col min="4361" max="4361" width="11.5" style="527" customWidth="1"/>
    <col min="4362" max="4363" width="12.1640625" style="527" customWidth="1"/>
    <col min="4364" max="4364" width="11.1640625" style="527" customWidth="1"/>
    <col min="4365" max="4365" width="10.1640625" style="527" customWidth="1"/>
    <col min="4366" max="4366" width="5.83203125" style="527" customWidth="1"/>
    <col min="4367" max="4367" width="4.6640625" style="527" customWidth="1"/>
    <col min="4368" max="4370" width="9.33203125" style="527" customWidth="1"/>
    <col min="4371" max="4608" width="0" style="527" hidden="1"/>
    <col min="4609" max="4609" width="3" style="527" customWidth="1"/>
    <col min="4610" max="4610" width="5.5" style="527" customWidth="1"/>
    <col min="4611" max="4611" width="6.5" style="527" customWidth="1"/>
    <col min="4612" max="4612" width="34.33203125" style="527" customWidth="1"/>
    <col min="4613" max="4613" width="11.33203125" style="527" customWidth="1"/>
    <col min="4614" max="4614" width="10.83203125" style="527" customWidth="1"/>
    <col min="4615" max="4615" width="11.5" style="527" customWidth="1"/>
    <col min="4616" max="4616" width="10" style="527" customWidth="1"/>
    <col min="4617" max="4617" width="11.5" style="527" customWidth="1"/>
    <col min="4618" max="4619" width="12.1640625" style="527" customWidth="1"/>
    <col min="4620" max="4620" width="11.1640625" style="527" customWidth="1"/>
    <col min="4621" max="4621" width="10.1640625" style="527" customWidth="1"/>
    <col min="4622" max="4622" width="5.83203125" style="527" customWidth="1"/>
    <col min="4623" max="4623" width="4.6640625" style="527" customWidth="1"/>
    <col min="4624" max="4626" width="9.33203125" style="527" customWidth="1"/>
    <col min="4627" max="4864" width="0" style="527" hidden="1"/>
    <col min="4865" max="4865" width="3" style="527" customWidth="1"/>
    <col min="4866" max="4866" width="5.5" style="527" customWidth="1"/>
    <col min="4867" max="4867" width="6.5" style="527" customWidth="1"/>
    <col min="4868" max="4868" width="34.33203125" style="527" customWidth="1"/>
    <col min="4869" max="4869" width="11.33203125" style="527" customWidth="1"/>
    <col min="4870" max="4870" width="10.83203125" style="527" customWidth="1"/>
    <col min="4871" max="4871" width="11.5" style="527" customWidth="1"/>
    <col min="4872" max="4872" width="10" style="527" customWidth="1"/>
    <col min="4873" max="4873" width="11.5" style="527" customWidth="1"/>
    <col min="4874" max="4875" width="12.1640625" style="527" customWidth="1"/>
    <col min="4876" max="4876" width="11.1640625" style="527" customWidth="1"/>
    <col min="4877" max="4877" width="10.1640625" style="527" customWidth="1"/>
    <col min="4878" max="4878" width="5.83203125" style="527" customWidth="1"/>
    <col min="4879" max="4879" width="4.6640625" style="527" customWidth="1"/>
    <col min="4880" max="4882" width="9.33203125" style="527" customWidth="1"/>
    <col min="4883" max="5120" width="0" style="527" hidden="1"/>
    <col min="5121" max="5121" width="3" style="527" customWidth="1"/>
    <col min="5122" max="5122" width="5.5" style="527" customWidth="1"/>
    <col min="5123" max="5123" width="6.5" style="527" customWidth="1"/>
    <col min="5124" max="5124" width="34.33203125" style="527" customWidth="1"/>
    <col min="5125" max="5125" width="11.33203125" style="527" customWidth="1"/>
    <col min="5126" max="5126" width="10.83203125" style="527" customWidth="1"/>
    <col min="5127" max="5127" width="11.5" style="527" customWidth="1"/>
    <col min="5128" max="5128" width="10" style="527" customWidth="1"/>
    <col min="5129" max="5129" width="11.5" style="527" customWidth="1"/>
    <col min="5130" max="5131" width="12.1640625" style="527" customWidth="1"/>
    <col min="5132" max="5132" width="11.1640625" style="527" customWidth="1"/>
    <col min="5133" max="5133" width="10.1640625" style="527" customWidth="1"/>
    <col min="5134" max="5134" width="5.83203125" style="527" customWidth="1"/>
    <col min="5135" max="5135" width="4.6640625" style="527" customWidth="1"/>
    <col min="5136" max="5138" width="9.33203125" style="527" customWidth="1"/>
    <col min="5139" max="5376" width="0" style="527" hidden="1"/>
    <col min="5377" max="5377" width="3" style="527" customWidth="1"/>
    <col min="5378" max="5378" width="5.5" style="527" customWidth="1"/>
    <col min="5379" max="5379" width="6.5" style="527" customWidth="1"/>
    <col min="5380" max="5380" width="34.33203125" style="527" customWidth="1"/>
    <col min="5381" max="5381" width="11.33203125" style="527" customWidth="1"/>
    <col min="5382" max="5382" width="10.83203125" style="527" customWidth="1"/>
    <col min="5383" max="5383" width="11.5" style="527" customWidth="1"/>
    <col min="5384" max="5384" width="10" style="527" customWidth="1"/>
    <col min="5385" max="5385" width="11.5" style="527" customWidth="1"/>
    <col min="5386" max="5387" width="12.1640625" style="527" customWidth="1"/>
    <col min="5388" max="5388" width="11.1640625" style="527" customWidth="1"/>
    <col min="5389" max="5389" width="10.1640625" style="527" customWidth="1"/>
    <col min="5390" max="5390" width="5.83203125" style="527" customWidth="1"/>
    <col min="5391" max="5391" width="4.6640625" style="527" customWidth="1"/>
    <col min="5392" max="5394" width="9.33203125" style="527" customWidth="1"/>
    <col min="5395" max="5632" width="0" style="527" hidden="1"/>
    <col min="5633" max="5633" width="3" style="527" customWidth="1"/>
    <col min="5634" max="5634" width="5.5" style="527" customWidth="1"/>
    <col min="5635" max="5635" width="6.5" style="527" customWidth="1"/>
    <col min="5636" max="5636" width="34.33203125" style="527" customWidth="1"/>
    <col min="5637" max="5637" width="11.33203125" style="527" customWidth="1"/>
    <col min="5638" max="5638" width="10.83203125" style="527" customWidth="1"/>
    <col min="5639" max="5639" width="11.5" style="527" customWidth="1"/>
    <col min="5640" max="5640" width="10" style="527" customWidth="1"/>
    <col min="5641" max="5641" width="11.5" style="527" customWidth="1"/>
    <col min="5642" max="5643" width="12.1640625" style="527" customWidth="1"/>
    <col min="5644" max="5644" width="11.1640625" style="527" customWidth="1"/>
    <col min="5645" max="5645" width="10.1640625" style="527" customWidth="1"/>
    <col min="5646" max="5646" width="5.83203125" style="527" customWidth="1"/>
    <col min="5647" max="5647" width="4.6640625" style="527" customWidth="1"/>
    <col min="5648" max="5650" width="9.33203125" style="527" customWidth="1"/>
    <col min="5651" max="5888" width="0" style="527" hidden="1"/>
    <col min="5889" max="5889" width="3" style="527" customWidth="1"/>
    <col min="5890" max="5890" width="5.5" style="527" customWidth="1"/>
    <col min="5891" max="5891" width="6.5" style="527" customWidth="1"/>
    <col min="5892" max="5892" width="34.33203125" style="527" customWidth="1"/>
    <col min="5893" max="5893" width="11.33203125" style="527" customWidth="1"/>
    <col min="5894" max="5894" width="10.83203125" style="527" customWidth="1"/>
    <col min="5895" max="5895" width="11.5" style="527" customWidth="1"/>
    <col min="5896" max="5896" width="10" style="527" customWidth="1"/>
    <col min="5897" max="5897" width="11.5" style="527" customWidth="1"/>
    <col min="5898" max="5899" width="12.1640625" style="527" customWidth="1"/>
    <col min="5900" max="5900" width="11.1640625" style="527" customWidth="1"/>
    <col min="5901" max="5901" width="10.1640625" style="527" customWidth="1"/>
    <col min="5902" max="5902" width="5.83203125" style="527" customWidth="1"/>
    <col min="5903" max="5903" width="4.6640625" style="527" customWidth="1"/>
    <col min="5904" max="5906" width="9.33203125" style="527" customWidth="1"/>
    <col min="5907" max="6144" width="0" style="527" hidden="1"/>
    <col min="6145" max="6145" width="3" style="527" customWidth="1"/>
    <col min="6146" max="6146" width="5.5" style="527" customWidth="1"/>
    <col min="6147" max="6147" width="6.5" style="527" customWidth="1"/>
    <col min="6148" max="6148" width="34.33203125" style="527" customWidth="1"/>
    <col min="6149" max="6149" width="11.33203125" style="527" customWidth="1"/>
    <col min="6150" max="6150" width="10.83203125" style="527" customWidth="1"/>
    <col min="6151" max="6151" width="11.5" style="527" customWidth="1"/>
    <col min="6152" max="6152" width="10" style="527" customWidth="1"/>
    <col min="6153" max="6153" width="11.5" style="527" customWidth="1"/>
    <col min="6154" max="6155" width="12.1640625" style="527" customWidth="1"/>
    <col min="6156" max="6156" width="11.1640625" style="527" customWidth="1"/>
    <col min="6157" max="6157" width="10.1640625" style="527" customWidth="1"/>
    <col min="6158" max="6158" width="5.83203125" style="527" customWidth="1"/>
    <col min="6159" max="6159" width="4.6640625" style="527" customWidth="1"/>
    <col min="6160" max="6162" width="9.33203125" style="527" customWidth="1"/>
    <col min="6163" max="6400" width="0" style="527" hidden="1"/>
    <col min="6401" max="6401" width="3" style="527" customWidth="1"/>
    <col min="6402" max="6402" width="5.5" style="527" customWidth="1"/>
    <col min="6403" max="6403" width="6.5" style="527" customWidth="1"/>
    <col min="6404" max="6404" width="34.33203125" style="527" customWidth="1"/>
    <col min="6405" max="6405" width="11.33203125" style="527" customWidth="1"/>
    <col min="6406" max="6406" width="10.83203125" style="527" customWidth="1"/>
    <col min="6407" max="6407" width="11.5" style="527" customWidth="1"/>
    <col min="6408" max="6408" width="10" style="527" customWidth="1"/>
    <col min="6409" max="6409" width="11.5" style="527" customWidth="1"/>
    <col min="6410" max="6411" width="12.1640625" style="527" customWidth="1"/>
    <col min="6412" max="6412" width="11.1640625" style="527" customWidth="1"/>
    <col min="6413" max="6413" width="10.1640625" style="527" customWidth="1"/>
    <col min="6414" max="6414" width="5.83203125" style="527" customWidth="1"/>
    <col min="6415" max="6415" width="4.6640625" style="527" customWidth="1"/>
    <col min="6416" max="6418" width="9.33203125" style="527" customWidth="1"/>
    <col min="6419" max="6656" width="0" style="527" hidden="1"/>
    <col min="6657" max="6657" width="3" style="527" customWidth="1"/>
    <col min="6658" max="6658" width="5.5" style="527" customWidth="1"/>
    <col min="6659" max="6659" width="6.5" style="527" customWidth="1"/>
    <col min="6660" max="6660" width="34.33203125" style="527" customWidth="1"/>
    <col min="6661" max="6661" width="11.33203125" style="527" customWidth="1"/>
    <col min="6662" max="6662" width="10.83203125" style="527" customWidth="1"/>
    <col min="6663" max="6663" width="11.5" style="527" customWidth="1"/>
    <col min="6664" max="6664" width="10" style="527" customWidth="1"/>
    <col min="6665" max="6665" width="11.5" style="527" customWidth="1"/>
    <col min="6666" max="6667" width="12.1640625" style="527" customWidth="1"/>
    <col min="6668" max="6668" width="11.1640625" style="527" customWidth="1"/>
    <col min="6669" max="6669" width="10.1640625" style="527" customWidth="1"/>
    <col min="6670" max="6670" width="5.83203125" style="527" customWidth="1"/>
    <col min="6671" max="6671" width="4.6640625" style="527" customWidth="1"/>
    <col min="6672" max="6674" width="9.33203125" style="527" customWidth="1"/>
    <col min="6675" max="6912" width="0" style="527" hidden="1"/>
    <col min="6913" max="6913" width="3" style="527" customWidth="1"/>
    <col min="6914" max="6914" width="5.5" style="527" customWidth="1"/>
    <col min="6915" max="6915" width="6.5" style="527" customWidth="1"/>
    <col min="6916" max="6916" width="34.33203125" style="527" customWidth="1"/>
    <col min="6917" max="6917" width="11.33203125" style="527" customWidth="1"/>
    <col min="6918" max="6918" width="10.83203125" style="527" customWidth="1"/>
    <col min="6919" max="6919" width="11.5" style="527" customWidth="1"/>
    <col min="6920" max="6920" width="10" style="527" customWidth="1"/>
    <col min="6921" max="6921" width="11.5" style="527" customWidth="1"/>
    <col min="6922" max="6923" width="12.1640625" style="527" customWidth="1"/>
    <col min="6924" max="6924" width="11.1640625" style="527" customWidth="1"/>
    <col min="6925" max="6925" width="10.1640625" style="527" customWidth="1"/>
    <col min="6926" max="6926" width="5.83203125" style="527" customWidth="1"/>
    <col min="6927" max="6927" width="4.6640625" style="527" customWidth="1"/>
    <col min="6928" max="6930" width="9.33203125" style="527" customWidth="1"/>
    <col min="6931" max="7168" width="0" style="527" hidden="1"/>
    <col min="7169" max="7169" width="3" style="527" customWidth="1"/>
    <col min="7170" max="7170" width="5.5" style="527" customWidth="1"/>
    <col min="7171" max="7171" width="6.5" style="527" customWidth="1"/>
    <col min="7172" max="7172" width="34.33203125" style="527" customWidth="1"/>
    <col min="7173" max="7173" width="11.33203125" style="527" customWidth="1"/>
    <col min="7174" max="7174" width="10.83203125" style="527" customWidth="1"/>
    <col min="7175" max="7175" width="11.5" style="527" customWidth="1"/>
    <col min="7176" max="7176" width="10" style="527" customWidth="1"/>
    <col min="7177" max="7177" width="11.5" style="527" customWidth="1"/>
    <col min="7178" max="7179" width="12.1640625" style="527" customWidth="1"/>
    <col min="7180" max="7180" width="11.1640625" style="527" customWidth="1"/>
    <col min="7181" max="7181" width="10.1640625" style="527" customWidth="1"/>
    <col min="7182" max="7182" width="5.83203125" style="527" customWidth="1"/>
    <col min="7183" max="7183" width="4.6640625" style="527" customWidth="1"/>
    <col min="7184" max="7186" width="9.33203125" style="527" customWidth="1"/>
    <col min="7187" max="7424" width="0" style="527" hidden="1"/>
    <col min="7425" max="7425" width="3" style="527" customWidth="1"/>
    <col min="7426" max="7426" width="5.5" style="527" customWidth="1"/>
    <col min="7427" max="7427" width="6.5" style="527" customWidth="1"/>
    <col min="7428" max="7428" width="34.33203125" style="527" customWidth="1"/>
    <col min="7429" max="7429" width="11.33203125" style="527" customWidth="1"/>
    <col min="7430" max="7430" width="10.83203125" style="527" customWidth="1"/>
    <col min="7431" max="7431" width="11.5" style="527" customWidth="1"/>
    <col min="7432" max="7432" width="10" style="527" customWidth="1"/>
    <col min="7433" max="7433" width="11.5" style="527" customWidth="1"/>
    <col min="7434" max="7435" width="12.1640625" style="527" customWidth="1"/>
    <col min="7436" max="7436" width="11.1640625" style="527" customWidth="1"/>
    <col min="7437" max="7437" width="10.1640625" style="527" customWidth="1"/>
    <col min="7438" max="7438" width="5.83203125" style="527" customWidth="1"/>
    <col min="7439" max="7439" width="4.6640625" style="527" customWidth="1"/>
    <col min="7440" max="7442" width="9.33203125" style="527" customWidth="1"/>
    <col min="7443" max="7680" width="0" style="527" hidden="1"/>
    <col min="7681" max="7681" width="3" style="527" customWidth="1"/>
    <col min="7682" max="7682" width="5.5" style="527" customWidth="1"/>
    <col min="7683" max="7683" width="6.5" style="527" customWidth="1"/>
    <col min="7684" max="7684" width="34.33203125" style="527" customWidth="1"/>
    <col min="7685" max="7685" width="11.33203125" style="527" customWidth="1"/>
    <col min="7686" max="7686" width="10.83203125" style="527" customWidth="1"/>
    <col min="7687" max="7687" width="11.5" style="527" customWidth="1"/>
    <col min="7688" max="7688" width="10" style="527" customWidth="1"/>
    <col min="7689" max="7689" width="11.5" style="527" customWidth="1"/>
    <col min="7690" max="7691" width="12.1640625" style="527" customWidth="1"/>
    <col min="7692" max="7692" width="11.1640625" style="527" customWidth="1"/>
    <col min="7693" max="7693" width="10.1640625" style="527" customWidth="1"/>
    <col min="7694" max="7694" width="5.83203125" style="527" customWidth="1"/>
    <col min="7695" max="7695" width="4.6640625" style="527" customWidth="1"/>
    <col min="7696" max="7698" width="9.33203125" style="527" customWidth="1"/>
    <col min="7699" max="7936" width="0" style="527" hidden="1"/>
    <col min="7937" max="7937" width="3" style="527" customWidth="1"/>
    <col min="7938" max="7938" width="5.5" style="527" customWidth="1"/>
    <col min="7939" max="7939" width="6.5" style="527" customWidth="1"/>
    <col min="7940" max="7940" width="34.33203125" style="527" customWidth="1"/>
    <col min="7941" max="7941" width="11.33203125" style="527" customWidth="1"/>
    <col min="7942" max="7942" width="10.83203125" style="527" customWidth="1"/>
    <col min="7943" max="7943" width="11.5" style="527" customWidth="1"/>
    <col min="7944" max="7944" width="10" style="527" customWidth="1"/>
    <col min="7945" max="7945" width="11.5" style="527" customWidth="1"/>
    <col min="7946" max="7947" width="12.1640625" style="527" customWidth="1"/>
    <col min="7948" max="7948" width="11.1640625" style="527" customWidth="1"/>
    <col min="7949" max="7949" width="10.1640625" style="527" customWidth="1"/>
    <col min="7950" max="7950" width="5.83203125" style="527" customWidth="1"/>
    <col min="7951" max="7951" width="4.6640625" style="527" customWidth="1"/>
    <col min="7952" max="7954" width="9.33203125" style="527" customWidth="1"/>
    <col min="7955" max="8192" width="0" style="527" hidden="1"/>
    <col min="8193" max="8193" width="3" style="527" customWidth="1"/>
    <col min="8194" max="8194" width="5.5" style="527" customWidth="1"/>
    <col min="8195" max="8195" width="6.5" style="527" customWidth="1"/>
    <col min="8196" max="8196" width="34.33203125" style="527" customWidth="1"/>
    <col min="8197" max="8197" width="11.33203125" style="527" customWidth="1"/>
    <col min="8198" max="8198" width="10.83203125" style="527" customWidth="1"/>
    <col min="8199" max="8199" width="11.5" style="527" customWidth="1"/>
    <col min="8200" max="8200" width="10" style="527" customWidth="1"/>
    <col min="8201" max="8201" width="11.5" style="527" customWidth="1"/>
    <col min="8202" max="8203" width="12.1640625" style="527" customWidth="1"/>
    <col min="8204" max="8204" width="11.1640625" style="527" customWidth="1"/>
    <col min="8205" max="8205" width="10.1640625" style="527" customWidth="1"/>
    <col min="8206" max="8206" width="5.83203125" style="527" customWidth="1"/>
    <col min="8207" max="8207" width="4.6640625" style="527" customWidth="1"/>
    <col min="8208" max="8210" width="9.33203125" style="527" customWidth="1"/>
    <col min="8211" max="8448" width="0" style="527" hidden="1"/>
    <col min="8449" max="8449" width="3" style="527" customWidth="1"/>
    <col min="8450" max="8450" width="5.5" style="527" customWidth="1"/>
    <col min="8451" max="8451" width="6.5" style="527" customWidth="1"/>
    <col min="8452" max="8452" width="34.33203125" style="527" customWidth="1"/>
    <col min="8453" max="8453" width="11.33203125" style="527" customWidth="1"/>
    <col min="8454" max="8454" width="10.83203125" style="527" customWidth="1"/>
    <col min="8455" max="8455" width="11.5" style="527" customWidth="1"/>
    <col min="8456" max="8456" width="10" style="527" customWidth="1"/>
    <col min="8457" max="8457" width="11.5" style="527" customWidth="1"/>
    <col min="8458" max="8459" width="12.1640625" style="527" customWidth="1"/>
    <col min="8460" max="8460" width="11.1640625" style="527" customWidth="1"/>
    <col min="8461" max="8461" width="10.1640625" style="527" customWidth="1"/>
    <col min="8462" max="8462" width="5.83203125" style="527" customWidth="1"/>
    <col min="8463" max="8463" width="4.6640625" style="527" customWidth="1"/>
    <col min="8464" max="8466" width="9.33203125" style="527" customWidth="1"/>
    <col min="8467" max="8704" width="0" style="527" hidden="1"/>
    <col min="8705" max="8705" width="3" style="527" customWidth="1"/>
    <col min="8706" max="8706" width="5.5" style="527" customWidth="1"/>
    <col min="8707" max="8707" width="6.5" style="527" customWidth="1"/>
    <col min="8708" max="8708" width="34.33203125" style="527" customWidth="1"/>
    <col min="8709" max="8709" width="11.33203125" style="527" customWidth="1"/>
    <col min="8710" max="8710" width="10.83203125" style="527" customWidth="1"/>
    <col min="8711" max="8711" width="11.5" style="527" customWidth="1"/>
    <col min="8712" max="8712" width="10" style="527" customWidth="1"/>
    <col min="8713" max="8713" width="11.5" style="527" customWidth="1"/>
    <col min="8714" max="8715" width="12.1640625" style="527" customWidth="1"/>
    <col min="8716" max="8716" width="11.1640625" style="527" customWidth="1"/>
    <col min="8717" max="8717" width="10.1640625" style="527" customWidth="1"/>
    <col min="8718" max="8718" width="5.83203125" style="527" customWidth="1"/>
    <col min="8719" max="8719" width="4.6640625" style="527" customWidth="1"/>
    <col min="8720" max="8722" width="9.33203125" style="527" customWidth="1"/>
    <col min="8723" max="8960" width="0" style="527" hidden="1"/>
    <col min="8961" max="8961" width="3" style="527" customWidth="1"/>
    <col min="8962" max="8962" width="5.5" style="527" customWidth="1"/>
    <col min="8963" max="8963" width="6.5" style="527" customWidth="1"/>
    <col min="8964" max="8964" width="34.33203125" style="527" customWidth="1"/>
    <col min="8965" max="8965" width="11.33203125" style="527" customWidth="1"/>
    <col min="8966" max="8966" width="10.83203125" style="527" customWidth="1"/>
    <col min="8967" max="8967" width="11.5" style="527" customWidth="1"/>
    <col min="8968" max="8968" width="10" style="527" customWidth="1"/>
    <col min="8969" max="8969" width="11.5" style="527" customWidth="1"/>
    <col min="8970" max="8971" width="12.1640625" style="527" customWidth="1"/>
    <col min="8972" max="8972" width="11.1640625" style="527" customWidth="1"/>
    <col min="8973" max="8973" width="10.1640625" style="527" customWidth="1"/>
    <col min="8974" max="8974" width="5.83203125" style="527" customWidth="1"/>
    <col min="8975" max="8975" width="4.6640625" style="527" customWidth="1"/>
    <col min="8976" max="8978" width="9.33203125" style="527" customWidth="1"/>
    <col min="8979" max="9216" width="0" style="527" hidden="1"/>
    <col min="9217" max="9217" width="3" style="527" customWidth="1"/>
    <col min="9218" max="9218" width="5.5" style="527" customWidth="1"/>
    <col min="9219" max="9219" width="6.5" style="527" customWidth="1"/>
    <col min="9220" max="9220" width="34.33203125" style="527" customWidth="1"/>
    <col min="9221" max="9221" width="11.33203125" style="527" customWidth="1"/>
    <col min="9222" max="9222" width="10.83203125" style="527" customWidth="1"/>
    <col min="9223" max="9223" width="11.5" style="527" customWidth="1"/>
    <col min="9224" max="9224" width="10" style="527" customWidth="1"/>
    <col min="9225" max="9225" width="11.5" style="527" customWidth="1"/>
    <col min="9226" max="9227" width="12.1640625" style="527" customWidth="1"/>
    <col min="9228" max="9228" width="11.1640625" style="527" customWidth="1"/>
    <col min="9229" max="9229" width="10.1640625" style="527" customWidth="1"/>
    <col min="9230" max="9230" width="5.83203125" style="527" customWidth="1"/>
    <col min="9231" max="9231" width="4.6640625" style="527" customWidth="1"/>
    <col min="9232" max="9234" width="9.33203125" style="527" customWidth="1"/>
    <col min="9235" max="9472" width="0" style="527" hidden="1"/>
    <col min="9473" max="9473" width="3" style="527" customWidth="1"/>
    <col min="9474" max="9474" width="5.5" style="527" customWidth="1"/>
    <col min="9475" max="9475" width="6.5" style="527" customWidth="1"/>
    <col min="9476" max="9476" width="34.33203125" style="527" customWidth="1"/>
    <col min="9477" max="9477" width="11.33203125" style="527" customWidth="1"/>
    <col min="9478" max="9478" width="10.83203125" style="527" customWidth="1"/>
    <col min="9479" max="9479" width="11.5" style="527" customWidth="1"/>
    <col min="9480" max="9480" width="10" style="527" customWidth="1"/>
    <col min="9481" max="9481" width="11.5" style="527" customWidth="1"/>
    <col min="9482" max="9483" width="12.1640625" style="527" customWidth="1"/>
    <col min="9484" max="9484" width="11.1640625" style="527" customWidth="1"/>
    <col min="9485" max="9485" width="10.1640625" style="527" customWidth="1"/>
    <col min="9486" max="9486" width="5.83203125" style="527" customWidth="1"/>
    <col min="9487" max="9487" width="4.6640625" style="527" customWidth="1"/>
    <col min="9488" max="9490" width="9.33203125" style="527" customWidth="1"/>
    <col min="9491" max="9728" width="0" style="527" hidden="1"/>
    <col min="9729" max="9729" width="3" style="527" customWidth="1"/>
    <col min="9730" max="9730" width="5.5" style="527" customWidth="1"/>
    <col min="9731" max="9731" width="6.5" style="527" customWidth="1"/>
    <col min="9732" max="9732" width="34.33203125" style="527" customWidth="1"/>
    <col min="9733" max="9733" width="11.33203125" style="527" customWidth="1"/>
    <col min="9734" max="9734" width="10.83203125" style="527" customWidth="1"/>
    <col min="9735" max="9735" width="11.5" style="527" customWidth="1"/>
    <col min="9736" max="9736" width="10" style="527" customWidth="1"/>
    <col min="9737" max="9737" width="11.5" style="527" customWidth="1"/>
    <col min="9738" max="9739" width="12.1640625" style="527" customWidth="1"/>
    <col min="9740" max="9740" width="11.1640625" style="527" customWidth="1"/>
    <col min="9741" max="9741" width="10.1640625" style="527" customWidth="1"/>
    <col min="9742" max="9742" width="5.83203125" style="527" customWidth="1"/>
    <col min="9743" max="9743" width="4.6640625" style="527" customWidth="1"/>
    <col min="9744" max="9746" width="9.33203125" style="527" customWidth="1"/>
    <col min="9747" max="9984" width="0" style="527" hidden="1"/>
    <col min="9985" max="9985" width="3" style="527" customWidth="1"/>
    <col min="9986" max="9986" width="5.5" style="527" customWidth="1"/>
    <col min="9987" max="9987" width="6.5" style="527" customWidth="1"/>
    <col min="9988" max="9988" width="34.33203125" style="527" customWidth="1"/>
    <col min="9989" max="9989" width="11.33203125" style="527" customWidth="1"/>
    <col min="9990" max="9990" width="10.83203125" style="527" customWidth="1"/>
    <col min="9991" max="9991" width="11.5" style="527" customWidth="1"/>
    <col min="9992" max="9992" width="10" style="527" customWidth="1"/>
    <col min="9993" max="9993" width="11.5" style="527" customWidth="1"/>
    <col min="9994" max="9995" width="12.1640625" style="527" customWidth="1"/>
    <col min="9996" max="9996" width="11.1640625" style="527" customWidth="1"/>
    <col min="9997" max="9997" width="10.1640625" style="527" customWidth="1"/>
    <col min="9998" max="9998" width="5.83203125" style="527" customWidth="1"/>
    <col min="9999" max="9999" width="4.6640625" style="527" customWidth="1"/>
    <col min="10000" max="10002" width="9.33203125" style="527" customWidth="1"/>
    <col min="10003" max="10240" width="0" style="527" hidden="1"/>
    <col min="10241" max="10241" width="3" style="527" customWidth="1"/>
    <col min="10242" max="10242" width="5.5" style="527" customWidth="1"/>
    <col min="10243" max="10243" width="6.5" style="527" customWidth="1"/>
    <col min="10244" max="10244" width="34.33203125" style="527" customWidth="1"/>
    <col min="10245" max="10245" width="11.33203125" style="527" customWidth="1"/>
    <col min="10246" max="10246" width="10.83203125" style="527" customWidth="1"/>
    <col min="10247" max="10247" width="11.5" style="527" customWidth="1"/>
    <col min="10248" max="10248" width="10" style="527" customWidth="1"/>
    <col min="10249" max="10249" width="11.5" style="527" customWidth="1"/>
    <col min="10250" max="10251" width="12.1640625" style="527" customWidth="1"/>
    <col min="10252" max="10252" width="11.1640625" style="527" customWidth="1"/>
    <col min="10253" max="10253" width="10.1640625" style="527" customWidth="1"/>
    <col min="10254" max="10254" width="5.83203125" style="527" customWidth="1"/>
    <col min="10255" max="10255" width="4.6640625" style="527" customWidth="1"/>
    <col min="10256" max="10258" width="9.33203125" style="527" customWidth="1"/>
    <col min="10259" max="10496" width="0" style="527" hidden="1"/>
    <col min="10497" max="10497" width="3" style="527" customWidth="1"/>
    <col min="10498" max="10498" width="5.5" style="527" customWidth="1"/>
    <col min="10499" max="10499" width="6.5" style="527" customWidth="1"/>
    <col min="10500" max="10500" width="34.33203125" style="527" customWidth="1"/>
    <col min="10501" max="10501" width="11.33203125" style="527" customWidth="1"/>
    <col min="10502" max="10502" width="10.83203125" style="527" customWidth="1"/>
    <col min="10503" max="10503" width="11.5" style="527" customWidth="1"/>
    <col min="10504" max="10504" width="10" style="527" customWidth="1"/>
    <col min="10505" max="10505" width="11.5" style="527" customWidth="1"/>
    <col min="10506" max="10507" width="12.1640625" style="527" customWidth="1"/>
    <col min="10508" max="10508" width="11.1640625" style="527" customWidth="1"/>
    <col min="10509" max="10509" width="10.1640625" style="527" customWidth="1"/>
    <col min="10510" max="10510" width="5.83203125" style="527" customWidth="1"/>
    <col min="10511" max="10511" width="4.6640625" style="527" customWidth="1"/>
    <col min="10512" max="10514" width="9.33203125" style="527" customWidth="1"/>
    <col min="10515" max="10752" width="0" style="527" hidden="1"/>
    <col min="10753" max="10753" width="3" style="527" customWidth="1"/>
    <col min="10754" max="10754" width="5.5" style="527" customWidth="1"/>
    <col min="10755" max="10755" width="6.5" style="527" customWidth="1"/>
    <col min="10756" max="10756" width="34.33203125" style="527" customWidth="1"/>
    <col min="10757" max="10757" width="11.33203125" style="527" customWidth="1"/>
    <col min="10758" max="10758" width="10.83203125" style="527" customWidth="1"/>
    <col min="10759" max="10759" width="11.5" style="527" customWidth="1"/>
    <col min="10760" max="10760" width="10" style="527" customWidth="1"/>
    <col min="10761" max="10761" width="11.5" style="527" customWidth="1"/>
    <col min="10762" max="10763" width="12.1640625" style="527" customWidth="1"/>
    <col min="10764" max="10764" width="11.1640625" style="527" customWidth="1"/>
    <col min="10765" max="10765" width="10.1640625" style="527" customWidth="1"/>
    <col min="10766" max="10766" width="5.83203125" style="527" customWidth="1"/>
    <col min="10767" max="10767" width="4.6640625" style="527" customWidth="1"/>
    <col min="10768" max="10770" width="9.33203125" style="527" customWidth="1"/>
    <col min="10771" max="11008" width="0" style="527" hidden="1"/>
    <col min="11009" max="11009" width="3" style="527" customWidth="1"/>
    <col min="11010" max="11010" width="5.5" style="527" customWidth="1"/>
    <col min="11011" max="11011" width="6.5" style="527" customWidth="1"/>
    <col min="11012" max="11012" width="34.33203125" style="527" customWidth="1"/>
    <col min="11013" max="11013" width="11.33203125" style="527" customWidth="1"/>
    <col min="11014" max="11014" width="10.83203125" style="527" customWidth="1"/>
    <col min="11015" max="11015" width="11.5" style="527" customWidth="1"/>
    <col min="11016" max="11016" width="10" style="527" customWidth="1"/>
    <col min="11017" max="11017" width="11.5" style="527" customWidth="1"/>
    <col min="11018" max="11019" width="12.1640625" style="527" customWidth="1"/>
    <col min="11020" max="11020" width="11.1640625" style="527" customWidth="1"/>
    <col min="11021" max="11021" width="10.1640625" style="527" customWidth="1"/>
    <col min="11022" max="11022" width="5.83203125" style="527" customWidth="1"/>
    <col min="11023" max="11023" width="4.6640625" style="527" customWidth="1"/>
    <col min="11024" max="11026" width="9.33203125" style="527" customWidth="1"/>
    <col min="11027" max="11264" width="0" style="527" hidden="1"/>
    <col min="11265" max="11265" width="3" style="527" customWidth="1"/>
    <col min="11266" max="11266" width="5.5" style="527" customWidth="1"/>
    <col min="11267" max="11267" width="6.5" style="527" customWidth="1"/>
    <col min="11268" max="11268" width="34.33203125" style="527" customWidth="1"/>
    <col min="11269" max="11269" width="11.33203125" style="527" customWidth="1"/>
    <col min="11270" max="11270" width="10.83203125" style="527" customWidth="1"/>
    <col min="11271" max="11271" width="11.5" style="527" customWidth="1"/>
    <col min="11272" max="11272" width="10" style="527" customWidth="1"/>
    <col min="11273" max="11273" width="11.5" style="527" customWidth="1"/>
    <col min="11274" max="11275" width="12.1640625" style="527" customWidth="1"/>
    <col min="11276" max="11276" width="11.1640625" style="527" customWidth="1"/>
    <col min="11277" max="11277" width="10.1640625" style="527" customWidth="1"/>
    <col min="11278" max="11278" width="5.83203125" style="527" customWidth="1"/>
    <col min="11279" max="11279" width="4.6640625" style="527" customWidth="1"/>
    <col min="11280" max="11282" width="9.33203125" style="527" customWidth="1"/>
    <col min="11283" max="11520" width="0" style="527" hidden="1"/>
    <col min="11521" max="11521" width="3" style="527" customWidth="1"/>
    <col min="11522" max="11522" width="5.5" style="527" customWidth="1"/>
    <col min="11523" max="11523" width="6.5" style="527" customWidth="1"/>
    <col min="11524" max="11524" width="34.33203125" style="527" customWidth="1"/>
    <col min="11525" max="11525" width="11.33203125" style="527" customWidth="1"/>
    <col min="11526" max="11526" width="10.83203125" style="527" customWidth="1"/>
    <col min="11527" max="11527" width="11.5" style="527" customWidth="1"/>
    <col min="11528" max="11528" width="10" style="527" customWidth="1"/>
    <col min="11529" max="11529" width="11.5" style="527" customWidth="1"/>
    <col min="11530" max="11531" width="12.1640625" style="527" customWidth="1"/>
    <col min="11532" max="11532" width="11.1640625" style="527" customWidth="1"/>
    <col min="11533" max="11533" width="10.1640625" style="527" customWidth="1"/>
    <col min="11534" max="11534" width="5.83203125" style="527" customWidth="1"/>
    <col min="11535" max="11535" width="4.6640625" style="527" customWidth="1"/>
    <col min="11536" max="11538" width="9.33203125" style="527" customWidth="1"/>
    <col min="11539" max="11776" width="0" style="527" hidden="1"/>
    <col min="11777" max="11777" width="3" style="527" customWidth="1"/>
    <col min="11778" max="11778" width="5.5" style="527" customWidth="1"/>
    <col min="11779" max="11779" width="6.5" style="527" customWidth="1"/>
    <col min="11780" max="11780" width="34.33203125" style="527" customWidth="1"/>
    <col min="11781" max="11781" width="11.33203125" style="527" customWidth="1"/>
    <col min="11782" max="11782" width="10.83203125" style="527" customWidth="1"/>
    <col min="11783" max="11783" width="11.5" style="527" customWidth="1"/>
    <col min="11784" max="11784" width="10" style="527" customWidth="1"/>
    <col min="11785" max="11785" width="11.5" style="527" customWidth="1"/>
    <col min="11786" max="11787" width="12.1640625" style="527" customWidth="1"/>
    <col min="11788" max="11788" width="11.1640625" style="527" customWidth="1"/>
    <col min="11789" max="11789" width="10.1640625" style="527" customWidth="1"/>
    <col min="11790" max="11790" width="5.83203125" style="527" customWidth="1"/>
    <col min="11791" max="11791" width="4.6640625" style="527" customWidth="1"/>
    <col min="11792" max="11794" width="9.33203125" style="527" customWidth="1"/>
    <col min="11795" max="12032" width="0" style="527" hidden="1"/>
    <col min="12033" max="12033" width="3" style="527" customWidth="1"/>
    <col min="12034" max="12034" width="5.5" style="527" customWidth="1"/>
    <col min="12035" max="12035" width="6.5" style="527" customWidth="1"/>
    <col min="12036" max="12036" width="34.33203125" style="527" customWidth="1"/>
    <col min="12037" max="12037" width="11.33203125" style="527" customWidth="1"/>
    <col min="12038" max="12038" width="10.83203125" style="527" customWidth="1"/>
    <col min="12039" max="12039" width="11.5" style="527" customWidth="1"/>
    <col min="12040" max="12040" width="10" style="527" customWidth="1"/>
    <col min="12041" max="12041" width="11.5" style="527" customWidth="1"/>
    <col min="12042" max="12043" width="12.1640625" style="527" customWidth="1"/>
    <col min="12044" max="12044" width="11.1640625" style="527" customWidth="1"/>
    <col min="12045" max="12045" width="10.1640625" style="527" customWidth="1"/>
    <col min="12046" max="12046" width="5.83203125" style="527" customWidth="1"/>
    <col min="12047" max="12047" width="4.6640625" style="527" customWidth="1"/>
    <col min="12048" max="12050" width="9.33203125" style="527" customWidth="1"/>
    <col min="12051" max="12288" width="0" style="527" hidden="1"/>
    <col min="12289" max="12289" width="3" style="527" customWidth="1"/>
    <col min="12290" max="12290" width="5.5" style="527" customWidth="1"/>
    <col min="12291" max="12291" width="6.5" style="527" customWidth="1"/>
    <col min="12292" max="12292" width="34.33203125" style="527" customWidth="1"/>
    <col min="12293" max="12293" width="11.33203125" style="527" customWidth="1"/>
    <col min="12294" max="12294" width="10.83203125" style="527" customWidth="1"/>
    <col min="12295" max="12295" width="11.5" style="527" customWidth="1"/>
    <col min="12296" max="12296" width="10" style="527" customWidth="1"/>
    <col min="12297" max="12297" width="11.5" style="527" customWidth="1"/>
    <col min="12298" max="12299" width="12.1640625" style="527" customWidth="1"/>
    <col min="12300" max="12300" width="11.1640625" style="527" customWidth="1"/>
    <col min="12301" max="12301" width="10.1640625" style="527" customWidth="1"/>
    <col min="12302" max="12302" width="5.83203125" style="527" customWidth="1"/>
    <col min="12303" max="12303" width="4.6640625" style="527" customWidth="1"/>
    <col min="12304" max="12306" width="9.33203125" style="527" customWidth="1"/>
    <col min="12307" max="12544" width="0" style="527" hidden="1"/>
    <col min="12545" max="12545" width="3" style="527" customWidth="1"/>
    <col min="12546" max="12546" width="5.5" style="527" customWidth="1"/>
    <col min="12547" max="12547" width="6.5" style="527" customWidth="1"/>
    <col min="12548" max="12548" width="34.33203125" style="527" customWidth="1"/>
    <col min="12549" max="12549" width="11.33203125" style="527" customWidth="1"/>
    <col min="12550" max="12550" width="10.83203125" style="527" customWidth="1"/>
    <col min="12551" max="12551" width="11.5" style="527" customWidth="1"/>
    <col min="12552" max="12552" width="10" style="527" customWidth="1"/>
    <col min="12553" max="12553" width="11.5" style="527" customWidth="1"/>
    <col min="12554" max="12555" width="12.1640625" style="527" customWidth="1"/>
    <col min="12556" max="12556" width="11.1640625" style="527" customWidth="1"/>
    <col min="12557" max="12557" width="10.1640625" style="527" customWidth="1"/>
    <col min="12558" max="12558" width="5.83203125" style="527" customWidth="1"/>
    <col min="12559" max="12559" width="4.6640625" style="527" customWidth="1"/>
    <col min="12560" max="12562" width="9.33203125" style="527" customWidth="1"/>
    <col min="12563" max="12800" width="0" style="527" hidden="1"/>
    <col min="12801" max="12801" width="3" style="527" customWidth="1"/>
    <col min="12802" max="12802" width="5.5" style="527" customWidth="1"/>
    <col min="12803" max="12803" width="6.5" style="527" customWidth="1"/>
    <col min="12804" max="12804" width="34.33203125" style="527" customWidth="1"/>
    <col min="12805" max="12805" width="11.33203125" style="527" customWidth="1"/>
    <col min="12806" max="12806" width="10.83203125" style="527" customWidth="1"/>
    <col min="12807" max="12807" width="11.5" style="527" customWidth="1"/>
    <col min="12808" max="12808" width="10" style="527" customWidth="1"/>
    <col min="12809" max="12809" width="11.5" style="527" customWidth="1"/>
    <col min="12810" max="12811" width="12.1640625" style="527" customWidth="1"/>
    <col min="12812" max="12812" width="11.1640625" style="527" customWidth="1"/>
    <col min="12813" max="12813" width="10.1640625" style="527" customWidth="1"/>
    <col min="12814" max="12814" width="5.83203125" style="527" customWidth="1"/>
    <col min="12815" max="12815" width="4.6640625" style="527" customWidth="1"/>
    <col min="12816" max="12818" width="9.33203125" style="527" customWidth="1"/>
    <col min="12819" max="13056" width="0" style="527" hidden="1"/>
    <col min="13057" max="13057" width="3" style="527" customWidth="1"/>
    <col min="13058" max="13058" width="5.5" style="527" customWidth="1"/>
    <col min="13059" max="13059" width="6.5" style="527" customWidth="1"/>
    <col min="13060" max="13060" width="34.33203125" style="527" customWidth="1"/>
    <col min="13061" max="13061" width="11.33203125" style="527" customWidth="1"/>
    <col min="13062" max="13062" width="10.83203125" style="527" customWidth="1"/>
    <col min="13063" max="13063" width="11.5" style="527" customWidth="1"/>
    <col min="13064" max="13064" width="10" style="527" customWidth="1"/>
    <col min="13065" max="13065" width="11.5" style="527" customWidth="1"/>
    <col min="13066" max="13067" width="12.1640625" style="527" customWidth="1"/>
    <col min="13068" max="13068" width="11.1640625" style="527" customWidth="1"/>
    <col min="13069" max="13069" width="10.1640625" style="527" customWidth="1"/>
    <col min="13070" max="13070" width="5.83203125" style="527" customWidth="1"/>
    <col min="13071" max="13071" width="4.6640625" style="527" customWidth="1"/>
    <col min="13072" max="13074" width="9.33203125" style="527" customWidth="1"/>
    <col min="13075" max="13312" width="0" style="527" hidden="1"/>
    <col min="13313" max="13313" width="3" style="527" customWidth="1"/>
    <col min="13314" max="13314" width="5.5" style="527" customWidth="1"/>
    <col min="13315" max="13315" width="6.5" style="527" customWidth="1"/>
    <col min="13316" max="13316" width="34.33203125" style="527" customWidth="1"/>
    <col min="13317" max="13317" width="11.33203125" style="527" customWidth="1"/>
    <col min="13318" max="13318" width="10.83203125" style="527" customWidth="1"/>
    <col min="13319" max="13319" width="11.5" style="527" customWidth="1"/>
    <col min="13320" max="13320" width="10" style="527" customWidth="1"/>
    <col min="13321" max="13321" width="11.5" style="527" customWidth="1"/>
    <col min="13322" max="13323" width="12.1640625" style="527" customWidth="1"/>
    <col min="13324" max="13324" width="11.1640625" style="527" customWidth="1"/>
    <col min="13325" max="13325" width="10.1640625" style="527" customWidth="1"/>
    <col min="13326" max="13326" width="5.83203125" style="527" customWidth="1"/>
    <col min="13327" max="13327" width="4.6640625" style="527" customWidth="1"/>
    <col min="13328" max="13330" width="9.33203125" style="527" customWidth="1"/>
    <col min="13331" max="13568" width="0" style="527" hidden="1"/>
    <col min="13569" max="13569" width="3" style="527" customWidth="1"/>
    <col min="13570" max="13570" width="5.5" style="527" customWidth="1"/>
    <col min="13571" max="13571" width="6.5" style="527" customWidth="1"/>
    <col min="13572" max="13572" width="34.33203125" style="527" customWidth="1"/>
    <col min="13573" max="13573" width="11.33203125" style="527" customWidth="1"/>
    <col min="13574" max="13574" width="10.83203125" style="527" customWidth="1"/>
    <col min="13575" max="13575" width="11.5" style="527" customWidth="1"/>
    <col min="13576" max="13576" width="10" style="527" customWidth="1"/>
    <col min="13577" max="13577" width="11.5" style="527" customWidth="1"/>
    <col min="13578" max="13579" width="12.1640625" style="527" customWidth="1"/>
    <col min="13580" max="13580" width="11.1640625" style="527" customWidth="1"/>
    <col min="13581" max="13581" width="10.1640625" style="527" customWidth="1"/>
    <col min="13582" max="13582" width="5.83203125" style="527" customWidth="1"/>
    <col min="13583" max="13583" width="4.6640625" style="527" customWidth="1"/>
    <col min="13584" max="13586" width="9.33203125" style="527" customWidth="1"/>
    <col min="13587" max="13824" width="0" style="527" hidden="1"/>
    <col min="13825" max="13825" width="3" style="527" customWidth="1"/>
    <col min="13826" max="13826" width="5.5" style="527" customWidth="1"/>
    <col min="13827" max="13827" width="6.5" style="527" customWidth="1"/>
    <col min="13828" max="13828" width="34.33203125" style="527" customWidth="1"/>
    <col min="13829" max="13829" width="11.33203125" style="527" customWidth="1"/>
    <col min="13830" max="13830" width="10.83203125" style="527" customWidth="1"/>
    <col min="13831" max="13831" width="11.5" style="527" customWidth="1"/>
    <col min="13832" max="13832" width="10" style="527" customWidth="1"/>
    <col min="13833" max="13833" width="11.5" style="527" customWidth="1"/>
    <col min="13834" max="13835" width="12.1640625" style="527" customWidth="1"/>
    <col min="13836" max="13836" width="11.1640625" style="527" customWidth="1"/>
    <col min="13837" max="13837" width="10.1640625" style="527" customWidth="1"/>
    <col min="13838" max="13838" width="5.83203125" style="527" customWidth="1"/>
    <col min="13839" max="13839" width="4.6640625" style="527" customWidth="1"/>
    <col min="13840" max="13842" width="9.33203125" style="527" customWidth="1"/>
    <col min="13843" max="14080" width="0" style="527" hidden="1"/>
    <col min="14081" max="14081" width="3" style="527" customWidth="1"/>
    <col min="14082" max="14082" width="5.5" style="527" customWidth="1"/>
    <col min="14083" max="14083" width="6.5" style="527" customWidth="1"/>
    <col min="14084" max="14084" width="34.33203125" style="527" customWidth="1"/>
    <col min="14085" max="14085" width="11.33203125" style="527" customWidth="1"/>
    <col min="14086" max="14086" width="10.83203125" style="527" customWidth="1"/>
    <col min="14087" max="14087" width="11.5" style="527" customWidth="1"/>
    <col min="14088" max="14088" width="10" style="527" customWidth="1"/>
    <col min="14089" max="14089" width="11.5" style="527" customWidth="1"/>
    <col min="14090" max="14091" width="12.1640625" style="527" customWidth="1"/>
    <col min="14092" max="14092" width="11.1640625" style="527" customWidth="1"/>
    <col min="14093" max="14093" width="10.1640625" style="527" customWidth="1"/>
    <col min="14094" max="14094" width="5.83203125" style="527" customWidth="1"/>
    <col min="14095" max="14095" width="4.6640625" style="527" customWidth="1"/>
    <col min="14096" max="14098" width="9.33203125" style="527" customWidth="1"/>
    <col min="14099" max="14336" width="0" style="527" hidden="1"/>
    <col min="14337" max="14337" width="3" style="527" customWidth="1"/>
    <col min="14338" max="14338" width="5.5" style="527" customWidth="1"/>
    <col min="14339" max="14339" width="6.5" style="527" customWidth="1"/>
    <col min="14340" max="14340" width="34.33203125" style="527" customWidth="1"/>
    <col min="14341" max="14341" width="11.33203125" style="527" customWidth="1"/>
    <col min="14342" max="14342" width="10.83203125" style="527" customWidth="1"/>
    <col min="14343" max="14343" width="11.5" style="527" customWidth="1"/>
    <col min="14344" max="14344" width="10" style="527" customWidth="1"/>
    <col min="14345" max="14345" width="11.5" style="527" customWidth="1"/>
    <col min="14346" max="14347" width="12.1640625" style="527" customWidth="1"/>
    <col min="14348" max="14348" width="11.1640625" style="527" customWidth="1"/>
    <col min="14349" max="14349" width="10.1640625" style="527" customWidth="1"/>
    <col min="14350" max="14350" width="5.83203125" style="527" customWidth="1"/>
    <col min="14351" max="14351" width="4.6640625" style="527" customWidth="1"/>
    <col min="14352" max="14354" width="9.33203125" style="527" customWidth="1"/>
    <col min="14355" max="14592" width="0" style="527" hidden="1"/>
    <col min="14593" max="14593" width="3" style="527" customWidth="1"/>
    <col min="14594" max="14594" width="5.5" style="527" customWidth="1"/>
    <col min="14595" max="14595" width="6.5" style="527" customWidth="1"/>
    <col min="14596" max="14596" width="34.33203125" style="527" customWidth="1"/>
    <col min="14597" max="14597" width="11.33203125" style="527" customWidth="1"/>
    <col min="14598" max="14598" width="10.83203125" style="527" customWidth="1"/>
    <col min="14599" max="14599" width="11.5" style="527" customWidth="1"/>
    <col min="14600" max="14600" width="10" style="527" customWidth="1"/>
    <col min="14601" max="14601" width="11.5" style="527" customWidth="1"/>
    <col min="14602" max="14603" width="12.1640625" style="527" customWidth="1"/>
    <col min="14604" max="14604" width="11.1640625" style="527" customWidth="1"/>
    <col min="14605" max="14605" width="10.1640625" style="527" customWidth="1"/>
    <col min="14606" max="14606" width="5.83203125" style="527" customWidth="1"/>
    <col min="14607" max="14607" width="4.6640625" style="527" customWidth="1"/>
    <col min="14608" max="14610" width="9.33203125" style="527" customWidth="1"/>
    <col min="14611" max="14848" width="0" style="527" hidden="1"/>
    <col min="14849" max="14849" width="3" style="527" customWidth="1"/>
    <col min="14850" max="14850" width="5.5" style="527" customWidth="1"/>
    <col min="14851" max="14851" width="6.5" style="527" customWidth="1"/>
    <col min="14852" max="14852" width="34.33203125" style="527" customWidth="1"/>
    <col min="14853" max="14853" width="11.33203125" style="527" customWidth="1"/>
    <col min="14854" max="14854" width="10.83203125" style="527" customWidth="1"/>
    <col min="14855" max="14855" width="11.5" style="527" customWidth="1"/>
    <col min="14856" max="14856" width="10" style="527" customWidth="1"/>
    <col min="14857" max="14857" width="11.5" style="527" customWidth="1"/>
    <col min="14858" max="14859" width="12.1640625" style="527" customWidth="1"/>
    <col min="14860" max="14860" width="11.1640625" style="527" customWidth="1"/>
    <col min="14861" max="14861" width="10.1640625" style="527" customWidth="1"/>
    <col min="14862" max="14862" width="5.83203125" style="527" customWidth="1"/>
    <col min="14863" max="14863" width="4.6640625" style="527" customWidth="1"/>
    <col min="14864" max="14866" width="9.33203125" style="527" customWidth="1"/>
    <col min="14867" max="15104" width="0" style="527" hidden="1"/>
    <col min="15105" max="15105" width="3" style="527" customWidth="1"/>
    <col min="15106" max="15106" width="5.5" style="527" customWidth="1"/>
    <col min="15107" max="15107" width="6.5" style="527" customWidth="1"/>
    <col min="15108" max="15108" width="34.33203125" style="527" customWidth="1"/>
    <col min="15109" max="15109" width="11.33203125" style="527" customWidth="1"/>
    <col min="15110" max="15110" width="10.83203125" style="527" customWidth="1"/>
    <col min="15111" max="15111" width="11.5" style="527" customWidth="1"/>
    <col min="15112" max="15112" width="10" style="527" customWidth="1"/>
    <col min="15113" max="15113" width="11.5" style="527" customWidth="1"/>
    <col min="15114" max="15115" width="12.1640625" style="527" customWidth="1"/>
    <col min="15116" max="15116" width="11.1640625" style="527" customWidth="1"/>
    <col min="15117" max="15117" width="10.1640625" style="527" customWidth="1"/>
    <col min="15118" max="15118" width="5.83203125" style="527" customWidth="1"/>
    <col min="15119" max="15119" width="4.6640625" style="527" customWidth="1"/>
    <col min="15120" max="15122" width="9.33203125" style="527" customWidth="1"/>
    <col min="15123" max="15360" width="0" style="527" hidden="1"/>
    <col min="15361" max="15361" width="3" style="527" customWidth="1"/>
    <col min="15362" max="15362" width="5.5" style="527" customWidth="1"/>
    <col min="15363" max="15363" width="6.5" style="527" customWidth="1"/>
    <col min="15364" max="15364" width="34.33203125" style="527" customWidth="1"/>
    <col min="15365" max="15365" width="11.33203125" style="527" customWidth="1"/>
    <col min="15366" max="15366" width="10.83203125" style="527" customWidth="1"/>
    <col min="15367" max="15367" width="11.5" style="527" customWidth="1"/>
    <col min="15368" max="15368" width="10" style="527" customWidth="1"/>
    <col min="15369" max="15369" width="11.5" style="527" customWidth="1"/>
    <col min="15370" max="15371" width="12.1640625" style="527" customWidth="1"/>
    <col min="15372" max="15372" width="11.1640625" style="527" customWidth="1"/>
    <col min="15373" max="15373" width="10.1640625" style="527" customWidth="1"/>
    <col min="15374" max="15374" width="5.83203125" style="527" customWidth="1"/>
    <col min="15375" max="15375" width="4.6640625" style="527" customWidth="1"/>
    <col min="15376" max="15378" width="9.33203125" style="527" customWidth="1"/>
    <col min="15379" max="15616" width="0" style="527" hidden="1"/>
    <col min="15617" max="15617" width="3" style="527" customWidth="1"/>
    <col min="15618" max="15618" width="5.5" style="527" customWidth="1"/>
    <col min="15619" max="15619" width="6.5" style="527" customWidth="1"/>
    <col min="15620" max="15620" width="34.33203125" style="527" customWidth="1"/>
    <col min="15621" max="15621" width="11.33203125" style="527" customWidth="1"/>
    <col min="15622" max="15622" width="10.83203125" style="527" customWidth="1"/>
    <col min="15623" max="15623" width="11.5" style="527" customWidth="1"/>
    <col min="15624" max="15624" width="10" style="527" customWidth="1"/>
    <col min="15625" max="15625" width="11.5" style="527" customWidth="1"/>
    <col min="15626" max="15627" width="12.1640625" style="527" customWidth="1"/>
    <col min="15628" max="15628" width="11.1640625" style="527" customWidth="1"/>
    <col min="15629" max="15629" width="10.1640625" style="527" customWidth="1"/>
    <col min="15630" max="15630" width="5.83203125" style="527" customWidth="1"/>
    <col min="15631" max="15631" width="4.6640625" style="527" customWidth="1"/>
    <col min="15632" max="15634" width="9.33203125" style="527" customWidth="1"/>
    <col min="15635" max="15872" width="0" style="527" hidden="1"/>
    <col min="15873" max="15873" width="3" style="527" customWidth="1"/>
    <col min="15874" max="15874" width="5.5" style="527" customWidth="1"/>
    <col min="15875" max="15875" width="6.5" style="527" customWidth="1"/>
    <col min="15876" max="15876" width="34.33203125" style="527" customWidth="1"/>
    <col min="15877" max="15877" width="11.33203125" style="527" customWidth="1"/>
    <col min="15878" max="15878" width="10.83203125" style="527" customWidth="1"/>
    <col min="15879" max="15879" width="11.5" style="527" customWidth="1"/>
    <col min="15880" max="15880" width="10" style="527" customWidth="1"/>
    <col min="15881" max="15881" width="11.5" style="527" customWidth="1"/>
    <col min="15882" max="15883" width="12.1640625" style="527" customWidth="1"/>
    <col min="15884" max="15884" width="11.1640625" style="527" customWidth="1"/>
    <col min="15885" max="15885" width="10.1640625" style="527" customWidth="1"/>
    <col min="15886" max="15886" width="5.83203125" style="527" customWidth="1"/>
    <col min="15887" max="15887" width="4.6640625" style="527" customWidth="1"/>
    <col min="15888" max="15890" width="9.33203125" style="527" customWidth="1"/>
    <col min="15891" max="16128" width="0" style="527" hidden="1"/>
    <col min="16129" max="16129" width="3" style="527" customWidth="1"/>
    <col min="16130" max="16130" width="5.5" style="527" customWidth="1"/>
    <col min="16131" max="16131" width="6.5" style="527" customWidth="1"/>
    <col min="16132" max="16132" width="34.33203125" style="527" customWidth="1"/>
    <col min="16133" max="16133" width="11.33203125" style="527" customWidth="1"/>
    <col min="16134" max="16134" width="10.83203125" style="527" customWidth="1"/>
    <col min="16135" max="16135" width="11.5" style="527" customWidth="1"/>
    <col min="16136" max="16136" width="10" style="527" customWidth="1"/>
    <col min="16137" max="16137" width="11.5" style="527" customWidth="1"/>
    <col min="16138" max="16139" width="12.1640625" style="527" customWidth="1"/>
    <col min="16140" max="16140" width="11.1640625" style="527" customWidth="1"/>
    <col min="16141" max="16141" width="10.1640625" style="527" customWidth="1"/>
    <col min="16142" max="16142" width="5.83203125" style="527" customWidth="1"/>
    <col min="16143" max="16143" width="4.6640625" style="527" customWidth="1"/>
    <col min="16144" max="16146" width="9.33203125" style="527" customWidth="1"/>
    <col min="16147" max="16384" width="0" style="527" hidden="1"/>
  </cols>
  <sheetData>
    <row r="1" spans="2:15" ht="12" customHeight="1">
      <c r="B1" s="1988" t="s">
        <v>2295</v>
      </c>
      <c r="C1" s="1989"/>
      <c r="D1" s="1989"/>
      <c r="E1" s="1989"/>
      <c r="F1" s="1989"/>
      <c r="G1" s="1989"/>
      <c r="H1" s="1989"/>
      <c r="I1" s="1989"/>
      <c r="J1" s="1989"/>
      <c r="K1" s="1989"/>
      <c r="L1" s="1989"/>
      <c r="M1" s="1989"/>
      <c r="N1" s="1990"/>
      <c r="O1" s="3270" t="s">
        <v>101</v>
      </c>
    </row>
    <row r="2" spans="2:15" ht="12" customHeight="1">
      <c r="B2" s="2034" t="s">
        <v>710</v>
      </c>
      <c r="C2" s="674"/>
      <c r="D2" s="674"/>
      <c r="E2" s="674"/>
      <c r="F2" s="674"/>
      <c r="G2" s="674"/>
      <c r="H2" s="674"/>
      <c r="I2" s="674"/>
      <c r="J2" s="674"/>
      <c r="K2" s="674"/>
      <c r="L2" s="674"/>
      <c r="M2" s="674"/>
      <c r="N2" s="1992"/>
    </row>
    <row r="3" spans="2:15" ht="12" customHeight="1">
      <c r="B3" s="2377" t="s">
        <v>386</v>
      </c>
      <c r="C3" s="720" t="s">
        <v>2117</v>
      </c>
      <c r="D3" s="720"/>
      <c r="E3" s="720"/>
      <c r="F3" s="720"/>
      <c r="G3" s="720"/>
      <c r="H3" s="720"/>
      <c r="I3" s="720"/>
      <c r="J3" s="720"/>
      <c r="K3" s="720"/>
      <c r="L3" s="720"/>
      <c r="M3" s="720"/>
      <c r="N3" s="2000"/>
      <c r="O3" s="720"/>
    </row>
    <row r="4" spans="2:15" ht="12" customHeight="1">
      <c r="B4" s="2377" t="s">
        <v>387</v>
      </c>
      <c r="C4" s="720" t="s">
        <v>2296</v>
      </c>
      <c r="D4" s="720"/>
      <c r="E4" s="720"/>
      <c r="F4" s="720"/>
      <c r="G4" s="720"/>
      <c r="H4" s="720"/>
      <c r="I4" s="720"/>
      <c r="J4" s="720"/>
      <c r="K4" s="720"/>
      <c r="L4" s="720"/>
      <c r="M4" s="720"/>
      <c r="N4" s="2000"/>
      <c r="O4" s="720"/>
    </row>
    <row r="5" spans="2:15" ht="12" customHeight="1">
      <c r="B5" s="2030" t="s">
        <v>2297</v>
      </c>
      <c r="C5" s="720"/>
      <c r="D5" s="720"/>
      <c r="E5" s="720"/>
      <c r="F5" s="720"/>
      <c r="G5" s="720"/>
      <c r="H5" s="720"/>
      <c r="I5" s="720"/>
      <c r="J5" s="720"/>
      <c r="K5" s="720"/>
      <c r="L5" s="720"/>
      <c r="M5" s="720"/>
      <c r="N5" s="2000"/>
      <c r="O5" s="720"/>
    </row>
    <row r="6" spans="2:15" ht="12" customHeight="1">
      <c r="B6" s="2377" t="s">
        <v>388</v>
      </c>
      <c r="C6" s="720" t="s">
        <v>2298</v>
      </c>
      <c r="D6" s="720"/>
      <c r="E6" s="720"/>
      <c r="F6" s="720"/>
      <c r="G6" s="720"/>
      <c r="H6" s="720"/>
      <c r="I6" s="720"/>
      <c r="J6" s="720"/>
      <c r="K6" s="720"/>
      <c r="L6" s="720"/>
      <c r="M6" s="720"/>
      <c r="N6" s="2000"/>
      <c r="O6" s="720"/>
    </row>
    <row r="7" spans="2:15" ht="12" customHeight="1">
      <c r="B7" s="2030" t="s">
        <v>2299</v>
      </c>
      <c r="C7" s="720"/>
      <c r="D7" s="720"/>
      <c r="E7" s="720"/>
      <c r="F7" s="720"/>
      <c r="G7" s="720"/>
      <c r="H7" s="720"/>
      <c r="I7" s="720"/>
      <c r="J7" s="720"/>
      <c r="K7" s="720"/>
      <c r="L7" s="720"/>
      <c r="M7" s="720"/>
      <c r="N7" s="2000"/>
      <c r="O7" s="720"/>
    </row>
    <row r="8" spans="2:15" ht="12" customHeight="1">
      <c r="B8" s="2377" t="s">
        <v>389</v>
      </c>
      <c r="C8" s="720" t="s">
        <v>2300</v>
      </c>
      <c r="D8" s="720"/>
      <c r="E8" s="720"/>
      <c r="F8" s="720"/>
      <c r="G8" s="720"/>
      <c r="H8" s="720"/>
      <c r="I8" s="720"/>
      <c r="J8" s="720"/>
      <c r="K8" s="720"/>
      <c r="L8" s="720"/>
      <c r="M8" s="720"/>
      <c r="N8" s="2000"/>
      <c r="O8" s="720"/>
    </row>
    <row r="9" spans="2:15" ht="12" customHeight="1">
      <c r="B9" s="2030" t="s">
        <v>2301</v>
      </c>
      <c r="C9" s="720"/>
      <c r="D9" s="720"/>
      <c r="E9" s="720"/>
      <c r="F9" s="720"/>
      <c r="G9" s="720"/>
      <c r="H9" s="720"/>
      <c r="I9" s="720"/>
      <c r="J9" s="720"/>
      <c r="K9" s="720"/>
      <c r="L9" s="720"/>
      <c r="M9" s="720"/>
      <c r="N9" s="2000"/>
      <c r="O9" s="720"/>
    </row>
    <row r="10" spans="2:15" ht="12" customHeight="1">
      <c r="B10" s="2377" t="s">
        <v>390</v>
      </c>
      <c r="C10" s="720" t="s">
        <v>2302</v>
      </c>
      <c r="D10" s="720"/>
      <c r="E10" s="720"/>
      <c r="F10" s="720"/>
      <c r="G10" s="720"/>
      <c r="H10" s="720"/>
      <c r="I10" s="720"/>
      <c r="J10" s="720"/>
      <c r="K10" s="720"/>
      <c r="L10" s="720"/>
      <c r="M10" s="720"/>
      <c r="N10" s="2000"/>
      <c r="O10" s="720"/>
    </row>
    <row r="11" spans="2:15" ht="12" customHeight="1">
      <c r="B11" s="2030" t="s">
        <v>2303</v>
      </c>
      <c r="C11" s="720"/>
      <c r="D11" s="720"/>
      <c r="E11" s="720"/>
      <c r="F11" s="720"/>
      <c r="G11" s="720"/>
      <c r="H11" s="720"/>
      <c r="I11" s="720"/>
      <c r="J11" s="720"/>
      <c r="K11" s="720"/>
      <c r="L11" s="720"/>
      <c r="M11" s="720"/>
      <c r="N11" s="2000"/>
      <c r="O11" s="720"/>
    </row>
    <row r="12" spans="2:15" ht="12" customHeight="1">
      <c r="B12" s="2377" t="s">
        <v>391</v>
      </c>
      <c r="C12" s="720" t="s">
        <v>2304</v>
      </c>
      <c r="D12" s="720"/>
      <c r="E12" s="720"/>
      <c r="F12" s="720"/>
      <c r="G12" s="720"/>
      <c r="H12" s="720"/>
      <c r="I12" s="720"/>
      <c r="J12" s="720"/>
      <c r="K12" s="720"/>
      <c r="L12" s="720"/>
      <c r="M12" s="720"/>
      <c r="N12" s="2000"/>
      <c r="O12" s="3271"/>
    </row>
    <row r="13" spans="2:15" ht="12" customHeight="1">
      <c r="B13" s="2030" t="s">
        <v>2305</v>
      </c>
      <c r="C13" s="720"/>
      <c r="D13" s="720"/>
      <c r="E13" s="720"/>
      <c r="F13" s="720"/>
      <c r="G13" s="720"/>
      <c r="H13" s="720"/>
      <c r="I13" s="720"/>
      <c r="J13" s="720"/>
      <c r="K13" s="720"/>
      <c r="L13" s="720"/>
      <c r="M13" s="720"/>
      <c r="N13" s="2000"/>
      <c r="O13" s="3272"/>
    </row>
    <row r="14" spans="2:15" ht="12" customHeight="1">
      <c r="B14" s="2030" t="s">
        <v>2306</v>
      </c>
      <c r="C14" s="720"/>
      <c r="D14" s="720"/>
      <c r="E14" s="720"/>
      <c r="F14" s="720"/>
      <c r="G14" s="720"/>
      <c r="H14" s="720"/>
      <c r="I14" s="720"/>
      <c r="J14" s="720"/>
      <c r="K14" s="720"/>
      <c r="L14" s="720"/>
      <c r="M14" s="720"/>
      <c r="N14" s="2000"/>
      <c r="O14" s="3272"/>
    </row>
    <row r="15" spans="2:15" ht="12" customHeight="1">
      <c r="B15" s="2377" t="s">
        <v>392</v>
      </c>
      <c r="C15" s="720" t="s">
        <v>2307</v>
      </c>
      <c r="D15" s="720"/>
      <c r="E15" s="720"/>
      <c r="F15" s="720"/>
      <c r="G15" s="720"/>
      <c r="H15" s="720"/>
      <c r="I15" s="720"/>
      <c r="J15" s="720"/>
      <c r="K15" s="720"/>
      <c r="L15" s="720"/>
      <c r="M15" s="720"/>
      <c r="N15" s="2000"/>
      <c r="O15" s="3272"/>
    </row>
    <row r="16" spans="2:15" ht="12" customHeight="1">
      <c r="B16" s="2030" t="s">
        <v>2308</v>
      </c>
      <c r="C16" s="720"/>
      <c r="D16" s="720"/>
      <c r="E16" s="720"/>
      <c r="F16" s="720"/>
      <c r="G16" s="720"/>
      <c r="H16" s="720"/>
      <c r="I16" s="720"/>
      <c r="J16" s="720"/>
      <c r="K16" s="720"/>
      <c r="L16" s="720"/>
      <c r="M16" s="720"/>
      <c r="N16" s="2000"/>
      <c r="O16" s="3272"/>
    </row>
    <row r="17" spans="1:15" ht="12" customHeight="1">
      <c r="B17" s="2377" t="s">
        <v>393</v>
      </c>
      <c r="C17" s="720" t="s">
        <v>2309</v>
      </c>
      <c r="D17" s="720"/>
      <c r="E17" s="720"/>
      <c r="F17" s="720"/>
      <c r="G17" s="720"/>
      <c r="H17" s="720"/>
      <c r="I17" s="720"/>
      <c r="J17" s="720"/>
      <c r="K17" s="720"/>
      <c r="L17" s="720"/>
      <c r="M17" s="720"/>
      <c r="N17" s="2000"/>
      <c r="O17" s="3272"/>
    </row>
    <row r="18" spans="1:15" ht="12" customHeight="1">
      <c r="A18" s="3271"/>
      <c r="B18" s="2030" t="s">
        <v>2310</v>
      </c>
      <c r="C18" s="720"/>
      <c r="D18" s="720"/>
      <c r="E18" s="720"/>
      <c r="F18" s="720"/>
      <c r="G18" s="720"/>
      <c r="H18" s="720"/>
      <c r="I18" s="720"/>
      <c r="J18" s="720"/>
      <c r="K18" s="720"/>
      <c r="L18" s="720"/>
      <c r="M18" s="720"/>
      <c r="N18" s="2000"/>
      <c r="O18" s="3272"/>
    </row>
    <row r="19" spans="1:15" ht="12" customHeight="1">
      <c r="A19" s="3272"/>
      <c r="B19" s="2773"/>
      <c r="C19" s="2012"/>
      <c r="D19" s="2012"/>
      <c r="E19" s="2012"/>
      <c r="F19" s="2012"/>
      <c r="G19" s="2012"/>
      <c r="H19" s="2012"/>
      <c r="I19" s="2012"/>
      <c r="J19" s="2012"/>
      <c r="K19" s="2012"/>
      <c r="L19" s="2012"/>
      <c r="M19" s="2012"/>
      <c r="N19" s="2027"/>
      <c r="O19" s="3272"/>
    </row>
    <row r="20" spans="1:15" ht="12" customHeight="1">
      <c r="A20" s="3273"/>
      <c r="B20" s="676"/>
      <c r="C20" s="676"/>
      <c r="D20" s="676"/>
      <c r="E20" s="676"/>
      <c r="F20" s="676"/>
      <c r="G20" s="676" t="s">
        <v>2311</v>
      </c>
      <c r="H20" s="676" t="s">
        <v>2312</v>
      </c>
      <c r="I20" s="676" t="s">
        <v>1680</v>
      </c>
      <c r="J20" s="676" t="s">
        <v>2313</v>
      </c>
      <c r="K20" s="676" t="s">
        <v>2314</v>
      </c>
      <c r="L20" s="676" t="s">
        <v>1680</v>
      </c>
      <c r="M20" s="676" t="s">
        <v>1929</v>
      </c>
      <c r="N20" s="676"/>
      <c r="O20" s="3272"/>
    </row>
    <row r="21" spans="1:15" ht="12" customHeight="1">
      <c r="A21" s="3272"/>
      <c r="B21" s="1999" t="s">
        <v>639</v>
      </c>
      <c r="C21" s="1999" t="s">
        <v>784</v>
      </c>
      <c r="D21" s="1999" t="s">
        <v>2315</v>
      </c>
      <c r="E21" s="1999" t="s">
        <v>2316</v>
      </c>
      <c r="F21" s="1999" t="s">
        <v>2317</v>
      </c>
      <c r="G21" s="1999" t="s">
        <v>2318</v>
      </c>
      <c r="H21" s="1999" t="s">
        <v>2318</v>
      </c>
      <c r="I21" s="1999" t="s">
        <v>2318</v>
      </c>
      <c r="J21" s="2786" t="s">
        <v>2319</v>
      </c>
      <c r="K21" s="1999" t="s">
        <v>1939</v>
      </c>
      <c r="L21" s="1999" t="s">
        <v>2320</v>
      </c>
      <c r="M21" s="1999" t="s">
        <v>2321</v>
      </c>
      <c r="N21" s="1999" t="s">
        <v>639</v>
      </c>
      <c r="O21" s="3272"/>
    </row>
    <row r="22" spans="1:15" ht="12" customHeight="1">
      <c r="A22" s="3272"/>
      <c r="B22" s="1999" t="s">
        <v>642</v>
      </c>
      <c r="C22" s="1999" t="s">
        <v>788</v>
      </c>
      <c r="D22" s="1999"/>
      <c r="E22" s="1999" t="s">
        <v>2322</v>
      </c>
      <c r="F22" s="2786" t="s">
        <v>2323</v>
      </c>
      <c r="G22" s="1999" t="s">
        <v>2322</v>
      </c>
      <c r="H22" s="2786" t="s">
        <v>2322</v>
      </c>
      <c r="I22" s="1999" t="s">
        <v>2322</v>
      </c>
      <c r="J22" s="2786" t="s">
        <v>2324</v>
      </c>
      <c r="K22" s="1999" t="s">
        <v>2325</v>
      </c>
      <c r="L22" s="2786" t="s">
        <v>1939</v>
      </c>
      <c r="M22" s="1999" t="s">
        <v>2326</v>
      </c>
      <c r="N22" s="1999" t="s">
        <v>642</v>
      </c>
      <c r="O22" s="3272"/>
    </row>
    <row r="23" spans="1:15" ht="12" customHeight="1" thickBot="1">
      <c r="A23" s="3272"/>
      <c r="B23" s="2068"/>
      <c r="C23" s="2068"/>
      <c r="D23" s="677" t="s">
        <v>651</v>
      </c>
      <c r="E23" s="1999" t="s">
        <v>652</v>
      </c>
      <c r="F23" s="1999" t="s">
        <v>653</v>
      </c>
      <c r="G23" s="1999" t="s">
        <v>654</v>
      </c>
      <c r="H23" s="1999" t="s">
        <v>655</v>
      </c>
      <c r="I23" s="1999" t="s">
        <v>656</v>
      </c>
      <c r="J23" s="1999" t="s">
        <v>1087</v>
      </c>
      <c r="K23" s="1999" t="s">
        <v>1088</v>
      </c>
      <c r="L23" s="1999" t="s">
        <v>1362</v>
      </c>
      <c r="M23" s="1999" t="s">
        <v>1363</v>
      </c>
      <c r="N23" s="2068"/>
      <c r="O23" s="3272"/>
    </row>
    <row r="24" spans="1:15" ht="12" customHeight="1">
      <c r="A24" s="3272"/>
      <c r="B24" s="2157">
        <v>1</v>
      </c>
      <c r="C24" s="2157" t="s">
        <v>939</v>
      </c>
      <c r="D24" s="2767" t="s">
        <v>2025</v>
      </c>
      <c r="E24" s="3274">
        <v>12353</v>
      </c>
      <c r="F24" s="3275">
        <v>0</v>
      </c>
      <c r="G24" s="3275">
        <v>0</v>
      </c>
      <c r="H24" s="3275">
        <v>9</v>
      </c>
      <c r="I24" s="3275">
        <v>0</v>
      </c>
      <c r="J24" s="3275">
        <v>1076</v>
      </c>
      <c r="K24" s="3275">
        <v>460</v>
      </c>
      <c r="L24" s="3275">
        <v>0</v>
      </c>
      <c r="M24" s="3276">
        <f>SUM(E24:L24)</f>
        <v>13898</v>
      </c>
      <c r="N24" s="2769">
        <v>1</v>
      </c>
      <c r="O24" s="3272"/>
    </row>
    <row r="25" spans="1:15" ht="12" customHeight="1">
      <c r="A25" s="3272"/>
      <c r="B25" s="2157">
        <v>2</v>
      </c>
      <c r="C25" s="2157" t="s">
        <v>939</v>
      </c>
      <c r="D25" s="2767" t="s">
        <v>2327</v>
      </c>
      <c r="E25" s="3277">
        <v>42679</v>
      </c>
      <c r="F25" s="3278">
        <v>0</v>
      </c>
      <c r="G25" s="3278">
        <v>0</v>
      </c>
      <c r="H25" s="3278">
        <v>0</v>
      </c>
      <c r="I25" s="3278">
        <v>0</v>
      </c>
      <c r="J25" s="3278">
        <v>148</v>
      </c>
      <c r="K25" s="3279" t="s">
        <v>766</v>
      </c>
      <c r="L25" s="3278">
        <v>0</v>
      </c>
      <c r="M25" s="3280">
        <f>SUM(E25:J25)</f>
        <v>42827</v>
      </c>
      <c r="N25" s="2769">
        <v>2</v>
      </c>
      <c r="O25" s="3272"/>
    </row>
    <row r="26" spans="1:15" ht="12" customHeight="1">
      <c r="A26" s="3272"/>
      <c r="B26" s="2157">
        <v>3</v>
      </c>
      <c r="C26" s="2157" t="s">
        <v>939</v>
      </c>
      <c r="D26" s="2767" t="s">
        <v>2328</v>
      </c>
      <c r="E26" s="3277">
        <v>285252</v>
      </c>
      <c r="F26" s="3278">
        <v>0</v>
      </c>
      <c r="G26" s="3278">
        <v>0</v>
      </c>
      <c r="H26" s="3278">
        <v>230</v>
      </c>
      <c r="I26" s="3278">
        <v>0</v>
      </c>
      <c r="J26" s="3281">
        <v>27737</v>
      </c>
      <c r="K26" s="3279" t="s">
        <v>766</v>
      </c>
      <c r="L26" s="3278">
        <v>0</v>
      </c>
      <c r="M26" s="3280">
        <f>SUM(E26:J26)</f>
        <v>313219</v>
      </c>
      <c r="N26" s="2769">
        <v>3</v>
      </c>
      <c r="O26" s="3272"/>
    </row>
    <row r="27" spans="1:15" ht="12" customHeight="1">
      <c r="A27" s="3272"/>
      <c r="B27" s="2157">
        <v>4</v>
      </c>
      <c r="C27" s="2157" t="s">
        <v>939</v>
      </c>
      <c r="D27" s="2767" t="s">
        <v>2329</v>
      </c>
      <c r="E27" s="3277">
        <v>82</v>
      </c>
      <c r="F27" s="3278">
        <v>0</v>
      </c>
      <c r="G27" s="3278">
        <v>0</v>
      </c>
      <c r="H27" s="3278">
        <v>0</v>
      </c>
      <c r="I27" s="3278">
        <v>0</v>
      </c>
      <c r="J27" s="3278">
        <v>661</v>
      </c>
      <c r="K27" s="3278">
        <v>11609</v>
      </c>
      <c r="L27" s="3278">
        <v>0</v>
      </c>
      <c r="M27" s="3280">
        <f>SUM(E27:L27)</f>
        <v>12352</v>
      </c>
      <c r="N27" s="2769">
        <v>4</v>
      </c>
      <c r="O27" s="3272"/>
    </row>
    <row r="28" spans="1:15" ht="12" customHeight="1">
      <c r="A28" s="4159" t="s">
        <v>166</v>
      </c>
      <c r="B28" s="2157">
        <v>5</v>
      </c>
      <c r="C28" s="2157" t="s">
        <v>939</v>
      </c>
      <c r="D28" s="2767" t="s">
        <v>2070</v>
      </c>
      <c r="E28" s="3277"/>
      <c r="F28" s="3278"/>
      <c r="G28" s="3278"/>
      <c r="H28" s="3278"/>
      <c r="I28" s="3278"/>
      <c r="J28" s="3278"/>
      <c r="K28" s="3278"/>
      <c r="L28" s="3278"/>
      <c r="M28" s="3280">
        <f>SUM(E28:L28)</f>
        <v>0</v>
      </c>
      <c r="N28" s="2769">
        <v>5</v>
      </c>
      <c r="O28" s="4160" t="s">
        <v>559</v>
      </c>
    </row>
    <row r="29" spans="1:15" ht="12" customHeight="1">
      <c r="A29" s="4159"/>
      <c r="B29" s="2157">
        <v>6</v>
      </c>
      <c r="C29" s="2157" t="s">
        <v>939</v>
      </c>
      <c r="D29" s="2767" t="s">
        <v>2029</v>
      </c>
      <c r="E29" s="3277">
        <v>2104</v>
      </c>
      <c r="F29" s="3278">
        <v>0</v>
      </c>
      <c r="G29" s="3278">
        <v>0</v>
      </c>
      <c r="H29" s="3278">
        <v>311</v>
      </c>
      <c r="I29" s="3278">
        <v>0</v>
      </c>
      <c r="J29" s="3278">
        <v>0</v>
      </c>
      <c r="K29" s="3278">
        <v>37</v>
      </c>
      <c r="L29" s="3278">
        <v>0</v>
      </c>
      <c r="M29" s="3280">
        <f>SUM(E29:L29)</f>
        <v>2452</v>
      </c>
      <c r="N29" s="2769">
        <v>6</v>
      </c>
      <c r="O29" s="4161"/>
    </row>
    <row r="30" spans="1:15" ht="12" customHeight="1">
      <c r="A30" s="4159"/>
      <c r="B30" s="2157">
        <v>7</v>
      </c>
      <c r="C30" s="2157" t="s">
        <v>939</v>
      </c>
      <c r="D30" s="2767" t="s">
        <v>2330</v>
      </c>
      <c r="E30" s="3277">
        <v>350</v>
      </c>
      <c r="F30" s="3278">
        <v>0</v>
      </c>
      <c r="G30" s="3278">
        <v>0</v>
      </c>
      <c r="H30" s="3278">
        <v>0</v>
      </c>
      <c r="I30" s="3278">
        <v>0</v>
      </c>
      <c r="J30" s="3278">
        <v>0</v>
      </c>
      <c r="K30" s="3278">
        <v>0</v>
      </c>
      <c r="L30" s="3278">
        <v>0</v>
      </c>
      <c r="M30" s="3280">
        <f>SUM(E30:L30)</f>
        <v>350</v>
      </c>
      <c r="N30" s="2769">
        <v>7</v>
      </c>
      <c r="O30" s="4161"/>
    </row>
    <row r="31" spans="1:15" ht="12" customHeight="1">
      <c r="A31" s="4159"/>
      <c r="B31" s="2157">
        <v>8</v>
      </c>
      <c r="C31" s="2157" t="s">
        <v>939</v>
      </c>
      <c r="D31" s="2767" t="s">
        <v>2037</v>
      </c>
      <c r="E31" s="3277"/>
      <c r="F31" s="3278"/>
      <c r="G31" s="3278"/>
      <c r="H31" s="3278"/>
      <c r="I31" s="3278"/>
      <c r="J31" s="3278"/>
      <c r="K31" s="3278"/>
      <c r="L31" s="3278"/>
      <c r="M31" s="3280">
        <f>SUM(E31:L31)</f>
        <v>0</v>
      </c>
      <c r="N31" s="2769">
        <v>8</v>
      </c>
      <c r="O31" s="4161"/>
    </row>
    <row r="32" spans="1:15" ht="12" customHeight="1">
      <c r="A32" s="4159"/>
      <c r="B32" s="2157">
        <v>9</v>
      </c>
      <c r="C32" s="2157" t="s">
        <v>939</v>
      </c>
      <c r="D32" s="2767" t="s">
        <v>2331</v>
      </c>
      <c r="E32" s="3282" t="s">
        <v>2332</v>
      </c>
      <c r="F32" s="3279" t="s">
        <v>2332</v>
      </c>
      <c r="G32" s="3279" t="s">
        <v>2332</v>
      </c>
      <c r="H32" s="3279" t="s">
        <v>2332</v>
      </c>
      <c r="I32" s="3279" t="s">
        <v>2332</v>
      </c>
      <c r="J32" s="3279" t="s">
        <v>2332</v>
      </c>
      <c r="K32" s="3279" t="s">
        <v>2332</v>
      </c>
      <c r="L32" s="3279" t="s">
        <v>2332</v>
      </c>
      <c r="M32" s="3283" t="s">
        <v>2332</v>
      </c>
      <c r="N32" s="2769">
        <v>9</v>
      </c>
      <c r="O32" s="4161"/>
    </row>
    <row r="33" spans="1:15" ht="12" customHeight="1">
      <c r="A33" s="4159"/>
      <c r="B33" s="2157">
        <v>10</v>
      </c>
      <c r="C33" s="2157" t="s">
        <v>939</v>
      </c>
      <c r="D33" s="2767" t="s">
        <v>1680</v>
      </c>
      <c r="E33" s="3284"/>
      <c r="F33" s="2444"/>
      <c r="G33" s="2444"/>
      <c r="H33" s="2444"/>
      <c r="I33" s="2444"/>
      <c r="J33" s="2444"/>
      <c r="K33" s="2444"/>
      <c r="L33" s="2444"/>
      <c r="M33" s="3280">
        <f>SUM(E33:L33)</f>
        <v>0</v>
      </c>
      <c r="N33" s="2769">
        <v>10</v>
      </c>
      <c r="O33" s="4161"/>
    </row>
    <row r="34" spans="1:15" ht="12" customHeight="1" thickBot="1">
      <c r="A34" s="4159"/>
      <c r="B34" s="2157">
        <v>11</v>
      </c>
      <c r="C34" s="2157" t="s">
        <v>939</v>
      </c>
      <c r="D34" s="2767" t="s">
        <v>2333</v>
      </c>
      <c r="E34" s="3285">
        <f t="shared" ref="E34:L34" si="0">SUM(E24:E31,E33)</f>
        <v>342820</v>
      </c>
      <c r="F34" s="3286">
        <f t="shared" si="0"/>
        <v>0</v>
      </c>
      <c r="G34" s="3286">
        <f t="shared" si="0"/>
        <v>0</v>
      </c>
      <c r="H34" s="3286">
        <f t="shared" si="0"/>
        <v>550</v>
      </c>
      <c r="I34" s="3286">
        <f t="shared" si="0"/>
        <v>0</v>
      </c>
      <c r="J34" s="3286">
        <f t="shared" si="0"/>
        <v>29622</v>
      </c>
      <c r="K34" s="3286">
        <f t="shared" si="0"/>
        <v>12106</v>
      </c>
      <c r="L34" s="3286">
        <f t="shared" si="0"/>
        <v>0</v>
      </c>
      <c r="M34" s="3287">
        <f>SUM(E34:L34)</f>
        <v>385098</v>
      </c>
      <c r="N34" s="2769">
        <v>11</v>
      </c>
      <c r="O34" s="4161"/>
    </row>
    <row r="35" spans="1:15" ht="12" customHeight="1">
      <c r="A35" s="4159"/>
      <c r="B35" s="2783"/>
      <c r="C35" s="1995"/>
      <c r="D35" s="1993"/>
      <c r="E35" s="2021"/>
      <c r="F35" s="2021"/>
      <c r="G35" s="2021"/>
      <c r="H35" s="2021"/>
      <c r="I35" s="2021"/>
      <c r="J35" s="2021"/>
      <c r="K35" s="2021"/>
      <c r="L35" s="2021"/>
      <c r="M35" s="2021"/>
      <c r="N35" s="2772"/>
      <c r="O35" s="4161"/>
    </row>
    <row r="36" spans="1:15" ht="12" customHeight="1">
      <c r="A36" s="4159"/>
      <c r="B36" s="2377"/>
      <c r="C36" s="2001"/>
      <c r="D36" s="2021"/>
      <c r="E36" s="2021"/>
      <c r="F36" s="2021"/>
      <c r="G36" s="2021"/>
      <c r="H36" s="2021"/>
      <c r="I36" s="2021"/>
      <c r="J36" s="2021"/>
      <c r="K36" s="2021"/>
      <c r="L36" s="2021"/>
      <c r="M36" s="2021"/>
      <c r="N36" s="2045"/>
      <c r="O36" s="4161"/>
    </row>
    <row r="37" spans="1:15" ht="12" customHeight="1">
      <c r="A37" s="4159"/>
      <c r="B37" s="2377"/>
      <c r="C37" s="2001"/>
      <c r="D37" s="2021"/>
      <c r="E37" s="2021"/>
      <c r="F37" s="2021"/>
      <c r="G37" s="2021"/>
      <c r="H37" s="2021"/>
      <c r="I37" s="2021"/>
      <c r="J37" s="2021"/>
      <c r="K37" s="2021"/>
      <c r="L37" s="2021"/>
      <c r="M37" s="2021"/>
      <c r="N37" s="2045"/>
      <c r="O37" s="4161"/>
    </row>
    <row r="38" spans="1:15" ht="12" customHeight="1">
      <c r="A38" s="4159"/>
      <c r="B38" s="2377"/>
      <c r="C38" s="2001"/>
      <c r="D38" s="2021"/>
      <c r="E38" s="2021"/>
      <c r="F38" s="2021"/>
      <c r="G38" s="2021"/>
      <c r="H38" s="2021"/>
      <c r="I38" s="2021"/>
      <c r="J38" s="2021"/>
      <c r="K38" s="2021"/>
      <c r="L38" s="2021"/>
      <c r="M38" s="2021"/>
      <c r="N38" s="2045"/>
      <c r="O38" s="4161"/>
    </row>
    <row r="39" spans="1:15" ht="12" customHeight="1">
      <c r="A39" s="4159"/>
      <c r="B39" s="2377"/>
      <c r="C39" s="2001"/>
      <c r="D39" s="2021"/>
      <c r="E39" s="2021"/>
      <c r="F39" s="2021"/>
      <c r="G39" s="2021"/>
      <c r="H39" s="2021"/>
      <c r="I39" s="2021"/>
      <c r="J39" s="2021"/>
      <c r="K39" s="2021"/>
      <c r="L39" s="2021"/>
      <c r="M39" s="2021"/>
      <c r="N39" s="2045"/>
      <c r="O39" s="4161"/>
    </row>
    <row r="40" spans="1:15" ht="12" customHeight="1">
      <c r="A40" s="4159"/>
      <c r="B40" s="2377"/>
      <c r="C40" s="2001"/>
      <c r="D40" s="2021"/>
      <c r="E40" s="2021"/>
      <c r="F40" s="2021"/>
      <c r="G40" s="2021"/>
      <c r="H40" s="2021"/>
      <c r="I40" s="2021"/>
      <c r="J40" s="2021"/>
      <c r="K40" s="2021"/>
      <c r="L40" s="2021"/>
      <c r="M40" s="2021"/>
      <c r="N40" s="2045"/>
      <c r="O40" s="4161"/>
    </row>
    <row r="41" spans="1:15" ht="12" customHeight="1">
      <c r="A41" s="4159"/>
      <c r="B41" s="2030"/>
      <c r="C41" s="2021"/>
      <c r="D41" s="2021"/>
      <c r="E41" s="2021"/>
      <c r="F41" s="2021"/>
      <c r="G41" s="2021"/>
      <c r="H41" s="2021"/>
      <c r="I41" s="2021"/>
      <c r="J41" s="2021"/>
      <c r="K41" s="2021"/>
      <c r="L41" s="2021"/>
      <c r="M41" s="2021"/>
      <c r="N41" s="2000"/>
      <c r="O41" s="4161"/>
    </row>
    <row r="42" spans="1:15" ht="12" customHeight="1">
      <c r="A42" s="4159"/>
      <c r="B42" s="2030"/>
      <c r="C42" s="2021"/>
      <c r="D42" s="2021"/>
      <c r="E42" s="2021"/>
      <c r="F42" s="2021"/>
      <c r="G42" s="2021"/>
      <c r="H42" s="2021"/>
      <c r="I42" s="2021"/>
      <c r="J42" s="2021"/>
      <c r="K42" s="2021"/>
      <c r="L42" s="2021"/>
      <c r="M42" s="2021"/>
      <c r="N42" s="2000"/>
      <c r="O42" s="4161"/>
    </row>
    <row r="43" spans="1:15" ht="12" customHeight="1">
      <c r="A43" s="4159"/>
      <c r="B43" s="2030"/>
      <c r="C43" s="2021"/>
      <c r="D43" s="2021"/>
      <c r="E43" s="2021"/>
      <c r="F43" s="2021"/>
      <c r="G43" s="2021"/>
      <c r="H43" s="2021"/>
      <c r="I43" s="2021"/>
      <c r="J43" s="2021"/>
      <c r="K43" s="2021"/>
      <c r="L43" s="2021"/>
      <c r="M43" s="2021"/>
      <c r="N43" s="2000"/>
      <c r="O43" s="4161"/>
    </row>
    <row r="44" spans="1:15" ht="12" customHeight="1">
      <c r="A44" s="4159"/>
      <c r="B44" s="2030"/>
      <c r="C44" s="720"/>
      <c r="D44" s="720"/>
      <c r="E44" s="720"/>
      <c r="F44" s="720"/>
      <c r="G44" s="720"/>
      <c r="H44" s="720"/>
      <c r="I44" s="720"/>
      <c r="J44" s="720"/>
      <c r="K44" s="720"/>
      <c r="L44" s="720"/>
      <c r="M44" s="720"/>
      <c r="N44" s="2000"/>
      <c r="O44" s="4161"/>
    </row>
    <row r="45" spans="1:15" ht="12" customHeight="1">
      <c r="A45" s="4159"/>
      <c r="B45" s="3288" t="s">
        <v>2334</v>
      </c>
      <c r="C45" s="2012"/>
      <c r="D45" s="2012"/>
      <c r="E45" s="2012"/>
      <c r="F45" s="2012"/>
      <c r="G45" s="2012"/>
      <c r="H45" s="2012"/>
      <c r="I45" s="2012"/>
      <c r="J45" s="2012"/>
      <c r="K45" s="2012"/>
      <c r="L45" s="2012"/>
      <c r="M45" s="2012"/>
      <c r="N45" s="2027"/>
      <c r="O45" s="4161"/>
    </row>
    <row r="46" spans="1:15">
      <c r="A46" s="720"/>
      <c r="B46" s="720"/>
      <c r="C46" s="720"/>
      <c r="D46" s="720"/>
      <c r="E46" s="720"/>
      <c r="F46" s="720"/>
      <c r="G46" s="720"/>
      <c r="H46" s="720"/>
      <c r="I46" s="720"/>
      <c r="J46" s="720"/>
      <c r="K46" s="720"/>
      <c r="L46" s="720"/>
      <c r="M46" s="720"/>
      <c r="N46" s="720"/>
      <c r="O46" s="720"/>
    </row>
    <row r="47" spans="1:15">
      <c r="A47" s="720"/>
      <c r="B47" s="720"/>
      <c r="C47" s="720"/>
      <c r="D47" s="720"/>
      <c r="E47" s="720"/>
      <c r="F47" s="720"/>
      <c r="G47" s="720"/>
      <c r="H47" s="720"/>
      <c r="I47" s="720"/>
      <c r="J47" s="720"/>
      <c r="K47" s="720"/>
      <c r="L47" s="720"/>
      <c r="M47" s="720"/>
      <c r="N47" s="720"/>
      <c r="O47" s="720"/>
    </row>
    <row r="48" spans="1:15"/>
    <row r="49"/>
    <row r="50"/>
  </sheetData>
  <mergeCells count="2">
    <mergeCell ref="A28:A45"/>
    <mergeCell ref="O28:O45"/>
  </mergeCells>
  <printOptions horizontalCentered="1" verticalCentered="1"/>
  <pageMargins left="0.5" right="0.5" top="0.75" bottom="0.75" header="0.27" footer="0.25"/>
  <pageSetup orientation="landscape" horizontalDpi="4294967292"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G78"/>
  <sheetViews>
    <sheetView view="pageBreakPreview" zoomScaleNormal="100" zoomScaleSheetLayoutView="100" workbookViewId="0"/>
  </sheetViews>
  <sheetFormatPr defaultRowHeight="11.25" zeroHeight="1"/>
  <cols>
    <col min="1" max="1" width="38.83203125" style="161" customWidth="1"/>
    <col min="2" max="3" width="16.83203125" style="161" customWidth="1"/>
    <col min="4" max="5" width="15.83203125" style="161" customWidth="1"/>
    <col min="6" max="256" width="9.33203125" style="161"/>
    <col min="257" max="257" width="38.83203125" style="161" customWidth="1"/>
    <col min="258" max="259" width="16.83203125" style="161" customWidth="1"/>
    <col min="260" max="261" width="15.83203125" style="161" customWidth="1"/>
    <col min="262" max="512" width="9.33203125" style="161"/>
    <col min="513" max="513" width="38.83203125" style="161" customWidth="1"/>
    <col min="514" max="515" width="16.83203125" style="161" customWidth="1"/>
    <col min="516" max="517" width="15.83203125" style="161" customWidth="1"/>
    <col min="518" max="768" width="9.33203125" style="161"/>
    <col min="769" max="769" width="38.83203125" style="161" customWidth="1"/>
    <col min="770" max="771" width="16.83203125" style="161" customWidth="1"/>
    <col min="772" max="773" width="15.83203125" style="161" customWidth="1"/>
    <col min="774" max="1024" width="9.33203125" style="161"/>
    <col min="1025" max="1025" width="38.83203125" style="161" customWidth="1"/>
    <col min="1026" max="1027" width="16.83203125" style="161" customWidth="1"/>
    <col min="1028" max="1029" width="15.83203125" style="161" customWidth="1"/>
    <col min="1030" max="1280" width="9.33203125" style="161"/>
    <col min="1281" max="1281" width="38.83203125" style="161" customWidth="1"/>
    <col min="1282" max="1283" width="16.83203125" style="161" customWidth="1"/>
    <col min="1284" max="1285" width="15.83203125" style="161" customWidth="1"/>
    <col min="1286" max="1536" width="9.33203125" style="161"/>
    <col min="1537" max="1537" width="38.83203125" style="161" customWidth="1"/>
    <col min="1538" max="1539" width="16.83203125" style="161" customWidth="1"/>
    <col min="1540" max="1541" width="15.83203125" style="161" customWidth="1"/>
    <col min="1542" max="1792" width="9.33203125" style="161"/>
    <col min="1793" max="1793" width="38.83203125" style="161" customWidth="1"/>
    <col min="1794" max="1795" width="16.83203125" style="161" customWidth="1"/>
    <col min="1796" max="1797" width="15.83203125" style="161" customWidth="1"/>
    <col min="1798" max="2048" width="9.33203125" style="161"/>
    <col min="2049" max="2049" width="38.83203125" style="161" customWidth="1"/>
    <col min="2050" max="2051" width="16.83203125" style="161" customWidth="1"/>
    <col min="2052" max="2053" width="15.83203125" style="161" customWidth="1"/>
    <col min="2054" max="2304" width="9.33203125" style="161"/>
    <col min="2305" max="2305" width="38.83203125" style="161" customWidth="1"/>
    <col min="2306" max="2307" width="16.83203125" style="161" customWidth="1"/>
    <col min="2308" max="2309" width="15.83203125" style="161" customWidth="1"/>
    <col min="2310" max="2560" width="9.33203125" style="161"/>
    <col min="2561" max="2561" width="38.83203125" style="161" customWidth="1"/>
    <col min="2562" max="2563" width="16.83203125" style="161" customWidth="1"/>
    <col min="2564" max="2565" width="15.83203125" style="161" customWidth="1"/>
    <col min="2566" max="2816" width="9.33203125" style="161"/>
    <col min="2817" max="2817" width="38.83203125" style="161" customWidth="1"/>
    <col min="2818" max="2819" width="16.83203125" style="161" customWidth="1"/>
    <col min="2820" max="2821" width="15.83203125" style="161" customWidth="1"/>
    <col min="2822" max="3072" width="9.33203125" style="161"/>
    <col min="3073" max="3073" width="38.83203125" style="161" customWidth="1"/>
    <col min="3074" max="3075" width="16.83203125" style="161" customWidth="1"/>
    <col min="3076" max="3077" width="15.83203125" style="161" customWidth="1"/>
    <col min="3078" max="3328" width="9.33203125" style="161"/>
    <col min="3329" max="3329" width="38.83203125" style="161" customWidth="1"/>
    <col min="3330" max="3331" width="16.83203125" style="161" customWidth="1"/>
    <col min="3332" max="3333" width="15.83203125" style="161" customWidth="1"/>
    <col min="3334" max="3584" width="9.33203125" style="161"/>
    <col min="3585" max="3585" width="38.83203125" style="161" customWidth="1"/>
    <col min="3586" max="3587" width="16.83203125" style="161" customWidth="1"/>
    <col min="3588" max="3589" width="15.83203125" style="161" customWidth="1"/>
    <col min="3590" max="3840" width="9.33203125" style="161"/>
    <col min="3841" max="3841" width="38.83203125" style="161" customWidth="1"/>
    <col min="3842" max="3843" width="16.83203125" style="161" customWidth="1"/>
    <col min="3844" max="3845" width="15.83203125" style="161" customWidth="1"/>
    <col min="3846" max="4096" width="9.33203125" style="161"/>
    <col min="4097" max="4097" width="38.83203125" style="161" customWidth="1"/>
    <col min="4098" max="4099" width="16.83203125" style="161" customWidth="1"/>
    <col min="4100" max="4101" width="15.83203125" style="161" customWidth="1"/>
    <col min="4102" max="4352" width="9.33203125" style="161"/>
    <col min="4353" max="4353" width="38.83203125" style="161" customWidth="1"/>
    <col min="4354" max="4355" width="16.83203125" style="161" customWidth="1"/>
    <col min="4356" max="4357" width="15.83203125" style="161" customWidth="1"/>
    <col min="4358" max="4608" width="9.33203125" style="161"/>
    <col min="4609" max="4609" width="38.83203125" style="161" customWidth="1"/>
    <col min="4610" max="4611" width="16.83203125" style="161" customWidth="1"/>
    <col min="4612" max="4613" width="15.83203125" style="161" customWidth="1"/>
    <col min="4614" max="4864" width="9.33203125" style="161"/>
    <col min="4865" max="4865" width="38.83203125" style="161" customWidth="1"/>
    <col min="4866" max="4867" width="16.83203125" style="161" customWidth="1"/>
    <col min="4868" max="4869" width="15.83203125" style="161" customWidth="1"/>
    <col min="4870" max="5120" width="9.33203125" style="161"/>
    <col min="5121" max="5121" width="38.83203125" style="161" customWidth="1"/>
    <col min="5122" max="5123" width="16.83203125" style="161" customWidth="1"/>
    <col min="5124" max="5125" width="15.83203125" style="161" customWidth="1"/>
    <col min="5126" max="5376" width="9.33203125" style="161"/>
    <col min="5377" max="5377" width="38.83203125" style="161" customWidth="1"/>
    <col min="5378" max="5379" width="16.83203125" style="161" customWidth="1"/>
    <col min="5380" max="5381" width="15.83203125" style="161" customWidth="1"/>
    <col min="5382" max="5632" width="9.33203125" style="161"/>
    <col min="5633" max="5633" width="38.83203125" style="161" customWidth="1"/>
    <col min="5634" max="5635" width="16.83203125" style="161" customWidth="1"/>
    <col min="5636" max="5637" width="15.83203125" style="161" customWidth="1"/>
    <col min="5638" max="5888" width="9.33203125" style="161"/>
    <col min="5889" max="5889" width="38.83203125" style="161" customWidth="1"/>
    <col min="5890" max="5891" width="16.83203125" style="161" customWidth="1"/>
    <col min="5892" max="5893" width="15.83203125" style="161" customWidth="1"/>
    <col min="5894" max="6144" width="9.33203125" style="161"/>
    <col min="6145" max="6145" width="38.83203125" style="161" customWidth="1"/>
    <col min="6146" max="6147" width="16.83203125" style="161" customWidth="1"/>
    <col min="6148" max="6149" width="15.83203125" style="161" customWidth="1"/>
    <col min="6150" max="6400" width="9.33203125" style="161"/>
    <col min="6401" max="6401" width="38.83203125" style="161" customWidth="1"/>
    <col min="6402" max="6403" width="16.83203125" style="161" customWidth="1"/>
    <col min="6404" max="6405" width="15.83203125" style="161" customWidth="1"/>
    <col min="6406" max="6656" width="9.33203125" style="161"/>
    <col min="6657" max="6657" width="38.83203125" style="161" customWidth="1"/>
    <col min="6658" max="6659" width="16.83203125" style="161" customWidth="1"/>
    <col min="6660" max="6661" width="15.83203125" style="161" customWidth="1"/>
    <col min="6662" max="6912" width="9.33203125" style="161"/>
    <col min="6913" max="6913" width="38.83203125" style="161" customWidth="1"/>
    <col min="6914" max="6915" width="16.83203125" style="161" customWidth="1"/>
    <col min="6916" max="6917" width="15.83203125" style="161" customWidth="1"/>
    <col min="6918" max="7168" width="9.33203125" style="161"/>
    <col min="7169" max="7169" width="38.83203125" style="161" customWidth="1"/>
    <col min="7170" max="7171" width="16.83203125" style="161" customWidth="1"/>
    <col min="7172" max="7173" width="15.83203125" style="161" customWidth="1"/>
    <col min="7174" max="7424" width="9.33203125" style="161"/>
    <col min="7425" max="7425" width="38.83203125" style="161" customWidth="1"/>
    <col min="7426" max="7427" width="16.83203125" style="161" customWidth="1"/>
    <col min="7428" max="7429" width="15.83203125" style="161" customWidth="1"/>
    <col min="7430" max="7680" width="9.33203125" style="161"/>
    <col min="7681" max="7681" width="38.83203125" style="161" customWidth="1"/>
    <col min="7682" max="7683" width="16.83203125" style="161" customWidth="1"/>
    <col min="7684" max="7685" width="15.83203125" style="161" customWidth="1"/>
    <col min="7686" max="7936" width="9.33203125" style="161"/>
    <col min="7937" max="7937" width="38.83203125" style="161" customWidth="1"/>
    <col min="7938" max="7939" width="16.83203125" style="161" customWidth="1"/>
    <col min="7940" max="7941" width="15.83203125" style="161" customWidth="1"/>
    <col min="7942" max="8192" width="9.33203125" style="161"/>
    <col min="8193" max="8193" width="38.83203125" style="161" customWidth="1"/>
    <col min="8194" max="8195" width="16.83203125" style="161" customWidth="1"/>
    <col min="8196" max="8197" width="15.83203125" style="161" customWidth="1"/>
    <col min="8198" max="8448" width="9.33203125" style="161"/>
    <col min="8449" max="8449" width="38.83203125" style="161" customWidth="1"/>
    <col min="8450" max="8451" width="16.83203125" style="161" customWidth="1"/>
    <col min="8452" max="8453" width="15.83203125" style="161" customWidth="1"/>
    <col min="8454" max="8704" width="9.33203125" style="161"/>
    <col min="8705" max="8705" width="38.83203125" style="161" customWidth="1"/>
    <col min="8706" max="8707" width="16.83203125" style="161" customWidth="1"/>
    <col min="8708" max="8709" width="15.83203125" style="161" customWidth="1"/>
    <col min="8710" max="8960" width="9.33203125" style="161"/>
    <col min="8961" max="8961" width="38.83203125" style="161" customWidth="1"/>
    <col min="8962" max="8963" width="16.83203125" style="161" customWidth="1"/>
    <col min="8964" max="8965" width="15.83203125" style="161" customWidth="1"/>
    <col min="8966" max="9216" width="9.33203125" style="161"/>
    <col min="9217" max="9217" width="38.83203125" style="161" customWidth="1"/>
    <col min="9218" max="9219" width="16.83203125" style="161" customWidth="1"/>
    <col min="9220" max="9221" width="15.83203125" style="161" customWidth="1"/>
    <col min="9222" max="9472" width="9.33203125" style="161"/>
    <col min="9473" max="9473" width="38.83203125" style="161" customWidth="1"/>
    <col min="9474" max="9475" width="16.83203125" style="161" customWidth="1"/>
    <col min="9476" max="9477" width="15.83203125" style="161" customWidth="1"/>
    <col min="9478" max="9728" width="9.33203125" style="161"/>
    <col min="9729" max="9729" width="38.83203125" style="161" customWidth="1"/>
    <col min="9730" max="9731" width="16.83203125" style="161" customWidth="1"/>
    <col min="9732" max="9733" width="15.83203125" style="161" customWidth="1"/>
    <col min="9734" max="9984" width="9.33203125" style="161"/>
    <col min="9985" max="9985" width="38.83203125" style="161" customWidth="1"/>
    <col min="9986" max="9987" width="16.83203125" style="161" customWidth="1"/>
    <col min="9988" max="9989" width="15.83203125" style="161" customWidth="1"/>
    <col min="9990" max="10240" width="9.33203125" style="161"/>
    <col min="10241" max="10241" width="38.83203125" style="161" customWidth="1"/>
    <col min="10242" max="10243" width="16.83203125" style="161" customWidth="1"/>
    <col min="10244" max="10245" width="15.83203125" style="161" customWidth="1"/>
    <col min="10246" max="10496" width="9.33203125" style="161"/>
    <col min="10497" max="10497" width="38.83203125" style="161" customWidth="1"/>
    <col min="10498" max="10499" width="16.83203125" style="161" customWidth="1"/>
    <col min="10500" max="10501" width="15.83203125" style="161" customWidth="1"/>
    <col min="10502" max="10752" width="9.33203125" style="161"/>
    <col min="10753" max="10753" width="38.83203125" style="161" customWidth="1"/>
    <col min="10754" max="10755" width="16.83203125" style="161" customWidth="1"/>
    <col min="10756" max="10757" width="15.83203125" style="161" customWidth="1"/>
    <col min="10758" max="11008" width="9.33203125" style="161"/>
    <col min="11009" max="11009" width="38.83203125" style="161" customWidth="1"/>
    <col min="11010" max="11011" width="16.83203125" style="161" customWidth="1"/>
    <col min="11012" max="11013" width="15.83203125" style="161" customWidth="1"/>
    <col min="11014" max="11264" width="9.33203125" style="161"/>
    <col min="11265" max="11265" width="38.83203125" style="161" customWidth="1"/>
    <col min="11266" max="11267" width="16.83203125" style="161" customWidth="1"/>
    <col min="11268" max="11269" width="15.83203125" style="161" customWidth="1"/>
    <col min="11270" max="11520" width="9.33203125" style="161"/>
    <col min="11521" max="11521" width="38.83203125" style="161" customWidth="1"/>
    <col min="11522" max="11523" width="16.83203125" style="161" customWidth="1"/>
    <col min="11524" max="11525" width="15.83203125" style="161" customWidth="1"/>
    <col min="11526" max="11776" width="9.33203125" style="161"/>
    <col min="11777" max="11777" width="38.83203125" style="161" customWidth="1"/>
    <col min="11778" max="11779" width="16.83203125" style="161" customWidth="1"/>
    <col min="11780" max="11781" width="15.83203125" style="161" customWidth="1"/>
    <col min="11782" max="12032" width="9.33203125" style="161"/>
    <col min="12033" max="12033" width="38.83203125" style="161" customWidth="1"/>
    <col min="12034" max="12035" width="16.83203125" style="161" customWidth="1"/>
    <col min="12036" max="12037" width="15.83203125" style="161" customWidth="1"/>
    <col min="12038" max="12288" width="9.33203125" style="161"/>
    <col min="12289" max="12289" width="38.83203125" style="161" customWidth="1"/>
    <col min="12290" max="12291" width="16.83203125" style="161" customWidth="1"/>
    <col min="12292" max="12293" width="15.83203125" style="161" customWidth="1"/>
    <col min="12294" max="12544" width="9.33203125" style="161"/>
    <col min="12545" max="12545" width="38.83203125" style="161" customWidth="1"/>
    <col min="12546" max="12547" width="16.83203125" style="161" customWidth="1"/>
    <col min="12548" max="12549" width="15.83203125" style="161" customWidth="1"/>
    <col min="12550" max="12800" width="9.33203125" style="161"/>
    <col min="12801" max="12801" width="38.83203125" style="161" customWidth="1"/>
    <col min="12802" max="12803" width="16.83203125" style="161" customWidth="1"/>
    <col min="12804" max="12805" width="15.83203125" style="161" customWidth="1"/>
    <col min="12806" max="13056" width="9.33203125" style="161"/>
    <col min="13057" max="13057" width="38.83203125" style="161" customWidth="1"/>
    <col min="13058" max="13059" width="16.83203125" style="161" customWidth="1"/>
    <col min="13060" max="13061" width="15.83203125" style="161" customWidth="1"/>
    <col min="13062" max="13312" width="9.33203125" style="161"/>
    <col min="13313" max="13313" width="38.83203125" style="161" customWidth="1"/>
    <col min="13314" max="13315" width="16.83203125" style="161" customWidth="1"/>
    <col min="13316" max="13317" width="15.83203125" style="161" customWidth="1"/>
    <col min="13318" max="13568" width="9.33203125" style="161"/>
    <col min="13569" max="13569" width="38.83203125" style="161" customWidth="1"/>
    <col min="13570" max="13571" width="16.83203125" style="161" customWidth="1"/>
    <col min="13572" max="13573" width="15.83203125" style="161" customWidth="1"/>
    <col min="13574" max="13824" width="9.33203125" style="161"/>
    <col min="13825" max="13825" width="38.83203125" style="161" customWidth="1"/>
    <col min="13826" max="13827" width="16.83203125" style="161" customWidth="1"/>
    <col min="13828" max="13829" width="15.83203125" style="161" customWidth="1"/>
    <col min="13830" max="14080" width="9.33203125" style="161"/>
    <col min="14081" max="14081" width="38.83203125" style="161" customWidth="1"/>
    <col min="14082" max="14083" width="16.83203125" style="161" customWidth="1"/>
    <col min="14084" max="14085" width="15.83203125" style="161" customWidth="1"/>
    <col min="14086" max="14336" width="9.33203125" style="161"/>
    <col min="14337" max="14337" width="38.83203125" style="161" customWidth="1"/>
    <col min="14338" max="14339" width="16.83203125" style="161" customWidth="1"/>
    <col min="14340" max="14341" width="15.83203125" style="161" customWidth="1"/>
    <col min="14342" max="14592" width="9.33203125" style="161"/>
    <col min="14593" max="14593" width="38.83203125" style="161" customWidth="1"/>
    <col min="14594" max="14595" width="16.83203125" style="161" customWidth="1"/>
    <col min="14596" max="14597" width="15.83203125" style="161" customWidth="1"/>
    <col min="14598" max="14848" width="9.33203125" style="161"/>
    <col min="14849" max="14849" width="38.83203125" style="161" customWidth="1"/>
    <col min="14850" max="14851" width="16.83203125" style="161" customWidth="1"/>
    <col min="14852" max="14853" width="15.83203125" style="161" customWidth="1"/>
    <col min="14854" max="15104" width="9.33203125" style="161"/>
    <col min="15105" max="15105" width="38.83203125" style="161" customWidth="1"/>
    <col min="15106" max="15107" width="16.83203125" style="161" customWidth="1"/>
    <col min="15108" max="15109" width="15.83203125" style="161" customWidth="1"/>
    <col min="15110" max="15360" width="9.33203125" style="161"/>
    <col min="15361" max="15361" width="38.83203125" style="161" customWidth="1"/>
    <col min="15362" max="15363" width="16.83203125" style="161" customWidth="1"/>
    <col min="15364" max="15365" width="15.83203125" style="161" customWidth="1"/>
    <col min="15366" max="15616" width="9.33203125" style="161"/>
    <col min="15617" max="15617" width="38.83203125" style="161" customWidth="1"/>
    <col min="15618" max="15619" width="16.83203125" style="161" customWidth="1"/>
    <col min="15620" max="15621" width="15.83203125" style="161" customWidth="1"/>
    <col min="15622" max="15872" width="9.33203125" style="161"/>
    <col min="15873" max="15873" width="38.83203125" style="161" customWidth="1"/>
    <col min="15874" max="15875" width="16.83203125" style="161" customWidth="1"/>
    <col min="15876" max="15877" width="15.83203125" style="161" customWidth="1"/>
    <col min="15878" max="16128" width="9.33203125" style="161"/>
    <col min="16129" max="16129" width="38.83203125" style="161" customWidth="1"/>
    <col min="16130" max="16131" width="16.83203125" style="161" customWidth="1"/>
    <col min="16132" max="16133" width="15.83203125" style="161" customWidth="1"/>
    <col min="16134" max="16384" width="9.33203125" style="161"/>
  </cols>
  <sheetData>
    <row r="1" spans="1:5">
      <c r="A1" s="467" t="s">
        <v>559</v>
      </c>
      <c r="B1" s="503"/>
      <c r="C1" s="1676"/>
      <c r="D1" s="503"/>
      <c r="E1" s="977">
        <v>61</v>
      </c>
    </row>
    <row r="2" spans="1:5">
      <c r="A2" s="470" t="s">
        <v>2335</v>
      </c>
      <c r="B2" s="471"/>
      <c r="C2" s="471"/>
      <c r="D2" s="471"/>
      <c r="E2" s="472"/>
    </row>
    <row r="3" spans="1:5">
      <c r="A3" s="1677" t="s">
        <v>710</v>
      </c>
      <c r="B3" s="744"/>
      <c r="C3" s="744"/>
      <c r="D3" s="744"/>
      <c r="E3" s="745"/>
    </row>
    <row r="4" spans="1:5">
      <c r="A4" s="505"/>
      <c r="B4" s="501"/>
      <c r="C4" s="501"/>
      <c r="D4" s="501"/>
      <c r="E4" s="851"/>
    </row>
    <row r="5" spans="1:5">
      <c r="A5" s="510" t="s">
        <v>2336</v>
      </c>
      <c r="B5" s="746"/>
      <c r="C5" s="746"/>
      <c r="D5" s="746"/>
      <c r="E5" s="747"/>
    </row>
    <row r="6" spans="1:5">
      <c r="A6" s="510"/>
      <c r="B6" s="746"/>
      <c r="C6" s="746"/>
      <c r="D6" s="746"/>
      <c r="E6" s="747"/>
    </row>
    <row r="7" spans="1:5">
      <c r="A7" s="510" t="s">
        <v>2337</v>
      </c>
      <c r="B7" s="746"/>
      <c r="C7" s="746"/>
      <c r="D7" s="746"/>
      <c r="E7" s="747"/>
    </row>
    <row r="8" spans="1:5">
      <c r="A8" s="510"/>
      <c r="B8" s="746"/>
      <c r="C8" s="746"/>
      <c r="D8" s="746"/>
      <c r="E8" s="747"/>
    </row>
    <row r="9" spans="1:5">
      <c r="A9" s="1678" t="s">
        <v>2338</v>
      </c>
      <c r="B9" s="746"/>
      <c r="C9" s="746"/>
      <c r="D9" s="746"/>
      <c r="E9" s="747"/>
    </row>
    <row r="10" spans="1:5">
      <c r="A10" s="1678" t="s">
        <v>2339</v>
      </c>
      <c r="B10" s="746" t="s">
        <v>2340</v>
      </c>
      <c r="C10" s="746"/>
      <c r="D10" s="746"/>
      <c r="E10" s="747"/>
    </row>
    <row r="11" spans="1:5">
      <c r="A11" s="1678" t="s">
        <v>2341</v>
      </c>
      <c r="B11" s="746" t="s">
        <v>2342</v>
      </c>
      <c r="C11" s="746"/>
      <c r="D11" s="746"/>
      <c r="E11" s="747"/>
    </row>
    <row r="12" spans="1:5">
      <c r="A12" s="1678" t="s">
        <v>2343</v>
      </c>
      <c r="B12" s="746" t="s">
        <v>2344</v>
      </c>
      <c r="C12" s="746"/>
      <c r="D12" s="746"/>
      <c r="E12" s="747"/>
    </row>
    <row r="13" spans="1:5">
      <c r="A13" s="1678" t="s">
        <v>2345</v>
      </c>
      <c r="B13" s="746" t="s">
        <v>2346</v>
      </c>
      <c r="C13" s="746"/>
      <c r="D13" s="746"/>
      <c r="E13" s="747"/>
    </row>
    <row r="14" spans="1:5">
      <c r="A14" s="1678" t="s">
        <v>2347</v>
      </c>
      <c r="B14" s="746" t="s">
        <v>2348</v>
      </c>
      <c r="C14" s="746"/>
      <c r="D14" s="746"/>
      <c r="E14" s="747"/>
    </row>
    <row r="15" spans="1:5">
      <c r="A15" s="510"/>
      <c r="B15" s="746"/>
      <c r="C15" s="746"/>
      <c r="D15" s="746"/>
      <c r="E15" s="747"/>
    </row>
    <row r="16" spans="1:5">
      <c r="A16" s="855"/>
      <c r="B16" s="476"/>
      <c r="C16" s="476"/>
      <c r="D16" s="476"/>
      <c r="E16" s="856"/>
    </row>
    <row r="17" spans="1:7">
      <c r="A17" s="982"/>
      <c r="B17" s="982"/>
      <c r="C17" s="1099" t="s">
        <v>2349</v>
      </c>
      <c r="D17" s="1679"/>
      <c r="E17" s="1680"/>
    </row>
    <row r="18" spans="1:7">
      <c r="A18" s="506" t="s">
        <v>2350</v>
      </c>
      <c r="B18" s="506" t="s">
        <v>2351</v>
      </c>
      <c r="C18" s="480" t="s">
        <v>2352</v>
      </c>
      <c r="D18" s="480" t="s">
        <v>1127</v>
      </c>
      <c r="E18" s="480" t="s">
        <v>2275</v>
      </c>
    </row>
    <row r="19" spans="1:7">
      <c r="A19" s="506" t="s">
        <v>2353</v>
      </c>
      <c r="B19" s="506" t="s">
        <v>2354</v>
      </c>
      <c r="C19" s="480" t="s">
        <v>2355</v>
      </c>
      <c r="D19" s="480" t="s">
        <v>1500</v>
      </c>
      <c r="E19" s="480" t="s">
        <v>1500</v>
      </c>
    </row>
    <row r="20" spans="1:7">
      <c r="A20" s="484" t="s">
        <v>651</v>
      </c>
      <c r="B20" s="484" t="s">
        <v>652</v>
      </c>
      <c r="C20" s="484" t="s">
        <v>653</v>
      </c>
      <c r="D20" s="484" t="s">
        <v>654</v>
      </c>
      <c r="E20" s="484" t="s">
        <v>655</v>
      </c>
    </row>
    <row r="21" spans="1:7">
      <c r="A21" s="855" t="s">
        <v>2356</v>
      </c>
      <c r="B21" s="1681">
        <v>1476108</v>
      </c>
      <c r="C21" s="1682">
        <v>112425</v>
      </c>
      <c r="D21" s="1683">
        <v>4634</v>
      </c>
      <c r="E21" s="1683">
        <v>26366</v>
      </c>
      <c r="F21" s="1684"/>
    </row>
    <row r="22" spans="1:7">
      <c r="A22" s="1685"/>
      <c r="B22" s="1681"/>
      <c r="C22" s="1682"/>
      <c r="D22" s="1683"/>
      <c r="E22" s="1683"/>
      <c r="F22" s="1684"/>
    </row>
    <row r="23" spans="1:7">
      <c r="A23" s="855" t="s">
        <v>2357</v>
      </c>
      <c r="B23" s="1681">
        <v>726916</v>
      </c>
      <c r="C23" s="1682">
        <v>210377</v>
      </c>
      <c r="D23" s="1683">
        <v>13016</v>
      </c>
      <c r="E23" s="1683">
        <v>73112</v>
      </c>
      <c r="F23" s="1686"/>
      <c r="G23" s="1687"/>
    </row>
    <row r="24" spans="1:7">
      <c r="A24" s="1685"/>
      <c r="B24" s="1681"/>
      <c r="C24" s="1682"/>
      <c r="D24" s="1683"/>
      <c r="E24" s="1683"/>
      <c r="F24" s="1684"/>
    </row>
    <row r="25" spans="1:7">
      <c r="A25" s="855" t="s">
        <v>2358</v>
      </c>
      <c r="B25" s="1681">
        <v>7862793</v>
      </c>
      <c r="C25" s="1682">
        <v>598172</v>
      </c>
      <c r="D25" s="1683">
        <v>39079</v>
      </c>
      <c r="E25" s="1683">
        <v>233152</v>
      </c>
      <c r="F25" s="1684"/>
    </row>
    <row r="26" spans="1:7">
      <c r="A26" s="1685"/>
      <c r="B26" s="1681"/>
      <c r="C26" s="1682"/>
      <c r="D26" s="1683"/>
      <c r="E26" s="1683"/>
      <c r="F26" s="1684"/>
    </row>
    <row r="27" spans="1:7">
      <c r="A27" s="855" t="s">
        <v>2359</v>
      </c>
      <c r="B27" s="1681">
        <v>2024776</v>
      </c>
      <c r="C27" s="1682">
        <v>310302</v>
      </c>
      <c r="D27" s="1683">
        <v>8263</v>
      </c>
      <c r="E27" s="1683">
        <v>50104</v>
      </c>
      <c r="F27" s="1684"/>
    </row>
    <row r="28" spans="1:7">
      <c r="A28" s="1685"/>
      <c r="B28" s="1688"/>
      <c r="C28" s="1682"/>
      <c r="D28" s="1689"/>
      <c r="E28" s="1689"/>
      <c r="F28" s="1684"/>
    </row>
    <row r="29" spans="1:7">
      <c r="A29" s="855" t="s">
        <v>2360</v>
      </c>
      <c r="B29" s="1681">
        <v>403117</v>
      </c>
      <c r="C29" s="1682">
        <v>14187</v>
      </c>
      <c r="D29" s="1683">
        <v>318</v>
      </c>
      <c r="E29" s="1683">
        <v>13853</v>
      </c>
      <c r="F29" s="1684"/>
    </row>
    <row r="30" spans="1:7">
      <c r="A30" s="1685"/>
      <c r="B30" s="1688"/>
      <c r="C30" s="1689"/>
      <c r="D30" s="1689"/>
      <c r="E30" s="1689"/>
    </row>
    <row r="31" spans="1:7">
      <c r="A31" s="855" t="s">
        <v>2361</v>
      </c>
      <c r="B31" s="1681">
        <v>342899</v>
      </c>
      <c r="C31" s="1682">
        <v>45299</v>
      </c>
      <c r="D31" s="1683">
        <v>13833</v>
      </c>
      <c r="E31" s="1683">
        <v>40352</v>
      </c>
    </row>
    <row r="32" spans="1:7">
      <c r="A32" s="855"/>
      <c r="B32" s="855"/>
      <c r="C32" s="1689"/>
      <c r="D32" s="1690"/>
      <c r="E32" s="1690"/>
    </row>
    <row r="33" spans="1:5">
      <c r="A33" s="855" t="s">
        <v>2362</v>
      </c>
      <c r="B33" s="1681">
        <v>1341450</v>
      </c>
      <c r="C33" s="1691">
        <v>1209</v>
      </c>
      <c r="D33" s="1682">
        <v>163</v>
      </c>
      <c r="E33" s="1690">
        <v>163</v>
      </c>
    </row>
    <row r="34" spans="1:5">
      <c r="A34" s="855"/>
      <c r="B34" s="855"/>
      <c r="C34" s="1690"/>
      <c r="D34" s="1690"/>
      <c r="E34" s="1690"/>
    </row>
    <row r="35" spans="1:5">
      <c r="A35" s="855"/>
      <c r="B35" s="855"/>
      <c r="C35" s="1690"/>
      <c r="D35" s="1690"/>
      <c r="E35" s="1690"/>
    </row>
    <row r="36" spans="1:5">
      <c r="A36" s="855"/>
      <c r="B36" s="855"/>
      <c r="C36" s="1690"/>
      <c r="D36" s="1690"/>
      <c r="E36" s="1690"/>
    </row>
    <row r="37" spans="1:5">
      <c r="A37" s="505"/>
      <c r="B37" s="505"/>
      <c r="C37" s="1692"/>
      <c r="D37" s="1692"/>
      <c r="E37" s="1692"/>
    </row>
    <row r="38" spans="1:5">
      <c r="A38" s="1693"/>
      <c r="B38" s="1694"/>
      <c r="C38" s="1694"/>
      <c r="D38" s="1694"/>
      <c r="E38" s="1695"/>
    </row>
    <row r="39" spans="1:5">
      <c r="A39" s="1519"/>
      <c r="B39" s="488"/>
      <c r="C39" s="488"/>
      <c r="D39" s="488"/>
      <c r="E39" s="1696"/>
    </row>
    <row r="40" spans="1:5">
      <c r="A40" s="1519"/>
      <c r="B40" s="488"/>
      <c r="C40" s="488"/>
      <c r="D40" s="488"/>
      <c r="E40" s="1696"/>
    </row>
    <row r="41" spans="1:5">
      <c r="A41" s="1519"/>
      <c r="B41" s="488"/>
      <c r="C41" s="488"/>
      <c r="D41" s="488"/>
      <c r="E41" s="1696"/>
    </row>
    <row r="42" spans="1:5">
      <c r="A42" s="1519"/>
      <c r="B42" s="488"/>
      <c r="C42" s="488"/>
      <c r="D42" s="488"/>
      <c r="E42" s="1696"/>
    </row>
    <row r="43" spans="1:5">
      <c r="A43" s="1519"/>
      <c r="B43" s="488"/>
      <c r="C43" s="488"/>
      <c r="D43" s="488"/>
      <c r="E43" s="1696"/>
    </row>
    <row r="44" spans="1:5">
      <c r="A44" s="1697"/>
      <c r="B44" s="1698"/>
      <c r="C44" s="1699"/>
      <c r="D44" s="1699"/>
      <c r="E44" s="1700"/>
    </row>
    <row r="45" spans="1:5">
      <c r="A45" s="1701"/>
      <c r="B45" s="1702"/>
      <c r="C45" s="1703"/>
      <c r="D45" s="1703"/>
      <c r="E45" s="436"/>
    </row>
    <row r="46" spans="1:5">
      <c r="A46" s="505"/>
      <c r="B46" s="1704"/>
      <c r="C46" s="488"/>
      <c r="D46" s="488"/>
      <c r="E46" s="851"/>
    </row>
    <row r="47" spans="1:5">
      <c r="A47" s="505"/>
      <c r="B47" s="488"/>
      <c r="C47" s="488"/>
      <c r="D47" s="488"/>
      <c r="E47" s="851"/>
    </row>
    <row r="48" spans="1:5">
      <c r="A48" s="505"/>
      <c r="B48" s="488"/>
      <c r="C48" s="488"/>
      <c r="D48" s="488"/>
      <c r="E48" s="851"/>
    </row>
    <row r="49" spans="1:5">
      <c r="A49" s="505"/>
      <c r="B49" s="488"/>
      <c r="C49" s="488"/>
      <c r="D49" s="488"/>
      <c r="E49" s="851"/>
    </row>
    <row r="50" spans="1:5">
      <c r="A50" s="505"/>
      <c r="B50" s="488"/>
      <c r="C50" s="488"/>
      <c r="D50" s="488"/>
      <c r="E50" s="851"/>
    </row>
    <row r="51" spans="1:5">
      <c r="A51" s="505"/>
      <c r="B51" s="488"/>
      <c r="C51" s="488"/>
      <c r="D51" s="488"/>
      <c r="E51" s="851"/>
    </row>
    <row r="52" spans="1:5" ht="14.25" customHeight="1">
      <c r="A52" s="505"/>
      <c r="B52" s="488"/>
      <c r="C52" s="488"/>
      <c r="D52" s="488"/>
      <c r="E52" s="851"/>
    </row>
    <row r="53" spans="1:5">
      <c r="A53" s="505"/>
      <c r="B53" s="488"/>
      <c r="C53" s="488"/>
      <c r="D53" s="488"/>
      <c r="E53" s="851"/>
    </row>
    <row r="54" spans="1:5">
      <c r="A54" s="505"/>
      <c r="B54" s="488"/>
      <c r="C54" s="488"/>
      <c r="D54" s="488"/>
      <c r="E54" s="851"/>
    </row>
    <row r="55" spans="1:5">
      <c r="A55" s="505"/>
      <c r="B55" s="488"/>
      <c r="C55" s="488"/>
      <c r="D55" s="488"/>
      <c r="E55" s="851"/>
    </row>
    <row r="56" spans="1:5">
      <c r="A56" s="505"/>
      <c r="B56" s="488"/>
      <c r="C56" s="488"/>
      <c r="D56" s="488"/>
      <c r="E56" s="851"/>
    </row>
    <row r="57" spans="1:5">
      <c r="A57" s="505"/>
      <c r="B57" s="488"/>
      <c r="C57" s="488"/>
      <c r="D57" s="488"/>
      <c r="E57" s="851"/>
    </row>
    <row r="58" spans="1:5">
      <c r="A58" s="505"/>
      <c r="B58" s="488"/>
      <c r="C58" s="488"/>
      <c r="D58" s="488"/>
      <c r="E58" s="851"/>
    </row>
    <row r="59" spans="1:5">
      <c r="A59" s="505"/>
      <c r="B59" s="488"/>
      <c r="C59" s="488"/>
      <c r="D59" s="488"/>
      <c r="E59" s="851"/>
    </row>
    <row r="60" spans="1:5">
      <c r="A60" s="505"/>
      <c r="B60" s="488"/>
      <c r="C60" s="488"/>
      <c r="D60" s="488"/>
      <c r="E60" s="851"/>
    </row>
    <row r="61" spans="1:5">
      <c r="A61" s="505"/>
      <c r="B61" s="488"/>
      <c r="C61" s="488"/>
      <c r="D61" s="488"/>
      <c r="E61" s="851"/>
    </row>
    <row r="62" spans="1:5">
      <c r="A62" s="505"/>
      <c r="B62" s="488"/>
      <c r="C62" s="488"/>
      <c r="D62" s="488"/>
      <c r="E62" s="851"/>
    </row>
    <row r="63" spans="1:5">
      <c r="A63" s="505"/>
      <c r="B63" s="488"/>
      <c r="C63" s="488"/>
      <c r="D63" s="488"/>
      <c r="E63" s="851"/>
    </row>
    <row r="64" spans="1:5">
      <c r="A64" s="505"/>
      <c r="B64" s="501"/>
      <c r="C64" s="501"/>
      <c r="D64" s="501"/>
      <c r="E64" s="851"/>
    </row>
    <row r="65" spans="1:5">
      <c r="A65" s="505"/>
      <c r="B65" s="501"/>
      <c r="C65" s="501"/>
      <c r="D65" s="501"/>
      <c r="E65" s="851"/>
    </row>
    <row r="66" spans="1:5">
      <c r="A66" s="505"/>
      <c r="B66" s="501"/>
      <c r="C66" s="501"/>
      <c r="D66" s="501"/>
      <c r="E66" s="851"/>
    </row>
    <row r="67" spans="1:5">
      <c r="A67" s="505"/>
      <c r="B67" s="501"/>
      <c r="C67" s="501"/>
      <c r="D67" s="501"/>
      <c r="E67" s="851"/>
    </row>
    <row r="68" spans="1:5">
      <c r="A68" s="855"/>
      <c r="B68" s="476"/>
      <c r="C68" s="476"/>
      <c r="D68" s="476"/>
      <c r="E68" s="856"/>
    </row>
    <row r="69" spans="1:5">
      <c r="A69" s="502" t="s">
        <v>576</v>
      </c>
    </row>
    <row r="70" spans="1:5"/>
    <row r="71" spans="1:5"/>
    <row r="72" spans="1:5"/>
    <row r="73" spans="1:5"/>
    <row r="74" spans="1:5"/>
    <row r="75" spans="1:5"/>
    <row r="76" spans="1:5"/>
    <row r="77" spans="1:5"/>
    <row r="78" spans="1:5"/>
  </sheetData>
  <printOptions horizontalCentered="1" verticalCentered="1"/>
  <pageMargins left="1" right="1" top="0.5" bottom="0.5" header="0" footer="0"/>
  <pageSetup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D70"/>
  <sheetViews>
    <sheetView view="pageBreakPreview" zoomScale="60" zoomScaleNormal="100" workbookViewId="0"/>
  </sheetViews>
  <sheetFormatPr defaultColWidth="0" defaultRowHeight="11.25"/>
  <cols>
    <col min="1" max="1" width="3.33203125" style="161" customWidth="1"/>
    <col min="2" max="2" width="96.83203125" style="161" customWidth="1"/>
    <col min="3" max="3" width="4.83203125" style="161" customWidth="1"/>
    <col min="4" max="6" width="9.33203125" style="161" customWidth="1"/>
    <col min="7" max="256" width="0" style="161" hidden="1"/>
    <col min="257" max="257" width="3.33203125" style="161" customWidth="1"/>
    <col min="258" max="258" width="96.83203125" style="161" customWidth="1"/>
    <col min="259" max="259" width="4.83203125" style="161" customWidth="1"/>
    <col min="260" max="262" width="9.33203125" style="161" customWidth="1"/>
    <col min="263" max="512" width="0" style="161" hidden="1"/>
    <col min="513" max="513" width="3.33203125" style="161" customWidth="1"/>
    <col min="514" max="514" width="96.83203125" style="161" customWidth="1"/>
    <col min="515" max="515" width="4.83203125" style="161" customWidth="1"/>
    <col min="516" max="518" width="9.33203125" style="161" customWidth="1"/>
    <col min="519" max="768" width="0" style="161" hidden="1"/>
    <col min="769" max="769" width="3.33203125" style="161" customWidth="1"/>
    <col min="770" max="770" width="96.83203125" style="161" customWidth="1"/>
    <col min="771" max="771" width="4.83203125" style="161" customWidth="1"/>
    <col min="772" max="774" width="9.33203125" style="161" customWidth="1"/>
    <col min="775" max="1024" width="0" style="161" hidden="1"/>
    <col min="1025" max="1025" width="3.33203125" style="161" customWidth="1"/>
    <col min="1026" max="1026" width="96.83203125" style="161" customWidth="1"/>
    <col min="1027" max="1027" width="4.83203125" style="161" customWidth="1"/>
    <col min="1028" max="1030" width="9.33203125" style="161" customWidth="1"/>
    <col min="1031" max="1280" width="0" style="161" hidden="1"/>
    <col min="1281" max="1281" width="3.33203125" style="161" customWidth="1"/>
    <col min="1282" max="1282" width="96.83203125" style="161" customWidth="1"/>
    <col min="1283" max="1283" width="4.83203125" style="161" customWidth="1"/>
    <col min="1284" max="1286" width="9.33203125" style="161" customWidth="1"/>
    <col min="1287" max="1536" width="0" style="161" hidden="1"/>
    <col min="1537" max="1537" width="3.33203125" style="161" customWidth="1"/>
    <col min="1538" max="1538" width="96.83203125" style="161" customWidth="1"/>
    <col min="1539" max="1539" width="4.83203125" style="161" customWidth="1"/>
    <col min="1540" max="1542" width="9.33203125" style="161" customWidth="1"/>
    <col min="1543" max="1792" width="0" style="161" hidden="1"/>
    <col min="1793" max="1793" width="3.33203125" style="161" customWidth="1"/>
    <col min="1794" max="1794" width="96.83203125" style="161" customWidth="1"/>
    <col min="1795" max="1795" width="4.83203125" style="161" customWidth="1"/>
    <col min="1796" max="1798" width="9.33203125" style="161" customWidth="1"/>
    <col min="1799" max="2048" width="0" style="161" hidden="1"/>
    <col min="2049" max="2049" width="3.33203125" style="161" customWidth="1"/>
    <col min="2050" max="2050" width="96.83203125" style="161" customWidth="1"/>
    <col min="2051" max="2051" width="4.83203125" style="161" customWidth="1"/>
    <col min="2052" max="2054" width="9.33203125" style="161" customWidth="1"/>
    <col min="2055" max="2304" width="0" style="161" hidden="1"/>
    <col min="2305" max="2305" width="3.33203125" style="161" customWidth="1"/>
    <col min="2306" max="2306" width="96.83203125" style="161" customWidth="1"/>
    <col min="2307" max="2307" width="4.83203125" style="161" customWidth="1"/>
    <col min="2308" max="2310" width="9.33203125" style="161" customWidth="1"/>
    <col min="2311" max="2560" width="0" style="161" hidden="1"/>
    <col min="2561" max="2561" width="3.33203125" style="161" customWidth="1"/>
    <col min="2562" max="2562" width="96.83203125" style="161" customWidth="1"/>
    <col min="2563" max="2563" width="4.83203125" style="161" customWidth="1"/>
    <col min="2564" max="2566" width="9.33203125" style="161" customWidth="1"/>
    <col min="2567" max="2816" width="0" style="161" hidden="1"/>
    <col min="2817" max="2817" width="3.33203125" style="161" customWidth="1"/>
    <col min="2818" max="2818" width="96.83203125" style="161" customWidth="1"/>
    <col min="2819" max="2819" width="4.83203125" style="161" customWidth="1"/>
    <col min="2820" max="2822" width="9.33203125" style="161" customWidth="1"/>
    <col min="2823" max="3072" width="0" style="161" hidden="1"/>
    <col min="3073" max="3073" width="3.33203125" style="161" customWidth="1"/>
    <col min="3074" max="3074" width="96.83203125" style="161" customWidth="1"/>
    <col min="3075" max="3075" width="4.83203125" style="161" customWidth="1"/>
    <col min="3076" max="3078" width="9.33203125" style="161" customWidth="1"/>
    <col min="3079" max="3328" width="0" style="161" hidden="1"/>
    <col min="3329" max="3329" width="3.33203125" style="161" customWidth="1"/>
    <col min="3330" max="3330" width="96.83203125" style="161" customWidth="1"/>
    <col min="3331" max="3331" width="4.83203125" style="161" customWidth="1"/>
    <col min="3332" max="3334" width="9.33203125" style="161" customWidth="1"/>
    <col min="3335" max="3584" width="0" style="161" hidden="1"/>
    <col min="3585" max="3585" width="3.33203125" style="161" customWidth="1"/>
    <col min="3586" max="3586" width="96.83203125" style="161" customWidth="1"/>
    <col min="3587" max="3587" width="4.83203125" style="161" customWidth="1"/>
    <col min="3588" max="3590" width="9.33203125" style="161" customWidth="1"/>
    <col min="3591" max="3840" width="0" style="161" hidden="1"/>
    <col min="3841" max="3841" width="3.33203125" style="161" customWidth="1"/>
    <col min="3842" max="3842" width="96.83203125" style="161" customWidth="1"/>
    <col min="3843" max="3843" width="4.83203125" style="161" customWidth="1"/>
    <col min="3844" max="3846" width="9.33203125" style="161" customWidth="1"/>
    <col min="3847" max="4096" width="0" style="161" hidden="1"/>
    <col min="4097" max="4097" width="3.33203125" style="161" customWidth="1"/>
    <col min="4098" max="4098" width="96.83203125" style="161" customWidth="1"/>
    <col min="4099" max="4099" width="4.83203125" style="161" customWidth="1"/>
    <col min="4100" max="4102" width="9.33203125" style="161" customWidth="1"/>
    <col min="4103" max="4352" width="0" style="161" hidden="1"/>
    <col min="4353" max="4353" width="3.33203125" style="161" customWidth="1"/>
    <col min="4354" max="4354" width="96.83203125" style="161" customWidth="1"/>
    <col min="4355" max="4355" width="4.83203125" style="161" customWidth="1"/>
    <col min="4356" max="4358" width="9.33203125" style="161" customWidth="1"/>
    <col min="4359" max="4608" width="0" style="161" hidden="1"/>
    <col min="4609" max="4609" width="3.33203125" style="161" customWidth="1"/>
    <col min="4610" max="4610" width="96.83203125" style="161" customWidth="1"/>
    <col min="4611" max="4611" width="4.83203125" style="161" customWidth="1"/>
    <col min="4612" max="4614" width="9.33203125" style="161" customWidth="1"/>
    <col min="4615" max="4864" width="0" style="161" hidden="1"/>
    <col min="4865" max="4865" width="3.33203125" style="161" customWidth="1"/>
    <col min="4866" max="4866" width="96.83203125" style="161" customWidth="1"/>
    <col min="4867" max="4867" width="4.83203125" style="161" customWidth="1"/>
    <col min="4868" max="4870" width="9.33203125" style="161" customWidth="1"/>
    <col min="4871" max="5120" width="0" style="161" hidden="1"/>
    <col min="5121" max="5121" width="3.33203125" style="161" customWidth="1"/>
    <col min="5122" max="5122" width="96.83203125" style="161" customWidth="1"/>
    <col min="5123" max="5123" width="4.83203125" style="161" customWidth="1"/>
    <col min="5124" max="5126" width="9.33203125" style="161" customWidth="1"/>
    <col min="5127" max="5376" width="0" style="161" hidden="1"/>
    <col min="5377" max="5377" width="3.33203125" style="161" customWidth="1"/>
    <col min="5378" max="5378" width="96.83203125" style="161" customWidth="1"/>
    <col min="5379" max="5379" width="4.83203125" style="161" customWidth="1"/>
    <col min="5380" max="5382" width="9.33203125" style="161" customWidth="1"/>
    <col min="5383" max="5632" width="0" style="161" hidden="1"/>
    <col min="5633" max="5633" width="3.33203125" style="161" customWidth="1"/>
    <col min="5634" max="5634" width="96.83203125" style="161" customWidth="1"/>
    <col min="5635" max="5635" width="4.83203125" style="161" customWidth="1"/>
    <col min="5636" max="5638" width="9.33203125" style="161" customWidth="1"/>
    <col min="5639" max="5888" width="0" style="161" hidden="1"/>
    <col min="5889" max="5889" width="3.33203125" style="161" customWidth="1"/>
    <col min="5890" max="5890" width="96.83203125" style="161" customWidth="1"/>
    <col min="5891" max="5891" width="4.83203125" style="161" customWidth="1"/>
    <col min="5892" max="5894" width="9.33203125" style="161" customWidth="1"/>
    <col min="5895" max="6144" width="0" style="161" hidden="1"/>
    <col min="6145" max="6145" width="3.33203125" style="161" customWidth="1"/>
    <col min="6146" max="6146" width="96.83203125" style="161" customWidth="1"/>
    <col min="6147" max="6147" width="4.83203125" style="161" customWidth="1"/>
    <col min="6148" max="6150" width="9.33203125" style="161" customWidth="1"/>
    <col min="6151" max="6400" width="0" style="161" hidden="1"/>
    <col min="6401" max="6401" width="3.33203125" style="161" customWidth="1"/>
    <col min="6402" max="6402" width="96.83203125" style="161" customWidth="1"/>
    <col min="6403" max="6403" width="4.83203125" style="161" customWidth="1"/>
    <col min="6404" max="6406" width="9.33203125" style="161" customWidth="1"/>
    <col min="6407" max="6656" width="0" style="161" hidden="1"/>
    <col min="6657" max="6657" width="3.33203125" style="161" customWidth="1"/>
    <col min="6658" max="6658" width="96.83203125" style="161" customWidth="1"/>
    <col min="6659" max="6659" width="4.83203125" style="161" customWidth="1"/>
    <col min="6660" max="6662" width="9.33203125" style="161" customWidth="1"/>
    <col min="6663" max="6912" width="0" style="161" hidden="1"/>
    <col min="6913" max="6913" width="3.33203125" style="161" customWidth="1"/>
    <col min="6914" max="6914" width="96.83203125" style="161" customWidth="1"/>
    <col min="6915" max="6915" width="4.83203125" style="161" customWidth="1"/>
    <col min="6916" max="6918" width="9.33203125" style="161" customWidth="1"/>
    <col min="6919" max="7168" width="0" style="161" hidden="1"/>
    <col min="7169" max="7169" width="3.33203125" style="161" customWidth="1"/>
    <col min="7170" max="7170" width="96.83203125" style="161" customWidth="1"/>
    <col min="7171" max="7171" width="4.83203125" style="161" customWidth="1"/>
    <col min="7172" max="7174" width="9.33203125" style="161" customWidth="1"/>
    <col min="7175" max="7424" width="0" style="161" hidden="1"/>
    <col min="7425" max="7425" width="3.33203125" style="161" customWidth="1"/>
    <col min="7426" max="7426" width="96.83203125" style="161" customWidth="1"/>
    <col min="7427" max="7427" width="4.83203125" style="161" customWidth="1"/>
    <col min="7428" max="7430" width="9.33203125" style="161" customWidth="1"/>
    <col min="7431" max="7680" width="0" style="161" hidden="1"/>
    <col min="7681" max="7681" width="3.33203125" style="161" customWidth="1"/>
    <col min="7682" max="7682" width="96.83203125" style="161" customWidth="1"/>
    <col min="7683" max="7683" width="4.83203125" style="161" customWidth="1"/>
    <col min="7684" max="7686" width="9.33203125" style="161" customWidth="1"/>
    <col min="7687" max="7936" width="0" style="161" hidden="1"/>
    <col min="7937" max="7937" width="3.33203125" style="161" customWidth="1"/>
    <col min="7938" max="7938" width="96.83203125" style="161" customWidth="1"/>
    <col min="7939" max="7939" width="4.83203125" style="161" customWidth="1"/>
    <col min="7940" max="7942" width="9.33203125" style="161" customWidth="1"/>
    <col min="7943" max="8192" width="0" style="161" hidden="1"/>
    <col min="8193" max="8193" width="3.33203125" style="161" customWidth="1"/>
    <col min="8194" max="8194" width="96.83203125" style="161" customWidth="1"/>
    <col min="8195" max="8195" width="4.83203125" style="161" customWidth="1"/>
    <col min="8196" max="8198" width="9.33203125" style="161" customWidth="1"/>
    <col min="8199" max="8448" width="0" style="161" hidden="1"/>
    <col min="8449" max="8449" width="3.33203125" style="161" customWidth="1"/>
    <col min="8450" max="8450" width="96.83203125" style="161" customWidth="1"/>
    <col min="8451" max="8451" width="4.83203125" style="161" customWidth="1"/>
    <col min="8452" max="8454" width="9.33203125" style="161" customWidth="1"/>
    <col min="8455" max="8704" width="0" style="161" hidden="1"/>
    <col min="8705" max="8705" width="3.33203125" style="161" customWidth="1"/>
    <col min="8706" max="8706" width="96.83203125" style="161" customWidth="1"/>
    <col min="8707" max="8707" width="4.83203125" style="161" customWidth="1"/>
    <col min="8708" max="8710" width="9.33203125" style="161" customWidth="1"/>
    <col min="8711" max="8960" width="0" style="161" hidden="1"/>
    <col min="8961" max="8961" width="3.33203125" style="161" customWidth="1"/>
    <col min="8962" max="8962" width="96.83203125" style="161" customWidth="1"/>
    <col min="8963" max="8963" width="4.83203125" style="161" customWidth="1"/>
    <col min="8964" max="8966" width="9.33203125" style="161" customWidth="1"/>
    <col min="8967" max="9216" width="0" style="161" hidden="1"/>
    <col min="9217" max="9217" width="3.33203125" style="161" customWidth="1"/>
    <col min="9218" max="9218" width="96.83203125" style="161" customWidth="1"/>
    <col min="9219" max="9219" width="4.83203125" style="161" customWidth="1"/>
    <col min="9220" max="9222" width="9.33203125" style="161" customWidth="1"/>
    <col min="9223" max="9472" width="0" style="161" hidden="1"/>
    <col min="9473" max="9473" width="3.33203125" style="161" customWidth="1"/>
    <col min="9474" max="9474" width="96.83203125" style="161" customWidth="1"/>
    <col min="9475" max="9475" width="4.83203125" style="161" customWidth="1"/>
    <col min="9476" max="9478" width="9.33203125" style="161" customWidth="1"/>
    <col min="9479" max="9728" width="0" style="161" hidden="1"/>
    <col min="9729" max="9729" width="3.33203125" style="161" customWidth="1"/>
    <col min="9730" max="9730" width="96.83203125" style="161" customWidth="1"/>
    <col min="9731" max="9731" width="4.83203125" style="161" customWidth="1"/>
    <col min="9732" max="9734" width="9.33203125" style="161" customWidth="1"/>
    <col min="9735" max="9984" width="0" style="161" hidden="1"/>
    <col min="9985" max="9985" width="3.33203125" style="161" customWidth="1"/>
    <col min="9986" max="9986" width="96.83203125" style="161" customWidth="1"/>
    <col min="9987" max="9987" width="4.83203125" style="161" customWidth="1"/>
    <col min="9988" max="9990" width="9.33203125" style="161" customWidth="1"/>
    <col min="9991" max="10240" width="0" style="161" hidden="1"/>
    <col min="10241" max="10241" width="3.33203125" style="161" customWidth="1"/>
    <col min="10242" max="10242" width="96.83203125" style="161" customWidth="1"/>
    <col min="10243" max="10243" width="4.83203125" style="161" customWidth="1"/>
    <col min="10244" max="10246" width="9.33203125" style="161" customWidth="1"/>
    <col min="10247" max="10496" width="0" style="161" hidden="1"/>
    <col min="10497" max="10497" width="3.33203125" style="161" customWidth="1"/>
    <col min="10498" max="10498" width="96.83203125" style="161" customWidth="1"/>
    <col min="10499" max="10499" width="4.83203125" style="161" customWidth="1"/>
    <col min="10500" max="10502" width="9.33203125" style="161" customWidth="1"/>
    <col min="10503" max="10752" width="0" style="161" hidden="1"/>
    <col min="10753" max="10753" width="3.33203125" style="161" customWidth="1"/>
    <col min="10754" max="10754" width="96.83203125" style="161" customWidth="1"/>
    <col min="10755" max="10755" width="4.83203125" style="161" customWidth="1"/>
    <col min="10756" max="10758" width="9.33203125" style="161" customWidth="1"/>
    <col min="10759" max="11008" width="0" style="161" hidden="1"/>
    <col min="11009" max="11009" width="3.33203125" style="161" customWidth="1"/>
    <col min="11010" max="11010" width="96.83203125" style="161" customWidth="1"/>
    <col min="11011" max="11011" width="4.83203125" style="161" customWidth="1"/>
    <col min="11012" max="11014" width="9.33203125" style="161" customWidth="1"/>
    <col min="11015" max="11264" width="0" style="161" hidden="1"/>
    <col min="11265" max="11265" width="3.33203125" style="161" customWidth="1"/>
    <col min="11266" max="11266" width="96.83203125" style="161" customWidth="1"/>
    <col min="11267" max="11267" width="4.83203125" style="161" customWidth="1"/>
    <col min="11268" max="11270" width="9.33203125" style="161" customWidth="1"/>
    <col min="11271" max="11520" width="0" style="161" hidden="1"/>
    <col min="11521" max="11521" width="3.33203125" style="161" customWidth="1"/>
    <col min="11522" max="11522" width="96.83203125" style="161" customWidth="1"/>
    <col min="11523" max="11523" width="4.83203125" style="161" customWidth="1"/>
    <col min="11524" max="11526" width="9.33203125" style="161" customWidth="1"/>
    <col min="11527" max="11776" width="0" style="161" hidden="1"/>
    <col min="11777" max="11777" width="3.33203125" style="161" customWidth="1"/>
    <col min="11778" max="11778" width="96.83203125" style="161" customWidth="1"/>
    <col min="11779" max="11779" width="4.83203125" style="161" customWidth="1"/>
    <col min="11780" max="11782" width="9.33203125" style="161" customWidth="1"/>
    <col min="11783" max="12032" width="0" style="161" hidden="1"/>
    <col min="12033" max="12033" width="3.33203125" style="161" customWidth="1"/>
    <col min="12034" max="12034" width="96.83203125" style="161" customWidth="1"/>
    <col min="12035" max="12035" width="4.83203125" style="161" customWidth="1"/>
    <col min="12036" max="12038" width="9.33203125" style="161" customWidth="1"/>
    <col min="12039" max="12288" width="0" style="161" hidden="1"/>
    <col min="12289" max="12289" width="3.33203125" style="161" customWidth="1"/>
    <col min="12290" max="12290" width="96.83203125" style="161" customWidth="1"/>
    <col min="12291" max="12291" width="4.83203125" style="161" customWidth="1"/>
    <col min="12292" max="12294" width="9.33203125" style="161" customWidth="1"/>
    <col min="12295" max="12544" width="0" style="161" hidden="1"/>
    <col min="12545" max="12545" width="3.33203125" style="161" customWidth="1"/>
    <col min="12546" max="12546" width="96.83203125" style="161" customWidth="1"/>
    <col min="12547" max="12547" width="4.83203125" style="161" customWidth="1"/>
    <col min="12548" max="12550" width="9.33203125" style="161" customWidth="1"/>
    <col min="12551" max="12800" width="0" style="161" hidden="1"/>
    <col min="12801" max="12801" width="3.33203125" style="161" customWidth="1"/>
    <col min="12802" max="12802" width="96.83203125" style="161" customWidth="1"/>
    <col min="12803" max="12803" width="4.83203125" style="161" customWidth="1"/>
    <col min="12804" max="12806" width="9.33203125" style="161" customWidth="1"/>
    <col min="12807" max="13056" width="0" style="161" hidden="1"/>
    <col min="13057" max="13057" width="3.33203125" style="161" customWidth="1"/>
    <col min="13058" max="13058" width="96.83203125" style="161" customWidth="1"/>
    <col min="13059" max="13059" width="4.83203125" style="161" customWidth="1"/>
    <col min="13060" max="13062" width="9.33203125" style="161" customWidth="1"/>
    <col min="13063" max="13312" width="0" style="161" hidden="1"/>
    <col min="13313" max="13313" width="3.33203125" style="161" customWidth="1"/>
    <col min="13314" max="13314" width="96.83203125" style="161" customWidth="1"/>
    <col min="13315" max="13315" width="4.83203125" style="161" customWidth="1"/>
    <col min="13316" max="13318" width="9.33203125" style="161" customWidth="1"/>
    <col min="13319" max="13568" width="0" style="161" hidden="1"/>
    <col min="13569" max="13569" width="3.33203125" style="161" customWidth="1"/>
    <col min="13570" max="13570" width="96.83203125" style="161" customWidth="1"/>
    <col min="13571" max="13571" width="4.83203125" style="161" customWidth="1"/>
    <col min="13572" max="13574" width="9.33203125" style="161" customWidth="1"/>
    <col min="13575" max="13824" width="0" style="161" hidden="1"/>
    <col min="13825" max="13825" width="3.33203125" style="161" customWidth="1"/>
    <col min="13826" max="13826" width="96.83203125" style="161" customWidth="1"/>
    <col min="13827" max="13827" width="4.83203125" style="161" customWidth="1"/>
    <col min="13828" max="13830" width="9.33203125" style="161" customWidth="1"/>
    <col min="13831" max="14080" width="0" style="161" hidden="1"/>
    <col min="14081" max="14081" width="3.33203125" style="161" customWidth="1"/>
    <col min="14082" max="14082" width="96.83203125" style="161" customWidth="1"/>
    <col min="14083" max="14083" width="4.83203125" style="161" customWidth="1"/>
    <col min="14084" max="14086" width="9.33203125" style="161" customWidth="1"/>
    <col min="14087" max="14336" width="0" style="161" hidden="1"/>
    <col min="14337" max="14337" width="3.33203125" style="161" customWidth="1"/>
    <col min="14338" max="14338" width="96.83203125" style="161" customWidth="1"/>
    <col min="14339" max="14339" width="4.83203125" style="161" customWidth="1"/>
    <col min="14340" max="14342" width="9.33203125" style="161" customWidth="1"/>
    <col min="14343" max="14592" width="0" style="161" hidden="1"/>
    <col min="14593" max="14593" width="3.33203125" style="161" customWidth="1"/>
    <col min="14594" max="14594" width="96.83203125" style="161" customWidth="1"/>
    <col min="14595" max="14595" width="4.83203125" style="161" customWidth="1"/>
    <col min="14596" max="14598" width="9.33203125" style="161" customWidth="1"/>
    <col min="14599" max="14848" width="0" style="161" hidden="1"/>
    <col min="14849" max="14849" width="3.33203125" style="161" customWidth="1"/>
    <col min="14850" max="14850" width="96.83203125" style="161" customWidth="1"/>
    <col min="14851" max="14851" width="4.83203125" style="161" customWidth="1"/>
    <col min="14852" max="14854" width="9.33203125" style="161" customWidth="1"/>
    <col min="14855" max="15104" width="0" style="161" hidden="1"/>
    <col min="15105" max="15105" width="3.33203125" style="161" customWidth="1"/>
    <col min="15106" max="15106" width="96.83203125" style="161" customWidth="1"/>
    <col min="15107" max="15107" width="4.83203125" style="161" customWidth="1"/>
    <col min="15108" max="15110" width="9.33203125" style="161" customWidth="1"/>
    <col min="15111" max="15360" width="0" style="161" hidden="1"/>
    <col min="15361" max="15361" width="3.33203125" style="161" customWidth="1"/>
    <col min="15362" max="15362" width="96.83203125" style="161" customWidth="1"/>
    <col min="15363" max="15363" width="4.83203125" style="161" customWidth="1"/>
    <col min="15364" max="15366" width="9.33203125" style="161" customWidth="1"/>
    <col min="15367" max="15616" width="0" style="161" hidden="1"/>
    <col min="15617" max="15617" width="3.33203125" style="161" customWidth="1"/>
    <col min="15618" max="15618" width="96.83203125" style="161" customWidth="1"/>
    <col min="15619" max="15619" width="4.83203125" style="161" customWidth="1"/>
    <col min="15620" max="15622" width="9.33203125" style="161" customWidth="1"/>
    <col min="15623" max="15872" width="0" style="161" hidden="1"/>
    <col min="15873" max="15873" width="3.33203125" style="161" customWidth="1"/>
    <col min="15874" max="15874" width="96.83203125" style="161" customWidth="1"/>
    <col min="15875" max="15875" width="4.83203125" style="161" customWidth="1"/>
    <col min="15876" max="15878" width="9.33203125" style="161" customWidth="1"/>
    <col min="15879" max="16128" width="0" style="161" hidden="1"/>
    <col min="16129" max="16129" width="3.33203125" style="161" customWidth="1"/>
    <col min="16130" max="16130" width="96.83203125" style="161" customWidth="1"/>
    <col min="16131" max="16131" width="4.83203125" style="161" customWidth="1"/>
    <col min="16132" max="16134" width="9.33203125" style="161" customWidth="1"/>
    <col min="16135" max="16384" width="0" style="161" hidden="1"/>
  </cols>
  <sheetData>
    <row r="1" spans="1:4">
      <c r="A1" s="467">
        <v>62</v>
      </c>
      <c r="B1" s="503"/>
      <c r="C1" s="977" t="s">
        <v>559</v>
      </c>
      <c r="D1" s="746"/>
    </row>
    <row r="2" spans="1:4">
      <c r="A2" s="470" t="s">
        <v>680</v>
      </c>
      <c r="B2" s="854"/>
      <c r="C2" s="743"/>
      <c r="D2" s="746"/>
    </row>
    <row r="3" spans="1:4">
      <c r="A3" s="510"/>
      <c r="B3" s="746"/>
      <c r="C3" s="747"/>
      <c r="D3" s="746"/>
    </row>
    <row r="4" spans="1:4">
      <c r="A4" s="510"/>
      <c r="B4" s="746"/>
      <c r="C4" s="747"/>
      <c r="D4" s="746"/>
    </row>
    <row r="5" spans="1:4">
      <c r="A5" s="510"/>
      <c r="B5" s="746"/>
      <c r="C5" s="747"/>
      <c r="D5" s="746"/>
    </row>
    <row r="6" spans="1:4">
      <c r="A6" s="510"/>
      <c r="B6" s="746"/>
      <c r="C6" s="747"/>
      <c r="D6" s="746"/>
    </row>
    <row r="7" spans="1:4">
      <c r="A7" s="510"/>
      <c r="B7" s="746"/>
      <c r="C7" s="747"/>
      <c r="D7" s="746"/>
    </row>
    <row r="8" spans="1:4">
      <c r="A8" s="510"/>
      <c r="B8" s="746"/>
      <c r="C8" s="747"/>
      <c r="D8" s="746"/>
    </row>
    <row r="9" spans="1:4">
      <c r="A9" s="510"/>
      <c r="B9" s="746"/>
      <c r="C9" s="747"/>
      <c r="D9" s="746"/>
    </row>
    <row r="10" spans="1:4">
      <c r="A10" s="510"/>
      <c r="B10" s="746"/>
      <c r="C10" s="747"/>
      <c r="D10" s="746"/>
    </row>
    <row r="11" spans="1:4">
      <c r="A11" s="4125" t="s">
        <v>383</v>
      </c>
      <c r="B11" s="4126"/>
      <c r="C11" s="4127"/>
      <c r="D11" s="746"/>
    </row>
    <row r="12" spans="1:4">
      <c r="A12" s="510"/>
      <c r="B12" s="746"/>
      <c r="C12" s="747"/>
      <c r="D12" s="746"/>
    </row>
    <row r="13" spans="1:4">
      <c r="A13" s="510"/>
      <c r="B13" s="746"/>
      <c r="C13" s="747"/>
      <c r="D13" s="746"/>
    </row>
    <row r="14" spans="1:4">
      <c r="A14" s="510"/>
      <c r="B14" s="746"/>
      <c r="C14" s="747"/>
      <c r="D14" s="746"/>
    </row>
    <row r="15" spans="1:4">
      <c r="A15" s="510"/>
      <c r="B15" s="746"/>
      <c r="C15" s="747"/>
      <c r="D15" s="746"/>
    </row>
    <row r="16" spans="1:4">
      <c r="A16" s="510"/>
      <c r="B16" s="746"/>
      <c r="C16" s="747"/>
      <c r="D16" s="746"/>
    </row>
    <row r="17" spans="1:4">
      <c r="A17" s="510"/>
      <c r="B17" s="746"/>
      <c r="C17" s="747"/>
      <c r="D17" s="746"/>
    </row>
    <row r="18" spans="1:4">
      <c r="A18" s="510"/>
      <c r="B18" s="746"/>
      <c r="C18" s="747"/>
      <c r="D18" s="746"/>
    </row>
    <row r="19" spans="1:4">
      <c r="A19" s="510"/>
      <c r="B19" s="746"/>
      <c r="C19" s="747"/>
      <c r="D19" s="746"/>
    </row>
    <row r="20" spans="1:4">
      <c r="A20" s="510"/>
      <c r="B20" s="746"/>
      <c r="C20" s="747"/>
      <c r="D20" s="746"/>
    </row>
    <row r="21" spans="1:4" ht="11.25" customHeight="1">
      <c r="A21" s="510"/>
      <c r="B21" s="746"/>
      <c r="C21" s="747"/>
      <c r="D21" s="746"/>
    </row>
    <row r="22" spans="1:4" ht="11.25" customHeight="1">
      <c r="A22" s="510"/>
      <c r="B22" s="746"/>
      <c r="C22" s="747"/>
      <c r="D22" s="746"/>
    </row>
    <row r="23" spans="1:4" ht="11.25" customHeight="1">
      <c r="A23" s="510"/>
      <c r="B23" s="746"/>
      <c r="C23" s="747"/>
      <c r="D23" s="746"/>
    </row>
    <row r="24" spans="1:4" ht="11.25" customHeight="1">
      <c r="A24" s="510"/>
      <c r="B24" s="746"/>
      <c r="C24" s="747"/>
      <c r="D24" s="746"/>
    </row>
    <row r="25" spans="1:4" ht="10.5" customHeight="1">
      <c r="A25" s="510"/>
      <c r="B25" s="746"/>
      <c r="C25" s="747"/>
      <c r="D25" s="746"/>
    </row>
    <row r="26" spans="1:4" ht="11.25" customHeight="1">
      <c r="A26" s="510"/>
      <c r="B26" s="746"/>
      <c r="C26" s="747"/>
      <c r="D26" s="746"/>
    </row>
    <row r="27" spans="1:4" ht="11.25" customHeight="1">
      <c r="A27" s="510"/>
      <c r="B27" s="746"/>
      <c r="C27" s="747"/>
      <c r="D27" s="746"/>
    </row>
    <row r="28" spans="1:4" ht="11.25" customHeight="1">
      <c r="A28" s="510"/>
      <c r="B28" s="746"/>
      <c r="C28" s="747"/>
      <c r="D28" s="746"/>
    </row>
    <row r="29" spans="1:4" ht="11.25" customHeight="1">
      <c r="A29" s="510"/>
      <c r="B29" s="746"/>
      <c r="C29" s="747"/>
      <c r="D29" s="746"/>
    </row>
    <row r="30" spans="1:4">
      <c r="A30" s="510"/>
      <c r="B30" s="746"/>
      <c r="C30" s="747"/>
      <c r="D30" s="746"/>
    </row>
    <row r="31" spans="1:4">
      <c r="A31" s="510"/>
      <c r="B31" s="746"/>
      <c r="C31" s="747"/>
      <c r="D31" s="746"/>
    </row>
    <row r="32" spans="1:4">
      <c r="A32" s="510"/>
      <c r="B32" s="746"/>
      <c r="C32" s="747"/>
      <c r="D32" s="746"/>
    </row>
    <row r="33" spans="1:4">
      <c r="A33" s="510"/>
      <c r="B33" s="746"/>
      <c r="C33" s="747"/>
      <c r="D33" s="746"/>
    </row>
    <row r="34" spans="1:4">
      <c r="A34" s="510"/>
      <c r="B34" s="746"/>
      <c r="C34" s="747"/>
      <c r="D34" s="746"/>
    </row>
    <row r="35" spans="1:4">
      <c r="A35" s="510"/>
      <c r="B35" s="746"/>
      <c r="C35" s="747"/>
      <c r="D35" s="746"/>
    </row>
    <row r="36" spans="1:4">
      <c r="A36" s="510"/>
      <c r="B36" s="746"/>
      <c r="C36" s="747"/>
      <c r="D36" s="746"/>
    </row>
    <row r="37" spans="1:4">
      <c r="A37" s="510"/>
      <c r="B37" s="746"/>
      <c r="C37" s="747"/>
      <c r="D37" s="746"/>
    </row>
    <row r="38" spans="1:4">
      <c r="A38" s="510"/>
      <c r="B38" s="746"/>
      <c r="C38" s="747"/>
      <c r="D38" s="746"/>
    </row>
    <row r="39" spans="1:4">
      <c r="A39" s="510"/>
      <c r="B39" s="746"/>
      <c r="C39" s="747"/>
      <c r="D39" s="746"/>
    </row>
    <row r="40" spans="1:4">
      <c r="A40" s="510"/>
      <c r="B40" s="746"/>
      <c r="C40" s="747"/>
      <c r="D40" s="746"/>
    </row>
    <row r="41" spans="1:4">
      <c r="A41" s="510"/>
      <c r="B41" s="746"/>
      <c r="C41" s="747"/>
      <c r="D41" s="746"/>
    </row>
    <row r="42" spans="1:4">
      <c r="A42" s="510"/>
      <c r="B42" s="746"/>
      <c r="C42" s="747"/>
      <c r="D42" s="746"/>
    </row>
    <row r="43" spans="1:4">
      <c r="A43" s="510"/>
      <c r="B43" s="746"/>
      <c r="C43" s="747"/>
      <c r="D43" s="746"/>
    </row>
    <row r="44" spans="1:4">
      <c r="A44" s="510"/>
      <c r="B44" s="746"/>
      <c r="C44" s="747"/>
      <c r="D44" s="746"/>
    </row>
    <row r="45" spans="1:4">
      <c r="A45" s="510"/>
      <c r="B45" s="746"/>
      <c r="C45" s="747"/>
      <c r="D45" s="746"/>
    </row>
    <row r="46" spans="1:4">
      <c r="A46" s="510"/>
      <c r="B46" s="746"/>
      <c r="C46" s="747"/>
      <c r="D46" s="746"/>
    </row>
    <row r="47" spans="1:4">
      <c r="A47" s="510"/>
      <c r="B47" s="746"/>
      <c r="C47" s="747"/>
      <c r="D47" s="746"/>
    </row>
    <row r="48" spans="1:4">
      <c r="A48" s="510"/>
      <c r="B48" s="746"/>
      <c r="C48" s="747"/>
      <c r="D48" s="746"/>
    </row>
    <row r="49" spans="1:4">
      <c r="A49" s="510"/>
      <c r="B49" s="746"/>
      <c r="C49" s="747"/>
      <c r="D49" s="746"/>
    </row>
    <row r="50" spans="1:4">
      <c r="A50" s="510"/>
      <c r="B50" s="746"/>
      <c r="C50" s="747"/>
      <c r="D50" s="746"/>
    </row>
    <row r="51" spans="1:4">
      <c r="A51" s="510"/>
      <c r="B51" s="746"/>
      <c r="C51" s="747"/>
      <c r="D51" s="746"/>
    </row>
    <row r="52" spans="1:4">
      <c r="A52" s="510"/>
      <c r="B52" s="746"/>
      <c r="C52" s="747"/>
      <c r="D52" s="746"/>
    </row>
    <row r="53" spans="1:4">
      <c r="A53" s="510"/>
      <c r="B53" s="746"/>
      <c r="C53" s="747"/>
      <c r="D53" s="746"/>
    </row>
    <row r="54" spans="1:4">
      <c r="A54" s="510"/>
      <c r="B54" s="746"/>
      <c r="C54" s="747"/>
      <c r="D54" s="746"/>
    </row>
    <row r="55" spans="1:4">
      <c r="A55" s="510"/>
      <c r="B55" s="746"/>
      <c r="C55" s="747"/>
      <c r="D55" s="746"/>
    </row>
    <row r="56" spans="1:4">
      <c r="A56" s="510"/>
      <c r="B56" s="746"/>
      <c r="C56" s="747"/>
      <c r="D56" s="746"/>
    </row>
    <row r="57" spans="1:4">
      <c r="A57" s="510"/>
      <c r="B57" s="746"/>
      <c r="C57" s="747"/>
      <c r="D57" s="746"/>
    </row>
    <row r="58" spans="1:4">
      <c r="A58" s="510"/>
      <c r="B58" s="746"/>
      <c r="C58" s="747"/>
      <c r="D58" s="746"/>
    </row>
    <row r="59" spans="1:4">
      <c r="A59" s="510"/>
      <c r="B59" s="746"/>
      <c r="C59" s="747"/>
      <c r="D59" s="746"/>
    </row>
    <row r="60" spans="1:4">
      <c r="A60" s="510"/>
      <c r="B60" s="746"/>
      <c r="C60" s="747"/>
      <c r="D60" s="746"/>
    </row>
    <row r="61" spans="1:4">
      <c r="A61" s="510"/>
      <c r="B61" s="746"/>
      <c r="C61" s="747"/>
      <c r="D61" s="746"/>
    </row>
    <row r="62" spans="1:4">
      <c r="A62" s="510"/>
      <c r="B62" s="746"/>
      <c r="C62" s="747"/>
      <c r="D62" s="746"/>
    </row>
    <row r="63" spans="1:4">
      <c r="A63" s="510"/>
      <c r="B63" s="746"/>
      <c r="C63" s="747"/>
      <c r="D63" s="746"/>
    </row>
    <row r="64" spans="1:4">
      <c r="A64" s="510"/>
      <c r="B64" s="746"/>
      <c r="C64" s="747"/>
      <c r="D64" s="746"/>
    </row>
    <row r="65" spans="1:4">
      <c r="A65" s="510"/>
      <c r="B65" s="746"/>
      <c r="C65" s="747"/>
      <c r="D65" s="746"/>
    </row>
    <row r="66" spans="1:4">
      <c r="A66" s="510"/>
      <c r="B66" s="746"/>
      <c r="C66" s="747"/>
      <c r="D66" s="746"/>
    </row>
    <row r="67" spans="1:4">
      <c r="A67" s="505"/>
      <c r="B67" s="501"/>
      <c r="C67" s="851"/>
    </row>
    <row r="68" spans="1:4">
      <c r="A68" s="505"/>
      <c r="B68" s="501"/>
      <c r="C68" s="851"/>
    </row>
    <row r="69" spans="1:4">
      <c r="A69" s="855"/>
      <c r="B69" s="476"/>
      <c r="C69" s="856"/>
    </row>
    <row r="70" spans="1:4">
      <c r="C70" s="504" t="s">
        <v>166</v>
      </c>
    </row>
  </sheetData>
  <mergeCells count="1">
    <mergeCell ref="A11:C11"/>
  </mergeCells>
  <printOptions horizontalCentered="1"/>
  <pageMargins left="1" right="1" top="0.5" bottom="0.5" header="0" footer="0"/>
  <pageSetup orientation="portrait" verticalDpi="12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J198"/>
  <sheetViews>
    <sheetView view="pageBreakPreview" zoomScaleNormal="130" zoomScaleSheetLayoutView="100" workbookViewId="0"/>
  </sheetViews>
  <sheetFormatPr defaultColWidth="0" defaultRowHeight="11.25" zeroHeight="1"/>
  <cols>
    <col min="1" max="1" width="5.6640625" style="527" customWidth="1"/>
    <col min="2" max="2" width="6" style="527" customWidth="1"/>
    <col min="3" max="3" width="41.5" style="527" customWidth="1"/>
    <col min="4" max="4" width="8" style="527" customWidth="1"/>
    <col min="5" max="7" width="11.83203125" style="527" customWidth="1"/>
    <col min="8" max="8" width="12.83203125" style="527" customWidth="1"/>
    <col min="9" max="9" width="5.83203125" style="527" customWidth="1"/>
    <col min="10" max="10" width="9.33203125" style="527" customWidth="1"/>
    <col min="11" max="256" width="0" style="527" hidden="1"/>
    <col min="257" max="257" width="5.6640625" style="527" customWidth="1"/>
    <col min="258" max="258" width="6" style="527" customWidth="1"/>
    <col min="259" max="259" width="41.5" style="527" customWidth="1"/>
    <col min="260" max="260" width="8" style="527" customWidth="1"/>
    <col min="261" max="263" width="11.83203125" style="527" customWidth="1"/>
    <col min="264" max="264" width="12.83203125" style="527" customWidth="1"/>
    <col min="265" max="265" width="5.83203125" style="527" customWidth="1"/>
    <col min="266" max="266" width="9.33203125" style="527" customWidth="1"/>
    <col min="267" max="512" width="0" style="527" hidden="1"/>
    <col min="513" max="513" width="5.6640625" style="527" customWidth="1"/>
    <col min="514" max="514" width="6" style="527" customWidth="1"/>
    <col min="515" max="515" width="41.5" style="527" customWidth="1"/>
    <col min="516" max="516" width="8" style="527" customWidth="1"/>
    <col min="517" max="519" width="11.83203125" style="527" customWidth="1"/>
    <col min="520" max="520" width="12.83203125" style="527" customWidth="1"/>
    <col min="521" max="521" width="5.83203125" style="527" customWidth="1"/>
    <col min="522" max="522" width="9.33203125" style="527" customWidth="1"/>
    <col min="523" max="768" width="0" style="527" hidden="1"/>
    <col min="769" max="769" width="5.6640625" style="527" customWidth="1"/>
    <col min="770" max="770" width="6" style="527" customWidth="1"/>
    <col min="771" max="771" width="41.5" style="527" customWidth="1"/>
    <col min="772" max="772" width="8" style="527" customWidth="1"/>
    <col min="773" max="775" width="11.83203125" style="527" customWidth="1"/>
    <col min="776" max="776" width="12.83203125" style="527" customWidth="1"/>
    <col min="777" max="777" width="5.83203125" style="527" customWidth="1"/>
    <col min="778" max="778" width="9.33203125" style="527" customWidth="1"/>
    <col min="779" max="1024" width="0" style="527" hidden="1"/>
    <col min="1025" max="1025" width="5.6640625" style="527" customWidth="1"/>
    <col min="1026" max="1026" width="6" style="527" customWidth="1"/>
    <col min="1027" max="1027" width="41.5" style="527" customWidth="1"/>
    <col min="1028" max="1028" width="8" style="527" customWidth="1"/>
    <col min="1029" max="1031" width="11.83203125" style="527" customWidth="1"/>
    <col min="1032" max="1032" width="12.83203125" style="527" customWidth="1"/>
    <col min="1033" max="1033" width="5.83203125" style="527" customWidth="1"/>
    <col min="1034" max="1034" width="9.33203125" style="527" customWidth="1"/>
    <col min="1035" max="1280" width="0" style="527" hidden="1"/>
    <col min="1281" max="1281" width="5.6640625" style="527" customWidth="1"/>
    <col min="1282" max="1282" width="6" style="527" customWidth="1"/>
    <col min="1283" max="1283" width="41.5" style="527" customWidth="1"/>
    <col min="1284" max="1284" width="8" style="527" customWidth="1"/>
    <col min="1285" max="1287" width="11.83203125" style="527" customWidth="1"/>
    <col min="1288" max="1288" width="12.83203125" style="527" customWidth="1"/>
    <col min="1289" max="1289" width="5.83203125" style="527" customWidth="1"/>
    <col min="1290" max="1290" width="9.33203125" style="527" customWidth="1"/>
    <col min="1291" max="1536" width="0" style="527" hidden="1"/>
    <col min="1537" max="1537" width="5.6640625" style="527" customWidth="1"/>
    <col min="1538" max="1538" width="6" style="527" customWidth="1"/>
    <col min="1539" max="1539" width="41.5" style="527" customWidth="1"/>
    <col min="1540" max="1540" width="8" style="527" customWidth="1"/>
    <col min="1541" max="1543" width="11.83203125" style="527" customWidth="1"/>
    <col min="1544" max="1544" width="12.83203125" style="527" customWidth="1"/>
    <col min="1545" max="1545" width="5.83203125" style="527" customWidth="1"/>
    <col min="1546" max="1546" width="9.33203125" style="527" customWidth="1"/>
    <col min="1547" max="1792" width="0" style="527" hidden="1"/>
    <col min="1793" max="1793" width="5.6640625" style="527" customWidth="1"/>
    <col min="1794" max="1794" width="6" style="527" customWidth="1"/>
    <col min="1795" max="1795" width="41.5" style="527" customWidth="1"/>
    <col min="1796" max="1796" width="8" style="527" customWidth="1"/>
    <col min="1797" max="1799" width="11.83203125" style="527" customWidth="1"/>
    <col min="1800" max="1800" width="12.83203125" style="527" customWidth="1"/>
    <col min="1801" max="1801" width="5.83203125" style="527" customWidth="1"/>
    <col min="1802" max="1802" width="9.33203125" style="527" customWidth="1"/>
    <col min="1803" max="2048" width="0" style="527" hidden="1"/>
    <col min="2049" max="2049" width="5.6640625" style="527" customWidth="1"/>
    <col min="2050" max="2050" width="6" style="527" customWidth="1"/>
    <col min="2051" max="2051" width="41.5" style="527" customWidth="1"/>
    <col min="2052" max="2052" width="8" style="527" customWidth="1"/>
    <col min="2053" max="2055" width="11.83203125" style="527" customWidth="1"/>
    <col min="2056" max="2056" width="12.83203125" style="527" customWidth="1"/>
    <col min="2057" max="2057" width="5.83203125" style="527" customWidth="1"/>
    <col min="2058" max="2058" width="9.33203125" style="527" customWidth="1"/>
    <col min="2059" max="2304" width="0" style="527" hidden="1"/>
    <col min="2305" max="2305" width="5.6640625" style="527" customWidth="1"/>
    <col min="2306" max="2306" width="6" style="527" customWidth="1"/>
    <col min="2307" max="2307" width="41.5" style="527" customWidth="1"/>
    <col min="2308" max="2308" width="8" style="527" customWidth="1"/>
    <col min="2309" max="2311" width="11.83203125" style="527" customWidth="1"/>
    <col min="2312" max="2312" width="12.83203125" style="527" customWidth="1"/>
    <col min="2313" max="2313" width="5.83203125" style="527" customWidth="1"/>
    <col min="2314" max="2314" width="9.33203125" style="527" customWidth="1"/>
    <col min="2315" max="2560" width="0" style="527" hidden="1"/>
    <col min="2561" max="2561" width="5.6640625" style="527" customWidth="1"/>
    <col min="2562" max="2562" width="6" style="527" customWidth="1"/>
    <col min="2563" max="2563" width="41.5" style="527" customWidth="1"/>
    <col min="2564" max="2564" width="8" style="527" customWidth="1"/>
    <col min="2565" max="2567" width="11.83203125" style="527" customWidth="1"/>
    <col min="2568" max="2568" width="12.83203125" style="527" customWidth="1"/>
    <col min="2569" max="2569" width="5.83203125" style="527" customWidth="1"/>
    <col min="2570" max="2570" width="9.33203125" style="527" customWidth="1"/>
    <col min="2571" max="2816" width="0" style="527" hidden="1"/>
    <col min="2817" max="2817" width="5.6640625" style="527" customWidth="1"/>
    <col min="2818" max="2818" width="6" style="527" customWidth="1"/>
    <col min="2819" max="2819" width="41.5" style="527" customWidth="1"/>
    <col min="2820" max="2820" width="8" style="527" customWidth="1"/>
    <col min="2821" max="2823" width="11.83203125" style="527" customWidth="1"/>
    <col min="2824" max="2824" width="12.83203125" style="527" customWidth="1"/>
    <col min="2825" max="2825" width="5.83203125" style="527" customWidth="1"/>
    <col min="2826" max="2826" width="9.33203125" style="527" customWidth="1"/>
    <col min="2827" max="3072" width="0" style="527" hidden="1"/>
    <col min="3073" max="3073" width="5.6640625" style="527" customWidth="1"/>
    <col min="3074" max="3074" width="6" style="527" customWidth="1"/>
    <col min="3075" max="3075" width="41.5" style="527" customWidth="1"/>
    <col min="3076" max="3076" width="8" style="527" customWidth="1"/>
    <col min="3077" max="3079" width="11.83203125" style="527" customWidth="1"/>
    <col min="3080" max="3080" width="12.83203125" style="527" customWidth="1"/>
    <col min="3081" max="3081" width="5.83203125" style="527" customWidth="1"/>
    <col min="3082" max="3082" width="9.33203125" style="527" customWidth="1"/>
    <col min="3083" max="3328" width="0" style="527" hidden="1"/>
    <col min="3329" max="3329" width="5.6640625" style="527" customWidth="1"/>
    <col min="3330" max="3330" width="6" style="527" customWidth="1"/>
    <col min="3331" max="3331" width="41.5" style="527" customWidth="1"/>
    <col min="3332" max="3332" width="8" style="527" customWidth="1"/>
    <col min="3333" max="3335" width="11.83203125" style="527" customWidth="1"/>
    <col min="3336" max="3336" width="12.83203125" style="527" customWidth="1"/>
    <col min="3337" max="3337" width="5.83203125" style="527" customWidth="1"/>
    <col min="3338" max="3338" width="9.33203125" style="527" customWidth="1"/>
    <col min="3339" max="3584" width="0" style="527" hidden="1"/>
    <col min="3585" max="3585" width="5.6640625" style="527" customWidth="1"/>
    <col min="3586" max="3586" width="6" style="527" customWidth="1"/>
    <col min="3587" max="3587" width="41.5" style="527" customWidth="1"/>
    <col min="3588" max="3588" width="8" style="527" customWidth="1"/>
    <col min="3589" max="3591" width="11.83203125" style="527" customWidth="1"/>
    <col min="3592" max="3592" width="12.83203125" style="527" customWidth="1"/>
    <col min="3593" max="3593" width="5.83203125" style="527" customWidth="1"/>
    <col min="3594" max="3594" width="9.33203125" style="527" customWidth="1"/>
    <col min="3595" max="3840" width="0" style="527" hidden="1"/>
    <col min="3841" max="3841" width="5.6640625" style="527" customWidth="1"/>
    <col min="3842" max="3842" width="6" style="527" customWidth="1"/>
    <col min="3843" max="3843" width="41.5" style="527" customWidth="1"/>
    <col min="3844" max="3844" width="8" style="527" customWidth="1"/>
    <col min="3845" max="3847" width="11.83203125" style="527" customWidth="1"/>
    <col min="3848" max="3848" width="12.83203125" style="527" customWidth="1"/>
    <col min="3849" max="3849" width="5.83203125" style="527" customWidth="1"/>
    <col min="3850" max="3850" width="9.33203125" style="527" customWidth="1"/>
    <col min="3851" max="4096" width="0" style="527" hidden="1"/>
    <col min="4097" max="4097" width="5.6640625" style="527" customWidth="1"/>
    <col min="4098" max="4098" width="6" style="527" customWidth="1"/>
    <col min="4099" max="4099" width="41.5" style="527" customWidth="1"/>
    <col min="4100" max="4100" width="8" style="527" customWidth="1"/>
    <col min="4101" max="4103" width="11.83203125" style="527" customWidth="1"/>
    <col min="4104" max="4104" width="12.83203125" style="527" customWidth="1"/>
    <col min="4105" max="4105" width="5.83203125" style="527" customWidth="1"/>
    <col min="4106" max="4106" width="9.33203125" style="527" customWidth="1"/>
    <col min="4107" max="4352" width="0" style="527" hidden="1"/>
    <col min="4353" max="4353" width="5.6640625" style="527" customWidth="1"/>
    <col min="4354" max="4354" width="6" style="527" customWidth="1"/>
    <col min="4355" max="4355" width="41.5" style="527" customWidth="1"/>
    <col min="4356" max="4356" width="8" style="527" customWidth="1"/>
    <col min="4357" max="4359" width="11.83203125" style="527" customWidth="1"/>
    <col min="4360" max="4360" width="12.83203125" style="527" customWidth="1"/>
    <col min="4361" max="4361" width="5.83203125" style="527" customWidth="1"/>
    <col min="4362" max="4362" width="9.33203125" style="527" customWidth="1"/>
    <col min="4363" max="4608" width="0" style="527" hidden="1"/>
    <col min="4609" max="4609" width="5.6640625" style="527" customWidth="1"/>
    <col min="4610" max="4610" width="6" style="527" customWidth="1"/>
    <col min="4611" max="4611" width="41.5" style="527" customWidth="1"/>
    <col min="4612" max="4612" width="8" style="527" customWidth="1"/>
    <col min="4613" max="4615" width="11.83203125" style="527" customWidth="1"/>
    <col min="4616" max="4616" width="12.83203125" style="527" customWidth="1"/>
    <col min="4617" max="4617" width="5.83203125" style="527" customWidth="1"/>
    <col min="4618" max="4618" width="9.33203125" style="527" customWidth="1"/>
    <col min="4619" max="4864" width="0" style="527" hidden="1"/>
    <col min="4865" max="4865" width="5.6640625" style="527" customWidth="1"/>
    <col min="4866" max="4866" width="6" style="527" customWidth="1"/>
    <col min="4867" max="4867" width="41.5" style="527" customWidth="1"/>
    <col min="4868" max="4868" width="8" style="527" customWidth="1"/>
    <col min="4869" max="4871" width="11.83203125" style="527" customWidth="1"/>
    <col min="4872" max="4872" width="12.83203125" style="527" customWidth="1"/>
    <col min="4873" max="4873" width="5.83203125" style="527" customWidth="1"/>
    <col min="4874" max="4874" width="9.33203125" style="527" customWidth="1"/>
    <col min="4875" max="5120" width="0" style="527" hidden="1"/>
    <col min="5121" max="5121" width="5.6640625" style="527" customWidth="1"/>
    <col min="5122" max="5122" width="6" style="527" customWidth="1"/>
    <col min="5123" max="5123" width="41.5" style="527" customWidth="1"/>
    <col min="5124" max="5124" width="8" style="527" customWidth="1"/>
    <col min="5125" max="5127" width="11.83203125" style="527" customWidth="1"/>
    <col min="5128" max="5128" width="12.83203125" style="527" customWidth="1"/>
    <col min="5129" max="5129" width="5.83203125" style="527" customWidth="1"/>
    <col min="5130" max="5130" width="9.33203125" style="527" customWidth="1"/>
    <col min="5131" max="5376" width="0" style="527" hidden="1"/>
    <col min="5377" max="5377" width="5.6640625" style="527" customWidth="1"/>
    <col min="5378" max="5378" width="6" style="527" customWidth="1"/>
    <col min="5379" max="5379" width="41.5" style="527" customWidth="1"/>
    <col min="5380" max="5380" width="8" style="527" customWidth="1"/>
    <col min="5381" max="5383" width="11.83203125" style="527" customWidth="1"/>
    <col min="5384" max="5384" width="12.83203125" style="527" customWidth="1"/>
    <col min="5385" max="5385" width="5.83203125" style="527" customWidth="1"/>
    <col min="5386" max="5386" width="9.33203125" style="527" customWidth="1"/>
    <col min="5387" max="5632" width="0" style="527" hidden="1"/>
    <col min="5633" max="5633" width="5.6640625" style="527" customWidth="1"/>
    <col min="5634" max="5634" width="6" style="527" customWidth="1"/>
    <col min="5635" max="5635" width="41.5" style="527" customWidth="1"/>
    <col min="5636" max="5636" width="8" style="527" customWidth="1"/>
    <col min="5637" max="5639" width="11.83203125" style="527" customWidth="1"/>
    <col min="5640" max="5640" width="12.83203125" style="527" customWidth="1"/>
    <col min="5641" max="5641" width="5.83203125" style="527" customWidth="1"/>
    <col min="5642" max="5642" width="9.33203125" style="527" customWidth="1"/>
    <col min="5643" max="5888" width="0" style="527" hidden="1"/>
    <col min="5889" max="5889" width="5.6640625" style="527" customWidth="1"/>
    <col min="5890" max="5890" width="6" style="527" customWidth="1"/>
    <col min="5891" max="5891" width="41.5" style="527" customWidth="1"/>
    <col min="5892" max="5892" width="8" style="527" customWidth="1"/>
    <col min="5893" max="5895" width="11.83203125" style="527" customWidth="1"/>
    <col min="5896" max="5896" width="12.83203125" style="527" customWidth="1"/>
    <col min="5897" max="5897" width="5.83203125" style="527" customWidth="1"/>
    <col min="5898" max="5898" width="9.33203125" style="527" customWidth="1"/>
    <col min="5899" max="6144" width="0" style="527" hidden="1"/>
    <col min="6145" max="6145" width="5.6640625" style="527" customWidth="1"/>
    <col min="6146" max="6146" width="6" style="527" customWidth="1"/>
    <col min="6147" max="6147" width="41.5" style="527" customWidth="1"/>
    <col min="6148" max="6148" width="8" style="527" customWidth="1"/>
    <col min="6149" max="6151" width="11.83203125" style="527" customWidth="1"/>
    <col min="6152" max="6152" width="12.83203125" style="527" customWidth="1"/>
    <col min="6153" max="6153" width="5.83203125" style="527" customWidth="1"/>
    <col min="6154" max="6154" width="9.33203125" style="527" customWidth="1"/>
    <col min="6155" max="6400" width="0" style="527" hidden="1"/>
    <col min="6401" max="6401" width="5.6640625" style="527" customWidth="1"/>
    <col min="6402" max="6402" width="6" style="527" customWidth="1"/>
    <col min="6403" max="6403" width="41.5" style="527" customWidth="1"/>
    <col min="6404" max="6404" width="8" style="527" customWidth="1"/>
    <col min="6405" max="6407" width="11.83203125" style="527" customWidth="1"/>
    <col min="6408" max="6408" width="12.83203125" style="527" customWidth="1"/>
    <col min="6409" max="6409" width="5.83203125" style="527" customWidth="1"/>
    <col min="6410" max="6410" width="9.33203125" style="527" customWidth="1"/>
    <col min="6411" max="6656" width="0" style="527" hidden="1"/>
    <col min="6657" max="6657" width="5.6640625" style="527" customWidth="1"/>
    <col min="6658" max="6658" width="6" style="527" customWidth="1"/>
    <col min="6659" max="6659" width="41.5" style="527" customWidth="1"/>
    <col min="6660" max="6660" width="8" style="527" customWidth="1"/>
    <col min="6661" max="6663" width="11.83203125" style="527" customWidth="1"/>
    <col min="6664" max="6664" width="12.83203125" style="527" customWidth="1"/>
    <col min="6665" max="6665" width="5.83203125" style="527" customWidth="1"/>
    <col min="6666" max="6666" width="9.33203125" style="527" customWidth="1"/>
    <col min="6667" max="6912" width="0" style="527" hidden="1"/>
    <col min="6913" max="6913" width="5.6640625" style="527" customWidth="1"/>
    <col min="6914" max="6914" width="6" style="527" customWidth="1"/>
    <col min="6915" max="6915" width="41.5" style="527" customWidth="1"/>
    <col min="6916" max="6916" width="8" style="527" customWidth="1"/>
    <col min="6917" max="6919" width="11.83203125" style="527" customWidth="1"/>
    <col min="6920" max="6920" width="12.83203125" style="527" customWidth="1"/>
    <col min="6921" max="6921" width="5.83203125" style="527" customWidth="1"/>
    <col min="6922" max="6922" width="9.33203125" style="527" customWidth="1"/>
    <col min="6923" max="7168" width="0" style="527" hidden="1"/>
    <col min="7169" max="7169" width="5.6640625" style="527" customWidth="1"/>
    <col min="7170" max="7170" width="6" style="527" customWidth="1"/>
    <col min="7171" max="7171" width="41.5" style="527" customWidth="1"/>
    <col min="7172" max="7172" width="8" style="527" customWidth="1"/>
    <col min="7173" max="7175" width="11.83203125" style="527" customWidth="1"/>
    <col min="7176" max="7176" width="12.83203125" style="527" customWidth="1"/>
    <col min="7177" max="7177" width="5.83203125" style="527" customWidth="1"/>
    <col min="7178" max="7178" width="9.33203125" style="527" customWidth="1"/>
    <col min="7179" max="7424" width="0" style="527" hidden="1"/>
    <col min="7425" max="7425" width="5.6640625" style="527" customWidth="1"/>
    <col min="7426" max="7426" width="6" style="527" customWidth="1"/>
    <col min="7427" max="7427" width="41.5" style="527" customWidth="1"/>
    <col min="7428" max="7428" width="8" style="527" customWidth="1"/>
    <col min="7429" max="7431" width="11.83203125" style="527" customWidth="1"/>
    <col min="7432" max="7432" width="12.83203125" style="527" customWidth="1"/>
    <col min="7433" max="7433" width="5.83203125" style="527" customWidth="1"/>
    <col min="7434" max="7434" width="9.33203125" style="527" customWidth="1"/>
    <col min="7435" max="7680" width="0" style="527" hidden="1"/>
    <col min="7681" max="7681" width="5.6640625" style="527" customWidth="1"/>
    <col min="7682" max="7682" width="6" style="527" customWidth="1"/>
    <col min="7683" max="7683" width="41.5" style="527" customWidth="1"/>
    <col min="7684" max="7684" width="8" style="527" customWidth="1"/>
    <col min="7685" max="7687" width="11.83203125" style="527" customWidth="1"/>
    <col min="7688" max="7688" width="12.83203125" style="527" customWidth="1"/>
    <col min="7689" max="7689" width="5.83203125" style="527" customWidth="1"/>
    <col min="7690" max="7690" width="9.33203125" style="527" customWidth="1"/>
    <col min="7691" max="7936" width="0" style="527" hidden="1"/>
    <col min="7937" max="7937" width="5.6640625" style="527" customWidth="1"/>
    <col min="7938" max="7938" width="6" style="527" customWidth="1"/>
    <col min="7939" max="7939" width="41.5" style="527" customWidth="1"/>
    <col min="7940" max="7940" width="8" style="527" customWidth="1"/>
    <col min="7941" max="7943" width="11.83203125" style="527" customWidth="1"/>
    <col min="7944" max="7944" width="12.83203125" style="527" customWidth="1"/>
    <col min="7945" max="7945" width="5.83203125" style="527" customWidth="1"/>
    <col min="7946" max="7946" width="9.33203125" style="527" customWidth="1"/>
    <col min="7947" max="8192" width="0" style="527" hidden="1"/>
    <col min="8193" max="8193" width="5.6640625" style="527" customWidth="1"/>
    <col min="8194" max="8194" width="6" style="527" customWidth="1"/>
    <col min="8195" max="8195" width="41.5" style="527" customWidth="1"/>
    <col min="8196" max="8196" width="8" style="527" customWidth="1"/>
    <col min="8197" max="8199" width="11.83203125" style="527" customWidth="1"/>
    <col min="8200" max="8200" width="12.83203125" style="527" customWidth="1"/>
    <col min="8201" max="8201" width="5.83203125" style="527" customWidth="1"/>
    <col min="8202" max="8202" width="9.33203125" style="527" customWidth="1"/>
    <col min="8203" max="8448" width="0" style="527" hidden="1"/>
    <col min="8449" max="8449" width="5.6640625" style="527" customWidth="1"/>
    <col min="8450" max="8450" width="6" style="527" customWidth="1"/>
    <col min="8451" max="8451" width="41.5" style="527" customWidth="1"/>
    <col min="8452" max="8452" width="8" style="527" customWidth="1"/>
    <col min="8453" max="8455" width="11.83203125" style="527" customWidth="1"/>
    <col min="8456" max="8456" width="12.83203125" style="527" customWidth="1"/>
    <col min="8457" max="8457" width="5.83203125" style="527" customWidth="1"/>
    <col min="8458" max="8458" width="9.33203125" style="527" customWidth="1"/>
    <col min="8459" max="8704" width="0" style="527" hidden="1"/>
    <col min="8705" max="8705" width="5.6640625" style="527" customWidth="1"/>
    <col min="8706" max="8706" width="6" style="527" customWidth="1"/>
    <col min="8707" max="8707" width="41.5" style="527" customWidth="1"/>
    <col min="8708" max="8708" width="8" style="527" customWidth="1"/>
    <col min="8709" max="8711" width="11.83203125" style="527" customWidth="1"/>
    <col min="8712" max="8712" width="12.83203125" style="527" customWidth="1"/>
    <col min="8713" max="8713" width="5.83203125" style="527" customWidth="1"/>
    <col min="8714" max="8714" width="9.33203125" style="527" customWidth="1"/>
    <col min="8715" max="8960" width="0" style="527" hidden="1"/>
    <col min="8961" max="8961" width="5.6640625" style="527" customWidth="1"/>
    <col min="8962" max="8962" width="6" style="527" customWidth="1"/>
    <col min="8963" max="8963" width="41.5" style="527" customWidth="1"/>
    <col min="8964" max="8964" width="8" style="527" customWidth="1"/>
    <col min="8965" max="8967" width="11.83203125" style="527" customWidth="1"/>
    <col min="8968" max="8968" width="12.83203125" style="527" customWidth="1"/>
    <col min="8969" max="8969" width="5.83203125" style="527" customWidth="1"/>
    <col min="8970" max="8970" width="9.33203125" style="527" customWidth="1"/>
    <col min="8971" max="9216" width="0" style="527" hidden="1"/>
    <col min="9217" max="9217" width="5.6640625" style="527" customWidth="1"/>
    <col min="9218" max="9218" width="6" style="527" customWidth="1"/>
    <col min="9219" max="9219" width="41.5" style="527" customWidth="1"/>
    <col min="9220" max="9220" width="8" style="527" customWidth="1"/>
    <col min="9221" max="9223" width="11.83203125" style="527" customWidth="1"/>
    <col min="9224" max="9224" width="12.83203125" style="527" customWidth="1"/>
    <col min="9225" max="9225" width="5.83203125" style="527" customWidth="1"/>
    <col min="9226" max="9226" width="9.33203125" style="527" customWidth="1"/>
    <col min="9227" max="9472" width="0" style="527" hidden="1"/>
    <col min="9473" max="9473" width="5.6640625" style="527" customWidth="1"/>
    <col min="9474" max="9474" width="6" style="527" customWidth="1"/>
    <col min="9475" max="9475" width="41.5" style="527" customWidth="1"/>
    <col min="9476" max="9476" width="8" style="527" customWidth="1"/>
    <col min="9477" max="9479" width="11.83203125" style="527" customWidth="1"/>
    <col min="9480" max="9480" width="12.83203125" style="527" customWidth="1"/>
    <col min="9481" max="9481" width="5.83203125" style="527" customWidth="1"/>
    <col min="9482" max="9482" width="9.33203125" style="527" customWidth="1"/>
    <col min="9483" max="9728" width="0" style="527" hidden="1"/>
    <col min="9729" max="9729" width="5.6640625" style="527" customWidth="1"/>
    <col min="9730" max="9730" width="6" style="527" customWidth="1"/>
    <col min="9731" max="9731" width="41.5" style="527" customWidth="1"/>
    <col min="9732" max="9732" width="8" style="527" customWidth="1"/>
    <col min="9733" max="9735" width="11.83203125" style="527" customWidth="1"/>
    <col min="9736" max="9736" width="12.83203125" style="527" customWidth="1"/>
    <col min="9737" max="9737" width="5.83203125" style="527" customWidth="1"/>
    <col min="9738" max="9738" width="9.33203125" style="527" customWidth="1"/>
    <col min="9739" max="9984" width="0" style="527" hidden="1"/>
    <col min="9985" max="9985" width="5.6640625" style="527" customWidth="1"/>
    <col min="9986" max="9986" width="6" style="527" customWidth="1"/>
    <col min="9987" max="9987" width="41.5" style="527" customWidth="1"/>
    <col min="9988" max="9988" width="8" style="527" customWidth="1"/>
    <col min="9989" max="9991" width="11.83203125" style="527" customWidth="1"/>
    <col min="9992" max="9992" width="12.83203125" style="527" customWidth="1"/>
    <col min="9993" max="9993" width="5.83203125" style="527" customWidth="1"/>
    <col min="9994" max="9994" width="9.33203125" style="527" customWidth="1"/>
    <col min="9995" max="10240" width="0" style="527" hidden="1"/>
    <col min="10241" max="10241" width="5.6640625" style="527" customWidth="1"/>
    <col min="10242" max="10242" width="6" style="527" customWidth="1"/>
    <col min="10243" max="10243" width="41.5" style="527" customWidth="1"/>
    <col min="10244" max="10244" width="8" style="527" customWidth="1"/>
    <col min="10245" max="10247" width="11.83203125" style="527" customWidth="1"/>
    <col min="10248" max="10248" width="12.83203125" style="527" customWidth="1"/>
    <col min="10249" max="10249" width="5.83203125" style="527" customWidth="1"/>
    <col min="10250" max="10250" width="9.33203125" style="527" customWidth="1"/>
    <col min="10251" max="10496" width="0" style="527" hidden="1"/>
    <col min="10497" max="10497" width="5.6640625" style="527" customWidth="1"/>
    <col min="10498" max="10498" width="6" style="527" customWidth="1"/>
    <col min="10499" max="10499" width="41.5" style="527" customWidth="1"/>
    <col min="10500" max="10500" width="8" style="527" customWidth="1"/>
    <col min="10501" max="10503" width="11.83203125" style="527" customWidth="1"/>
    <col min="10504" max="10504" width="12.83203125" style="527" customWidth="1"/>
    <col min="10505" max="10505" width="5.83203125" style="527" customWidth="1"/>
    <col min="10506" max="10506" width="9.33203125" style="527" customWidth="1"/>
    <col min="10507" max="10752" width="0" style="527" hidden="1"/>
    <col min="10753" max="10753" width="5.6640625" style="527" customWidth="1"/>
    <col min="10754" max="10754" width="6" style="527" customWidth="1"/>
    <col min="10755" max="10755" width="41.5" style="527" customWidth="1"/>
    <col min="10756" max="10756" width="8" style="527" customWidth="1"/>
    <col min="10757" max="10759" width="11.83203125" style="527" customWidth="1"/>
    <col min="10760" max="10760" width="12.83203125" style="527" customWidth="1"/>
    <col min="10761" max="10761" width="5.83203125" style="527" customWidth="1"/>
    <col min="10762" max="10762" width="9.33203125" style="527" customWidth="1"/>
    <col min="10763" max="11008" width="0" style="527" hidden="1"/>
    <col min="11009" max="11009" width="5.6640625" style="527" customWidth="1"/>
    <col min="11010" max="11010" width="6" style="527" customWidth="1"/>
    <col min="11011" max="11011" width="41.5" style="527" customWidth="1"/>
    <col min="11012" max="11012" width="8" style="527" customWidth="1"/>
    <col min="11013" max="11015" width="11.83203125" style="527" customWidth="1"/>
    <col min="11016" max="11016" width="12.83203125" style="527" customWidth="1"/>
    <col min="11017" max="11017" width="5.83203125" style="527" customWidth="1"/>
    <col min="11018" max="11018" width="9.33203125" style="527" customWidth="1"/>
    <col min="11019" max="11264" width="0" style="527" hidden="1"/>
    <col min="11265" max="11265" width="5.6640625" style="527" customWidth="1"/>
    <col min="11266" max="11266" width="6" style="527" customWidth="1"/>
    <col min="11267" max="11267" width="41.5" style="527" customWidth="1"/>
    <col min="11268" max="11268" width="8" style="527" customWidth="1"/>
    <col min="11269" max="11271" width="11.83203125" style="527" customWidth="1"/>
    <col min="11272" max="11272" width="12.83203125" style="527" customWidth="1"/>
    <col min="11273" max="11273" width="5.83203125" style="527" customWidth="1"/>
    <col min="11274" max="11274" width="9.33203125" style="527" customWidth="1"/>
    <col min="11275" max="11520" width="0" style="527" hidden="1"/>
    <col min="11521" max="11521" width="5.6640625" style="527" customWidth="1"/>
    <col min="11522" max="11522" width="6" style="527" customWidth="1"/>
    <col min="11523" max="11523" width="41.5" style="527" customWidth="1"/>
    <col min="11524" max="11524" width="8" style="527" customWidth="1"/>
    <col min="11525" max="11527" width="11.83203125" style="527" customWidth="1"/>
    <col min="11528" max="11528" width="12.83203125" style="527" customWidth="1"/>
    <col min="11529" max="11529" width="5.83203125" style="527" customWidth="1"/>
    <col min="11530" max="11530" width="9.33203125" style="527" customWidth="1"/>
    <col min="11531" max="11776" width="0" style="527" hidden="1"/>
    <col min="11777" max="11777" width="5.6640625" style="527" customWidth="1"/>
    <col min="11778" max="11778" width="6" style="527" customWidth="1"/>
    <col min="11779" max="11779" width="41.5" style="527" customWidth="1"/>
    <col min="11780" max="11780" width="8" style="527" customWidth="1"/>
    <col min="11781" max="11783" width="11.83203125" style="527" customWidth="1"/>
    <col min="11784" max="11784" width="12.83203125" style="527" customWidth="1"/>
    <col min="11785" max="11785" width="5.83203125" style="527" customWidth="1"/>
    <col min="11786" max="11786" width="9.33203125" style="527" customWidth="1"/>
    <col min="11787" max="12032" width="0" style="527" hidden="1"/>
    <col min="12033" max="12033" width="5.6640625" style="527" customWidth="1"/>
    <col min="12034" max="12034" width="6" style="527" customWidth="1"/>
    <col min="12035" max="12035" width="41.5" style="527" customWidth="1"/>
    <col min="12036" max="12036" width="8" style="527" customWidth="1"/>
    <col min="12037" max="12039" width="11.83203125" style="527" customWidth="1"/>
    <col min="12040" max="12040" width="12.83203125" style="527" customWidth="1"/>
    <col min="12041" max="12041" width="5.83203125" style="527" customWidth="1"/>
    <col min="12042" max="12042" width="9.33203125" style="527" customWidth="1"/>
    <col min="12043" max="12288" width="0" style="527" hidden="1"/>
    <col min="12289" max="12289" width="5.6640625" style="527" customWidth="1"/>
    <col min="12290" max="12290" width="6" style="527" customWidth="1"/>
    <col min="12291" max="12291" width="41.5" style="527" customWidth="1"/>
    <col min="12292" max="12292" width="8" style="527" customWidth="1"/>
    <col min="12293" max="12295" width="11.83203125" style="527" customWidth="1"/>
    <col min="12296" max="12296" width="12.83203125" style="527" customWidth="1"/>
    <col min="12297" max="12297" width="5.83203125" style="527" customWidth="1"/>
    <col min="12298" max="12298" width="9.33203125" style="527" customWidth="1"/>
    <col min="12299" max="12544" width="0" style="527" hidden="1"/>
    <col min="12545" max="12545" width="5.6640625" style="527" customWidth="1"/>
    <col min="12546" max="12546" width="6" style="527" customWidth="1"/>
    <col min="12547" max="12547" width="41.5" style="527" customWidth="1"/>
    <col min="12548" max="12548" width="8" style="527" customWidth="1"/>
    <col min="12549" max="12551" width="11.83203125" style="527" customWidth="1"/>
    <col min="12552" max="12552" width="12.83203125" style="527" customWidth="1"/>
    <col min="12553" max="12553" width="5.83203125" style="527" customWidth="1"/>
    <col min="12554" max="12554" width="9.33203125" style="527" customWidth="1"/>
    <col min="12555" max="12800" width="0" style="527" hidden="1"/>
    <col min="12801" max="12801" width="5.6640625" style="527" customWidth="1"/>
    <col min="12802" max="12802" width="6" style="527" customWidth="1"/>
    <col min="12803" max="12803" width="41.5" style="527" customWidth="1"/>
    <col min="12804" max="12804" width="8" style="527" customWidth="1"/>
    <col min="12805" max="12807" width="11.83203125" style="527" customWidth="1"/>
    <col min="12808" max="12808" width="12.83203125" style="527" customWidth="1"/>
    <col min="12809" max="12809" width="5.83203125" style="527" customWidth="1"/>
    <col min="12810" max="12810" width="9.33203125" style="527" customWidth="1"/>
    <col min="12811" max="13056" width="0" style="527" hidden="1"/>
    <col min="13057" max="13057" width="5.6640625" style="527" customWidth="1"/>
    <col min="13058" max="13058" width="6" style="527" customWidth="1"/>
    <col min="13059" max="13059" width="41.5" style="527" customWidth="1"/>
    <col min="13060" max="13060" width="8" style="527" customWidth="1"/>
    <col min="13061" max="13063" width="11.83203125" style="527" customWidth="1"/>
    <col min="13064" max="13064" width="12.83203125" style="527" customWidth="1"/>
    <col min="13065" max="13065" width="5.83203125" style="527" customWidth="1"/>
    <col min="13066" max="13066" width="9.33203125" style="527" customWidth="1"/>
    <col min="13067" max="13312" width="0" style="527" hidden="1"/>
    <col min="13313" max="13313" width="5.6640625" style="527" customWidth="1"/>
    <col min="13314" max="13314" width="6" style="527" customWidth="1"/>
    <col min="13315" max="13315" width="41.5" style="527" customWidth="1"/>
    <col min="13316" max="13316" width="8" style="527" customWidth="1"/>
    <col min="13317" max="13319" width="11.83203125" style="527" customWidth="1"/>
    <col min="13320" max="13320" width="12.83203125" style="527" customWidth="1"/>
    <col min="13321" max="13321" width="5.83203125" style="527" customWidth="1"/>
    <col min="13322" max="13322" width="9.33203125" style="527" customWidth="1"/>
    <col min="13323" max="13568" width="0" style="527" hidden="1"/>
    <col min="13569" max="13569" width="5.6640625" style="527" customWidth="1"/>
    <col min="13570" max="13570" width="6" style="527" customWidth="1"/>
    <col min="13571" max="13571" width="41.5" style="527" customWidth="1"/>
    <col min="13572" max="13572" width="8" style="527" customWidth="1"/>
    <col min="13573" max="13575" width="11.83203125" style="527" customWidth="1"/>
    <col min="13576" max="13576" width="12.83203125" style="527" customWidth="1"/>
    <col min="13577" max="13577" width="5.83203125" style="527" customWidth="1"/>
    <col min="13578" max="13578" width="9.33203125" style="527" customWidth="1"/>
    <col min="13579" max="13824" width="0" style="527" hidden="1"/>
    <col min="13825" max="13825" width="5.6640625" style="527" customWidth="1"/>
    <col min="13826" max="13826" width="6" style="527" customWidth="1"/>
    <col min="13827" max="13827" width="41.5" style="527" customWidth="1"/>
    <col min="13828" max="13828" width="8" style="527" customWidth="1"/>
    <col min="13829" max="13831" width="11.83203125" style="527" customWidth="1"/>
    <col min="13832" max="13832" width="12.83203125" style="527" customWidth="1"/>
    <col min="13833" max="13833" width="5.83203125" style="527" customWidth="1"/>
    <col min="13834" max="13834" width="9.33203125" style="527" customWidth="1"/>
    <col min="13835" max="14080" width="0" style="527" hidden="1"/>
    <col min="14081" max="14081" width="5.6640625" style="527" customWidth="1"/>
    <col min="14082" max="14082" width="6" style="527" customWidth="1"/>
    <col min="14083" max="14083" width="41.5" style="527" customWidth="1"/>
    <col min="14084" max="14084" width="8" style="527" customWidth="1"/>
    <col min="14085" max="14087" width="11.83203125" style="527" customWidth="1"/>
    <col min="14088" max="14088" width="12.83203125" style="527" customWidth="1"/>
    <col min="14089" max="14089" width="5.83203125" style="527" customWidth="1"/>
    <col min="14090" max="14090" width="9.33203125" style="527" customWidth="1"/>
    <col min="14091" max="14336" width="0" style="527" hidden="1"/>
    <col min="14337" max="14337" width="5.6640625" style="527" customWidth="1"/>
    <col min="14338" max="14338" width="6" style="527" customWidth="1"/>
    <col min="14339" max="14339" width="41.5" style="527" customWidth="1"/>
    <col min="14340" max="14340" width="8" style="527" customWidth="1"/>
    <col min="14341" max="14343" width="11.83203125" style="527" customWidth="1"/>
    <col min="14344" max="14344" width="12.83203125" style="527" customWidth="1"/>
    <col min="14345" max="14345" width="5.83203125" style="527" customWidth="1"/>
    <col min="14346" max="14346" width="9.33203125" style="527" customWidth="1"/>
    <col min="14347" max="14592" width="0" style="527" hidden="1"/>
    <col min="14593" max="14593" width="5.6640625" style="527" customWidth="1"/>
    <col min="14594" max="14594" width="6" style="527" customWidth="1"/>
    <col min="14595" max="14595" width="41.5" style="527" customWidth="1"/>
    <col min="14596" max="14596" width="8" style="527" customWidth="1"/>
    <col min="14597" max="14599" width="11.83203125" style="527" customWidth="1"/>
    <col min="14600" max="14600" width="12.83203125" style="527" customWidth="1"/>
    <col min="14601" max="14601" width="5.83203125" style="527" customWidth="1"/>
    <col min="14602" max="14602" width="9.33203125" style="527" customWidth="1"/>
    <col min="14603" max="14848" width="0" style="527" hidden="1"/>
    <col min="14849" max="14849" width="5.6640625" style="527" customWidth="1"/>
    <col min="14850" max="14850" width="6" style="527" customWidth="1"/>
    <col min="14851" max="14851" width="41.5" style="527" customWidth="1"/>
    <col min="14852" max="14852" width="8" style="527" customWidth="1"/>
    <col min="14853" max="14855" width="11.83203125" style="527" customWidth="1"/>
    <col min="14856" max="14856" width="12.83203125" style="527" customWidth="1"/>
    <col min="14857" max="14857" width="5.83203125" style="527" customWidth="1"/>
    <col min="14858" max="14858" width="9.33203125" style="527" customWidth="1"/>
    <col min="14859" max="15104" width="0" style="527" hidden="1"/>
    <col min="15105" max="15105" width="5.6640625" style="527" customWidth="1"/>
    <col min="15106" max="15106" width="6" style="527" customWidth="1"/>
    <col min="15107" max="15107" width="41.5" style="527" customWidth="1"/>
    <col min="15108" max="15108" width="8" style="527" customWidth="1"/>
    <col min="15109" max="15111" width="11.83203125" style="527" customWidth="1"/>
    <col min="15112" max="15112" width="12.83203125" style="527" customWidth="1"/>
    <col min="15113" max="15113" width="5.83203125" style="527" customWidth="1"/>
    <col min="15114" max="15114" width="9.33203125" style="527" customWidth="1"/>
    <col min="15115" max="15360" width="0" style="527" hidden="1"/>
    <col min="15361" max="15361" width="5.6640625" style="527" customWidth="1"/>
    <col min="15362" max="15362" width="6" style="527" customWidth="1"/>
    <col min="15363" max="15363" width="41.5" style="527" customWidth="1"/>
    <col min="15364" max="15364" width="8" style="527" customWidth="1"/>
    <col min="15365" max="15367" width="11.83203125" style="527" customWidth="1"/>
    <col min="15368" max="15368" width="12.83203125" style="527" customWidth="1"/>
    <col min="15369" max="15369" width="5.83203125" style="527" customWidth="1"/>
    <col min="15370" max="15370" width="9.33203125" style="527" customWidth="1"/>
    <col min="15371" max="15616" width="0" style="527" hidden="1"/>
    <col min="15617" max="15617" width="5.6640625" style="527" customWidth="1"/>
    <col min="15618" max="15618" width="6" style="527" customWidth="1"/>
    <col min="15619" max="15619" width="41.5" style="527" customWidth="1"/>
    <col min="15620" max="15620" width="8" style="527" customWidth="1"/>
    <col min="15621" max="15623" width="11.83203125" style="527" customWidth="1"/>
    <col min="15624" max="15624" width="12.83203125" style="527" customWidth="1"/>
    <col min="15625" max="15625" width="5.83203125" style="527" customWidth="1"/>
    <col min="15626" max="15626" width="9.33203125" style="527" customWidth="1"/>
    <col min="15627" max="15872" width="0" style="527" hidden="1"/>
    <col min="15873" max="15873" width="5.6640625" style="527" customWidth="1"/>
    <col min="15874" max="15874" width="6" style="527" customWidth="1"/>
    <col min="15875" max="15875" width="41.5" style="527" customWidth="1"/>
    <col min="15876" max="15876" width="8" style="527" customWidth="1"/>
    <col min="15877" max="15879" width="11.83203125" style="527" customWidth="1"/>
    <col min="15880" max="15880" width="12.83203125" style="527" customWidth="1"/>
    <col min="15881" max="15881" width="5.83203125" style="527" customWidth="1"/>
    <col min="15882" max="15882" width="9.33203125" style="527" customWidth="1"/>
    <col min="15883" max="16128" width="0" style="527" hidden="1"/>
    <col min="16129" max="16129" width="5.6640625" style="527" customWidth="1"/>
    <col min="16130" max="16130" width="6" style="527" customWidth="1"/>
    <col min="16131" max="16131" width="41.5" style="527" customWidth="1"/>
    <col min="16132" max="16132" width="8" style="527" customWidth="1"/>
    <col min="16133" max="16135" width="11.83203125" style="527" customWidth="1"/>
    <col min="16136" max="16136" width="12.83203125" style="527" customWidth="1"/>
    <col min="16137" max="16137" width="5.83203125" style="527" customWidth="1"/>
    <col min="16138" max="16138" width="9.33203125" style="527" customWidth="1"/>
    <col min="16139" max="16384" width="0" style="527" hidden="1"/>
  </cols>
  <sheetData>
    <row r="1" spans="1:10">
      <c r="A1" s="526" t="s">
        <v>2363</v>
      </c>
      <c r="B1" s="525"/>
      <c r="C1" s="525"/>
      <c r="D1" s="525"/>
      <c r="E1" s="533"/>
      <c r="F1" s="525"/>
      <c r="G1" s="525"/>
      <c r="H1" s="525"/>
      <c r="I1" s="234">
        <v>63</v>
      </c>
    </row>
    <row r="2" spans="1:10">
      <c r="A2" s="528" t="s">
        <v>2364</v>
      </c>
      <c r="B2" s="530"/>
      <c r="C2" s="530"/>
      <c r="D2" s="530"/>
      <c r="E2" s="530"/>
      <c r="F2" s="530"/>
      <c r="G2" s="530"/>
      <c r="H2" s="530"/>
      <c r="I2" s="1705"/>
    </row>
    <row r="3" spans="1:10">
      <c r="A3" s="1706" t="s">
        <v>710</v>
      </c>
      <c r="B3" s="1707"/>
      <c r="C3" s="1707"/>
      <c r="D3" s="1707"/>
      <c r="E3" s="1707"/>
      <c r="F3" s="1707"/>
      <c r="G3" s="1707"/>
      <c r="H3" s="1707"/>
      <c r="I3" s="535"/>
    </row>
    <row r="4" spans="1:10">
      <c r="A4" s="1708" t="s">
        <v>2365</v>
      </c>
      <c r="B4" s="1709" t="s">
        <v>2366</v>
      </c>
      <c r="C4" s="1709"/>
      <c r="D4" s="1709"/>
      <c r="E4" s="539"/>
      <c r="F4" s="539"/>
      <c r="G4" s="539"/>
      <c r="H4" s="539"/>
      <c r="I4" s="541"/>
    </row>
    <row r="5" spans="1:10">
      <c r="A5" s="549" t="s">
        <v>639</v>
      </c>
      <c r="B5" s="549" t="s">
        <v>784</v>
      </c>
      <c r="C5" s="1710"/>
      <c r="D5" s="1710"/>
      <c r="E5" s="1710"/>
      <c r="F5" s="1710"/>
      <c r="G5" s="1710"/>
      <c r="H5" s="549"/>
      <c r="I5" s="549" t="s">
        <v>639</v>
      </c>
    </row>
    <row r="6" spans="1:10">
      <c r="A6" s="550" t="s">
        <v>642</v>
      </c>
      <c r="B6" s="550" t="s">
        <v>788</v>
      </c>
      <c r="C6" s="1707" t="s">
        <v>2367</v>
      </c>
      <c r="D6" s="1707"/>
      <c r="E6" s="1707"/>
      <c r="F6" s="1707"/>
      <c r="G6" s="1707"/>
      <c r="H6" s="550" t="s">
        <v>1184</v>
      </c>
      <c r="I6" s="550" t="s">
        <v>642</v>
      </c>
    </row>
    <row r="7" spans="1:10" ht="12" thickBot="1">
      <c r="A7" s="1538"/>
      <c r="B7" s="1538"/>
      <c r="C7" s="547"/>
      <c r="D7" s="547"/>
      <c r="E7" s="547"/>
      <c r="F7" s="547"/>
      <c r="G7" s="547"/>
      <c r="H7" s="1538"/>
      <c r="I7" s="1538"/>
    </row>
    <row r="8" spans="1:10">
      <c r="A8" s="552">
        <v>1</v>
      </c>
      <c r="B8" s="1538"/>
      <c r="C8" s="547" t="s">
        <v>2368</v>
      </c>
      <c r="D8" s="547"/>
      <c r="E8" s="547"/>
      <c r="F8" s="547"/>
      <c r="G8" s="547"/>
      <c r="H8" s="1711">
        <v>576224</v>
      </c>
      <c r="I8" s="1712">
        <v>1</v>
      </c>
      <c r="J8" s="1713"/>
    </row>
    <row r="9" spans="1:10">
      <c r="A9" s="550"/>
      <c r="B9" s="551"/>
      <c r="C9" s="539" t="s">
        <v>2369</v>
      </c>
      <c r="D9" s="539"/>
      <c r="E9" s="539"/>
      <c r="F9" s="539"/>
      <c r="G9" s="539"/>
      <c r="H9" s="1714"/>
      <c r="I9" s="572"/>
    </row>
    <row r="10" spans="1:10">
      <c r="A10" s="550"/>
      <c r="B10" s="551"/>
      <c r="C10" s="539" t="s">
        <v>2370</v>
      </c>
      <c r="D10" s="539"/>
      <c r="E10" s="539"/>
      <c r="F10" s="539"/>
      <c r="G10" s="539"/>
      <c r="H10" s="1714"/>
      <c r="I10" s="572"/>
    </row>
    <row r="11" spans="1:10">
      <c r="A11" s="552">
        <v>2</v>
      </c>
      <c r="B11" s="1538"/>
      <c r="C11" s="547" t="s">
        <v>2371</v>
      </c>
      <c r="D11" s="547"/>
      <c r="E11" s="547"/>
      <c r="F11" s="547"/>
      <c r="G11" s="547"/>
      <c r="H11" s="1715">
        <v>1488737</v>
      </c>
      <c r="I11" s="1712">
        <v>2</v>
      </c>
      <c r="J11" s="1713"/>
    </row>
    <row r="12" spans="1:10">
      <c r="A12" s="552">
        <v>3</v>
      </c>
      <c r="B12" s="1538"/>
      <c r="C12" s="547" t="s">
        <v>2372</v>
      </c>
      <c r="D12" s="547"/>
      <c r="E12" s="547"/>
      <c r="F12" s="547"/>
      <c r="G12" s="547"/>
      <c r="H12" s="1715"/>
      <c r="I12" s="1712">
        <v>3</v>
      </c>
    </row>
    <row r="13" spans="1:10">
      <c r="A13" s="552">
        <v>4</v>
      </c>
      <c r="B13" s="552" t="s">
        <v>939</v>
      </c>
      <c r="C13" s="547" t="s">
        <v>2373</v>
      </c>
      <c r="D13" s="547"/>
      <c r="E13" s="547"/>
      <c r="F13" s="547"/>
      <c r="G13" s="547"/>
      <c r="H13" s="1715">
        <f>SUM(H11:H12)</f>
        <v>1488737</v>
      </c>
      <c r="I13" s="1712">
        <v>4</v>
      </c>
      <c r="J13" s="1713"/>
    </row>
    <row r="14" spans="1:10">
      <c r="A14" s="552">
        <v>5</v>
      </c>
      <c r="B14" s="1538"/>
      <c r="C14" s="547" t="s">
        <v>2374</v>
      </c>
      <c r="D14" s="547"/>
      <c r="E14" s="547"/>
      <c r="F14" s="547"/>
      <c r="G14" s="547"/>
      <c r="H14" s="1716">
        <v>698433</v>
      </c>
      <c r="I14" s="1712">
        <v>5</v>
      </c>
      <c r="J14" s="1713"/>
    </row>
    <row r="15" spans="1:10">
      <c r="A15" s="552">
        <v>6</v>
      </c>
      <c r="B15" s="1538"/>
      <c r="C15" s="547" t="s">
        <v>2375</v>
      </c>
      <c r="D15" s="547"/>
      <c r="E15" s="547"/>
      <c r="F15" s="547"/>
      <c r="G15" s="547"/>
      <c r="H15" s="1716">
        <f>63090-1</f>
        <v>63089</v>
      </c>
      <c r="I15" s="1712">
        <v>6</v>
      </c>
      <c r="J15" s="1713"/>
    </row>
    <row r="16" spans="1:10">
      <c r="A16" s="552">
        <v>7</v>
      </c>
      <c r="B16" s="1538"/>
      <c r="C16" s="547" t="s">
        <v>2376</v>
      </c>
      <c r="D16" s="547"/>
      <c r="E16" s="547"/>
      <c r="F16" s="547"/>
      <c r="G16" s="547"/>
      <c r="H16" s="1716">
        <v>0</v>
      </c>
      <c r="I16" s="1712">
        <v>7</v>
      </c>
      <c r="J16" s="1713"/>
    </row>
    <row r="17" spans="1:10">
      <c r="A17" s="552">
        <v>8</v>
      </c>
      <c r="B17" s="1538"/>
      <c r="C17" s="547" t="s">
        <v>2377</v>
      </c>
      <c r="D17" s="547"/>
      <c r="E17" s="547"/>
      <c r="F17" s="547"/>
      <c r="G17" s="547"/>
      <c r="H17" s="1716">
        <v>5359</v>
      </c>
      <c r="I17" s="1712">
        <v>8</v>
      </c>
      <c r="J17" s="1713"/>
    </row>
    <row r="18" spans="1:10">
      <c r="A18" s="552">
        <v>9</v>
      </c>
      <c r="B18" s="1538"/>
      <c r="C18" s="547" t="s">
        <v>2378</v>
      </c>
      <c r="D18" s="547"/>
      <c r="E18" s="547"/>
      <c r="F18" s="547"/>
      <c r="G18" s="547"/>
      <c r="H18" s="1716">
        <v>0</v>
      </c>
      <c r="I18" s="1712">
        <v>9</v>
      </c>
      <c r="J18" s="1713"/>
    </row>
    <row r="19" spans="1:10">
      <c r="A19" s="552">
        <v>10</v>
      </c>
      <c r="B19" s="1538"/>
      <c r="C19" s="547" t="s">
        <v>2379</v>
      </c>
      <c r="D19" s="547"/>
      <c r="E19" s="547"/>
      <c r="F19" s="547"/>
      <c r="G19" s="547"/>
      <c r="H19" s="1716">
        <f>SUM(H13:H18)</f>
        <v>2255618</v>
      </c>
      <c r="I19" s="1712">
        <v>10</v>
      </c>
      <c r="J19" s="1713"/>
    </row>
    <row r="20" spans="1:10" ht="12" thickBot="1">
      <c r="A20" s="552">
        <v>11</v>
      </c>
      <c r="B20" s="1538"/>
      <c r="C20" s="547" t="s">
        <v>2380</v>
      </c>
      <c r="D20" s="547"/>
      <c r="E20" s="547"/>
      <c r="F20" s="547"/>
      <c r="G20" s="547"/>
      <c r="H20" s="3289">
        <f>H19+H8</f>
        <v>2831842</v>
      </c>
      <c r="I20" s="1712">
        <v>11</v>
      </c>
      <c r="J20" s="1713"/>
    </row>
    <row r="21" spans="1:10">
      <c r="A21" s="1717"/>
      <c r="B21" s="1718"/>
      <c r="C21" s="1718"/>
      <c r="D21" s="1718"/>
      <c r="E21" s="1718"/>
      <c r="F21" s="1718"/>
      <c r="G21" s="1718"/>
      <c r="H21" s="1718"/>
      <c r="I21" s="1719"/>
    </row>
    <row r="22" spans="1:10">
      <c r="A22" s="1720"/>
      <c r="B22" s="618"/>
      <c r="C22" s="618"/>
      <c r="D22" s="618"/>
      <c r="E22" s="618"/>
      <c r="F22" s="618"/>
      <c r="G22" s="618"/>
      <c r="H22" s="618"/>
      <c r="I22" s="541"/>
    </row>
    <row r="23" spans="1:10">
      <c r="A23" s="1708" t="s">
        <v>2381</v>
      </c>
      <c r="B23" s="1709" t="s">
        <v>2382</v>
      </c>
      <c r="C23" s="539"/>
      <c r="D23" s="539"/>
      <c r="E23" s="539"/>
      <c r="F23" s="539"/>
      <c r="G23" s="539"/>
      <c r="H23" s="539"/>
      <c r="I23" s="541"/>
    </row>
    <row r="24" spans="1:10">
      <c r="A24" s="1720"/>
      <c r="B24" s="539"/>
      <c r="C24" s="539"/>
      <c r="D24" s="539"/>
      <c r="E24" s="539"/>
      <c r="F24" s="539"/>
      <c r="G24" s="539"/>
      <c r="H24" s="539"/>
      <c r="I24" s="541"/>
    </row>
    <row r="25" spans="1:10">
      <c r="A25" s="1720" t="s">
        <v>386</v>
      </c>
      <c r="B25" s="539" t="s">
        <v>2383</v>
      </c>
      <c r="C25" s="539"/>
      <c r="D25" s="539"/>
      <c r="E25" s="539"/>
      <c r="F25" s="539"/>
      <c r="G25" s="539"/>
      <c r="H25" s="539"/>
      <c r="I25" s="541"/>
    </row>
    <row r="26" spans="1:10">
      <c r="A26" s="1720"/>
      <c r="B26" s="539" t="s">
        <v>2384</v>
      </c>
      <c r="C26" s="539"/>
      <c r="D26" s="539"/>
      <c r="E26" s="539"/>
      <c r="F26" s="539"/>
      <c r="G26" s="539"/>
      <c r="H26" s="539"/>
      <c r="I26" s="541"/>
    </row>
    <row r="27" spans="1:10">
      <c r="A27" s="1720"/>
      <c r="B27" s="539" t="s">
        <v>2385</v>
      </c>
      <c r="C27" s="539"/>
      <c r="D27" s="539"/>
      <c r="E27" s="539"/>
      <c r="F27" s="539"/>
      <c r="G27" s="539"/>
      <c r="H27" s="539"/>
      <c r="I27" s="541"/>
    </row>
    <row r="28" spans="1:10">
      <c r="A28" s="1720" t="s">
        <v>387</v>
      </c>
      <c r="B28" s="539" t="s">
        <v>2386</v>
      </c>
      <c r="C28" s="539"/>
      <c r="D28" s="539"/>
      <c r="E28" s="539"/>
      <c r="F28" s="539"/>
      <c r="G28" s="539"/>
      <c r="H28" s="539"/>
      <c r="I28" s="541"/>
    </row>
    <row r="29" spans="1:10">
      <c r="A29" s="1720" t="s">
        <v>388</v>
      </c>
      <c r="B29" s="539" t="s">
        <v>2387</v>
      </c>
      <c r="C29" s="539"/>
      <c r="D29" s="539"/>
      <c r="E29" s="539"/>
      <c r="F29" s="539"/>
      <c r="G29" s="539"/>
      <c r="H29" s="539"/>
      <c r="I29" s="541"/>
    </row>
    <row r="30" spans="1:10">
      <c r="A30" s="1720"/>
      <c r="B30" s="539" t="s">
        <v>2388</v>
      </c>
      <c r="C30" s="539"/>
      <c r="D30" s="539"/>
      <c r="E30" s="539"/>
      <c r="F30" s="539"/>
      <c r="G30" s="539"/>
      <c r="H30" s="539"/>
      <c r="I30" s="541"/>
    </row>
    <row r="31" spans="1:10">
      <c r="A31" s="1720" t="s">
        <v>389</v>
      </c>
      <c r="B31" s="539" t="s">
        <v>2389</v>
      </c>
      <c r="C31" s="539"/>
      <c r="D31" s="539"/>
      <c r="E31" s="539"/>
      <c r="F31" s="539"/>
      <c r="G31" s="539"/>
      <c r="H31" s="539"/>
      <c r="I31" s="541"/>
    </row>
    <row r="32" spans="1:10">
      <c r="A32" s="1720"/>
      <c r="B32" s="539" t="s">
        <v>2390</v>
      </c>
      <c r="C32" s="539"/>
      <c r="D32" s="539"/>
      <c r="E32" s="539"/>
      <c r="F32" s="539"/>
      <c r="G32" s="539"/>
      <c r="H32" s="539"/>
      <c r="I32" s="541"/>
    </row>
    <row r="33" spans="1:9">
      <c r="A33" s="1720" t="s">
        <v>390</v>
      </c>
      <c r="B33" s="539" t="s">
        <v>2391</v>
      </c>
      <c r="C33" s="539"/>
      <c r="D33" s="539"/>
      <c r="E33" s="539"/>
      <c r="F33" s="539"/>
      <c r="G33" s="539"/>
      <c r="H33" s="539"/>
      <c r="I33" s="541"/>
    </row>
    <row r="34" spans="1:9">
      <c r="A34" s="1720"/>
      <c r="B34" s="539" t="s">
        <v>2392</v>
      </c>
      <c r="C34" s="539"/>
      <c r="D34" s="539"/>
      <c r="E34" s="539"/>
      <c r="F34" s="539"/>
      <c r="G34" s="539"/>
      <c r="H34" s="539"/>
      <c r="I34" s="541"/>
    </row>
    <row r="35" spans="1:9">
      <c r="A35" s="1720" t="s">
        <v>391</v>
      </c>
      <c r="B35" s="539" t="s">
        <v>2393</v>
      </c>
      <c r="C35" s="539"/>
      <c r="D35" s="539"/>
      <c r="E35" s="539"/>
      <c r="F35" s="539"/>
      <c r="G35" s="539"/>
      <c r="H35" s="539"/>
      <c r="I35" s="541"/>
    </row>
    <row r="36" spans="1:9">
      <c r="A36" s="1720"/>
      <c r="B36" s="539" t="s">
        <v>2394</v>
      </c>
      <c r="C36" s="539"/>
      <c r="D36" s="539"/>
      <c r="E36" s="539"/>
      <c r="F36" s="539"/>
      <c r="G36" s="539"/>
      <c r="H36" s="539"/>
      <c r="I36" s="541"/>
    </row>
    <row r="37" spans="1:9">
      <c r="A37" s="1720"/>
      <c r="B37" s="539"/>
      <c r="C37" s="539"/>
      <c r="D37" s="539"/>
      <c r="E37" s="539"/>
      <c r="F37" s="539"/>
      <c r="G37" s="539"/>
      <c r="H37" s="539"/>
      <c r="I37" s="541"/>
    </row>
    <row r="38" spans="1:9" ht="5.0999999999999996" customHeight="1">
      <c r="A38" s="1720"/>
      <c r="B38" s="547"/>
      <c r="C38" s="547"/>
      <c r="D38" s="642"/>
      <c r="E38" s="618"/>
      <c r="F38" s="547"/>
      <c r="G38" s="618"/>
      <c r="H38" s="547"/>
      <c r="I38" s="541"/>
    </row>
    <row r="39" spans="1:9">
      <c r="A39" s="1721"/>
      <c r="B39" s="1710"/>
      <c r="C39" s="1710"/>
      <c r="D39" s="1722"/>
      <c r="E39" s="1721"/>
      <c r="F39" s="1710" t="s">
        <v>2395</v>
      </c>
      <c r="G39" s="1721"/>
      <c r="H39" s="1710"/>
      <c r="I39" s="1721"/>
    </row>
    <row r="40" spans="1:9">
      <c r="A40" s="1723" t="s">
        <v>639</v>
      </c>
      <c r="B40" s="1707" t="s">
        <v>2396</v>
      </c>
      <c r="C40" s="1707"/>
      <c r="D40" s="1707"/>
      <c r="E40" s="1723" t="s">
        <v>2397</v>
      </c>
      <c r="F40" s="1722" t="s">
        <v>2398</v>
      </c>
      <c r="G40" s="1723" t="s">
        <v>1352</v>
      </c>
      <c r="H40" s="1722" t="s">
        <v>2399</v>
      </c>
      <c r="I40" s="1723" t="s">
        <v>639</v>
      </c>
    </row>
    <row r="41" spans="1:9">
      <c r="A41" s="1723" t="s">
        <v>642</v>
      </c>
      <c r="B41" s="538"/>
      <c r="C41" s="538"/>
      <c r="D41" s="538"/>
      <c r="E41" s="1723" t="s">
        <v>2400</v>
      </c>
      <c r="F41" s="1722" t="s">
        <v>916</v>
      </c>
      <c r="G41" s="1723"/>
      <c r="H41" s="1722" t="s">
        <v>2400</v>
      </c>
      <c r="I41" s="1723" t="s">
        <v>642</v>
      </c>
    </row>
    <row r="42" spans="1:9" ht="12.75" customHeight="1">
      <c r="A42" s="1724"/>
      <c r="B42" s="1525" t="s">
        <v>651</v>
      </c>
      <c r="C42" s="1525"/>
      <c r="D42" s="1725"/>
      <c r="E42" s="1726" t="s">
        <v>652</v>
      </c>
      <c r="F42" s="546" t="s">
        <v>653</v>
      </c>
      <c r="G42" s="1726" t="s">
        <v>654</v>
      </c>
      <c r="H42" s="546" t="s">
        <v>655</v>
      </c>
      <c r="I42" s="1724"/>
    </row>
    <row r="43" spans="1:9" ht="1.5" hidden="1" customHeight="1">
      <c r="A43" s="550"/>
      <c r="B43" s="539"/>
      <c r="C43" s="539"/>
      <c r="D43" s="539"/>
      <c r="E43" s="551"/>
      <c r="F43" s="551"/>
      <c r="G43" s="551"/>
      <c r="H43" s="551"/>
      <c r="I43" s="551"/>
    </row>
    <row r="44" spans="1:9" ht="15.75" customHeight="1">
      <c r="A44" s="552">
        <v>1</v>
      </c>
      <c r="B44" s="547" t="s">
        <v>2401</v>
      </c>
      <c r="C44" s="547"/>
      <c r="D44" s="547"/>
      <c r="E44" s="1538"/>
      <c r="F44" s="1538"/>
      <c r="G44" s="1538"/>
      <c r="H44" s="1538"/>
      <c r="I44" s="552">
        <v>1</v>
      </c>
    </row>
    <row r="45" spans="1:9">
      <c r="A45" s="552">
        <v>2</v>
      </c>
      <c r="B45" s="547" t="s">
        <v>2402</v>
      </c>
      <c r="C45" s="547"/>
      <c r="D45" s="547"/>
      <c r="E45" s="1727"/>
      <c r="F45" s="1727"/>
      <c r="G45" s="1727"/>
      <c r="H45" s="1727"/>
      <c r="I45" s="552">
        <v>2</v>
      </c>
    </row>
    <row r="46" spans="1:9">
      <c r="A46" s="552">
        <v>3</v>
      </c>
      <c r="B46" s="1728" t="s">
        <v>2403</v>
      </c>
      <c r="C46" s="1729"/>
      <c r="D46" s="1730"/>
      <c r="E46" s="1731">
        <v>-262802</v>
      </c>
      <c r="F46" s="1731">
        <v>-35211</v>
      </c>
      <c r="G46" s="1731">
        <v>-11</v>
      </c>
      <c r="H46" s="1732">
        <f t="shared" ref="H46:H51" si="0">SUM(E46:G46)</f>
        <v>-298024</v>
      </c>
      <c r="I46" s="552">
        <v>3</v>
      </c>
    </row>
    <row r="47" spans="1:9">
      <c r="A47" s="552">
        <v>4</v>
      </c>
      <c r="B47" s="1733" t="s">
        <v>2404</v>
      </c>
      <c r="C47" s="547"/>
      <c r="D47" s="547"/>
      <c r="E47" s="1734">
        <v>0</v>
      </c>
      <c r="F47" s="1731">
        <v>-48596</v>
      </c>
      <c r="G47" s="1734">
        <v>-153513</v>
      </c>
      <c r="H47" s="1732">
        <f t="shared" si="0"/>
        <v>-202109</v>
      </c>
      <c r="I47" s="552">
        <v>4</v>
      </c>
    </row>
    <row r="48" spans="1:9">
      <c r="A48" s="552">
        <v>5</v>
      </c>
      <c r="B48" s="1728" t="s">
        <v>2405</v>
      </c>
      <c r="C48" s="1729"/>
      <c r="D48" s="1730"/>
      <c r="E48" s="1731">
        <v>-318872</v>
      </c>
      <c r="F48" s="1731">
        <v>37418</v>
      </c>
      <c r="G48" s="1731">
        <v>-237</v>
      </c>
      <c r="H48" s="1732">
        <f t="shared" si="0"/>
        <v>-281691</v>
      </c>
      <c r="I48" s="552">
        <v>5</v>
      </c>
    </row>
    <row r="49" spans="1:9">
      <c r="A49" s="552">
        <v>6</v>
      </c>
      <c r="B49" s="1728" t="s">
        <v>2406</v>
      </c>
      <c r="C49" s="1729"/>
      <c r="D49" s="1730"/>
      <c r="E49" s="1731">
        <v>-94960</v>
      </c>
      <c r="F49" s="1731">
        <v>28766</v>
      </c>
      <c r="G49" s="1731">
        <v>0</v>
      </c>
      <c r="H49" s="1732">
        <f t="shared" si="0"/>
        <v>-66194</v>
      </c>
      <c r="I49" s="552">
        <v>6</v>
      </c>
    </row>
    <row r="50" spans="1:9">
      <c r="A50" s="545">
        <v>7</v>
      </c>
      <c r="B50" s="1728" t="s">
        <v>2407</v>
      </c>
      <c r="C50" s="1729"/>
      <c r="D50" s="1730"/>
      <c r="E50" s="1731">
        <v>-17960</v>
      </c>
      <c r="F50" s="1731">
        <v>4902</v>
      </c>
      <c r="G50" s="1731">
        <v>-46</v>
      </c>
      <c r="H50" s="1732">
        <f t="shared" si="0"/>
        <v>-13104</v>
      </c>
      <c r="I50" s="552">
        <v>7</v>
      </c>
    </row>
    <row r="51" spans="1:9" s="1251" customFormat="1">
      <c r="A51" s="1735">
        <v>8</v>
      </c>
      <c r="B51" s="1736" t="s">
        <v>2408</v>
      </c>
      <c r="C51" s="1737"/>
      <c r="D51" s="1738"/>
      <c r="E51" s="1731">
        <v>-220410</v>
      </c>
      <c r="F51" s="1731">
        <v>8515</v>
      </c>
      <c r="G51" s="1731">
        <v>-298</v>
      </c>
      <c r="H51" s="1732">
        <f t="shared" si="0"/>
        <v>-212193</v>
      </c>
      <c r="I51" s="552">
        <v>8</v>
      </c>
    </row>
    <row r="52" spans="1:9">
      <c r="A52" s="552">
        <v>9</v>
      </c>
      <c r="B52" s="1739" t="s">
        <v>2409</v>
      </c>
      <c r="C52" s="1740"/>
      <c r="D52" s="1741"/>
      <c r="E52" s="1731">
        <f>SUM(E46:E51)</f>
        <v>-915004</v>
      </c>
      <c r="F52" s="1731">
        <f>SUM(F46:F51)</f>
        <v>-4206</v>
      </c>
      <c r="G52" s="1731">
        <f>SUM(G46:G51)</f>
        <v>-154105</v>
      </c>
      <c r="H52" s="1731">
        <f>SUM(H46:H51)</f>
        <v>-1073315</v>
      </c>
      <c r="I52" s="552">
        <v>9</v>
      </c>
    </row>
    <row r="53" spans="1:9">
      <c r="A53" s="545">
        <v>10</v>
      </c>
      <c r="B53" s="1739" t="s">
        <v>2410</v>
      </c>
      <c r="C53" s="1740"/>
      <c r="D53" s="1741"/>
      <c r="E53" s="1732"/>
      <c r="F53" s="1732"/>
      <c r="G53" s="1732"/>
      <c r="H53" s="1732"/>
      <c r="I53" s="552">
        <v>10</v>
      </c>
    </row>
    <row r="54" spans="1:9">
      <c r="A54" s="550">
        <v>11</v>
      </c>
      <c r="B54" s="1739" t="s">
        <v>2411</v>
      </c>
      <c r="C54" s="1740"/>
      <c r="D54" s="1741"/>
      <c r="E54" s="1731">
        <v>15159409</v>
      </c>
      <c r="F54" s="1731">
        <v>917185</v>
      </c>
      <c r="G54" s="1731">
        <v>2357</v>
      </c>
      <c r="H54" s="1732">
        <f>SUM(E54:G54)</f>
        <v>16078951</v>
      </c>
      <c r="I54" s="552">
        <v>11</v>
      </c>
    </row>
    <row r="55" spans="1:9">
      <c r="A55" s="1742">
        <v>12</v>
      </c>
      <c r="B55" s="1733" t="s">
        <v>2404</v>
      </c>
      <c r="C55" s="1740"/>
      <c r="D55" s="1741"/>
      <c r="E55" s="1731">
        <v>12750</v>
      </c>
      <c r="F55" s="1731">
        <v>-12750</v>
      </c>
      <c r="G55" s="1731">
        <v>0</v>
      </c>
      <c r="H55" s="1732">
        <f>SUM(E55:G55)</f>
        <v>0</v>
      </c>
      <c r="I55" s="552">
        <v>12</v>
      </c>
    </row>
    <row r="56" spans="1:9">
      <c r="A56" s="552">
        <v>13</v>
      </c>
      <c r="B56" s="1743" t="s">
        <v>2412</v>
      </c>
      <c r="C56" s="1740"/>
      <c r="D56" s="1741"/>
      <c r="E56" s="1731">
        <v>5790</v>
      </c>
      <c r="F56" s="1731">
        <v>-251</v>
      </c>
      <c r="G56" s="1731">
        <v>-40</v>
      </c>
      <c r="H56" s="1732">
        <f>SUM(E56:G56)</f>
        <v>5499</v>
      </c>
      <c r="I56" s="552">
        <v>13</v>
      </c>
    </row>
    <row r="57" spans="1:9">
      <c r="A57" s="545">
        <v>14</v>
      </c>
      <c r="B57" s="1728" t="s">
        <v>2413</v>
      </c>
      <c r="C57" s="1729"/>
      <c r="D57" s="1730"/>
      <c r="E57" s="1731">
        <v>314258</v>
      </c>
      <c r="F57" s="1731">
        <v>7573</v>
      </c>
      <c r="G57" s="1731">
        <v>194</v>
      </c>
      <c r="H57" s="1732">
        <f>SUM(E57:G57)</f>
        <v>322025</v>
      </c>
      <c r="I57" s="552">
        <v>14</v>
      </c>
    </row>
    <row r="58" spans="1:9">
      <c r="A58" s="552">
        <v>15</v>
      </c>
      <c r="B58" s="1739" t="s">
        <v>2414</v>
      </c>
      <c r="C58" s="1740"/>
      <c r="D58" s="1741"/>
      <c r="E58" s="1731">
        <f>SUM(E54:E57)</f>
        <v>15492207</v>
      </c>
      <c r="F58" s="1731">
        <f>SUM(F54:F57)</f>
        <v>911757</v>
      </c>
      <c r="G58" s="1731">
        <f>SUM(G54:G57)</f>
        <v>2511</v>
      </c>
      <c r="H58" s="1731">
        <f>SUM(H54:H57)</f>
        <v>16406475</v>
      </c>
      <c r="I58" s="552">
        <v>15</v>
      </c>
    </row>
    <row r="59" spans="1:9">
      <c r="A59" s="545">
        <v>16</v>
      </c>
      <c r="B59" s="1739"/>
      <c r="C59" s="1740"/>
      <c r="D59" s="1741"/>
      <c r="E59" s="1732"/>
      <c r="F59" s="1731"/>
      <c r="G59" s="1732"/>
      <c r="H59" s="1732"/>
      <c r="I59" s="552">
        <v>16</v>
      </c>
    </row>
    <row r="60" spans="1:9">
      <c r="A60" s="552">
        <v>17</v>
      </c>
      <c r="B60" s="547"/>
      <c r="C60" s="547"/>
      <c r="D60" s="547"/>
      <c r="E60" s="1727"/>
      <c r="F60" s="1734"/>
      <c r="G60" s="1727"/>
      <c r="H60" s="1727"/>
      <c r="I60" s="552">
        <v>17</v>
      </c>
    </row>
    <row r="61" spans="1:9">
      <c r="A61" s="552">
        <v>18</v>
      </c>
      <c r="B61" s="547"/>
      <c r="C61" s="547"/>
      <c r="D61" s="547"/>
      <c r="E61" s="1727"/>
      <c r="F61" s="1734"/>
      <c r="G61" s="1727"/>
      <c r="H61" s="1727"/>
      <c r="I61" s="552">
        <v>18</v>
      </c>
    </row>
    <row r="62" spans="1:9">
      <c r="A62" s="552">
        <v>19</v>
      </c>
      <c r="B62" s="547"/>
      <c r="C62" s="547"/>
      <c r="D62" s="547"/>
      <c r="E62" s="1727"/>
      <c r="F62" s="1734"/>
      <c r="G62" s="1727"/>
      <c r="H62" s="1727"/>
      <c r="I62" s="552">
        <v>19</v>
      </c>
    </row>
    <row r="63" spans="1:9">
      <c r="A63" s="552">
        <v>20</v>
      </c>
      <c r="B63" s="1733"/>
      <c r="C63" s="547"/>
      <c r="D63" s="547"/>
      <c r="E63" s="1727"/>
      <c r="F63" s="1734"/>
      <c r="G63" s="1727"/>
      <c r="H63" s="1727"/>
      <c r="I63" s="552">
        <v>20</v>
      </c>
    </row>
    <row r="64" spans="1:9">
      <c r="A64" s="552">
        <v>21</v>
      </c>
      <c r="B64" s="1733"/>
      <c r="C64" s="547" t="s">
        <v>2415</v>
      </c>
      <c r="D64" s="547"/>
      <c r="E64" s="1727">
        <f>E52+E58</f>
        <v>14577203</v>
      </c>
      <c r="F64" s="1734">
        <f>F52+F58</f>
        <v>907551</v>
      </c>
      <c r="G64" s="1727">
        <f>G52+G58</f>
        <v>-151594</v>
      </c>
      <c r="H64" s="1727">
        <f>H52+H58</f>
        <v>15333160</v>
      </c>
      <c r="I64" s="552">
        <v>21</v>
      </c>
    </row>
    <row r="65" spans="1:9">
      <c r="A65" s="1560"/>
      <c r="B65" s="1744"/>
      <c r="C65" s="1745"/>
      <c r="D65" s="1745"/>
      <c r="E65" s="1746"/>
      <c r="F65" s="1746"/>
      <c r="G65" s="1746"/>
      <c r="H65" s="1746"/>
      <c r="I65" s="1561"/>
    </row>
    <row r="66" spans="1:9">
      <c r="A66" s="1562"/>
      <c r="B66" s="618"/>
      <c r="C66" s="1747"/>
      <c r="D66" s="1747"/>
      <c r="E66" s="1748"/>
      <c r="F66" s="1748"/>
      <c r="G66" s="1748"/>
      <c r="H66" s="1748"/>
      <c r="I66" s="1548"/>
    </row>
    <row r="67" spans="1:9">
      <c r="A67" s="1562"/>
      <c r="B67" s="618"/>
      <c r="C67" s="1747"/>
      <c r="D67" s="1747"/>
      <c r="E67" s="1748"/>
      <c r="F67" s="1748"/>
      <c r="G67" s="1748"/>
      <c r="I67" s="1548"/>
    </row>
    <row r="68" spans="1:9">
      <c r="A68" s="1563"/>
      <c r="B68" s="1747"/>
      <c r="C68" s="618"/>
      <c r="D68" s="1747"/>
      <c r="E68" s="618"/>
      <c r="F68" s="618"/>
      <c r="G68" s="618"/>
      <c r="H68" s="618"/>
      <c r="I68" s="651"/>
    </row>
    <row r="69" spans="1:9">
      <c r="A69" s="1563"/>
      <c r="B69" s="1747"/>
      <c r="C69" s="618"/>
      <c r="D69" s="1747"/>
      <c r="E69" s="618"/>
      <c r="F69" s="618"/>
      <c r="G69" s="618"/>
      <c r="H69" s="618"/>
      <c r="I69" s="651"/>
    </row>
    <row r="70" spans="1:9">
      <c r="A70" s="1563"/>
      <c r="B70" s="1747"/>
      <c r="C70" s="618"/>
      <c r="D70" s="1747"/>
      <c r="E70" s="618"/>
      <c r="F70" s="618"/>
      <c r="G70" s="618"/>
      <c r="H70" s="618"/>
      <c r="I70" s="651"/>
    </row>
    <row r="71" spans="1:9">
      <c r="A71" s="1563"/>
      <c r="B71" s="1749"/>
      <c r="C71" s="618"/>
      <c r="D71" s="1747"/>
      <c r="E71" s="618"/>
      <c r="F71" s="618"/>
      <c r="G71" s="618"/>
      <c r="H71" s="618"/>
      <c r="I71" s="651"/>
    </row>
    <row r="72" spans="1:9">
      <c r="A72" s="1563"/>
      <c r="B72" s="1747"/>
      <c r="C72" s="618"/>
      <c r="D72" s="1747"/>
      <c r="E72" s="618"/>
      <c r="F72" s="618"/>
      <c r="G72" s="618"/>
      <c r="H72" s="618"/>
      <c r="I72" s="651"/>
    </row>
    <row r="73" spans="1:9">
      <c r="A73" s="1563"/>
      <c r="B73" s="1747"/>
      <c r="C73" s="618"/>
      <c r="D73" s="1747"/>
      <c r="E73" s="618"/>
      <c r="F73" s="618"/>
      <c r="G73" s="618"/>
      <c r="H73" s="618"/>
      <c r="I73" s="651"/>
    </row>
    <row r="74" spans="1:9">
      <c r="A74" s="1563"/>
      <c r="B74" s="1747"/>
      <c r="C74" s="618"/>
      <c r="D74" s="1747"/>
      <c r="E74" s="618"/>
      <c r="F74" s="618"/>
      <c r="G74" s="618"/>
      <c r="H74" s="618"/>
      <c r="I74" s="651"/>
    </row>
    <row r="75" spans="1:9">
      <c r="A75" s="1562"/>
      <c r="B75" s="618"/>
      <c r="C75" s="1750"/>
      <c r="D75" s="1747"/>
      <c r="E75" s="1748"/>
      <c r="F75" s="1748"/>
      <c r="G75" s="1748"/>
      <c r="H75" s="1748"/>
      <c r="I75" s="1548"/>
    </row>
    <row r="76" spans="1:9">
      <c r="A76" s="1562"/>
      <c r="B76" s="618"/>
      <c r="C76" s="1747"/>
      <c r="D76" s="1747"/>
      <c r="E76" s="1748"/>
      <c r="F76" s="1748"/>
      <c r="G76" s="1748"/>
      <c r="H76" s="1748"/>
      <c r="I76" s="1548"/>
    </row>
    <row r="77" spans="1:9" ht="12" customHeight="1">
      <c r="A77" s="1751"/>
      <c r="B77" s="642"/>
      <c r="C77" s="642"/>
      <c r="D77" s="642"/>
      <c r="E77" s="642"/>
      <c r="F77" s="642"/>
      <c r="G77" s="642"/>
      <c r="H77" s="642"/>
      <c r="I77" s="643"/>
    </row>
    <row r="78" spans="1:9">
      <c r="A78" s="592" t="s">
        <v>576</v>
      </c>
      <c r="B78" s="539"/>
      <c r="C78" s="539"/>
      <c r="D78" s="539"/>
      <c r="E78" s="539"/>
      <c r="F78" s="539"/>
      <c r="G78" s="539"/>
      <c r="I78" s="233"/>
    </row>
    <row r="79" spans="1:9">
      <c r="A79" s="526">
        <v>64</v>
      </c>
      <c r="B79" s="524"/>
      <c r="C79" s="525"/>
      <c r="D79" s="525"/>
      <c r="E79" s="525"/>
      <c r="F79" s="526"/>
      <c r="H79" s="234"/>
      <c r="I79" s="234" t="s">
        <v>2363</v>
      </c>
    </row>
    <row r="80" spans="1:9">
      <c r="A80" s="594" t="s">
        <v>2364</v>
      </c>
      <c r="B80" s="596"/>
      <c r="C80" s="596"/>
      <c r="D80" s="596"/>
      <c r="E80" s="596"/>
      <c r="F80" s="596"/>
      <c r="G80" s="596"/>
      <c r="H80" s="596"/>
      <c r="I80" s="1752"/>
    </row>
    <row r="81" spans="1:10">
      <c r="A81" s="1753" t="s">
        <v>710</v>
      </c>
      <c r="B81" s="608"/>
      <c r="C81" s="608"/>
      <c r="D81" s="608"/>
      <c r="E81" s="608"/>
      <c r="F81" s="608"/>
      <c r="G81" s="608"/>
      <c r="H81" s="608"/>
      <c r="I81" s="601"/>
    </row>
    <row r="82" spans="1:10">
      <c r="A82" s="1753"/>
      <c r="B82" s="608"/>
      <c r="C82" s="608"/>
      <c r="D82" s="608"/>
      <c r="E82" s="608"/>
      <c r="F82" s="608"/>
      <c r="G82" s="608"/>
      <c r="H82" s="608"/>
      <c r="I82" s="601"/>
    </row>
    <row r="83" spans="1:10">
      <c r="A83" s="1563"/>
      <c r="B83" s="618" t="s">
        <v>2416</v>
      </c>
      <c r="C83" s="618"/>
      <c r="D83" s="618"/>
      <c r="E83" s="618"/>
      <c r="F83" s="618"/>
      <c r="G83" s="618"/>
      <c r="H83" s="618"/>
      <c r="I83" s="651"/>
    </row>
    <row r="84" spans="1:10">
      <c r="A84" s="1563"/>
      <c r="B84" s="618"/>
      <c r="C84" s="618"/>
      <c r="D84" s="618"/>
      <c r="E84" s="618"/>
      <c r="F84" s="618"/>
      <c r="G84" s="618"/>
      <c r="H84" s="618"/>
      <c r="I84" s="651"/>
    </row>
    <row r="85" spans="1:10">
      <c r="A85" s="1754" t="s">
        <v>386</v>
      </c>
      <c r="B85" s="1755" t="s">
        <v>2417</v>
      </c>
      <c r="C85" s="1756"/>
      <c r="D85" s="1756"/>
      <c r="E85" s="1756"/>
      <c r="F85" s="1756"/>
      <c r="G85" s="1756"/>
      <c r="H85" s="1757"/>
      <c r="I85" s="1758"/>
    </row>
    <row r="86" spans="1:10">
      <c r="A86" s="1524"/>
      <c r="B86" s="546" t="s">
        <v>2418</v>
      </c>
      <c r="C86" s="1525"/>
      <c r="D86" s="1525"/>
      <c r="E86" s="1525"/>
      <c r="F86" s="1525"/>
      <c r="G86" s="1525"/>
      <c r="H86" s="1539"/>
      <c r="I86" s="1543">
        <v>0</v>
      </c>
    </row>
    <row r="87" spans="1:10">
      <c r="A87" s="1565"/>
      <c r="B87" s="1755" t="s">
        <v>2419</v>
      </c>
      <c r="C87" s="608"/>
      <c r="D87" s="608"/>
      <c r="E87" s="608"/>
      <c r="F87" s="608"/>
      <c r="G87" s="608"/>
      <c r="H87" s="1706"/>
      <c r="I87" s="1548"/>
    </row>
    <row r="88" spans="1:10">
      <c r="A88" s="1524"/>
      <c r="B88" s="1759" t="s">
        <v>2420</v>
      </c>
      <c r="C88" s="1525"/>
      <c r="D88" s="1525"/>
      <c r="E88" s="1525"/>
      <c r="F88" s="1525"/>
      <c r="G88" s="1525"/>
      <c r="H88" s="1760"/>
      <c r="I88" s="1543" t="s">
        <v>766</v>
      </c>
      <c r="J88" s="527" t="s">
        <v>598</v>
      </c>
    </row>
    <row r="89" spans="1:10">
      <c r="A89" s="1563"/>
      <c r="B89" s="618" t="s">
        <v>2421</v>
      </c>
      <c r="C89" s="618"/>
      <c r="D89" s="618"/>
      <c r="E89" s="618"/>
      <c r="F89" s="618"/>
      <c r="G89" s="618"/>
      <c r="H89" s="542"/>
      <c r="I89" s="1548"/>
    </row>
    <row r="90" spans="1:10">
      <c r="A90" s="1524"/>
      <c r="B90" s="547" t="s">
        <v>2422</v>
      </c>
      <c r="C90" s="1525"/>
      <c r="D90" s="1525"/>
      <c r="E90" s="1525"/>
      <c r="F90" s="1525"/>
      <c r="G90" s="1525"/>
      <c r="H90" s="1760"/>
      <c r="I90" s="1543" t="s">
        <v>766</v>
      </c>
    </row>
    <row r="91" spans="1:10">
      <c r="A91" s="1524"/>
      <c r="B91" s="1555" t="s">
        <v>2423</v>
      </c>
      <c r="C91" s="1525"/>
      <c r="D91" s="1525"/>
      <c r="E91" s="1525"/>
      <c r="F91" s="1525"/>
      <c r="G91" s="1525"/>
      <c r="H91" s="1760"/>
      <c r="I91" s="1543" t="s">
        <v>766</v>
      </c>
    </row>
    <row r="92" spans="1:10">
      <c r="A92" s="1524"/>
      <c r="B92" s="1555" t="s">
        <v>2424</v>
      </c>
      <c r="C92" s="1525"/>
      <c r="D92" s="1525"/>
      <c r="E92" s="1525"/>
      <c r="F92" s="1525"/>
      <c r="G92" s="1525"/>
      <c r="H92" s="1760"/>
      <c r="I92" s="1543" t="s">
        <v>766</v>
      </c>
    </row>
    <row r="93" spans="1:10">
      <c r="A93" s="1524"/>
      <c r="B93" s="1555" t="s">
        <v>2425</v>
      </c>
      <c r="C93" s="1525"/>
      <c r="D93" s="1525"/>
      <c r="E93" s="1525"/>
      <c r="F93" s="1525"/>
      <c r="G93" s="1525"/>
      <c r="H93" s="1760"/>
      <c r="I93" s="1543" t="s">
        <v>766</v>
      </c>
    </row>
    <row r="94" spans="1:10">
      <c r="A94" s="1753" t="s">
        <v>387</v>
      </c>
      <c r="B94" s="1718" t="s">
        <v>2426</v>
      </c>
      <c r="C94" s="608"/>
      <c r="D94" s="608"/>
      <c r="E94" s="608"/>
      <c r="F94" s="608"/>
      <c r="G94" s="608"/>
      <c r="H94" s="1706"/>
      <c r="I94" s="1548"/>
    </row>
    <row r="95" spans="1:10">
      <c r="A95" s="1761" t="s">
        <v>2427</v>
      </c>
      <c r="B95" s="638"/>
      <c r="C95" s="1525"/>
      <c r="D95" s="1525"/>
      <c r="E95" s="1525"/>
      <c r="F95" s="1525"/>
      <c r="G95" s="1525"/>
      <c r="H95" s="1760"/>
      <c r="I95" s="1543">
        <v>0</v>
      </c>
    </row>
    <row r="96" spans="1:10">
      <c r="A96" s="1762"/>
      <c r="B96" s="1718"/>
      <c r="C96" s="1718"/>
      <c r="D96" s="1718"/>
      <c r="E96" s="1718"/>
      <c r="F96" s="1718"/>
      <c r="G96" s="1718"/>
      <c r="H96" s="1718"/>
      <c r="I96" s="1763"/>
    </row>
    <row r="97" spans="1:9">
      <c r="A97" s="1563"/>
      <c r="B97" s="618"/>
      <c r="C97" s="618"/>
      <c r="D97" s="618"/>
      <c r="E97" s="618"/>
      <c r="F97" s="618"/>
      <c r="G97" s="618"/>
      <c r="H97" s="618"/>
      <c r="I97" s="651"/>
    </row>
    <row r="98" spans="1:9">
      <c r="A98" s="1563"/>
      <c r="B98" s="638"/>
      <c r="C98" s="618"/>
      <c r="D98" s="618"/>
      <c r="E98" s="618"/>
      <c r="F98" s="618"/>
      <c r="G98" s="618"/>
      <c r="H98" s="618"/>
      <c r="I98" s="651"/>
    </row>
    <row r="99" spans="1:9">
      <c r="A99" s="1563"/>
      <c r="B99" s="638"/>
      <c r="C99" s="618"/>
      <c r="D99" s="618"/>
      <c r="E99" s="618"/>
      <c r="F99" s="618"/>
      <c r="G99" s="618"/>
      <c r="H99" s="618"/>
      <c r="I99" s="651"/>
    </row>
    <row r="100" spans="1:9">
      <c r="A100" s="1563"/>
      <c r="B100" s="638"/>
      <c r="C100" s="618"/>
      <c r="D100" s="618"/>
      <c r="E100" s="618"/>
      <c r="F100" s="618"/>
      <c r="G100" s="618"/>
      <c r="H100" s="618"/>
      <c r="I100" s="651"/>
    </row>
    <row r="101" spans="1:9">
      <c r="A101" s="1563"/>
      <c r="B101" s="638"/>
      <c r="C101" s="618"/>
      <c r="D101" s="618"/>
      <c r="E101" s="618"/>
      <c r="F101" s="618"/>
      <c r="G101" s="618"/>
      <c r="H101" s="618"/>
      <c r="I101" s="651"/>
    </row>
    <row r="102" spans="1:9">
      <c r="A102" s="1563"/>
      <c r="B102" s="638"/>
      <c r="C102" s="618"/>
      <c r="D102" s="618"/>
      <c r="E102" s="618"/>
      <c r="F102" s="618"/>
      <c r="G102" s="618"/>
      <c r="H102" s="618"/>
      <c r="I102" s="651"/>
    </row>
    <row r="103" spans="1:9">
      <c r="A103" s="1563"/>
      <c r="B103" s="638"/>
      <c r="C103" s="618"/>
      <c r="D103" s="618"/>
      <c r="E103" s="618"/>
      <c r="F103" s="618"/>
      <c r="G103" s="618"/>
      <c r="H103" s="618"/>
      <c r="I103" s="651"/>
    </row>
    <row r="104" spans="1:9">
      <c r="A104" s="1563"/>
      <c r="B104" s="638"/>
      <c r="C104" s="618"/>
      <c r="D104" s="618"/>
      <c r="E104" s="618"/>
      <c r="F104" s="618"/>
      <c r="G104" s="618"/>
      <c r="H104" s="618"/>
      <c r="I104" s="651"/>
    </row>
    <row r="105" spans="1:9">
      <c r="A105" s="1563"/>
      <c r="B105" s="638"/>
      <c r="C105" s="618"/>
      <c r="D105" s="618"/>
      <c r="E105" s="618"/>
      <c r="F105" s="618"/>
      <c r="G105" s="618"/>
      <c r="H105" s="618"/>
      <c r="I105" s="651"/>
    </row>
    <row r="106" spans="1:9">
      <c r="A106" s="1563"/>
      <c r="B106" s="638"/>
      <c r="C106" s="618"/>
      <c r="D106" s="618"/>
      <c r="E106" s="618"/>
      <c r="F106" s="618"/>
      <c r="G106" s="618"/>
      <c r="H106" s="618"/>
      <c r="I106" s="651"/>
    </row>
    <row r="107" spans="1:9">
      <c r="A107" s="1563"/>
      <c r="B107" s="638"/>
      <c r="C107" s="618"/>
      <c r="D107" s="618"/>
      <c r="E107" s="618"/>
      <c r="F107" s="618"/>
      <c r="G107" s="618"/>
      <c r="H107" s="618"/>
      <c r="I107" s="651"/>
    </row>
    <row r="108" spans="1:9">
      <c r="A108" s="1563"/>
      <c r="B108" s="638"/>
      <c r="C108" s="618"/>
      <c r="D108" s="618"/>
      <c r="E108" s="618"/>
      <c r="F108" s="618"/>
      <c r="G108" s="618"/>
      <c r="H108" s="618"/>
      <c r="I108" s="651"/>
    </row>
    <row r="109" spans="1:9">
      <c r="A109" s="1563"/>
      <c r="B109" s="638"/>
      <c r="C109" s="618"/>
      <c r="D109" s="618"/>
      <c r="E109" s="618"/>
      <c r="F109" s="618"/>
      <c r="G109" s="618"/>
      <c r="H109" s="618"/>
      <c r="I109" s="651"/>
    </row>
    <row r="110" spans="1:9">
      <c r="A110" s="1563"/>
      <c r="B110" s="638"/>
      <c r="C110" s="618"/>
      <c r="D110" s="618"/>
      <c r="E110" s="618"/>
      <c r="F110" s="618"/>
      <c r="G110" s="618"/>
      <c r="H110" s="618"/>
      <c r="I110" s="651"/>
    </row>
    <row r="111" spans="1:9">
      <c r="A111" s="1563"/>
      <c r="B111" s="638"/>
      <c r="C111" s="618"/>
      <c r="D111" s="618"/>
      <c r="E111" s="618"/>
      <c r="F111" s="618"/>
      <c r="G111" s="618"/>
      <c r="H111" s="618"/>
      <c r="I111" s="651"/>
    </row>
    <row r="112" spans="1:9">
      <c r="A112" s="1563"/>
      <c r="B112" s="638"/>
      <c r="C112" s="618"/>
      <c r="D112" s="618"/>
      <c r="E112" s="618"/>
      <c r="F112" s="618"/>
      <c r="G112" s="618"/>
      <c r="H112" s="618"/>
      <c r="I112" s="651"/>
    </row>
    <row r="113" spans="1:9">
      <c r="A113" s="1563"/>
      <c r="B113" s="638"/>
      <c r="C113" s="618"/>
      <c r="D113" s="618"/>
      <c r="E113" s="618"/>
      <c r="F113" s="618"/>
      <c r="G113" s="618"/>
      <c r="H113" s="618"/>
      <c r="I113" s="651"/>
    </row>
    <row r="114" spans="1:9">
      <c r="A114" s="1563"/>
      <c r="B114" s="638"/>
      <c r="C114" s="618"/>
      <c r="D114" s="618"/>
      <c r="E114" s="618"/>
      <c r="F114" s="618"/>
      <c r="G114" s="618"/>
      <c r="H114" s="618"/>
      <c r="I114" s="651"/>
    </row>
    <row r="115" spans="1:9">
      <c r="A115" s="1563"/>
      <c r="B115" s="618"/>
      <c r="C115" s="618"/>
      <c r="D115" s="618"/>
      <c r="E115" s="618"/>
      <c r="F115" s="618"/>
      <c r="G115" s="618"/>
      <c r="H115" s="618"/>
      <c r="I115" s="651"/>
    </row>
    <row r="116" spans="1:9" ht="18.75" customHeight="1">
      <c r="A116" s="1563"/>
      <c r="B116" s="618" t="s">
        <v>2428</v>
      </c>
      <c r="C116" s="618"/>
      <c r="D116" s="618"/>
      <c r="E116" s="618"/>
      <c r="F116" s="618"/>
      <c r="G116" s="618"/>
      <c r="H116" s="618"/>
      <c r="I116" s="651"/>
    </row>
    <row r="117" spans="1:9">
      <c r="A117" s="1563"/>
      <c r="B117" s="618"/>
      <c r="C117" s="618"/>
      <c r="D117" s="618"/>
      <c r="E117" s="618"/>
      <c r="F117" s="618"/>
      <c r="G117" s="618"/>
      <c r="H117" s="618"/>
      <c r="I117" s="651"/>
    </row>
    <row r="118" spans="1:9">
      <c r="A118" s="1563"/>
      <c r="B118" s="618" t="s">
        <v>2429</v>
      </c>
      <c r="C118" s="618"/>
      <c r="D118" s="618"/>
      <c r="E118" s="618"/>
      <c r="F118" s="618"/>
      <c r="G118" s="618"/>
      <c r="H118" s="618"/>
      <c r="I118" s="651"/>
    </row>
    <row r="119" spans="1:9">
      <c r="A119" s="1563"/>
      <c r="B119" s="618" t="s">
        <v>2430</v>
      </c>
      <c r="C119" s="618"/>
      <c r="D119" s="618"/>
      <c r="E119" s="618"/>
      <c r="F119" s="618"/>
      <c r="G119" s="618"/>
      <c r="H119" s="618"/>
      <c r="I119" s="651"/>
    </row>
    <row r="120" spans="1:9">
      <c r="A120" s="1563"/>
      <c r="B120" s="618"/>
      <c r="C120" s="618"/>
      <c r="D120" s="618"/>
      <c r="E120" s="618"/>
      <c r="F120" s="618"/>
      <c r="G120" s="618"/>
      <c r="H120" s="618"/>
      <c r="I120" s="651"/>
    </row>
    <row r="121" spans="1:9">
      <c r="A121" s="1563"/>
      <c r="B121" s="1749" t="s">
        <v>2431</v>
      </c>
      <c r="C121" s="618"/>
      <c r="D121" s="618"/>
      <c r="E121" s="1764">
        <v>-136873</v>
      </c>
      <c r="F121" s="618"/>
      <c r="G121" s="618"/>
      <c r="H121" s="618"/>
      <c r="I121" s="651"/>
    </row>
    <row r="122" spans="1:9">
      <c r="A122" s="1563"/>
      <c r="B122" s="618" t="s">
        <v>2432</v>
      </c>
      <c r="C122" s="618"/>
      <c r="D122" s="618"/>
      <c r="E122" s="1765">
        <v>-15590</v>
      </c>
      <c r="F122" s="618"/>
      <c r="G122" s="618"/>
      <c r="H122" s="618"/>
      <c r="I122" s="651"/>
    </row>
    <row r="123" spans="1:9">
      <c r="A123" s="1563"/>
      <c r="B123" s="618" t="s">
        <v>2433</v>
      </c>
      <c r="C123" s="618"/>
      <c r="D123" s="618"/>
      <c r="E123" s="1765">
        <v>6223</v>
      </c>
      <c r="F123" s="618"/>
      <c r="G123" s="1766"/>
      <c r="H123" s="618"/>
      <c r="I123" s="651"/>
    </row>
    <row r="124" spans="1:9">
      <c r="A124" s="1563"/>
      <c r="B124" s="618" t="s">
        <v>2434</v>
      </c>
      <c r="C124" s="618"/>
      <c r="D124" s="618"/>
      <c r="E124" s="1765">
        <v>-5314</v>
      </c>
      <c r="F124" s="618"/>
      <c r="G124" s="618"/>
      <c r="H124" s="618"/>
      <c r="I124" s="651"/>
    </row>
    <row r="125" spans="1:9">
      <c r="A125" s="1563"/>
      <c r="B125" s="618" t="s">
        <v>2435</v>
      </c>
      <c r="C125" s="618"/>
      <c r="D125" s="618"/>
      <c r="E125" s="1765">
        <v>-40</v>
      </c>
      <c r="F125" s="618"/>
      <c r="G125" s="618"/>
      <c r="H125" s="618"/>
      <c r="I125" s="651"/>
    </row>
    <row r="126" spans="1:9" ht="12" thickBot="1">
      <c r="A126" s="1563"/>
      <c r="B126" s="618" t="s">
        <v>2436</v>
      </c>
      <c r="C126" s="618"/>
      <c r="D126" s="618"/>
      <c r="E126" s="1767">
        <f>SUM(E121:E125)</f>
        <v>-151594</v>
      </c>
      <c r="F126" s="618"/>
      <c r="G126" s="618"/>
      <c r="H126" s="618"/>
      <c r="I126" s="651"/>
    </row>
    <row r="127" spans="1:9" ht="12" thickTop="1">
      <c r="A127" s="1563"/>
      <c r="F127" s="618"/>
      <c r="G127" s="618"/>
      <c r="H127" s="618"/>
      <c r="I127" s="651"/>
    </row>
    <row r="128" spans="1:9">
      <c r="A128" s="1563"/>
      <c r="B128" s="618"/>
      <c r="C128" s="618"/>
      <c r="D128" s="618"/>
      <c r="E128" s="618"/>
      <c r="F128" s="618"/>
      <c r="G128" s="618"/>
      <c r="H128" s="618"/>
      <c r="I128" s="651"/>
    </row>
    <row r="129" spans="1:9">
      <c r="A129" s="1563"/>
      <c r="B129" s="618"/>
      <c r="C129" s="618"/>
      <c r="D129" s="618"/>
      <c r="E129" s="618"/>
      <c r="F129" s="618"/>
      <c r="G129" s="618"/>
      <c r="H129" s="618"/>
      <c r="I129" s="651"/>
    </row>
    <row r="130" spans="1:9">
      <c r="A130" s="1563"/>
      <c r="B130" s="618"/>
      <c r="C130" s="618"/>
      <c r="D130" s="618"/>
      <c r="E130" s="618"/>
      <c r="F130" s="618"/>
      <c r="G130" s="618"/>
      <c r="H130" s="618"/>
      <c r="I130" s="651"/>
    </row>
    <row r="131" spans="1:9">
      <c r="A131" s="653"/>
      <c r="E131" s="1768"/>
      <c r="F131" s="1768"/>
      <c r="I131" s="651"/>
    </row>
    <row r="132" spans="1:9">
      <c r="A132" s="653"/>
      <c r="E132" s="1768"/>
      <c r="F132" s="1768"/>
      <c r="I132" s="651"/>
    </row>
    <row r="133" spans="1:9">
      <c r="A133" s="653"/>
      <c r="E133" s="1768"/>
      <c r="F133" s="1768"/>
      <c r="I133" s="651"/>
    </row>
    <row r="134" spans="1:9">
      <c r="A134" s="653"/>
      <c r="I134" s="651"/>
    </row>
    <row r="135" spans="1:9">
      <c r="A135" s="653"/>
      <c r="I135" s="651"/>
    </row>
    <row r="136" spans="1:9">
      <c r="A136" s="653"/>
      <c r="I136" s="651"/>
    </row>
    <row r="137" spans="1:9">
      <c r="A137" s="653"/>
      <c r="I137" s="651"/>
    </row>
    <row r="138" spans="1:9">
      <c r="A138" s="653"/>
      <c r="I138" s="651"/>
    </row>
    <row r="139" spans="1:9">
      <c r="A139" s="653"/>
      <c r="I139" s="651"/>
    </row>
    <row r="140" spans="1:9">
      <c r="A140" s="653"/>
      <c r="I140" s="651"/>
    </row>
    <row r="141" spans="1:9">
      <c r="A141" s="653"/>
      <c r="I141" s="651"/>
    </row>
    <row r="142" spans="1:9">
      <c r="A142" s="653"/>
      <c r="I142" s="651"/>
    </row>
    <row r="143" spans="1:9">
      <c r="A143" s="653"/>
      <c r="I143" s="651"/>
    </row>
    <row r="144" spans="1:9">
      <c r="A144" s="1563"/>
      <c r="B144" s="618"/>
      <c r="C144" s="618"/>
      <c r="D144" s="618"/>
      <c r="E144" s="618"/>
      <c r="F144" s="618"/>
      <c r="G144" s="618"/>
      <c r="H144" s="618"/>
      <c r="I144" s="651"/>
    </row>
    <row r="145" spans="1:9">
      <c r="A145" s="1563"/>
      <c r="B145" s="618"/>
      <c r="C145" s="618"/>
      <c r="D145" s="618"/>
      <c r="E145" s="618"/>
      <c r="F145" s="618"/>
      <c r="G145" s="618"/>
      <c r="H145" s="618"/>
      <c r="I145" s="651"/>
    </row>
    <row r="146" spans="1:9">
      <c r="A146" s="1563"/>
      <c r="B146" s="618"/>
      <c r="C146" s="618"/>
      <c r="D146" s="618"/>
      <c r="E146" s="618"/>
      <c r="F146" s="618"/>
      <c r="G146" s="618"/>
      <c r="H146" s="618"/>
      <c r="I146" s="651"/>
    </row>
    <row r="147" spans="1:9">
      <c r="A147" s="1563"/>
      <c r="B147" s="618"/>
      <c r="C147" s="618"/>
      <c r="D147" s="618"/>
      <c r="E147" s="618"/>
      <c r="F147" s="618"/>
      <c r="G147" s="618"/>
      <c r="H147" s="618"/>
      <c r="I147" s="651"/>
    </row>
    <row r="148" spans="1:9">
      <c r="A148" s="1563"/>
      <c r="B148" s="618"/>
      <c r="C148" s="618"/>
      <c r="D148" s="618"/>
      <c r="E148" s="618"/>
      <c r="F148" s="618"/>
      <c r="G148" s="618"/>
      <c r="H148" s="618"/>
      <c r="I148" s="651"/>
    </row>
    <row r="149" spans="1:9">
      <c r="A149" s="1563"/>
      <c r="B149" s="618"/>
      <c r="C149" s="618"/>
      <c r="D149" s="618"/>
      <c r="E149" s="618"/>
      <c r="F149" s="618"/>
      <c r="G149" s="618"/>
      <c r="H149" s="618"/>
      <c r="I149" s="651"/>
    </row>
    <row r="150" spans="1:9">
      <c r="A150" s="633"/>
      <c r="B150" s="646"/>
      <c r="C150" s="646"/>
      <c r="D150" s="646"/>
      <c r="E150" s="646"/>
      <c r="F150" s="646"/>
      <c r="G150" s="646"/>
      <c r="H150" s="646"/>
      <c r="I150" s="635"/>
    </row>
    <row r="151" spans="1:9">
      <c r="A151" s="633"/>
      <c r="B151" s="646"/>
      <c r="C151" s="646"/>
      <c r="D151" s="646"/>
      <c r="E151" s="646"/>
      <c r="F151" s="646"/>
      <c r="G151" s="646"/>
      <c r="H151" s="646"/>
      <c r="I151" s="635"/>
    </row>
    <row r="152" spans="1:9">
      <c r="A152" s="633"/>
      <c r="B152" s="646"/>
      <c r="C152" s="646"/>
      <c r="D152" s="646"/>
      <c r="E152" s="646"/>
      <c r="F152" s="646"/>
      <c r="G152" s="646"/>
      <c r="H152" s="646"/>
      <c r="I152" s="635"/>
    </row>
    <row r="153" spans="1:9">
      <c r="A153" s="1769"/>
      <c r="B153" s="641"/>
      <c r="C153" s="641"/>
      <c r="D153" s="641"/>
      <c r="E153" s="641"/>
      <c r="F153" s="641"/>
      <c r="G153" s="641"/>
      <c r="H153" s="641"/>
      <c r="I153" s="1566"/>
    </row>
    <row r="154" spans="1:9">
      <c r="B154" s="525"/>
      <c r="C154" s="525"/>
      <c r="D154" s="525"/>
      <c r="E154" s="525"/>
      <c r="F154" s="525"/>
      <c r="G154" s="525"/>
      <c r="H154" s="525"/>
      <c r="I154" s="233" t="s">
        <v>576</v>
      </c>
    </row>
    <row r="155" spans="1:9"/>
    <row r="156" spans="1:9"/>
    <row r="157" spans="1:9"/>
    <row r="158" spans="1:9"/>
    <row r="159" spans="1:9"/>
    <row r="160" spans="1:9"/>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sheetData>
  <printOptions horizontalCentered="1" verticalCentered="1"/>
  <pageMargins left="0.75" right="0.75" top="0.5" bottom="0.5" header="0" footer="0"/>
  <pageSetup scale="91" fitToHeight="2" orientation="portrait" r:id="rId1"/>
  <headerFooter alignWithMargins="0"/>
  <rowBreaks count="1" manualBreakCount="1">
    <brk id="78" max="8"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F79"/>
  <sheetViews>
    <sheetView view="pageBreakPreview" zoomScaleNormal="100" workbookViewId="0"/>
  </sheetViews>
  <sheetFormatPr defaultColWidth="0" defaultRowHeight="11.25" zeroHeight="1"/>
  <cols>
    <col min="1" max="1" width="5.6640625" style="1774" customWidth="1"/>
    <col min="2" max="2" width="8.1640625" style="1774" customWidth="1"/>
    <col min="3" max="3" width="57.5" style="1774" customWidth="1"/>
    <col min="4" max="5" width="12.83203125" style="1774" customWidth="1"/>
    <col min="6" max="6" width="5.5" style="1774" customWidth="1"/>
    <col min="7" max="9" width="9.33203125" style="1774" customWidth="1"/>
    <col min="10" max="256" width="0" style="1774" hidden="1"/>
    <col min="257" max="257" width="5.6640625" style="1774" customWidth="1"/>
    <col min="258" max="258" width="8.1640625" style="1774" customWidth="1"/>
    <col min="259" max="259" width="53.5" style="1774" customWidth="1"/>
    <col min="260" max="261" width="12.83203125" style="1774" customWidth="1"/>
    <col min="262" max="262" width="5.5" style="1774" customWidth="1"/>
    <col min="263" max="265" width="9.33203125" style="1774" customWidth="1"/>
    <col min="266" max="512" width="0" style="1774" hidden="1"/>
    <col min="513" max="513" width="5.6640625" style="1774" customWidth="1"/>
    <col min="514" max="514" width="8.1640625" style="1774" customWidth="1"/>
    <col min="515" max="515" width="53.5" style="1774" customWidth="1"/>
    <col min="516" max="517" width="12.83203125" style="1774" customWidth="1"/>
    <col min="518" max="518" width="5.5" style="1774" customWidth="1"/>
    <col min="519" max="521" width="9.33203125" style="1774" customWidth="1"/>
    <col min="522" max="768" width="0" style="1774" hidden="1"/>
    <col min="769" max="769" width="5.6640625" style="1774" customWidth="1"/>
    <col min="770" max="770" width="8.1640625" style="1774" customWidth="1"/>
    <col min="771" max="771" width="53.5" style="1774" customWidth="1"/>
    <col min="772" max="773" width="12.83203125" style="1774" customWidth="1"/>
    <col min="774" max="774" width="5.5" style="1774" customWidth="1"/>
    <col min="775" max="777" width="9.33203125" style="1774" customWidth="1"/>
    <col min="778" max="1024" width="0" style="1774" hidden="1"/>
    <col min="1025" max="1025" width="5.6640625" style="1774" customWidth="1"/>
    <col min="1026" max="1026" width="8.1640625" style="1774" customWidth="1"/>
    <col min="1027" max="1027" width="53.5" style="1774" customWidth="1"/>
    <col min="1028" max="1029" width="12.83203125" style="1774" customWidth="1"/>
    <col min="1030" max="1030" width="5.5" style="1774" customWidth="1"/>
    <col min="1031" max="1033" width="9.33203125" style="1774" customWidth="1"/>
    <col min="1034" max="1280" width="0" style="1774" hidden="1"/>
    <col min="1281" max="1281" width="5.6640625" style="1774" customWidth="1"/>
    <col min="1282" max="1282" width="8.1640625" style="1774" customWidth="1"/>
    <col min="1283" max="1283" width="53.5" style="1774" customWidth="1"/>
    <col min="1284" max="1285" width="12.83203125" style="1774" customWidth="1"/>
    <col min="1286" max="1286" width="5.5" style="1774" customWidth="1"/>
    <col min="1287" max="1289" width="9.33203125" style="1774" customWidth="1"/>
    <col min="1290" max="1536" width="0" style="1774" hidden="1"/>
    <col min="1537" max="1537" width="5.6640625" style="1774" customWidth="1"/>
    <col min="1538" max="1538" width="8.1640625" style="1774" customWidth="1"/>
    <col min="1539" max="1539" width="53.5" style="1774" customWidth="1"/>
    <col min="1540" max="1541" width="12.83203125" style="1774" customWidth="1"/>
    <col min="1542" max="1542" width="5.5" style="1774" customWidth="1"/>
    <col min="1543" max="1545" width="9.33203125" style="1774" customWidth="1"/>
    <col min="1546" max="1792" width="0" style="1774" hidden="1"/>
    <col min="1793" max="1793" width="5.6640625" style="1774" customWidth="1"/>
    <col min="1794" max="1794" width="8.1640625" style="1774" customWidth="1"/>
    <col min="1795" max="1795" width="53.5" style="1774" customWidth="1"/>
    <col min="1796" max="1797" width="12.83203125" style="1774" customWidth="1"/>
    <col min="1798" max="1798" width="5.5" style="1774" customWidth="1"/>
    <col min="1799" max="1801" width="9.33203125" style="1774" customWidth="1"/>
    <col min="1802" max="2048" width="0" style="1774" hidden="1"/>
    <col min="2049" max="2049" width="5.6640625" style="1774" customWidth="1"/>
    <col min="2050" max="2050" width="8.1640625" style="1774" customWidth="1"/>
    <col min="2051" max="2051" width="53.5" style="1774" customWidth="1"/>
    <col min="2052" max="2053" width="12.83203125" style="1774" customWidth="1"/>
    <col min="2054" max="2054" width="5.5" style="1774" customWidth="1"/>
    <col min="2055" max="2057" width="9.33203125" style="1774" customWidth="1"/>
    <col min="2058" max="2304" width="0" style="1774" hidden="1"/>
    <col min="2305" max="2305" width="5.6640625" style="1774" customWidth="1"/>
    <col min="2306" max="2306" width="8.1640625" style="1774" customWidth="1"/>
    <col min="2307" max="2307" width="53.5" style="1774" customWidth="1"/>
    <col min="2308" max="2309" width="12.83203125" style="1774" customWidth="1"/>
    <col min="2310" max="2310" width="5.5" style="1774" customWidth="1"/>
    <col min="2311" max="2313" width="9.33203125" style="1774" customWidth="1"/>
    <col min="2314" max="2560" width="0" style="1774" hidden="1"/>
    <col min="2561" max="2561" width="5.6640625" style="1774" customWidth="1"/>
    <col min="2562" max="2562" width="8.1640625" style="1774" customWidth="1"/>
    <col min="2563" max="2563" width="53.5" style="1774" customWidth="1"/>
    <col min="2564" max="2565" width="12.83203125" style="1774" customWidth="1"/>
    <col min="2566" max="2566" width="5.5" style="1774" customWidth="1"/>
    <col min="2567" max="2569" width="9.33203125" style="1774" customWidth="1"/>
    <col min="2570" max="2816" width="0" style="1774" hidden="1"/>
    <col min="2817" max="2817" width="5.6640625" style="1774" customWidth="1"/>
    <col min="2818" max="2818" width="8.1640625" style="1774" customWidth="1"/>
    <col min="2819" max="2819" width="53.5" style="1774" customWidth="1"/>
    <col min="2820" max="2821" width="12.83203125" style="1774" customWidth="1"/>
    <col min="2822" max="2822" width="5.5" style="1774" customWidth="1"/>
    <col min="2823" max="2825" width="9.33203125" style="1774" customWidth="1"/>
    <col min="2826" max="3072" width="0" style="1774" hidden="1"/>
    <col min="3073" max="3073" width="5.6640625" style="1774" customWidth="1"/>
    <col min="3074" max="3074" width="8.1640625" style="1774" customWidth="1"/>
    <col min="3075" max="3075" width="53.5" style="1774" customWidth="1"/>
    <col min="3076" max="3077" width="12.83203125" style="1774" customWidth="1"/>
    <col min="3078" max="3078" width="5.5" style="1774" customWidth="1"/>
    <col min="3079" max="3081" width="9.33203125" style="1774" customWidth="1"/>
    <col min="3082" max="3328" width="0" style="1774" hidden="1"/>
    <col min="3329" max="3329" width="5.6640625" style="1774" customWidth="1"/>
    <col min="3330" max="3330" width="8.1640625" style="1774" customWidth="1"/>
    <col min="3331" max="3331" width="53.5" style="1774" customWidth="1"/>
    <col min="3332" max="3333" width="12.83203125" style="1774" customWidth="1"/>
    <col min="3334" max="3334" width="5.5" style="1774" customWidth="1"/>
    <col min="3335" max="3337" width="9.33203125" style="1774" customWidth="1"/>
    <col min="3338" max="3584" width="0" style="1774" hidden="1"/>
    <col min="3585" max="3585" width="5.6640625" style="1774" customWidth="1"/>
    <col min="3586" max="3586" width="8.1640625" style="1774" customWidth="1"/>
    <col min="3587" max="3587" width="53.5" style="1774" customWidth="1"/>
    <col min="3588" max="3589" width="12.83203125" style="1774" customWidth="1"/>
    <col min="3590" max="3590" width="5.5" style="1774" customWidth="1"/>
    <col min="3591" max="3593" width="9.33203125" style="1774" customWidth="1"/>
    <col min="3594" max="3840" width="0" style="1774" hidden="1"/>
    <col min="3841" max="3841" width="5.6640625" style="1774" customWidth="1"/>
    <col min="3842" max="3842" width="8.1640625" style="1774" customWidth="1"/>
    <col min="3843" max="3843" width="53.5" style="1774" customWidth="1"/>
    <col min="3844" max="3845" width="12.83203125" style="1774" customWidth="1"/>
    <col min="3846" max="3846" width="5.5" style="1774" customWidth="1"/>
    <col min="3847" max="3849" width="9.33203125" style="1774" customWidth="1"/>
    <col min="3850" max="4096" width="0" style="1774" hidden="1"/>
    <col min="4097" max="4097" width="5.6640625" style="1774" customWidth="1"/>
    <col min="4098" max="4098" width="8.1640625" style="1774" customWidth="1"/>
    <col min="4099" max="4099" width="53.5" style="1774" customWidth="1"/>
    <col min="4100" max="4101" width="12.83203125" style="1774" customWidth="1"/>
    <col min="4102" max="4102" width="5.5" style="1774" customWidth="1"/>
    <col min="4103" max="4105" width="9.33203125" style="1774" customWidth="1"/>
    <col min="4106" max="4352" width="0" style="1774" hidden="1"/>
    <col min="4353" max="4353" width="5.6640625" style="1774" customWidth="1"/>
    <col min="4354" max="4354" width="8.1640625" style="1774" customWidth="1"/>
    <col min="4355" max="4355" width="53.5" style="1774" customWidth="1"/>
    <col min="4356" max="4357" width="12.83203125" style="1774" customWidth="1"/>
    <col min="4358" max="4358" width="5.5" style="1774" customWidth="1"/>
    <col min="4359" max="4361" width="9.33203125" style="1774" customWidth="1"/>
    <col min="4362" max="4608" width="0" style="1774" hidden="1"/>
    <col min="4609" max="4609" width="5.6640625" style="1774" customWidth="1"/>
    <col min="4610" max="4610" width="8.1640625" style="1774" customWidth="1"/>
    <col min="4611" max="4611" width="53.5" style="1774" customWidth="1"/>
    <col min="4612" max="4613" width="12.83203125" style="1774" customWidth="1"/>
    <col min="4614" max="4614" width="5.5" style="1774" customWidth="1"/>
    <col min="4615" max="4617" width="9.33203125" style="1774" customWidth="1"/>
    <col min="4618" max="4864" width="0" style="1774" hidden="1"/>
    <col min="4865" max="4865" width="5.6640625" style="1774" customWidth="1"/>
    <col min="4866" max="4866" width="8.1640625" style="1774" customWidth="1"/>
    <col min="4867" max="4867" width="53.5" style="1774" customWidth="1"/>
    <col min="4868" max="4869" width="12.83203125" style="1774" customWidth="1"/>
    <col min="4870" max="4870" width="5.5" style="1774" customWidth="1"/>
    <col min="4871" max="4873" width="9.33203125" style="1774" customWidth="1"/>
    <col min="4874" max="5120" width="0" style="1774" hidden="1"/>
    <col min="5121" max="5121" width="5.6640625" style="1774" customWidth="1"/>
    <col min="5122" max="5122" width="8.1640625" style="1774" customWidth="1"/>
    <col min="5123" max="5123" width="53.5" style="1774" customWidth="1"/>
    <col min="5124" max="5125" width="12.83203125" style="1774" customWidth="1"/>
    <col min="5126" max="5126" width="5.5" style="1774" customWidth="1"/>
    <col min="5127" max="5129" width="9.33203125" style="1774" customWidth="1"/>
    <col min="5130" max="5376" width="0" style="1774" hidden="1"/>
    <col min="5377" max="5377" width="5.6640625" style="1774" customWidth="1"/>
    <col min="5378" max="5378" width="8.1640625" style="1774" customWidth="1"/>
    <col min="5379" max="5379" width="53.5" style="1774" customWidth="1"/>
    <col min="5380" max="5381" width="12.83203125" style="1774" customWidth="1"/>
    <col min="5382" max="5382" width="5.5" style="1774" customWidth="1"/>
    <col min="5383" max="5385" width="9.33203125" style="1774" customWidth="1"/>
    <col min="5386" max="5632" width="0" style="1774" hidden="1"/>
    <col min="5633" max="5633" width="5.6640625" style="1774" customWidth="1"/>
    <col min="5634" max="5634" width="8.1640625" style="1774" customWidth="1"/>
    <col min="5635" max="5635" width="53.5" style="1774" customWidth="1"/>
    <col min="5636" max="5637" width="12.83203125" style="1774" customWidth="1"/>
    <col min="5638" max="5638" width="5.5" style="1774" customWidth="1"/>
    <col min="5639" max="5641" width="9.33203125" style="1774" customWidth="1"/>
    <col min="5642" max="5888" width="0" style="1774" hidden="1"/>
    <col min="5889" max="5889" width="5.6640625" style="1774" customWidth="1"/>
    <col min="5890" max="5890" width="8.1640625" style="1774" customWidth="1"/>
    <col min="5891" max="5891" width="53.5" style="1774" customWidth="1"/>
    <col min="5892" max="5893" width="12.83203125" style="1774" customWidth="1"/>
    <col min="5894" max="5894" width="5.5" style="1774" customWidth="1"/>
    <col min="5895" max="5897" width="9.33203125" style="1774" customWidth="1"/>
    <col min="5898" max="6144" width="0" style="1774" hidden="1"/>
    <col min="6145" max="6145" width="5.6640625" style="1774" customWidth="1"/>
    <col min="6146" max="6146" width="8.1640625" style="1774" customWidth="1"/>
    <col min="6147" max="6147" width="53.5" style="1774" customWidth="1"/>
    <col min="6148" max="6149" width="12.83203125" style="1774" customWidth="1"/>
    <col min="6150" max="6150" width="5.5" style="1774" customWidth="1"/>
    <col min="6151" max="6153" width="9.33203125" style="1774" customWidth="1"/>
    <col min="6154" max="6400" width="0" style="1774" hidden="1"/>
    <col min="6401" max="6401" width="5.6640625" style="1774" customWidth="1"/>
    <col min="6402" max="6402" width="8.1640625" style="1774" customWidth="1"/>
    <col min="6403" max="6403" width="53.5" style="1774" customWidth="1"/>
    <col min="6404" max="6405" width="12.83203125" style="1774" customWidth="1"/>
    <col min="6406" max="6406" width="5.5" style="1774" customWidth="1"/>
    <col min="6407" max="6409" width="9.33203125" style="1774" customWidth="1"/>
    <col min="6410" max="6656" width="0" style="1774" hidden="1"/>
    <col min="6657" max="6657" width="5.6640625" style="1774" customWidth="1"/>
    <col min="6658" max="6658" width="8.1640625" style="1774" customWidth="1"/>
    <col min="6659" max="6659" width="53.5" style="1774" customWidth="1"/>
    <col min="6660" max="6661" width="12.83203125" style="1774" customWidth="1"/>
    <col min="6662" max="6662" width="5.5" style="1774" customWidth="1"/>
    <col min="6663" max="6665" width="9.33203125" style="1774" customWidth="1"/>
    <col min="6666" max="6912" width="0" style="1774" hidden="1"/>
    <col min="6913" max="6913" width="5.6640625" style="1774" customWidth="1"/>
    <col min="6914" max="6914" width="8.1640625" style="1774" customWidth="1"/>
    <col min="6915" max="6915" width="53.5" style="1774" customWidth="1"/>
    <col min="6916" max="6917" width="12.83203125" style="1774" customWidth="1"/>
    <col min="6918" max="6918" width="5.5" style="1774" customWidth="1"/>
    <col min="6919" max="6921" width="9.33203125" style="1774" customWidth="1"/>
    <col min="6922" max="7168" width="0" style="1774" hidden="1"/>
    <col min="7169" max="7169" width="5.6640625" style="1774" customWidth="1"/>
    <col min="7170" max="7170" width="8.1640625" style="1774" customWidth="1"/>
    <col min="7171" max="7171" width="53.5" style="1774" customWidth="1"/>
    <col min="7172" max="7173" width="12.83203125" style="1774" customWidth="1"/>
    <col min="7174" max="7174" width="5.5" style="1774" customWidth="1"/>
    <col min="7175" max="7177" width="9.33203125" style="1774" customWidth="1"/>
    <col min="7178" max="7424" width="0" style="1774" hidden="1"/>
    <col min="7425" max="7425" width="5.6640625" style="1774" customWidth="1"/>
    <col min="7426" max="7426" width="8.1640625" style="1774" customWidth="1"/>
    <col min="7427" max="7427" width="53.5" style="1774" customWidth="1"/>
    <col min="7428" max="7429" width="12.83203125" style="1774" customWidth="1"/>
    <col min="7430" max="7430" width="5.5" style="1774" customWidth="1"/>
    <col min="7431" max="7433" width="9.33203125" style="1774" customWidth="1"/>
    <col min="7434" max="7680" width="0" style="1774" hidden="1"/>
    <col min="7681" max="7681" width="5.6640625" style="1774" customWidth="1"/>
    <col min="7682" max="7682" width="8.1640625" style="1774" customWidth="1"/>
    <col min="7683" max="7683" width="53.5" style="1774" customWidth="1"/>
    <col min="7684" max="7685" width="12.83203125" style="1774" customWidth="1"/>
    <col min="7686" max="7686" width="5.5" style="1774" customWidth="1"/>
    <col min="7687" max="7689" width="9.33203125" style="1774" customWidth="1"/>
    <col min="7690" max="7936" width="0" style="1774" hidden="1"/>
    <col min="7937" max="7937" width="5.6640625" style="1774" customWidth="1"/>
    <col min="7938" max="7938" width="8.1640625" style="1774" customWidth="1"/>
    <col min="7939" max="7939" width="53.5" style="1774" customWidth="1"/>
    <col min="7940" max="7941" width="12.83203125" style="1774" customWidth="1"/>
    <col min="7942" max="7942" width="5.5" style="1774" customWidth="1"/>
    <col min="7943" max="7945" width="9.33203125" style="1774" customWidth="1"/>
    <col min="7946" max="8192" width="0" style="1774" hidden="1"/>
    <col min="8193" max="8193" width="5.6640625" style="1774" customWidth="1"/>
    <col min="8194" max="8194" width="8.1640625" style="1774" customWidth="1"/>
    <col min="8195" max="8195" width="53.5" style="1774" customWidth="1"/>
    <col min="8196" max="8197" width="12.83203125" style="1774" customWidth="1"/>
    <col min="8198" max="8198" width="5.5" style="1774" customWidth="1"/>
    <col min="8199" max="8201" width="9.33203125" style="1774" customWidth="1"/>
    <col min="8202" max="8448" width="0" style="1774" hidden="1"/>
    <col min="8449" max="8449" width="5.6640625" style="1774" customWidth="1"/>
    <col min="8450" max="8450" width="8.1640625" style="1774" customWidth="1"/>
    <col min="8451" max="8451" width="53.5" style="1774" customWidth="1"/>
    <col min="8452" max="8453" width="12.83203125" style="1774" customWidth="1"/>
    <col min="8454" max="8454" width="5.5" style="1774" customWidth="1"/>
    <col min="8455" max="8457" width="9.33203125" style="1774" customWidth="1"/>
    <col min="8458" max="8704" width="0" style="1774" hidden="1"/>
    <col min="8705" max="8705" width="5.6640625" style="1774" customWidth="1"/>
    <col min="8706" max="8706" width="8.1640625" style="1774" customWidth="1"/>
    <col min="8707" max="8707" width="53.5" style="1774" customWidth="1"/>
    <col min="8708" max="8709" width="12.83203125" style="1774" customWidth="1"/>
    <col min="8710" max="8710" width="5.5" style="1774" customWidth="1"/>
    <col min="8711" max="8713" width="9.33203125" style="1774" customWidth="1"/>
    <col min="8714" max="8960" width="0" style="1774" hidden="1"/>
    <col min="8961" max="8961" width="5.6640625" style="1774" customWidth="1"/>
    <col min="8962" max="8962" width="8.1640625" style="1774" customWidth="1"/>
    <col min="8963" max="8963" width="53.5" style="1774" customWidth="1"/>
    <col min="8964" max="8965" width="12.83203125" style="1774" customWidth="1"/>
    <col min="8966" max="8966" width="5.5" style="1774" customWidth="1"/>
    <col min="8967" max="8969" width="9.33203125" style="1774" customWidth="1"/>
    <col min="8970" max="9216" width="0" style="1774" hidden="1"/>
    <col min="9217" max="9217" width="5.6640625" style="1774" customWidth="1"/>
    <col min="9218" max="9218" width="8.1640625" style="1774" customWidth="1"/>
    <col min="9219" max="9219" width="53.5" style="1774" customWidth="1"/>
    <col min="9220" max="9221" width="12.83203125" style="1774" customWidth="1"/>
    <col min="9222" max="9222" width="5.5" style="1774" customWidth="1"/>
    <col min="9223" max="9225" width="9.33203125" style="1774" customWidth="1"/>
    <col min="9226" max="9472" width="0" style="1774" hidden="1"/>
    <col min="9473" max="9473" width="5.6640625" style="1774" customWidth="1"/>
    <col min="9474" max="9474" width="8.1640625" style="1774" customWidth="1"/>
    <col min="9475" max="9475" width="53.5" style="1774" customWidth="1"/>
    <col min="9476" max="9477" width="12.83203125" style="1774" customWidth="1"/>
    <col min="9478" max="9478" width="5.5" style="1774" customWidth="1"/>
    <col min="9479" max="9481" width="9.33203125" style="1774" customWidth="1"/>
    <col min="9482" max="9728" width="0" style="1774" hidden="1"/>
    <col min="9729" max="9729" width="5.6640625" style="1774" customWidth="1"/>
    <col min="9730" max="9730" width="8.1640625" style="1774" customWidth="1"/>
    <col min="9731" max="9731" width="53.5" style="1774" customWidth="1"/>
    <col min="9732" max="9733" width="12.83203125" style="1774" customWidth="1"/>
    <col min="9734" max="9734" width="5.5" style="1774" customWidth="1"/>
    <col min="9735" max="9737" width="9.33203125" style="1774" customWidth="1"/>
    <col min="9738" max="9984" width="0" style="1774" hidden="1"/>
    <col min="9985" max="9985" width="5.6640625" style="1774" customWidth="1"/>
    <col min="9986" max="9986" width="8.1640625" style="1774" customWidth="1"/>
    <col min="9987" max="9987" width="53.5" style="1774" customWidth="1"/>
    <col min="9988" max="9989" width="12.83203125" style="1774" customWidth="1"/>
    <col min="9990" max="9990" width="5.5" style="1774" customWidth="1"/>
    <col min="9991" max="9993" width="9.33203125" style="1774" customWidth="1"/>
    <col min="9994" max="10240" width="0" style="1774" hidden="1"/>
    <col min="10241" max="10241" width="5.6640625" style="1774" customWidth="1"/>
    <col min="10242" max="10242" width="8.1640625" style="1774" customWidth="1"/>
    <col min="10243" max="10243" width="53.5" style="1774" customWidth="1"/>
    <col min="10244" max="10245" width="12.83203125" style="1774" customWidth="1"/>
    <col min="10246" max="10246" width="5.5" style="1774" customWidth="1"/>
    <col min="10247" max="10249" width="9.33203125" style="1774" customWidth="1"/>
    <col min="10250" max="10496" width="0" style="1774" hidden="1"/>
    <col min="10497" max="10497" width="5.6640625" style="1774" customWidth="1"/>
    <col min="10498" max="10498" width="8.1640625" style="1774" customWidth="1"/>
    <col min="10499" max="10499" width="53.5" style="1774" customWidth="1"/>
    <col min="10500" max="10501" width="12.83203125" style="1774" customWidth="1"/>
    <col min="10502" max="10502" width="5.5" style="1774" customWidth="1"/>
    <col min="10503" max="10505" width="9.33203125" style="1774" customWidth="1"/>
    <col min="10506" max="10752" width="0" style="1774" hidden="1"/>
    <col min="10753" max="10753" width="5.6640625" style="1774" customWidth="1"/>
    <col min="10754" max="10754" width="8.1640625" style="1774" customWidth="1"/>
    <col min="10755" max="10755" width="53.5" style="1774" customWidth="1"/>
    <col min="10756" max="10757" width="12.83203125" style="1774" customWidth="1"/>
    <col min="10758" max="10758" width="5.5" style="1774" customWidth="1"/>
    <col min="10759" max="10761" width="9.33203125" style="1774" customWidth="1"/>
    <col min="10762" max="11008" width="0" style="1774" hidden="1"/>
    <col min="11009" max="11009" width="5.6640625" style="1774" customWidth="1"/>
    <col min="11010" max="11010" width="8.1640625" style="1774" customWidth="1"/>
    <col min="11011" max="11011" width="53.5" style="1774" customWidth="1"/>
    <col min="11012" max="11013" width="12.83203125" style="1774" customWidth="1"/>
    <col min="11014" max="11014" width="5.5" style="1774" customWidth="1"/>
    <col min="11015" max="11017" width="9.33203125" style="1774" customWidth="1"/>
    <col min="11018" max="11264" width="0" style="1774" hidden="1"/>
    <col min="11265" max="11265" width="5.6640625" style="1774" customWidth="1"/>
    <col min="11266" max="11266" width="8.1640625" style="1774" customWidth="1"/>
    <col min="11267" max="11267" width="53.5" style="1774" customWidth="1"/>
    <col min="11268" max="11269" width="12.83203125" style="1774" customWidth="1"/>
    <col min="11270" max="11270" width="5.5" style="1774" customWidth="1"/>
    <col min="11271" max="11273" width="9.33203125" style="1774" customWidth="1"/>
    <col min="11274" max="11520" width="0" style="1774" hidden="1"/>
    <col min="11521" max="11521" width="5.6640625" style="1774" customWidth="1"/>
    <col min="11522" max="11522" width="8.1640625" style="1774" customWidth="1"/>
    <col min="11523" max="11523" width="53.5" style="1774" customWidth="1"/>
    <col min="11524" max="11525" width="12.83203125" style="1774" customWidth="1"/>
    <col min="11526" max="11526" width="5.5" style="1774" customWidth="1"/>
    <col min="11527" max="11529" width="9.33203125" style="1774" customWidth="1"/>
    <col min="11530" max="11776" width="0" style="1774" hidden="1"/>
    <col min="11777" max="11777" width="5.6640625" style="1774" customWidth="1"/>
    <col min="11778" max="11778" width="8.1640625" style="1774" customWidth="1"/>
    <col min="11779" max="11779" width="53.5" style="1774" customWidth="1"/>
    <col min="11780" max="11781" width="12.83203125" style="1774" customWidth="1"/>
    <col min="11782" max="11782" width="5.5" style="1774" customWidth="1"/>
    <col min="11783" max="11785" width="9.33203125" style="1774" customWidth="1"/>
    <col min="11786" max="12032" width="0" style="1774" hidden="1"/>
    <col min="12033" max="12033" width="5.6640625" style="1774" customWidth="1"/>
    <col min="12034" max="12034" width="8.1640625" style="1774" customWidth="1"/>
    <col min="12035" max="12035" width="53.5" style="1774" customWidth="1"/>
    <col min="12036" max="12037" width="12.83203125" style="1774" customWidth="1"/>
    <col min="12038" max="12038" width="5.5" style="1774" customWidth="1"/>
    <col min="12039" max="12041" width="9.33203125" style="1774" customWidth="1"/>
    <col min="12042" max="12288" width="0" style="1774" hidden="1"/>
    <col min="12289" max="12289" width="5.6640625" style="1774" customWidth="1"/>
    <col min="12290" max="12290" width="8.1640625" style="1774" customWidth="1"/>
    <col min="12291" max="12291" width="53.5" style="1774" customWidth="1"/>
    <col min="12292" max="12293" width="12.83203125" style="1774" customWidth="1"/>
    <col min="12294" max="12294" width="5.5" style="1774" customWidth="1"/>
    <col min="12295" max="12297" width="9.33203125" style="1774" customWidth="1"/>
    <col min="12298" max="12544" width="0" style="1774" hidden="1"/>
    <col min="12545" max="12545" width="5.6640625" style="1774" customWidth="1"/>
    <col min="12546" max="12546" width="8.1640625" style="1774" customWidth="1"/>
    <col min="12547" max="12547" width="53.5" style="1774" customWidth="1"/>
    <col min="12548" max="12549" width="12.83203125" style="1774" customWidth="1"/>
    <col min="12550" max="12550" width="5.5" style="1774" customWidth="1"/>
    <col min="12551" max="12553" width="9.33203125" style="1774" customWidth="1"/>
    <col min="12554" max="12800" width="0" style="1774" hidden="1"/>
    <col min="12801" max="12801" width="5.6640625" style="1774" customWidth="1"/>
    <col min="12802" max="12802" width="8.1640625" style="1774" customWidth="1"/>
    <col min="12803" max="12803" width="53.5" style="1774" customWidth="1"/>
    <col min="12804" max="12805" width="12.83203125" style="1774" customWidth="1"/>
    <col min="12806" max="12806" width="5.5" style="1774" customWidth="1"/>
    <col min="12807" max="12809" width="9.33203125" style="1774" customWidth="1"/>
    <col min="12810" max="13056" width="0" style="1774" hidden="1"/>
    <col min="13057" max="13057" width="5.6640625" style="1774" customWidth="1"/>
    <col min="13058" max="13058" width="8.1640625" style="1774" customWidth="1"/>
    <col min="13059" max="13059" width="53.5" style="1774" customWidth="1"/>
    <col min="13060" max="13061" width="12.83203125" style="1774" customWidth="1"/>
    <col min="13062" max="13062" width="5.5" style="1774" customWidth="1"/>
    <col min="13063" max="13065" width="9.33203125" style="1774" customWidth="1"/>
    <col min="13066" max="13312" width="0" style="1774" hidden="1"/>
    <col min="13313" max="13313" width="5.6640625" style="1774" customWidth="1"/>
    <col min="13314" max="13314" width="8.1640625" style="1774" customWidth="1"/>
    <col min="13315" max="13315" width="53.5" style="1774" customWidth="1"/>
    <col min="13316" max="13317" width="12.83203125" style="1774" customWidth="1"/>
    <col min="13318" max="13318" width="5.5" style="1774" customWidth="1"/>
    <col min="13319" max="13321" width="9.33203125" style="1774" customWidth="1"/>
    <col min="13322" max="13568" width="0" style="1774" hidden="1"/>
    <col min="13569" max="13569" width="5.6640625" style="1774" customWidth="1"/>
    <col min="13570" max="13570" width="8.1640625" style="1774" customWidth="1"/>
    <col min="13571" max="13571" width="53.5" style="1774" customWidth="1"/>
    <col min="13572" max="13573" width="12.83203125" style="1774" customWidth="1"/>
    <col min="13574" max="13574" width="5.5" style="1774" customWidth="1"/>
    <col min="13575" max="13577" width="9.33203125" style="1774" customWidth="1"/>
    <col min="13578" max="13824" width="0" style="1774" hidden="1"/>
    <col min="13825" max="13825" width="5.6640625" style="1774" customWidth="1"/>
    <col min="13826" max="13826" width="8.1640625" style="1774" customWidth="1"/>
    <col min="13827" max="13827" width="53.5" style="1774" customWidth="1"/>
    <col min="13828" max="13829" width="12.83203125" style="1774" customWidth="1"/>
    <col min="13830" max="13830" width="5.5" style="1774" customWidth="1"/>
    <col min="13831" max="13833" width="9.33203125" style="1774" customWidth="1"/>
    <col min="13834" max="14080" width="0" style="1774" hidden="1"/>
    <col min="14081" max="14081" width="5.6640625" style="1774" customWidth="1"/>
    <col min="14082" max="14082" width="8.1640625" style="1774" customWidth="1"/>
    <col min="14083" max="14083" width="53.5" style="1774" customWidth="1"/>
    <col min="14084" max="14085" width="12.83203125" style="1774" customWidth="1"/>
    <col min="14086" max="14086" width="5.5" style="1774" customWidth="1"/>
    <col min="14087" max="14089" width="9.33203125" style="1774" customWidth="1"/>
    <col min="14090" max="14336" width="0" style="1774" hidden="1"/>
    <col min="14337" max="14337" width="5.6640625" style="1774" customWidth="1"/>
    <col min="14338" max="14338" width="8.1640625" style="1774" customWidth="1"/>
    <col min="14339" max="14339" width="53.5" style="1774" customWidth="1"/>
    <col min="14340" max="14341" width="12.83203125" style="1774" customWidth="1"/>
    <col min="14342" max="14342" width="5.5" style="1774" customWidth="1"/>
    <col min="14343" max="14345" width="9.33203125" style="1774" customWidth="1"/>
    <col min="14346" max="14592" width="0" style="1774" hidden="1"/>
    <col min="14593" max="14593" width="5.6640625" style="1774" customWidth="1"/>
    <col min="14594" max="14594" width="8.1640625" style="1774" customWidth="1"/>
    <col min="14595" max="14595" width="53.5" style="1774" customWidth="1"/>
    <col min="14596" max="14597" width="12.83203125" style="1774" customWidth="1"/>
    <col min="14598" max="14598" width="5.5" style="1774" customWidth="1"/>
    <col min="14599" max="14601" width="9.33203125" style="1774" customWidth="1"/>
    <col min="14602" max="14848" width="0" style="1774" hidden="1"/>
    <col min="14849" max="14849" width="5.6640625" style="1774" customWidth="1"/>
    <col min="14850" max="14850" width="8.1640625" style="1774" customWidth="1"/>
    <col min="14851" max="14851" width="53.5" style="1774" customWidth="1"/>
    <col min="14852" max="14853" width="12.83203125" style="1774" customWidth="1"/>
    <col min="14854" max="14854" width="5.5" style="1774" customWidth="1"/>
    <col min="14855" max="14857" width="9.33203125" style="1774" customWidth="1"/>
    <col min="14858" max="15104" width="0" style="1774" hidden="1"/>
    <col min="15105" max="15105" width="5.6640625" style="1774" customWidth="1"/>
    <col min="15106" max="15106" width="8.1640625" style="1774" customWidth="1"/>
    <col min="15107" max="15107" width="53.5" style="1774" customWidth="1"/>
    <col min="15108" max="15109" width="12.83203125" style="1774" customWidth="1"/>
    <col min="15110" max="15110" width="5.5" style="1774" customWidth="1"/>
    <col min="15111" max="15113" width="9.33203125" style="1774" customWidth="1"/>
    <col min="15114" max="15360" width="0" style="1774" hidden="1"/>
    <col min="15361" max="15361" width="5.6640625" style="1774" customWidth="1"/>
    <col min="15362" max="15362" width="8.1640625" style="1774" customWidth="1"/>
    <col min="15363" max="15363" width="53.5" style="1774" customWidth="1"/>
    <col min="15364" max="15365" width="12.83203125" style="1774" customWidth="1"/>
    <col min="15366" max="15366" width="5.5" style="1774" customWidth="1"/>
    <col min="15367" max="15369" width="9.33203125" style="1774" customWidth="1"/>
    <col min="15370" max="15616" width="0" style="1774" hidden="1"/>
    <col min="15617" max="15617" width="5.6640625" style="1774" customWidth="1"/>
    <col min="15618" max="15618" width="8.1640625" style="1774" customWidth="1"/>
    <col min="15619" max="15619" width="53.5" style="1774" customWidth="1"/>
    <col min="15620" max="15621" width="12.83203125" style="1774" customWidth="1"/>
    <col min="15622" max="15622" width="5.5" style="1774" customWidth="1"/>
    <col min="15623" max="15625" width="9.33203125" style="1774" customWidth="1"/>
    <col min="15626" max="15872" width="0" style="1774" hidden="1"/>
    <col min="15873" max="15873" width="5.6640625" style="1774" customWidth="1"/>
    <col min="15874" max="15874" width="8.1640625" style="1774" customWidth="1"/>
    <col min="15875" max="15875" width="53.5" style="1774" customWidth="1"/>
    <col min="15876" max="15877" width="12.83203125" style="1774" customWidth="1"/>
    <col min="15878" max="15878" width="5.5" style="1774" customWidth="1"/>
    <col min="15879" max="15881" width="9.33203125" style="1774" customWidth="1"/>
    <col min="15882" max="16128" width="0" style="1774" hidden="1"/>
    <col min="16129" max="16129" width="5.6640625" style="1774" customWidth="1"/>
    <col min="16130" max="16130" width="8.1640625" style="1774" customWidth="1"/>
    <col min="16131" max="16131" width="53.5" style="1774" customWidth="1"/>
    <col min="16132" max="16133" width="12.83203125" style="1774" customWidth="1"/>
    <col min="16134" max="16134" width="5.5" style="1774" customWidth="1"/>
    <col min="16135" max="16137" width="9.33203125" style="1774" customWidth="1"/>
    <col min="16138" max="16384" width="0" style="1774" hidden="1"/>
  </cols>
  <sheetData>
    <row r="1" spans="1:6">
      <c r="A1" s="1770" t="s">
        <v>559</v>
      </c>
      <c r="B1" s="1771"/>
      <c r="C1" s="1772"/>
      <c r="D1" s="1771"/>
      <c r="E1" s="1771"/>
      <c r="F1" s="1773">
        <v>65</v>
      </c>
    </row>
    <row r="2" spans="1:6">
      <c r="A2" s="1775" t="s">
        <v>2437</v>
      </c>
      <c r="B2" s="1776"/>
      <c r="C2" s="1776"/>
      <c r="D2" s="1776"/>
      <c r="E2" s="1776"/>
      <c r="F2" s="1777"/>
    </row>
    <row r="3" spans="1:6">
      <c r="A3" s="1778" t="s">
        <v>710</v>
      </c>
      <c r="B3" s="1779"/>
      <c r="C3" s="1779"/>
      <c r="D3" s="1779"/>
      <c r="E3" s="1779"/>
      <c r="F3" s="1780"/>
    </row>
    <row r="4" spans="1:6">
      <c r="A4" s="1781"/>
      <c r="B4" s="1782"/>
      <c r="C4" s="1782"/>
      <c r="D4" s="1782"/>
      <c r="E4" s="1782"/>
      <c r="F4" s="1783"/>
    </row>
    <row r="5" spans="1:6">
      <c r="A5" s="1781"/>
      <c r="B5" s="1782" t="s">
        <v>2438</v>
      </c>
      <c r="C5" s="1782"/>
      <c r="D5" s="1782"/>
      <c r="E5" s="1782"/>
      <c r="F5" s="1783"/>
    </row>
    <row r="6" spans="1:6">
      <c r="A6" s="1781" t="s">
        <v>2439</v>
      </c>
      <c r="B6" s="1782"/>
      <c r="C6" s="1782"/>
      <c r="D6" s="1782"/>
      <c r="E6" s="1782"/>
      <c r="F6" s="1783"/>
    </row>
    <row r="7" spans="1:6">
      <c r="A7" s="1781" t="s">
        <v>2440</v>
      </c>
      <c r="B7" s="1782"/>
      <c r="C7" s="1782"/>
      <c r="D7" s="1782"/>
      <c r="E7" s="1782"/>
      <c r="F7" s="1783"/>
    </row>
    <row r="8" spans="1:6">
      <c r="A8" s="1781" t="s">
        <v>2441</v>
      </c>
      <c r="B8" s="1782"/>
      <c r="C8" s="1782"/>
      <c r="D8" s="1782"/>
      <c r="E8" s="1782"/>
      <c r="F8" s="1783"/>
    </row>
    <row r="9" spans="1:6">
      <c r="A9" s="1781" t="s">
        <v>2442</v>
      </c>
      <c r="B9" s="1782"/>
      <c r="C9" s="1782"/>
      <c r="D9" s="1782"/>
      <c r="E9" s="1782"/>
      <c r="F9" s="1783"/>
    </row>
    <row r="10" spans="1:6">
      <c r="A10" s="1781" t="s">
        <v>2443</v>
      </c>
      <c r="B10" s="1782"/>
      <c r="C10" s="1782"/>
      <c r="D10" s="1782"/>
      <c r="E10" s="1782"/>
      <c r="F10" s="1783"/>
    </row>
    <row r="11" spans="1:6">
      <c r="A11" s="1781"/>
      <c r="B11" s="1782"/>
      <c r="C11" s="1782"/>
      <c r="D11" s="1782"/>
      <c r="E11" s="1782"/>
      <c r="F11" s="1783"/>
    </row>
    <row r="12" spans="1:6">
      <c r="A12" s="1781"/>
      <c r="B12" s="1782" t="s">
        <v>3693</v>
      </c>
      <c r="C12" s="1782"/>
      <c r="D12" s="1782"/>
      <c r="E12" s="1782"/>
      <c r="F12" s="1783"/>
    </row>
    <row r="13" spans="1:6">
      <c r="A13" s="1781" t="s">
        <v>3692</v>
      </c>
      <c r="B13" s="1782"/>
      <c r="C13" s="1782"/>
      <c r="D13" s="1782"/>
      <c r="E13" s="1782"/>
      <c r="F13" s="1783"/>
    </row>
    <row r="14" spans="1:6">
      <c r="A14" s="1784"/>
      <c r="B14" s="1785"/>
      <c r="C14" s="1785"/>
      <c r="D14" s="1785"/>
      <c r="E14" s="1785"/>
      <c r="F14" s="1786"/>
    </row>
    <row r="15" spans="1:6">
      <c r="A15" s="1787" t="s">
        <v>639</v>
      </c>
      <c r="B15" s="1787" t="s">
        <v>785</v>
      </c>
      <c r="C15" s="1787" t="s">
        <v>912</v>
      </c>
      <c r="D15" s="1787" t="s">
        <v>2444</v>
      </c>
      <c r="E15" s="1787" t="s">
        <v>2445</v>
      </c>
      <c r="F15" s="1787" t="s">
        <v>639</v>
      </c>
    </row>
    <row r="16" spans="1:6">
      <c r="A16" s="1788" t="s">
        <v>642</v>
      </c>
      <c r="B16" s="1788" t="s">
        <v>642</v>
      </c>
      <c r="C16" s="1789"/>
      <c r="D16" s="1789"/>
      <c r="E16" s="1789"/>
      <c r="F16" s="1788" t="s">
        <v>642</v>
      </c>
    </row>
    <row r="17" spans="1:6">
      <c r="A17" s="1790"/>
      <c r="B17" s="1791" t="s">
        <v>651</v>
      </c>
      <c r="C17" s="1791" t="s">
        <v>652</v>
      </c>
      <c r="D17" s="1791" t="s">
        <v>653</v>
      </c>
      <c r="E17" s="1791" t="s">
        <v>653</v>
      </c>
      <c r="F17" s="1790"/>
    </row>
    <row r="18" spans="1:6">
      <c r="A18" s="1791">
        <v>1</v>
      </c>
      <c r="B18" s="1791">
        <v>616</v>
      </c>
      <c r="C18" s="1792" t="s">
        <v>2446</v>
      </c>
      <c r="D18" s="1793">
        <v>32</v>
      </c>
      <c r="E18" s="1793"/>
      <c r="F18" s="1791">
        <v>1</v>
      </c>
    </row>
    <row r="19" spans="1:6">
      <c r="A19" s="1791">
        <v>2</v>
      </c>
      <c r="B19" s="1791">
        <v>616</v>
      </c>
      <c r="C19" s="1790" t="s">
        <v>2447</v>
      </c>
      <c r="D19" s="1793">
        <v>235387</v>
      </c>
      <c r="E19" s="1793"/>
      <c r="F19" s="1791">
        <v>2</v>
      </c>
    </row>
    <row r="20" spans="1:6">
      <c r="A20" s="1791">
        <v>3</v>
      </c>
      <c r="B20" s="1791">
        <v>616</v>
      </c>
      <c r="C20" s="1790" t="s">
        <v>2448</v>
      </c>
      <c r="D20" s="1793">
        <v>1566450</v>
      </c>
      <c r="E20" s="1793"/>
      <c r="F20" s="1791">
        <v>3</v>
      </c>
    </row>
    <row r="21" spans="1:6">
      <c r="A21" s="1791">
        <v>4</v>
      </c>
      <c r="B21" s="1791">
        <v>606</v>
      </c>
      <c r="C21" s="1790" t="s">
        <v>2449</v>
      </c>
      <c r="D21" s="1793"/>
      <c r="E21" s="1793">
        <v>3920</v>
      </c>
      <c r="F21" s="1791">
        <v>4</v>
      </c>
    </row>
    <row r="22" spans="1:6">
      <c r="A22" s="1791">
        <v>5</v>
      </c>
      <c r="B22" s="1791"/>
      <c r="C22" s="1790"/>
      <c r="D22" s="1793"/>
      <c r="E22" s="1793"/>
      <c r="F22" s="1791">
        <v>5</v>
      </c>
    </row>
    <row r="23" spans="1:6">
      <c r="A23" s="1791">
        <v>6</v>
      </c>
      <c r="B23" s="1791"/>
      <c r="C23" s="1790"/>
      <c r="D23" s="1793"/>
      <c r="E23" s="1793"/>
      <c r="F23" s="1791">
        <v>6</v>
      </c>
    </row>
    <row r="24" spans="1:6">
      <c r="A24" s="1791">
        <v>7</v>
      </c>
      <c r="B24" s="1791"/>
      <c r="C24" s="1790"/>
      <c r="D24" s="1793"/>
      <c r="E24" s="1793"/>
      <c r="F24" s="1791">
        <v>7</v>
      </c>
    </row>
    <row r="25" spans="1:6">
      <c r="A25" s="1791">
        <v>8</v>
      </c>
      <c r="B25" s="1791"/>
      <c r="C25" s="1790"/>
      <c r="D25" s="1793"/>
      <c r="E25" s="1793"/>
      <c r="F25" s="1791">
        <v>8</v>
      </c>
    </row>
    <row r="26" spans="1:6">
      <c r="A26" s="1791">
        <v>9</v>
      </c>
      <c r="B26" s="1791"/>
      <c r="C26" s="1790"/>
      <c r="D26" s="1793"/>
      <c r="E26" s="1793"/>
      <c r="F26" s="1791">
        <v>9</v>
      </c>
    </row>
    <row r="27" spans="1:6">
      <c r="A27" s="1791">
        <v>10</v>
      </c>
      <c r="B27" s="1791"/>
      <c r="C27" s="1790"/>
      <c r="D27" s="1793"/>
      <c r="E27" s="1793"/>
      <c r="F27" s="1791">
        <v>10</v>
      </c>
    </row>
    <row r="28" spans="1:6">
      <c r="A28" s="1791">
        <v>11</v>
      </c>
      <c r="B28" s="1791"/>
      <c r="C28" s="1790"/>
      <c r="D28" s="1794"/>
      <c r="E28" s="1794"/>
      <c r="F28" s="1791">
        <v>11</v>
      </c>
    </row>
    <row r="29" spans="1:6">
      <c r="A29" s="1791">
        <v>12</v>
      </c>
      <c r="B29" s="1791"/>
      <c r="C29" s="1792"/>
      <c r="D29" s="1793"/>
      <c r="E29" s="1793"/>
      <c r="F29" s="1791">
        <v>12</v>
      </c>
    </row>
    <row r="30" spans="1:6">
      <c r="A30" s="1791">
        <v>13</v>
      </c>
      <c r="B30" s="1791"/>
      <c r="C30" s="1790"/>
      <c r="D30" s="1793"/>
      <c r="E30" s="1793"/>
      <c r="F30" s="1791">
        <v>13</v>
      </c>
    </row>
    <row r="31" spans="1:6">
      <c r="A31" s="1791">
        <v>14</v>
      </c>
      <c r="B31" s="1791"/>
      <c r="C31" s="1790"/>
      <c r="D31" s="1794"/>
      <c r="E31" s="1794"/>
      <c r="F31" s="1791">
        <v>14</v>
      </c>
    </row>
    <row r="32" spans="1:6">
      <c r="A32" s="1791">
        <v>15</v>
      </c>
      <c r="B32" s="1791"/>
      <c r="C32" s="1790"/>
      <c r="D32" s="1794"/>
      <c r="E32" s="1794"/>
      <c r="F32" s="1791">
        <v>15</v>
      </c>
    </row>
    <row r="33" spans="1:6">
      <c r="A33" s="1791">
        <v>16</v>
      </c>
      <c r="B33" s="1791"/>
      <c r="C33" s="1792"/>
      <c r="D33" s="1793"/>
      <c r="E33" s="1793"/>
      <c r="F33" s="1791">
        <v>16</v>
      </c>
    </row>
    <row r="34" spans="1:6">
      <c r="A34" s="1791">
        <v>17</v>
      </c>
      <c r="B34" s="1791"/>
      <c r="C34" s="1790"/>
      <c r="D34" s="1793"/>
      <c r="E34" s="1793"/>
      <c r="F34" s="1791">
        <v>17</v>
      </c>
    </row>
    <row r="35" spans="1:6">
      <c r="A35" s="1791">
        <v>18</v>
      </c>
      <c r="B35" s="1791"/>
      <c r="C35" s="1790"/>
      <c r="D35" s="1794"/>
      <c r="E35" s="1794"/>
      <c r="F35" s="1791">
        <v>18</v>
      </c>
    </row>
    <row r="36" spans="1:6">
      <c r="A36" s="1791">
        <v>19</v>
      </c>
      <c r="B36" s="1791"/>
      <c r="C36" s="1790"/>
      <c r="D36" s="1794"/>
      <c r="E36" s="1794"/>
      <c r="F36" s="1791">
        <v>19</v>
      </c>
    </row>
    <row r="37" spans="1:6">
      <c r="A37" s="1791">
        <v>20</v>
      </c>
      <c r="B37" s="1795"/>
      <c r="C37" s="1795"/>
      <c r="D37" s="1795"/>
      <c r="E37" s="1795"/>
      <c r="F37" s="1791">
        <v>20</v>
      </c>
    </row>
    <row r="38" spans="1:6">
      <c r="A38" s="1791">
        <v>21</v>
      </c>
      <c r="B38" s="1795"/>
      <c r="C38" s="1795"/>
      <c r="D38" s="1795"/>
      <c r="E38" s="1795"/>
      <c r="F38" s="1791">
        <v>21</v>
      </c>
    </row>
    <row r="39" spans="1:6">
      <c r="A39" s="1791">
        <v>22</v>
      </c>
      <c r="B39" s="1795"/>
      <c r="C39" s="1795"/>
      <c r="D39" s="1795"/>
      <c r="E39" s="1795"/>
      <c r="F39" s="1791">
        <v>22</v>
      </c>
    </row>
    <row r="40" spans="1:6">
      <c r="A40" s="1791">
        <v>23</v>
      </c>
      <c r="B40" s="1795"/>
      <c r="C40" s="1795"/>
      <c r="D40" s="1795"/>
      <c r="E40" s="1795"/>
      <c r="F40" s="1791">
        <v>23</v>
      </c>
    </row>
    <row r="41" spans="1:6">
      <c r="A41" s="1791">
        <v>24</v>
      </c>
      <c r="B41" s="1795"/>
      <c r="C41" s="1795"/>
      <c r="D41" s="1795"/>
      <c r="E41" s="1795"/>
      <c r="F41" s="1791">
        <v>24</v>
      </c>
    </row>
    <row r="42" spans="1:6">
      <c r="A42" s="1791">
        <v>25</v>
      </c>
      <c r="B42" s="1795"/>
      <c r="C42" s="1795"/>
      <c r="D42" s="1795"/>
      <c r="E42" s="1795"/>
      <c r="F42" s="1791">
        <v>25</v>
      </c>
    </row>
    <row r="43" spans="1:6">
      <c r="A43" s="1791">
        <v>26</v>
      </c>
      <c r="B43" s="1795"/>
      <c r="C43" s="1795"/>
      <c r="D43" s="1795"/>
      <c r="E43" s="1795"/>
      <c r="F43" s="1791">
        <v>26</v>
      </c>
    </row>
    <row r="44" spans="1:6">
      <c r="A44" s="1791">
        <v>27</v>
      </c>
      <c r="B44" s="1795"/>
      <c r="C44" s="1795"/>
      <c r="D44" s="1795"/>
      <c r="E44" s="1795"/>
      <c r="F44" s="1791">
        <v>27</v>
      </c>
    </row>
    <row r="45" spans="1:6">
      <c r="A45" s="1791">
        <v>28</v>
      </c>
      <c r="B45" s="1795"/>
      <c r="C45" s="1795"/>
      <c r="D45" s="1795"/>
      <c r="E45" s="1795"/>
      <c r="F45" s="1791">
        <v>28</v>
      </c>
    </row>
    <row r="46" spans="1:6">
      <c r="A46" s="1791">
        <v>29</v>
      </c>
      <c r="B46" s="1795"/>
      <c r="C46" s="1795"/>
      <c r="D46" s="1795"/>
      <c r="E46" s="1795"/>
      <c r="F46" s="1791">
        <v>29</v>
      </c>
    </row>
    <row r="47" spans="1:6">
      <c r="A47" s="1796"/>
      <c r="B47" s="1797"/>
      <c r="C47" s="1797"/>
      <c r="D47" s="1797"/>
      <c r="E47" s="1797"/>
      <c r="F47" s="1798"/>
    </row>
    <row r="48" spans="1:6">
      <c r="A48" s="1799" t="s">
        <v>2450</v>
      </c>
      <c r="B48" s="1800"/>
      <c r="C48" s="1800"/>
      <c r="D48" s="1800"/>
      <c r="E48" s="1800"/>
      <c r="F48" s="1801"/>
    </row>
    <row r="49" spans="1:6">
      <c r="A49" s="1802"/>
      <c r="B49" s="1803"/>
      <c r="C49" s="1803"/>
      <c r="D49" s="1803"/>
      <c r="E49" s="1803"/>
      <c r="F49" s="1804"/>
    </row>
    <row r="50" spans="1:6">
      <c r="A50" s="1802"/>
      <c r="B50" s="1771" t="s">
        <v>2451</v>
      </c>
      <c r="C50" s="1803"/>
      <c r="D50" s="1803"/>
      <c r="E50" s="1803"/>
      <c r="F50" s="1804"/>
    </row>
    <row r="51" spans="1:6">
      <c r="A51" s="1802"/>
      <c r="B51" s="1771" t="s">
        <v>2452</v>
      </c>
      <c r="C51" s="1803"/>
      <c r="D51" s="1803"/>
      <c r="E51" s="1803"/>
      <c r="F51" s="1804"/>
    </row>
    <row r="52" spans="1:6">
      <c r="A52" s="1802"/>
      <c r="B52" s="1803"/>
      <c r="C52" s="1803"/>
      <c r="D52" s="1803"/>
      <c r="E52" s="1803"/>
      <c r="F52" s="1804"/>
    </row>
    <row r="53" spans="1:6">
      <c r="A53" s="1802"/>
      <c r="B53" s="1803"/>
      <c r="C53" s="1803"/>
      <c r="D53" s="1803"/>
      <c r="E53" s="1803"/>
      <c r="F53" s="1804"/>
    </row>
    <row r="54" spans="1:6">
      <c r="A54" s="1802"/>
      <c r="B54" s="1803"/>
      <c r="C54" s="1803"/>
      <c r="D54" s="1803"/>
      <c r="E54" s="1803"/>
      <c r="F54" s="1804"/>
    </row>
    <row r="55" spans="1:6">
      <c r="A55" s="1802"/>
      <c r="B55" s="1803"/>
      <c r="C55" s="1803"/>
      <c r="D55" s="1803"/>
      <c r="E55" s="1803"/>
      <c r="F55" s="1804"/>
    </row>
    <row r="56" spans="1:6" ht="11.25" customHeight="1">
      <c r="A56" s="1802"/>
      <c r="B56" s="1803"/>
      <c r="C56" s="1803"/>
      <c r="D56" s="1803"/>
      <c r="E56" s="1803"/>
      <c r="F56" s="1804"/>
    </row>
    <row r="57" spans="1:6">
      <c r="A57" s="1802"/>
      <c r="B57" s="1803"/>
      <c r="C57" s="1803"/>
      <c r="D57" s="1803"/>
      <c r="E57" s="1803"/>
      <c r="F57" s="1804"/>
    </row>
    <row r="58" spans="1:6">
      <c r="A58" s="1802"/>
      <c r="B58" s="1803"/>
      <c r="C58" s="1803"/>
      <c r="D58" s="1803"/>
      <c r="E58" s="1803"/>
      <c r="F58" s="1804"/>
    </row>
    <row r="59" spans="1:6">
      <c r="A59" s="1802"/>
      <c r="B59" s="1803"/>
      <c r="C59" s="1803"/>
      <c r="D59" s="1803"/>
      <c r="E59" s="1803"/>
      <c r="F59" s="1804"/>
    </row>
    <row r="60" spans="1:6">
      <c r="A60" s="1802"/>
      <c r="B60" s="1803"/>
      <c r="C60" s="1803"/>
      <c r="D60" s="1803"/>
      <c r="E60" s="1803"/>
      <c r="F60" s="1804"/>
    </row>
    <row r="61" spans="1:6">
      <c r="A61" s="1802"/>
      <c r="B61" s="1803"/>
      <c r="C61" s="1803"/>
      <c r="D61" s="1803"/>
      <c r="E61" s="1803"/>
      <c r="F61" s="1804"/>
    </row>
    <row r="62" spans="1:6">
      <c r="A62" s="1802"/>
      <c r="B62" s="1803"/>
      <c r="C62" s="1803"/>
      <c r="D62" s="1803"/>
      <c r="E62" s="1803"/>
      <c r="F62" s="1804"/>
    </row>
    <row r="63" spans="1:6">
      <c r="A63" s="1802"/>
      <c r="B63" s="1803"/>
      <c r="C63" s="1803"/>
      <c r="D63" s="1803"/>
      <c r="E63" s="1803"/>
      <c r="F63" s="1804"/>
    </row>
    <row r="64" spans="1:6">
      <c r="A64" s="1802"/>
      <c r="B64" s="1803"/>
      <c r="C64" s="1803"/>
      <c r="D64" s="1803"/>
      <c r="E64" s="1803"/>
      <c r="F64" s="1804"/>
    </row>
    <row r="65" spans="1:6">
      <c r="A65" s="1802"/>
      <c r="B65" s="1803"/>
      <c r="C65" s="1803"/>
      <c r="D65" s="1803"/>
      <c r="E65" s="1803"/>
      <c r="F65" s="1804"/>
    </row>
    <row r="66" spans="1:6">
      <c r="A66" s="1802"/>
      <c r="B66" s="1803"/>
      <c r="C66" s="1803"/>
      <c r="D66" s="1803"/>
      <c r="E66" s="1803"/>
      <c r="F66" s="1804"/>
    </row>
    <row r="67" spans="1:6">
      <c r="A67" s="1805"/>
      <c r="B67" s="1803"/>
      <c r="C67" s="1803"/>
      <c r="D67" s="1803"/>
      <c r="E67" s="1803"/>
      <c r="F67" s="1804"/>
    </row>
    <row r="68" spans="1:6">
      <c r="A68" s="1805"/>
      <c r="B68" s="1803"/>
      <c r="C68" s="1803"/>
      <c r="D68" s="1803"/>
      <c r="E68" s="1803"/>
      <c r="F68" s="1804"/>
    </row>
    <row r="69" spans="1:6">
      <c r="A69" s="1806"/>
      <c r="B69" s="1807"/>
      <c r="C69" s="1807"/>
      <c r="D69" s="1807"/>
      <c r="E69" s="1807"/>
      <c r="F69" s="1808"/>
    </row>
    <row r="70" spans="1:6">
      <c r="A70" s="1809" t="s">
        <v>576</v>
      </c>
    </row>
    <row r="71" spans="1:6"/>
    <row r="72" spans="1:6"/>
    <row r="73" spans="1:6"/>
    <row r="74" spans="1:6"/>
    <row r="75" spans="1:6"/>
    <row r="76" spans="1:6"/>
    <row r="77" spans="1:6"/>
    <row r="78" spans="1:6"/>
    <row r="79" spans="1:6"/>
  </sheetData>
  <printOptions horizontalCentered="1" verticalCentered="1"/>
  <pageMargins left="1" right="1" top="0.5" bottom="0.5" header="0" footer="0"/>
  <pageSetup orientation="portrait" horizontalDpi="1200" verticalDpi="12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6"/>
  <dimension ref="A1:F300"/>
  <sheetViews>
    <sheetView view="pageBreakPreview" zoomScale="110" zoomScaleNormal="100" zoomScaleSheetLayoutView="110" workbookViewId="0"/>
  </sheetViews>
  <sheetFormatPr defaultColWidth="0" defaultRowHeight="11.25" zeroHeight="1"/>
  <cols>
    <col min="1" max="1" width="3.83203125" style="161" customWidth="1"/>
    <col min="2" max="2" width="37.83203125" style="161" customWidth="1"/>
    <col min="3" max="3" width="27.83203125" style="161" customWidth="1"/>
    <col min="4" max="4" width="16.6640625" style="161" customWidth="1"/>
    <col min="5" max="5" width="28.83203125" style="161" customWidth="1"/>
    <col min="6" max="6" width="4.5" style="161" customWidth="1"/>
    <col min="7" max="9" width="9.33203125" style="161" customWidth="1"/>
    <col min="10" max="256" width="0" style="161" hidden="1"/>
    <col min="257" max="257" width="3.83203125" style="161" customWidth="1"/>
    <col min="258" max="258" width="37.83203125" style="161" customWidth="1"/>
    <col min="259" max="259" width="27.83203125" style="161" customWidth="1"/>
    <col min="260" max="260" width="16.6640625" style="161" customWidth="1"/>
    <col min="261" max="261" width="28.83203125" style="161" customWidth="1"/>
    <col min="262" max="262" width="4.5" style="161" customWidth="1"/>
    <col min="263" max="265" width="9.33203125" style="161" customWidth="1"/>
    <col min="266" max="512" width="0" style="161" hidden="1"/>
    <col min="513" max="513" width="3.83203125" style="161" customWidth="1"/>
    <col min="514" max="514" width="37.83203125" style="161" customWidth="1"/>
    <col min="515" max="515" width="27.83203125" style="161" customWidth="1"/>
    <col min="516" max="516" width="16.6640625" style="161" customWidth="1"/>
    <col min="517" max="517" width="28.83203125" style="161" customWidth="1"/>
    <col min="518" max="518" width="4.5" style="161" customWidth="1"/>
    <col min="519" max="521" width="9.33203125" style="161" customWidth="1"/>
    <col min="522" max="768" width="0" style="161" hidden="1"/>
    <col min="769" max="769" width="3.83203125" style="161" customWidth="1"/>
    <col min="770" max="770" width="37.83203125" style="161" customWidth="1"/>
    <col min="771" max="771" width="27.83203125" style="161" customWidth="1"/>
    <col min="772" max="772" width="16.6640625" style="161" customWidth="1"/>
    <col min="773" max="773" width="28.83203125" style="161" customWidth="1"/>
    <col min="774" max="774" width="4.5" style="161" customWidth="1"/>
    <col min="775" max="777" width="9.33203125" style="161" customWidth="1"/>
    <col min="778" max="1024" width="0" style="161" hidden="1"/>
    <col min="1025" max="1025" width="3.83203125" style="161" customWidth="1"/>
    <col min="1026" max="1026" width="37.83203125" style="161" customWidth="1"/>
    <col min="1027" max="1027" width="27.83203125" style="161" customWidth="1"/>
    <col min="1028" max="1028" width="16.6640625" style="161" customWidth="1"/>
    <col min="1029" max="1029" width="28.83203125" style="161" customWidth="1"/>
    <col min="1030" max="1030" width="4.5" style="161" customWidth="1"/>
    <col min="1031" max="1033" width="9.33203125" style="161" customWidth="1"/>
    <col min="1034" max="1280" width="0" style="161" hidden="1"/>
    <col min="1281" max="1281" width="3.83203125" style="161" customWidth="1"/>
    <col min="1282" max="1282" width="37.83203125" style="161" customWidth="1"/>
    <col min="1283" max="1283" width="27.83203125" style="161" customWidth="1"/>
    <col min="1284" max="1284" width="16.6640625" style="161" customWidth="1"/>
    <col min="1285" max="1285" width="28.83203125" style="161" customWidth="1"/>
    <col min="1286" max="1286" width="4.5" style="161" customWidth="1"/>
    <col min="1287" max="1289" width="9.33203125" style="161" customWidth="1"/>
    <col min="1290" max="1536" width="0" style="161" hidden="1"/>
    <col min="1537" max="1537" width="3.83203125" style="161" customWidth="1"/>
    <col min="1538" max="1538" width="37.83203125" style="161" customWidth="1"/>
    <col min="1539" max="1539" width="27.83203125" style="161" customWidth="1"/>
    <col min="1540" max="1540" width="16.6640625" style="161" customWidth="1"/>
    <col min="1541" max="1541" width="28.83203125" style="161" customWidth="1"/>
    <col min="1542" max="1542" width="4.5" style="161" customWidth="1"/>
    <col min="1543" max="1545" width="9.33203125" style="161" customWidth="1"/>
    <col min="1546" max="1792" width="0" style="161" hidden="1"/>
    <col min="1793" max="1793" width="3.83203125" style="161" customWidth="1"/>
    <col min="1794" max="1794" width="37.83203125" style="161" customWidth="1"/>
    <col min="1795" max="1795" width="27.83203125" style="161" customWidth="1"/>
    <col min="1796" max="1796" width="16.6640625" style="161" customWidth="1"/>
    <col min="1797" max="1797" width="28.83203125" style="161" customWidth="1"/>
    <col min="1798" max="1798" width="4.5" style="161" customWidth="1"/>
    <col min="1799" max="1801" width="9.33203125" style="161" customWidth="1"/>
    <col min="1802" max="2048" width="0" style="161" hidden="1"/>
    <col min="2049" max="2049" width="3.83203125" style="161" customWidth="1"/>
    <col min="2050" max="2050" width="37.83203125" style="161" customWidth="1"/>
    <col min="2051" max="2051" width="27.83203125" style="161" customWidth="1"/>
    <col min="2052" max="2052" width="16.6640625" style="161" customWidth="1"/>
    <col min="2053" max="2053" width="28.83203125" style="161" customWidth="1"/>
    <col min="2054" max="2054" width="4.5" style="161" customWidth="1"/>
    <col min="2055" max="2057" width="9.33203125" style="161" customWidth="1"/>
    <col min="2058" max="2304" width="0" style="161" hidden="1"/>
    <col min="2305" max="2305" width="3.83203125" style="161" customWidth="1"/>
    <col min="2306" max="2306" width="37.83203125" style="161" customWidth="1"/>
    <col min="2307" max="2307" width="27.83203125" style="161" customWidth="1"/>
    <col min="2308" max="2308" width="16.6640625" style="161" customWidth="1"/>
    <col min="2309" max="2309" width="28.83203125" style="161" customWidth="1"/>
    <col min="2310" max="2310" width="4.5" style="161" customWidth="1"/>
    <col min="2311" max="2313" width="9.33203125" style="161" customWidth="1"/>
    <col min="2314" max="2560" width="0" style="161" hidden="1"/>
    <col min="2561" max="2561" width="3.83203125" style="161" customWidth="1"/>
    <col min="2562" max="2562" width="37.83203125" style="161" customWidth="1"/>
    <col min="2563" max="2563" width="27.83203125" style="161" customWidth="1"/>
    <col min="2564" max="2564" width="16.6640625" style="161" customWidth="1"/>
    <col min="2565" max="2565" width="28.83203125" style="161" customWidth="1"/>
    <col min="2566" max="2566" width="4.5" style="161" customWidth="1"/>
    <col min="2567" max="2569" width="9.33203125" style="161" customWidth="1"/>
    <col min="2570" max="2816" width="0" style="161" hidden="1"/>
    <col min="2817" max="2817" width="3.83203125" style="161" customWidth="1"/>
    <col min="2818" max="2818" width="37.83203125" style="161" customWidth="1"/>
    <col min="2819" max="2819" width="27.83203125" style="161" customWidth="1"/>
    <col min="2820" max="2820" width="16.6640625" style="161" customWidth="1"/>
    <col min="2821" max="2821" width="28.83203125" style="161" customWidth="1"/>
    <col min="2822" max="2822" width="4.5" style="161" customWidth="1"/>
    <col min="2823" max="2825" width="9.33203125" style="161" customWidth="1"/>
    <col min="2826" max="3072" width="0" style="161" hidden="1"/>
    <col min="3073" max="3073" width="3.83203125" style="161" customWidth="1"/>
    <col min="3074" max="3074" width="37.83203125" style="161" customWidth="1"/>
    <col min="3075" max="3075" width="27.83203125" style="161" customWidth="1"/>
    <col min="3076" max="3076" width="16.6640625" style="161" customWidth="1"/>
    <col min="3077" max="3077" width="28.83203125" style="161" customWidth="1"/>
    <col min="3078" max="3078" width="4.5" style="161" customWidth="1"/>
    <col min="3079" max="3081" width="9.33203125" style="161" customWidth="1"/>
    <col min="3082" max="3328" width="0" style="161" hidden="1"/>
    <col min="3329" max="3329" width="3.83203125" style="161" customWidth="1"/>
    <col min="3330" max="3330" width="37.83203125" style="161" customWidth="1"/>
    <col min="3331" max="3331" width="27.83203125" style="161" customWidth="1"/>
    <col min="3332" max="3332" width="16.6640625" style="161" customWidth="1"/>
    <col min="3333" max="3333" width="28.83203125" style="161" customWidth="1"/>
    <col min="3334" max="3334" width="4.5" style="161" customWidth="1"/>
    <col min="3335" max="3337" width="9.33203125" style="161" customWidth="1"/>
    <col min="3338" max="3584" width="0" style="161" hidden="1"/>
    <col min="3585" max="3585" width="3.83203125" style="161" customWidth="1"/>
    <col min="3586" max="3586" width="37.83203125" style="161" customWidth="1"/>
    <col min="3587" max="3587" width="27.83203125" style="161" customWidth="1"/>
    <col min="3588" max="3588" width="16.6640625" style="161" customWidth="1"/>
    <col min="3589" max="3589" width="28.83203125" style="161" customWidth="1"/>
    <col min="3590" max="3590" width="4.5" style="161" customWidth="1"/>
    <col min="3591" max="3593" width="9.33203125" style="161" customWidth="1"/>
    <col min="3594" max="3840" width="0" style="161" hidden="1"/>
    <col min="3841" max="3841" width="3.83203125" style="161" customWidth="1"/>
    <col min="3842" max="3842" width="37.83203125" style="161" customWidth="1"/>
    <col min="3843" max="3843" width="27.83203125" style="161" customWidth="1"/>
    <col min="3844" max="3844" width="16.6640625" style="161" customWidth="1"/>
    <col min="3845" max="3845" width="28.83203125" style="161" customWidth="1"/>
    <col min="3846" max="3846" width="4.5" style="161" customWidth="1"/>
    <col min="3847" max="3849" width="9.33203125" style="161" customWidth="1"/>
    <col min="3850" max="4096" width="0" style="161" hidden="1"/>
    <col min="4097" max="4097" width="3.83203125" style="161" customWidth="1"/>
    <col min="4098" max="4098" width="37.83203125" style="161" customWidth="1"/>
    <col min="4099" max="4099" width="27.83203125" style="161" customWidth="1"/>
    <col min="4100" max="4100" width="16.6640625" style="161" customWidth="1"/>
    <col min="4101" max="4101" width="28.83203125" style="161" customWidth="1"/>
    <col min="4102" max="4102" width="4.5" style="161" customWidth="1"/>
    <col min="4103" max="4105" width="9.33203125" style="161" customWidth="1"/>
    <col min="4106" max="4352" width="0" style="161" hidden="1"/>
    <col min="4353" max="4353" width="3.83203125" style="161" customWidth="1"/>
    <col min="4354" max="4354" width="37.83203125" style="161" customWidth="1"/>
    <col min="4355" max="4355" width="27.83203125" style="161" customWidth="1"/>
    <col min="4356" max="4356" width="16.6640625" style="161" customWidth="1"/>
    <col min="4357" max="4357" width="28.83203125" style="161" customWidth="1"/>
    <col min="4358" max="4358" width="4.5" style="161" customWidth="1"/>
    <col min="4359" max="4361" width="9.33203125" style="161" customWidth="1"/>
    <col min="4362" max="4608" width="0" style="161" hidden="1"/>
    <col min="4609" max="4609" width="3.83203125" style="161" customWidth="1"/>
    <col min="4610" max="4610" width="37.83203125" style="161" customWidth="1"/>
    <col min="4611" max="4611" width="27.83203125" style="161" customWidth="1"/>
    <col min="4612" max="4612" width="16.6640625" style="161" customWidth="1"/>
    <col min="4613" max="4613" width="28.83203125" style="161" customWidth="1"/>
    <col min="4614" max="4614" width="4.5" style="161" customWidth="1"/>
    <col min="4615" max="4617" width="9.33203125" style="161" customWidth="1"/>
    <col min="4618" max="4864" width="0" style="161" hidden="1"/>
    <col min="4865" max="4865" width="3.83203125" style="161" customWidth="1"/>
    <col min="4866" max="4866" width="37.83203125" style="161" customWidth="1"/>
    <col min="4867" max="4867" width="27.83203125" style="161" customWidth="1"/>
    <col min="4868" max="4868" width="16.6640625" style="161" customWidth="1"/>
    <col min="4869" max="4869" width="28.83203125" style="161" customWidth="1"/>
    <col min="4870" max="4870" width="4.5" style="161" customWidth="1"/>
    <col min="4871" max="4873" width="9.33203125" style="161" customWidth="1"/>
    <col min="4874" max="5120" width="0" style="161" hidden="1"/>
    <col min="5121" max="5121" width="3.83203125" style="161" customWidth="1"/>
    <col min="5122" max="5122" width="37.83203125" style="161" customWidth="1"/>
    <col min="5123" max="5123" width="27.83203125" style="161" customWidth="1"/>
    <col min="5124" max="5124" width="16.6640625" style="161" customWidth="1"/>
    <col min="5125" max="5125" width="28.83203125" style="161" customWidth="1"/>
    <col min="5126" max="5126" width="4.5" style="161" customWidth="1"/>
    <col min="5127" max="5129" width="9.33203125" style="161" customWidth="1"/>
    <col min="5130" max="5376" width="0" style="161" hidden="1"/>
    <col min="5377" max="5377" width="3.83203125" style="161" customWidth="1"/>
    <col min="5378" max="5378" width="37.83203125" style="161" customWidth="1"/>
    <col min="5379" max="5379" width="27.83203125" style="161" customWidth="1"/>
    <col min="5380" max="5380" width="16.6640625" style="161" customWidth="1"/>
    <col min="5381" max="5381" width="28.83203125" style="161" customWidth="1"/>
    <col min="5382" max="5382" width="4.5" style="161" customWidth="1"/>
    <col min="5383" max="5385" width="9.33203125" style="161" customWidth="1"/>
    <col min="5386" max="5632" width="0" style="161" hidden="1"/>
    <col min="5633" max="5633" width="3.83203125" style="161" customWidth="1"/>
    <col min="5634" max="5634" width="37.83203125" style="161" customWidth="1"/>
    <col min="5635" max="5635" width="27.83203125" style="161" customWidth="1"/>
    <col min="5636" max="5636" width="16.6640625" style="161" customWidth="1"/>
    <col min="5637" max="5637" width="28.83203125" style="161" customWidth="1"/>
    <col min="5638" max="5638" width="4.5" style="161" customWidth="1"/>
    <col min="5639" max="5641" width="9.33203125" style="161" customWidth="1"/>
    <col min="5642" max="5888" width="0" style="161" hidden="1"/>
    <col min="5889" max="5889" width="3.83203125" style="161" customWidth="1"/>
    <col min="5890" max="5890" width="37.83203125" style="161" customWidth="1"/>
    <col min="5891" max="5891" width="27.83203125" style="161" customWidth="1"/>
    <col min="5892" max="5892" width="16.6640625" style="161" customWidth="1"/>
    <col min="5893" max="5893" width="28.83203125" style="161" customWidth="1"/>
    <col min="5894" max="5894" width="4.5" style="161" customWidth="1"/>
    <col min="5895" max="5897" width="9.33203125" style="161" customWidth="1"/>
    <col min="5898" max="6144" width="0" style="161" hidden="1"/>
    <col min="6145" max="6145" width="3.83203125" style="161" customWidth="1"/>
    <col min="6146" max="6146" width="37.83203125" style="161" customWidth="1"/>
    <col min="6147" max="6147" width="27.83203125" style="161" customWidth="1"/>
    <col min="6148" max="6148" width="16.6640625" style="161" customWidth="1"/>
    <col min="6149" max="6149" width="28.83203125" style="161" customWidth="1"/>
    <col min="6150" max="6150" width="4.5" style="161" customWidth="1"/>
    <col min="6151" max="6153" width="9.33203125" style="161" customWidth="1"/>
    <col min="6154" max="6400" width="0" style="161" hidden="1"/>
    <col min="6401" max="6401" width="3.83203125" style="161" customWidth="1"/>
    <col min="6402" max="6402" width="37.83203125" style="161" customWidth="1"/>
    <col min="6403" max="6403" width="27.83203125" style="161" customWidth="1"/>
    <col min="6404" max="6404" width="16.6640625" style="161" customWidth="1"/>
    <col min="6405" max="6405" width="28.83203125" style="161" customWidth="1"/>
    <col min="6406" max="6406" width="4.5" style="161" customWidth="1"/>
    <col min="6407" max="6409" width="9.33203125" style="161" customWidth="1"/>
    <col min="6410" max="6656" width="0" style="161" hidden="1"/>
    <col min="6657" max="6657" width="3.83203125" style="161" customWidth="1"/>
    <col min="6658" max="6658" width="37.83203125" style="161" customWidth="1"/>
    <col min="6659" max="6659" width="27.83203125" style="161" customWidth="1"/>
    <col min="6660" max="6660" width="16.6640625" style="161" customWidth="1"/>
    <col min="6661" max="6661" width="28.83203125" style="161" customWidth="1"/>
    <col min="6662" max="6662" width="4.5" style="161" customWidth="1"/>
    <col min="6663" max="6665" width="9.33203125" style="161" customWidth="1"/>
    <col min="6666" max="6912" width="0" style="161" hidden="1"/>
    <col min="6913" max="6913" width="3.83203125" style="161" customWidth="1"/>
    <col min="6914" max="6914" width="37.83203125" style="161" customWidth="1"/>
    <col min="6915" max="6915" width="27.83203125" style="161" customWidth="1"/>
    <col min="6916" max="6916" width="16.6640625" style="161" customWidth="1"/>
    <col min="6917" max="6917" width="28.83203125" style="161" customWidth="1"/>
    <col min="6918" max="6918" width="4.5" style="161" customWidth="1"/>
    <col min="6919" max="6921" width="9.33203125" style="161" customWidth="1"/>
    <col min="6922" max="7168" width="0" style="161" hidden="1"/>
    <col min="7169" max="7169" width="3.83203125" style="161" customWidth="1"/>
    <col min="7170" max="7170" width="37.83203125" style="161" customWidth="1"/>
    <col min="7171" max="7171" width="27.83203125" style="161" customWidth="1"/>
    <col min="7172" max="7172" width="16.6640625" style="161" customWidth="1"/>
    <col min="7173" max="7173" width="28.83203125" style="161" customWidth="1"/>
    <col min="7174" max="7174" width="4.5" style="161" customWidth="1"/>
    <col min="7175" max="7177" width="9.33203125" style="161" customWidth="1"/>
    <col min="7178" max="7424" width="0" style="161" hidden="1"/>
    <col min="7425" max="7425" width="3.83203125" style="161" customWidth="1"/>
    <col min="7426" max="7426" width="37.83203125" style="161" customWidth="1"/>
    <col min="7427" max="7427" width="27.83203125" style="161" customWidth="1"/>
    <col min="7428" max="7428" width="16.6640625" style="161" customWidth="1"/>
    <col min="7429" max="7429" width="28.83203125" style="161" customWidth="1"/>
    <col min="7430" max="7430" width="4.5" style="161" customWidth="1"/>
    <col min="7431" max="7433" width="9.33203125" style="161" customWidth="1"/>
    <col min="7434" max="7680" width="0" style="161" hidden="1"/>
    <col min="7681" max="7681" width="3.83203125" style="161" customWidth="1"/>
    <col min="7682" max="7682" width="37.83203125" style="161" customWidth="1"/>
    <col min="7683" max="7683" width="27.83203125" style="161" customWidth="1"/>
    <col min="7684" max="7684" width="16.6640625" style="161" customWidth="1"/>
    <col min="7685" max="7685" width="28.83203125" style="161" customWidth="1"/>
    <col min="7686" max="7686" width="4.5" style="161" customWidth="1"/>
    <col min="7687" max="7689" width="9.33203125" style="161" customWidth="1"/>
    <col min="7690" max="7936" width="0" style="161" hidden="1"/>
    <col min="7937" max="7937" width="3.83203125" style="161" customWidth="1"/>
    <col min="7938" max="7938" width="37.83203125" style="161" customWidth="1"/>
    <col min="7939" max="7939" width="27.83203125" style="161" customWidth="1"/>
    <col min="7940" max="7940" width="16.6640625" style="161" customWidth="1"/>
    <col min="7941" max="7941" width="28.83203125" style="161" customWidth="1"/>
    <col min="7942" max="7942" width="4.5" style="161" customWidth="1"/>
    <col min="7943" max="7945" width="9.33203125" style="161" customWidth="1"/>
    <col min="7946" max="8192" width="0" style="161" hidden="1"/>
    <col min="8193" max="8193" width="3.83203125" style="161" customWidth="1"/>
    <col min="8194" max="8194" width="37.83203125" style="161" customWidth="1"/>
    <col min="8195" max="8195" width="27.83203125" style="161" customWidth="1"/>
    <col min="8196" max="8196" width="16.6640625" style="161" customWidth="1"/>
    <col min="8197" max="8197" width="28.83203125" style="161" customWidth="1"/>
    <col min="8198" max="8198" width="4.5" style="161" customWidth="1"/>
    <col min="8199" max="8201" width="9.33203125" style="161" customWidth="1"/>
    <col min="8202" max="8448" width="0" style="161" hidden="1"/>
    <col min="8449" max="8449" width="3.83203125" style="161" customWidth="1"/>
    <col min="8450" max="8450" width="37.83203125" style="161" customWidth="1"/>
    <col min="8451" max="8451" width="27.83203125" style="161" customWidth="1"/>
    <col min="8452" max="8452" width="16.6640625" style="161" customWidth="1"/>
    <col min="8453" max="8453" width="28.83203125" style="161" customWidth="1"/>
    <col min="8454" max="8454" width="4.5" style="161" customWidth="1"/>
    <col min="8455" max="8457" width="9.33203125" style="161" customWidth="1"/>
    <col min="8458" max="8704" width="0" style="161" hidden="1"/>
    <col min="8705" max="8705" width="3.83203125" style="161" customWidth="1"/>
    <col min="8706" max="8706" width="37.83203125" style="161" customWidth="1"/>
    <col min="8707" max="8707" width="27.83203125" style="161" customWidth="1"/>
    <col min="8708" max="8708" width="16.6640625" style="161" customWidth="1"/>
    <col min="8709" max="8709" width="28.83203125" style="161" customWidth="1"/>
    <col min="8710" max="8710" width="4.5" style="161" customWidth="1"/>
    <col min="8711" max="8713" width="9.33203125" style="161" customWidth="1"/>
    <col min="8714" max="8960" width="0" style="161" hidden="1"/>
    <col min="8961" max="8961" width="3.83203125" style="161" customWidth="1"/>
    <col min="8962" max="8962" width="37.83203125" style="161" customWidth="1"/>
    <col min="8963" max="8963" width="27.83203125" style="161" customWidth="1"/>
    <col min="8964" max="8964" width="16.6640625" style="161" customWidth="1"/>
    <col min="8965" max="8965" width="28.83203125" style="161" customWidth="1"/>
    <col min="8966" max="8966" width="4.5" style="161" customWidth="1"/>
    <col min="8967" max="8969" width="9.33203125" style="161" customWidth="1"/>
    <col min="8970" max="9216" width="0" style="161" hidden="1"/>
    <col min="9217" max="9217" width="3.83203125" style="161" customWidth="1"/>
    <col min="9218" max="9218" width="37.83203125" style="161" customWidth="1"/>
    <col min="9219" max="9219" width="27.83203125" style="161" customWidth="1"/>
    <col min="9220" max="9220" width="16.6640625" style="161" customWidth="1"/>
    <col min="9221" max="9221" width="28.83203125" style="161" customWidth="1"/>
    <col min="9222" max="9222" width="4.5" style="161" customWidth="1"/>
    <col min="9223" max="9225" width="9.33203125" style="161" customWidth="1"/>
    <col min="9226" max="9472" width="0" style="161" hidden="1"/>
    <col min="9473" max="9473" width="3.83203125" style="161" customWidth="1"/>
    <col min="9474" max="9474" width="37.83203125" style="161" customWidth="1"/>
    <col min="9475" max="9475" width="27.83203125" style="161" customWidth="1"/>
    <col min="9476" max="9476" width="16.6640625" style="161" customWidth="1"/>
    <col min="9477" max="9477" width="28.83203125" style="161" customWidth="1"/>
    <col min="9478" max="9478" width="4.5" style="161" customWidth="1"/>
    <col min="9479" max="9481" width="9.33203125" style="161" customWidth="1"/>
    <col min="9482" max="9728" width="0" style="161" hidden="1"/>
    <col min="9729" max="9729" width="3.83203125" style="161" customWidth="1"/>
    <col min="9730" max="9730" width="37.83203125" style="161" customWidth="1"/>
    <col min="9731" max="9731" width="27.83203125" style="161" customWidth="1"/>
    <col min="9732" max="9732" width="16.6640625" style="161" customWidth="1"/>
    <col min="9733" max="9733" width="28.83203125" style="161" customWidth="1"/>
    <col min="9734" max="9734" width="4.5" style="161" customWidth="1"/>
    <col min="9735" max="9737" width="9.33203125" style="161" customWidth="1"/>
    <col min="9738" max="9984" width="0" style="161" hidden="1"/>
    <col min="9985" max="9985" width="3.83203125" style="161" customWidth="1"/>
    <col min="9986" max="9986" width="37.83203125" style="161" customWidth="1"/>
    <col min="9987" max="9987" width="27.83203125" style="161" customWidth="1"/>
    <col min="9988" max="9988" width="16.6640625" style="161" customWidth="1"/>
    <col min="9989" max="9989" width="28.83203125" style="161" customWidth="1"/>
    <col min="9990" max="9990" width="4.5" style="161" customWidth="1"/>
    <col min="9991" max="9993" width="9.33203125" style="161" customWidth="1"/>
    <col min="9994" max="10240" width="0" style="161" hidden="1"/>
    <col min="10241" max="10241" width="3.83203125" style="161" customWidth="1"/>
    <col min="10242" max="10242" width="37.83203125" style="161" customWidth="1"/>
    <col min="10243" max="10243" width="27.83203125" style="161" customWidth="1"/>
    <col min="10244" max="10244" width="16.6640625" style="161" customWidth="1"/>
    <col min="10245" max="10245" width="28.83203125" style="161" customWidth="1"/>
    <col min="10246" max="10246" width="4.5" style="161" customWidth="1"/>
    <col min="10247" max="10249" width="9.33203125" style="161" customWidth="1"/>
    <col min="10250" max="10496" width="0" style="161" hidden="1"/>
    <col min="10497" max="10497" width="3.83203125" style="161" customWidth="1"/>
    <col min="10498" max="10498" width="37.83203125" style="161" customWidth="1"/>
    <col min="10499" max="10499" width="27.83203125" style="161" customWidth="1"/>
    <col min="10500" max="10500" width="16.6640625" style="161" customWidth="1"/>
    <col min="10501" max="10501" width="28.83203125" style="161" customWidth="1"/>
    <col min="10502" max="10502" width="4.5" style="161" customWidth="1"/>
    <col min="10503" max="10505" width="9.33203125" style="161" customWidth="1"/>
    <col min="10506" max="10752" width="0" style="161" hidden="1"/>
    <col min="10753" max="10753" width="3.83203125" style="161" customWidth="1"/>
    <col min="10754" max="10754" width="37.83203125" style="161" customWidth="1"/>
    <col min="10755" max="10755" width="27.83203125" style="161" customWidth="1"/>
    <col min="10756" max="10756" width="16.6640625" style="161" customWidth="1"/>
    <col min="10757" max="10757" width="28.83203125" style="161" customWidth="1"/>
    <col min="10758" max="10758" width="4.5" style="161" customWidth="1"/>
    <col min="10759" max="10761" width="9.33203125" style="161" customWidth="1"/>
    <col min="10762" max="11008" width="0" style="161" hidden="1"/>
    <col min="11009" max="11009" width="3.83203125" style="161" customWidth="1"/>
    <col min="11010" max="11010" width="37.83203125" style="161" customWidth="1"/>
    <col min="11011" max="11011" width="27.83203125" style="161" customWidth="1"/>
    <col min="11012" max="11012" width="16.6640625" style="161" customWidth="1"/>
    <col min="11013" max="11013" width="28.83203125" style="161" customWidth="1"/>
    <col min="11014" max="11014" width="4.5" style="161" customWidth="1"/>
    <col min="11015" max="11017" width="9.33203125" style="161" customWidth="1"/>
    <col min="11018" max="11264" width="0" style="161" hidden="1"/>
    <col min="11265" max="11265" width="3.83203125" style="161" customWidth="1"/>
    <col min="11266" max="11266" width="37.83203125" style="161" customWidth="1"/>
    <col min="11267" max="11267" width="27.83203125" style="161" customWidth="1"/>
    <col min="11268" max="11268" width="16.6640625" style="161" customWidth="1"/>
    <col min="11269" max="11269" width="28.83203125" style="161" customWidth="1"/>
    <col min="11270" max="11270" width="4.5" style="161" customWidth="1"/>
    <col min="11271" max="11273" width="9.33203125" style="161" customWidth="1"/>
    <col min="11274" max="11520" width="0" style="161" hidden="1"/>
    <col min="11521" max="11521" width="3.83203125" style="161" customWidth="1"/>
    <col min="11522" max="11522" width="37.83203125" style="161" customWidth="1"/>
    <col min="11523" max="11523" width="27.83203125" style="161" customWidth="1"/>
    <col min="11524" max="11524" width="16.6640625" style="161" customWidth="1"/>
    <col min="11525" max="11525" width="28.83203125" style="161" customWidth="1"/>
    <col min="11526" max="11526" width="4.5" style="161" customWidth="1"/>
    <col min="11527" max="11529" width="9.33203125" style="161" customWidth="1"/>
    <col min="11530" max="11776" width="0" style="161" hidden="1"/>
    <col min="11777" max="11777" width="3.83203125" style="161" customWidth="1"/>
    <col min="11778" max="11778" width="37.83203125" style="161" customWidth="1"/>
    <col min="11779" max="11779" width="27.83203125" style="161" customWidth="1"/>
    <col min="11780" max="11780" width="16.6640625" style="161" customWidth="1"/>
    <col min="11781" max="11781" width="28.83203125" style="161" customWidth="1"/>
    <col min="11782" max="11782" width="4.5" style="161" customWidth="1"/>
    <col min="11783" max="11785" width="9.33203125" style="161" customWidth="1"/>
    <col min="11786" max="12032" width="0" style="161" hidden="1"/>
    <col min="12033" max="12033" width="3.83203125" style="161" customWidth="1"/>
    <col min="12034" max="12034" width="37.83203125" style="161" customWidth="1"/>
    <col min="12035" max="12035" width="27.83203125" style="161" customWidth="1"/>
    <col min="12036" max="12036" width="16.6640625" style="161" customWidth="1"/>
    <col min="12037" max="12037" width="28.83203125" style="161" customWidth="1"/>
    <col min="12038" max="12038" width="4.5" style="161" customWidth="1"/>
    <col min="12039" max="12041" width="9.33203125" style="161" customWidth="1"/>
    <col min="12042" max="12288" width="0" style="161" hidden="1"/>
    <col min="12289" max="12289" width="3.83203125" style="161" customWidth="1"/>
    <col min="12290" max="12290" width="37.83203125" style="161" customWidth="1"/>
    <col min="12291" max="12291" width="27.83203125" style="161" customWidth="1"/>
    <col min="12292" max="12292" width="16.6640625" style="161" customWidth="1"/>
    <col min="12293" max="12293" width="28.83203125" style="161" customWidth="1"/>
    <col min="12294" max="12294" width="4.5" style="161" customWidth="1"/>
    <col min="12295" max="12297" width="9.33203125" style="161" customWidth="1"/>
    <col min="12298" max="12544" width="0" style="161" hidden="1"/>
    <col min="12545" max="12545" width="3.83203125" style="161" customWidth="1"/>
    <col min="12546" max="12546" width="37.83203125" style="161" customWidth="1"/>
    <col min="12547" max="12547" width="27.83203125" style="161" customWidth="1"/>
    <col min="12548" max="12548" width="16.6640625" style="161" customWidth="1"/>
    <col min="12549" max="12549" width="28.83203125" style="161" customWidth="1"/>
    <col min="12550" max="12550" width="4.5" style="161" customWidth="1"/>
    <col min="12551" max="12553" width="9.33203125" style="161" customWidth="1"/>
    <col min="12554" max="12800" width="0" style="161" hidden="1"/>
    <col min="12801" max="12801" width="3.83203125" style="161" customWidth="1"/>
    <col min="12802" max="12802" width="37.83203125" style="161" customWidth="1"/>
    <col min="12803" max="12803" width="27.83203125" style="161" customWidth="1"/>
    <col min="12804" max="12804" width="16.6640625" style="161" customWidth="1"/>
    <col min="12805" max="12805" width="28.83203125" style="161" customWidth="1"/>
    <col min="12806" max="12806" width="4.5" style="161" customWidth="1"/>
    <col min="12807" max="12809" width="9.33203125" style="161" customWidth="1"/>
    <col min="12810" max="13056" width="0" style="161" hidden="1"/>
    <col min="13057" max="13057" width="3.83203125" style="161" customWidth="1"/>
    <col min="13058" max="13058" width="37.83203125" style="161" customWidth="1"/>
    <col min="13059" max="13059" width="27.83203125" style="161" customWidth="1"/>
    <col min="13060" max="13060" width="16.6640625" style="161" customWidth="1"/>
    <col min="13061" max="13061" width="28.83203125" style="161" customWidth="1"/>
    <col min="13062" max="13062" width="4.5" style="161" customWidth="1"/>
    <col min="13063" max="13065" width="9.33203125" style="161" customWidth="1"/>
    <col min="13066" max="13312" width="0" style="161" hidden="1"/>
    <col min="13313" max="13313" width="3.83203125" style="161" customWidth="1"/>
    <col min="13314" max="13314" width="37.83203125" style="161" customWidth="1"/>
    <col min="13315" max="13315" width="27.83203125" style="161" customWidth="1"/>
    <col min="13316" max="13316" width="16.6640625" style="161" customWidth="1"/>
    <col min="13317" max="13317" width="28.83203125" style="161" customWidth="1"/>
    <col min="13318" max="13318" width="4.5" style="161" customWidth="1"/>
    <col min="13319" max="13321" width="9.33203125" style="161" customWidth="1"/>
    <col min="13322" max="13568" width="0" style="161" hidden="1"/>
    <col min="13569" max="13569" width="3.83203125" style="161" customWidth="1"/>
    <col min="13570" max="13570" width="37.83203125" style="161" customWidth="1"/>
    <col min="13571" max="13571" width="27.83203125" style="161" customWidth="1"/>
    <col min="13572" max="13572" width="16.6640625" style="161" customWidth="1"/>
    <col min="13573" max="13573" width="28.83203125" style="161" customWidth="1"/>
    <col min="13574" max="13574" width="4.5" style="161" customWidth="1"/>
    <col min="13575" max="13577" width="9.33203125" style="161" customWidth="1"/>
    <col min="13578" max="13824" width="0" style="161" hidden="1"/>
    <col min="13825" max="13825" width="3.83203125" style="161" customWidth="1"/>
    <col min="13826" max="13826" width="37.83203125" style="161" customWidth="1"/>
    <col min="13827" max="13827" width="27.83203125" style="161" customWidth="1"/>
    <col min="13828" max="13828" width="16.6640625" style="161" customWidth="1"/>
    <col min="13829" max="13829" width="28.83203125" style="161" customWidth="1"/>
    <col min="13830" max="13830" width="4.5" style="161" customWidth="1"/>
    <col min="13831" max="13833" width="9.33203125" style="161" customWidth="1"/>
    <col min="13834" max="14080" width="0" style="161" hidden="1"/>
    <col min="14081" max="14081" width="3.83203125" style="161" customWidth="1"/>
    <col min="14082" max="14082" width="37.83203125" style="161" customWidth="1"/>
    <col min="14083" max="14083" width="27.83203125" style="161" customWidth="1"/>
    <col min="14084" max="14084" width="16.6640625" style="161" customWidth="1"/>
    <col min="14085" max="14085" width="28.83203125" style="161" customWidth="1"/>
    <col min="14086" max="14086" width="4.5" style="161" customWidth="1"/>
    <col min="14087" max="14089" width="9.33203125" style="161" customWidth="1"/>
    <col min="14090" max="14336" width="0" style="161" hidden="1"/>
    <col min="14337" max="14337" width="3.83203125" style="161" customWidth="1"/>
    <col min="14338" max="14338" width="37.83203125" style="161" customWidth="1"/>
    <col min="14339" max="14339" width="27.83203125" style="161" customWidth="1"/>
    <col min="14340" max="14340" width="16.6640625" style="161" customWidth="1"/>
    <col min="14341" max="14341" width="28.83203125" style="161" customWidth="1"/>
    <col min="14342" max="14342" width="4.5" style="161" customWidth="1"/>
    <col min="14343" max="14345" width="9.33203125" style="161" customWidth="1"/>
    <col min="14346" max="14592" width="0" style="161" hidden="1"/>
    <col min="14593" max="14593" width="3.83203125" style="161" customWidth="1"/>
    <col min="14594" max="14594" width="37.83203125" style="161" customWidth="1"/>
    <col min="14595" max="14595" width="27.83203125" style="161" customWidth="1"/>
    <col min="14596" max="14596" width="16.6640625" style="161" customWidth="1"/>
    <col min="14597" max="14597" width="28.83203125" style="161" customWidth="1"/>
    <col min="14598" max="14598" width="4.5" style="161" customWidth="1"/>
    <col min="14599" max="14601" width="9.33203125" style="161" customWidth="1"/>
    <col min="14602" max="14848" width="0" style="161" hidden="1"/>
    <col min="14849" max="14849" width="3.83203125" style="161" customWidth="1"/>
    <col min="14850" max="14850" width="37.83203125" style="161" customWidth="1"/>
    <col min="14851" max="14851" width="27.83203125" style="161" customWidth="1"/>
    <col min="14852" max="14852" width="16.6640625" style="161" customWidth="1"/>
    <col min="14853" max="14853" width="28.83203125" style="161" customWidth="1"/>
    <col min="14854" max="14854" width="4.5" style="161" customWidth="1"/>
    <col min="14855" max="14857" width="9.33203125" style="161" customWidth="1"/>
    <col min="14858" max="15104" width="0" style="161" hidden="1"/>
    <col min="15105" max="15105" width="3.83203125" style="161" customWidth="1"/>
    <col min="15106" max="15106" width="37.83203125" style="161" customWidth="1"/>
    <col min="15107" max="15107" width="27.83203125" style="161" customWidth="1"/>
    <col min="15108" max="15108" width="16.6640625" style="161" customWidth="1"/>
    <col min="15109" max="15109" width="28.83203125" style="161" customWidth="1"/>
    <col min="15110" max="15110" width="4.5" style="161" customWidth="1"/>
    <col min="15111" max="15113" width="9.33203125" style="161" customWidth="1"/>
    <col min="15114" max="15360" width="0" style="161" hidden="1"/>
    <col min="15361" max="15361" width="3.83203125" style="161" customWidth="1"/>
    <col min="15362" max="15362" width="37.83203125" style="161" customWidth="1"/>
    <col min="15363" max="15363" width="27.83203125" style="161" customWidth="1"/>
    <col min="15364" max="15364" width="16.6640625" style="161" customWidth="1"/>
    <col min="15365" max="15365" width="28.83203125" style="161" customWidth="1"/>
    <col min="15366" max="15366" width="4.5" style="161" customWidth="1"/>
    <col min="15367" max="15369" width="9.33203125" style="161" customWidth="1"/>
    <col min="15370" max="15616" width="0" style="161" hidden="1"/>
    <col min="15617" max="15617" width="3.83203125" style="161" customWidth="1"/>
    <col min="15618" max="15618" width="37.83203125" style="161" customWidth="1"/>
    <col min="15619" max="15619" width="27.83203125" style="161" customWidth="1"/>
    <col min="15620" max="15620" width="16.6640625" style="161" customWidth="1"/>
    <col min="15621" max="15621" width="28.83203125" style="161" customWidth="1"/>
    <col min="15622" max="15622" width="4.5" style="161" customWidth="1"/>
    <col min="15623" max="15625" width="9.33203125" style="161" customWidth="1"/>
    <col min="15626" max="15872" width="0" style="161" hidden="1"/>
    <col min="15873" max="15873" width="3.83203125" style="161" customWidth="1"/>
    <col min="15874" max="15874" width="37.83203125" style="161" customWidth="1"/>
    <col min="15875" max="15875" width="27.83203125" style="161" customWidth="1"/>
    <col min="15876" max="15876" width="16.6640625" style="161" customWidth="1"/>
    <col min="15877" max="15877" width="28.83203125" style="161" customWidth="1"/>
    <col min="15878" max="15878" width="4.5" style="161" customWidth="1"/>
    <col min="15879" max="15881" width="9.33203125" style="161" customWidth="1"/>
    <col min="15882" max="16128" width="0" style="161" hidden="1"/>
    <col min="16129" max="16129" width="3.83203125" style="161" customWidth="1"/>
    <col min="16130" max="16130" width="37.83203125" style="161" customWidth="1"/>
    <col min="16131" max="16131" width="27.83203125" style="161" customWidth="1"/>
    <col min="16132" max="16132" width="16.6640625" style="161" customWidth="1"/>
    <col min="16133" max="16133" width="28.83203125" style="161" customWidth="1"/>
    <col min="16134" max="16134" width="4.5" style="161" customWidth="1"/>
    <col min="16135" max="16137" width="9.33203125" style="161" customWidth="1"/>
    <col min="16138" max="16384" width="0" style="161" hidden="1"/>
  </cols>
  <sheetData>
    <row r="1" spans="1:6">
      <c r="A1" s="467" t="s">
        <v>559</v>
      </c>
      <c r="B1" s="503"/>
      <c r="C1" s="503"/>
      <c r="D1" s="467"/>
      <c r="E1" s="467"/>
      <c r="F1" s="977">
        <v>66</v>
      </c>
    </row>
    <row r="2" spans="1:6">
      <c r="A2" s="1810"/>
      <c r="B2" s="513"/>
      <c r="C2" s="513"/>
      <c r="D2" s="513"/>
      <c r="E2" s="513"/>
      <c r="F2" s="514"/>
    </row>
    <row r="3" spans="1:6">
      <c r="A3" s="1811" t="s">
        <v>2453</v>
      </c>
      <c r="B3" s="516"/>
      <c r="C3" s="516"/>
      <c r="D3" s="516"/>
      <c r="E3" s="516"/>
      <c r="F3" s="518"/>
    </row>
    <row r="4" spans="1:6">
      <c r="A4" s="515" t="s">
        <v>710</v>
      </c>
      <c r="B4" s="517"/>
      <c r="C4" s="517"/>
      <c r="D4" s="516"/>
      <c r="E4" s="516"/>
      <c r="F4" s="518"/>
    </row>
    <row r="5" spans="1:6">
      <c r="A5" s="519"/>
      <c r="B5" s="520"/>
      <c r="C5" s="520"/>
      <c r="D5" s="517"/>
      <c r="E5" s="517"/>
      <c r="F5" s="1812"/>
    </row>
    <row r="6" spans="1:6" ht="5.0999999999999996" customHeight="1">
      <c r="A6" s="496"/>
      <c r="B6" s="482"/>
      <c r="C6" s="482"/>
      <c r="D6" s="482"/>
      <c r="E6" s="482"/>
      <c r="F6" s="750"/>
    </row>
    <row r="7" spans="1:6">
      <c r="A7" s="521" t="s">
        <v>386</v>
      </c>
      <c r="B7" s="482" t="s">
        <v>2454</v>
      </c>
      <c r="C7" s="482"/>
      <c r="D7" s="482"/>
      <c r="E7" s="482"/>
      <c r="F7" s="750"/>
    </row>
    <row r="8" spans="1:6">
      <c r="A8" s="496" t="s">
        <v>2455</v>
      </c>
      <c r="B8" s="482"/>
      <c r="C8" s="482"/>
      <c r="D8" s="482"/>
      <c r="E8" s="482"/>
      <c r="F8" s="750"/>
    </row>
    <row r="9" spans="1:6">
      <c r="A9" s="496" t="s">
        <v>2456</v>
      </c>
      <c r="B9" s="482"/>
      <c r="C9" s="482"/>
      <c r="D9" s="482"/>
      <c r="E9" s="482"/>
      <c r="F9" s="750"/>
    </row>
    <row r="10" spans="1:6">
      <c r="A10" s="496" t="s">
        <v>2457</v>
      </c>
      <c r="B10" s="482"/>
      <c r="C10" s="482"/>
      <c r="D10" s="482"/>
      <c r="E10" s="482"/>
      <c r="F10" s="750"/>
    </row>
    <row r="11" spans="1:6">
      <c r="A11" s="496"/>
      <c r="B11" s="482"/>
      <c r="C11" s="482"/>
      <c r="D11" s="482"/>
      <c r="E11" s="482"/>
      <c r="F11" s="750"/>
    </row>
    <row r="12" spans="1:6">
      <c r="A12" s="496"/>
      <c r="B12" s="482"/>
      <c r="C12" s="482"/>
      <c r="D12" s="482"/>
      <c r="E12" s="482"/>
      <c r="F12" s="750"/>
    </row>
    <row r="13" spans="1:6">
      <c r="A13" s="496"/>
      <c r="B13" s="482"/>
      <c r="C13" s="482"/>
      <c r="D13" s="482"/>
      <c r="E13" s="482"/>
      <c r="F13" s="750"/>
    </row>
    <row r="14" spans="1:6" ht="3" customHeight="1">
      <c r="A14" s="1074"/>
      <c r="B14" s="491"/>
      <c r="C14" s="491"/>
      <c r="D14" s="491"/>
      <c r="E14" s="491"/>
      <c r="F14" s="1075"/>
    </row>
    <row r="15" spans="1:6" ht="11.45" customHeight="1">
      <c r="A15" s="479" t="s">
        <v>639</v>
      </c>
      <c r="B15" s="477" t="s">
        <v>2458</v>
      </c>
      <c r="C15" s="477" t="s">
        <v>1126</v>
      </c>
      <c r="D15" s="477" t="s">
        <v>2459</v>
      </c>
      <c r="E15" s="477" t="s">
        <v>2460</v>
      </c>
      <c r="F15" s="1076" t="s">
        <v>639</v>
      </c>
    </row>
    <row r="16" spans="1:6" ht="11.45" customHeight="1">
      <c r="A16" s="483" t="s">
        <v>642</v>
      </c>
      <c r="B16" s="480" t="s">
        <v>2461</v>
      </c>
      <c r="C16" s="480"/>
      <c r="D16" s="480" t="s">
        <v>2462</v>
      </c>
      <c r="E16" s="480" t="s">
        <v>2462</v>
      </c>
      <c r="F16" s="1077" t="s">
        <v>642</v>
      </c>
    </row>
    <row r="17" spans="1:6" ht="11.45" customHeight="1">
      <c r="A17" s="1080"/>
      <c r="B17" s="484" t="s">
        <v>651</v>
      </c>
      <c r="C17" s="484" t="s">
        <v>652</v>
      </c>
      <c r="D17" s="484" t="s">
        <v>653</v>
      </c>
      <c r="E17" s="484" t="s">
        <v>654</v>
      </c>
      <c r="F17" s="1081"/>
    </row>
    <row r="18" spans="1:6" ht="11.45" customHeight="1">
      <c r="A18" s="1813">
        <v>1</v>
      </c>
      <c r="B18" s="1814" t="s">
        <v>2463</v>
      </c>
      <c r="C18" s="1814"/>
      <c r="D18" s="1814"/>
      <c r="E18" s="1814"/>
      <c r="F18" s="1813">
        <v>1</v>
      </c>
    </row>
    <row r="19" spans="1:6" ht="11.45" customHeight="1">
      <c r="A19" s="1813">
        <v>2</v>
      </c>
      <c r="B19" s="1815" t="s">
        <v>2464</v>
      </c>
      <c r="C19" s="1814" t="s">
        <v>2465</v>
      </c>
      <c r="D19" s="1816">
        <v>7014</v>
      </c>
      <c r="E19" s="1814" t="s">
        <v>2466</v>
      </c>
      <c r="F19" s="1813">
        <v>2</v>
      </c>
    </row>
    <row r="20" spans="1:6" ht="11.45" customHeight="1">
      <c r="A20" s="1813">
        <v>3</v>
      </c>
      <c r="B20" s="1815" t="s">
        <v>2467</v>
      </c>
      <c r="C20" s="1814" t="s">
        <v>2468</v>
      </c>
      <c r="D20" s="1814"/>
      <c r="E20" s="1814"/>
      <c r="F20" s="1813">
        <v>3</v>
      </c>
    </row>
    <row r="21" spans="1:6" ht="11.45" customHeight="1">
      <c r="A21" s="1813">
        <v>4</v>
      </c>
      <c r="B21" s="1815" t="s">
        <v>2469</v>
      </c>
      <c r="C21" s="1814" t="s">
        <v>2470</v>
      </c>
      <c r="D21" s="1814"/>
      <c r="E21" s="1814"/>
      <c r="F21" s="1813">
        <v>4</v>
      </c>
    </row>
    <row r="22" spans="1:6" ht="11.45" customHeight="1">
      <c r="A22" s="1813">
        <v>5</v>
      </c>
      <c r="B22" s="1817" t="s">
        <v>2471</v>
      </c>
      <c r="C22" s="1814" t="s">
        <v>2472</v>
      </c>
      <c r="D22" s="1814"/>
      <c r="E22" s="1814"/>
      <c r="F22" s="1813">
        <v>5</v>
      </c>
    </row>
    <row r="23" spans="1:6" ht="11.45" customHeight="1">
      <c r="A23" s="1813">
        <v>6</v>
      </c>
      <c r="B23" s="1815" t="s">
        <v>2473</v>
      </c>
      <c r="C23" s="1814"/>
      <c r="D23" s="1814"/>
      <c r="E23" s="1814"/>
      <c r="F23" s="1813">
        <v>6</v>
      </c>
    </row>
    <row r="24" spans="1:6" ht="11.45" customHeight="1">
      <c r="A24" s="1813">
        <v>7</v>
      </c>
      <c r="B24" s="1814"/>
      <c r="C24" s="1814"/>
      <c r="D24" s="1814"/>
      <c r="E24" s="1814"/>
      <c r="F24" s="1813">
        <v>7</v>
      </c>
    </row>
    <row r="25" spans="1:6" ht="11.45" customHeight="1">
      <c r="A25" s="1813">
        <v>8</v>
      </c>
      <c r="B25" s="1814"/>
      <c r="C25" s="1814"/>
      <c r="D25" s="1814"/>
      <c r="E25" s="1814"/>
      <c r="F25" s="1813">
        <v>8</v>
      </c>
    </row>
    <row r="26" spans="1:6" ht="11.45" customHeight="1">
      <c r="A26" s="1813">
        <v>9</v>
      </c>
      <c r="B26" s="1814" t="s">
        <v>2474</v>
      </c>
      <c r="C26" s="1814"/>
      <c r="D26" s="1816">
        <v>190000</v>
      </c>
      <c r="E26" s="1814" t="s">
        <v>2475</v>
      </c>
      <c r="F26" s="1813">
        <v>9</v>
      </c>
    </row>
    <row r="27" spans="1:6" ht="11.45" customHeight="1">
      <c r="A27" s="1813">
        <v>10</v>
      </c>
      <c r="B27" s="1815" t="s">
        <v>593</v>
      </c>
      <c r="C27" s="1818"/>
      <c r="D27" s="1819"/>
      <c r="E27" s="1814"/>
      <c r="F27" s="1813">
        <v>10</v>
      </c>
    </row>
    <row r="28" spans="1:6" ht="11.45" customHeight="1">
      <c r="A28" s="1813">
        <v>11</v>
      </c>
      <c r="B28" s="1814"/>
      <c r="C28" s="1814"/>
      <c r="D28" s="1814"/>
      <c r="E28" s="1814"/>
      <c r="F28" s="1813">
        <v>11</v>
      </c>
    </row>
    <row r="29" spans="1:6" ht="11.45" customHeight="1">
      <c r="A29" s="1813">
        <v>12</v>
      </c>
      <c r="B29" s="1820"/>
      <c r="C29" s="1820"/>
      <c r="D29" s="1816"/>
      <c r="E29" s="1820"/>
      <c r="F29" s="1813">
        <v>12</v>
      </c>
    </row>
    <row r="30" spans="1:6" ht="11.45" customHeight="1">
      <c r="A30" s="1813">
        <v>13</v>
      </c>
      <c r="B30" s="1820" t="s">
        <v>2476</v>
      </c>
      <c r="C30" s="1820" t="s">
        <v>2477</v>
      </c>
      <c r="D30" s="1820">
        <v>662</v>
      </c>
      <c r="E30" s="1820" t="s">
        <v>2478</v>
      </c>
      <c r="F30" s="1813">
        <v>13</v>
      </c>
    </row>
    <row r="31" spans="1:6" ht="11.45" customHeight="1">
      <c r="A31" s="1813">
        <v>14</v>
      </c>
      <c r="B31" s="1820"/>
      <c r="C31" s="1820"/>
      <c r="D31" s="1816"/>
      <c r="E31" s="1820"/>
      <c r="F31" s="1813">
        <v>14</v>
      </c>
    </row>
    <row r="32" spans="1:6" ht="11.45" customHeight="1">
      <c r="A32" s="1813">
        <v>15</v>
      </c>
      <c r="B32" s="1820"/>
      <c r="C32" s="1820"/>
      <c r="D32" s="1820"/>
      <c r="E32" s="1820"/>
      <c r="F32" s="1813">
        <v>15</v>
      </c>
    </row>
    <row r="33" spans="1:6" ht="11.45" customHeight="1">
      <c r="A33" s="1813">
        <v>16</v>
      </c>
      <c r="B33" s="1820"/>
      <c r="C33" s="1820"/>
      <c r="D33" s="1821"/>
      <c r="E33" s="1820"/>
      <c r="F33" s="1813">
        <v>16</v>
      </c>
    </row>
    <row r="34" spans="1:6" ht="11.45" customHeight="1">
      <c r="A34" s="1813">
        <v>17</v>
      </c>
      <c r="B34" s="1820"/>
      <c r="C34" s="1822"/>
      <c r="D34" s="1820"/>
      <c r="E34" s="1820"/>
      <c r="F34" s="1813">
        <v>17</v>
      </c>
    </row>
    <row r="35" spans="1:6" ht="11.45" customHeight="1">
      <c r="A35" s="1813">
        <v>18</v>
      </c>
      <c r="B35" s="1820"/>
      <c r="C35" s="1820"/>
      <c r="D35" s="1820"/>
      <c r="E35" s="1820"/>
      <c r="F35" s="1813">
        <v>18</v>
      </c>
    </row>
    <row r="36" spans="1:6" ht="11.45" customHeight="1">
      <c r="A36" s="1813">
        <v>19</v>
      </c>
      <c r="B36" s="1820"/>
      <c r="C36" s="1820"/>
      <c r="D36" s="1821"/>
      <c r="E36" s="1820"/>
      <c r="F36" s="1813">
        <v>19</v>
      </c>
    </row>
    <row r="37" spans="1:6" ht="11.45" customHeight="1">
      <c r="A37" s="1813">
        <v>20</v>
      </c>
      <c r="B37" s="1820"/>
      <c r="C37" s="1820"/>
      <c r="D37" s="1816"/>
      <c r="E37" s="1820"/>
      <c r="F37" s="1813">
        <v>20</v>
      </c>
    </row>
    <row r="38" spans="1:6" ht="11.45" customHeight="1">
      <c r="A38" s="1813">
        <v>21</v>
      </c>
      <c r="B38" s="1820"/>
      <c r="C38" s="1822"/>
      <c r="D38" s="1816"/>
      <c r="E38" s="1820"/>
      <c r="F38" s="1813">
        <v>21</v>
      </c>
    </row>
    <row r="39" spans="1:6" ht="11.45" customHeight="1">
      <c r="A39" s="1813">
        <v>22</v>
      </c>
      <c r="B39" s="1820"/>
      <c r="C39" s="1822"/>
      <c r="D39" s="1816"/>
      <c r="E39" s="1820"/>
      <c r="F39" s="1813">
        <v>22</v>
      </c>
    </row>
    <row r="40" spans="1:6" ht="11.45" customHeight="1">
      <c r="A40" s="1813">
        <v>23</v>
      </c>
      <c r="B40" s="1820"/>
      <c r="C40" s="1820"/>
      <c r="D40" s="1816"/>
      <c r="E40" s="1820"/>
      <c r="F40" s="1813">
        <v>23</v>
      </c>
    </row>
    <row r="41" spans="1:6" ht="11.45" customHeight="1">
      <c r="A41" s="1813">
        <v>24</v>
      </c>
      <c r="B41" s="1820"/>
      <c r="C41" s="1822"/>
      <c r="D41" s="1816"/>
      <c r="E41" s="1820"/>
      <c r="F41" s="1813">
        <v>24</v>
      </c>
    </row>
    <row r="42" spans="1:6" ht="11.45" customHeight="1">
      <c r="A42" s="1813">
        <v>25</v>
      </c>
      <c r="B42" s="1820"/>
      <c r="C42" s="1820"/>
      <c r="D42" s="1820"/>
      <c r="E42" s="1820"/>
      <c r="F42" s="1813">
        <v>25</v>
      </c>
    </row>
    <row r="43" spans="1:6" ht="11.45" customHeight="1">
      <c r="A43" s="1813">
        <v>26</v>
      </c>
      <c r="B43" s="1820"/>
      <c r="C43" s="1820"/>
      <c r="D43" s="1816"/>
      <c r="E43" s="1820"/>
      <c r="F43" s="1813">
        <v>26</v>
      </c>
    </row>
    <row r="44" spans="1:6" ht="11.45" customHeight="1">
      <c r="A44" s="1813">
        <v>27</v>
      </c>
      <c r="B44" s="1820"/>
      <c r="C44" s="1820"/>
      <c r="D44" s="1820"/>
      <c r="E44" s="1820"/>
      <c r="F44" s="1813">
        <v>27</v>
      </c>
    </row>
    <row r="45" spans="1:6" ht="11.45" customHeight="1">
      <c r="A45" s="1813">
        <v>28</v>
      </c>
      <c r="B45" s="1820"/>
      <c r="C45" s="1820"/>
      <c r="D45" s="1816"/>
      <c r="E45" s="1820"/>
      <c r="F45" s="1813">
        <v>28</v>
      </c>
    </row>
    <row r="46" spans="1:6" ht="11.45" customHeight="1">
      <c r="A46" s="1813">
        <v>29</v>
      </c>
      <c r="B46" s="1820"/>
      <c r="C46" s="1820"/>
      <c r="D46" s="1823"/>
      <c r="E46" s="1820"/>
      <c r="F46" s="1813">
        <v>29</v>
      </c>
    </row>
    <row r="47" spans="1:6" ht="11.45" customHeight="1">
      <c r="A47" s="1813">
        <v>30</v>
      </c>
      <c r="B47" s="1820"/>
      <c r="C47" s="1820"/>
      <c r="D47" s="1820"/>
      <c r="E47" s="1820"/>
      <c r="F47" s="1813">
        <v>30</v>
      </c>
    </row>
    <row r="48" spans="1:6" ht="11.45" customHeight="1">
      <c r="A48" s="1813">
        <v>31</v>
      </c>
      <c r="B48" s="1824" t="s">
        <v>2479</v>
      </c>
      <c r="C48" s="1820"/>
      <c r="D48" s="1820"/>
      <c r="E48" s="1820"/>
      <c r="F48" s="1813">
        <v>31</v>
      </c>
    </row>
    <row r="49" spans="1:6" ht="11.45" customHeight="1">
      <c r="A49" s="1813">
        <v>32</v>
      </c>
      <c r="B49" s="1824" t="s">
        <v>2480</v>
      </c>
      <c r="C49" s="1820"/>
      <c r="D49" s="1820"/>
      <c r="E49" s="1820"/>
      <c r="F49" s="1813">
        <v>32</v>
      </c>
    </row>
    <row r="50" spans="1:6" ht="11.45" customHeight="1">
      <c r="A50" s="1813">
        <v>33</v>
      </c>
      <c r="B50" s="1824" t="s">
        <v>2481</v>
      </c>
      <c r="C50" s="1820"/>
      <c r="D50" s="1820"/>
      <c r="E50" s="1820"/>
      <c r="F50" s="1813">
        <v>33</v>
      </c>
    </row>
    <row r="51" spans="1:6" ht="11.45" customHeight="1">
      <c r="A51" s="1813">
        <v>34</v>
      </c>
      <c r="B51" s="1820" t="s">
        <v>2482</v>
      </c>
      <c r="C51" s="1820"/>
      <c r="D51" s="1820"/>
      <c r="E51" s="1820"/>
      <c r="F51" s="1813">
        <v>34</v>
      </c>
    </row>
    <row r="52" spans="1:6" ht="11.45" customHeight="1">
      <c r="A52" s="1813">
        <v>35</v>
      </c>
      <c r="B52" s="1820" t="s">
        <v>2483</v>
      </c>
      <c r="C52" s="1820"/>
      <c r="D52" s="1820"/>
      <c r="E52" s="1820"/>
      <c r="F52" s="1813">
        <v>35</v>
      </c>
    </row>
    <row r="53" spans="1:6" ht="11.45" customHeight="1">
      <c r="A53" s="1813">
        <v>36</v>
      </c>
      <c r="B53" s="1820" t="s">
        <v>2484</v>
      </c>
      <c r="C53" s="1820"/>
      <c r="D53" s="1820"/>
      <c r="E53" s="1820"/>
      <c r="F53" s="1813">
        <v>36</v>
      </c>
    </row>
    <row r="54" spans="1:6" ht="11.45" customHeight="1">
      <c r="A54" s="1813">
        <v>37</v>
      </c>
      <c r="B54" s="1820" t="s">
        <v>2485</v>
      </c>
      <c r="C54" s="1820"/>
      <c r="D54" s="1820"/>
      <c r="E54" s="1820"/>
      <c r="F54" s="1813">
        <v>37</v>
      </c>
    </row>
    <row r="55" spans="1:6" ht="11.45" customHeight="1">
      <c r="A55" s="1813">
        <v>38</v>
      </c>
      <c r="B55" s="441" t="s">
        <v>2486</v>
      </c>
      <c r="C55" s="1820"/>
      <c r="D55" s="1820"/>
      <c r="E55" s="1820"/>
      <c r="F55" s="1813">
        <v>38</v>
      </c>
    </row>
    <row r="56" spans="1:6" ht="11.45" customHeight="1">
      <c r="A56" s="1813">
        <v>39</v>
      </c>
      <c r="B56" s="441" t="s">
        <v>2487</v>
      </c>
      <c r="C56" s="441"/>
      <c r="D56" s="441"/>
      <c r="E56" s="441"/>
      <c r="F56" s="1813">
        <v>39</v>
      </c>
    </row>
    <row r="57" spans="1:6" ht="11.45" customHeight="1">
      <c r="A57" s="1813">
        <v>40</v>
      </c>
      <c r="B57" s="441"/>
      <c r="C57" s="441"/>
      <c r="D57" s="441"/>
      <c r="E57" s="441"/>
      <c r="F57" s="1813">
        <v>40</v>
      </c>
    </row>
    <row r="58" spans="1:6" ht="11.45" customHeight="1">
      <c r="A58" s="1813">
        <v>41</v>
      </c>
      <c r="B58" s="441"/>
      <c r="C58" s="441"/>
      <c r="D58" s="441"/>
      <c r="E58" s="441"/>
      <c r="F58" s="1813">
        <v>41</v>
      </c>
    </row>
    <row r="59" spans="1:6" ht="11.45" customHeight="1">
      <c r="A59" s="1825"/>
      <c r="B59" s="1071"/>
      <c r="C59" s="1071"/>
      <c r="D59" s="1071"/>
      <c r="E59" s="1071"/>
      <c r="F59" s="1072"/>
    </row>
    <row r="60" spans="1:6" ht="11.45" customHeight="1">
      <c r="A60" s="1825" t="s">
        <v>387</v>
      </c>
      <c r="B60" s="1071" t="s">
        <v>2488</v>
      </c>
      <c r="C60" s="1071"/>
      <c r="D60" s="1071"/>
      <c r="E60" s="1071"/>
      <c r="F60" s="1072"/>
    </row>
    <row r="61" spans="1:6" ht="11.45" customHeight="1">
      <c r="A61" s="496" t="s">
        <v>2489</v>
      </c>
      <c r="B61" s="482"/>
      <c r="C61" s="482"/>
      <c r="D61" s="482"/>
      <c r="E61" s="482"/>
      <c r="F61" s="750"/>
    </row>
    <row r="62" spans="1:6" ht="11.45" customHeight="1">
      <c r="A62" s="496" t="s">
        <v>2490</v>
      </c>
      <c r="B62" s="482"/>
      <c r="C62" s="482"/>
      <c r="D62" s="482"/>
      <c r="E62" s="482"/>
      <c r="F62" s="750"/>
    </row>
    <row r="63" spans="1:6" ht="11.45" customHeight="1">
      <c r="A63" s="496" t="s">
        <v>2491</v>
      </c>
      <c r="B63" s="482"/>
      <c r="C63" s="482"/>
      <c r="D63" s="482"/>
      <c r="E63" s="482"/>
      <c r="F63" s="750"/>
    </row>
    <row r="64" spans="1:6" ht="11.45" customHeight="1">
      <c r="A64" s="519"/>
      <c r="B64" s="491"/>
      <c r="C64" s="491"/>
      <c r="D64" s="491"/>
      <c r="E64" s="491"/>
      <c r="F64" s="1075"/>
    </row>
    <row r="65" spans="1:6" ht="11.45" customHeight="1">
      <c r="A65" s="492"/>
      <c r="B65" s="481" t="s">
        <v>2492</v>
      </c>
      <c r="C65" s="480"/>
      <c r="D65" s="480"/>
      <c r="E65" s="480"/>
      <c r="F65" s="1077"/>
    </row>
    <row r="66" spans="1:6" ht="11.45" customHeight="1">
      <c r="A66" s="1826" t="s">
        <v>639</v>
      </c>
      <c r="B66" s="481" t="s">
        <v>2493</v>
      </c>
      <c r="C66" s="480" t="s">
        <v>2494</v>
      </c>
      <c r="D66" s="480" t="s">
        <v>2495</v>
      </c>
      <c r="E66" s="480" t="s">
        <v>2460</v>
      </c>
      <c r="F66" s="1077" t="s">
        <v>639</v>
      </c>
    </row>
    <row r="67" spans="1:6" ht="11.45" customHeight="1">
      <c r="A67" s="1826" t="s">
        <v>642</v>
      </c>
      <c r="B67" s="481" t="s">
        <v>2496</v>
      </c>
      <c r="C67" s="480" t="s">
        <v>2497</v>
      </c>
      <c r="D67" s="480" t="s">
        <v>2498</v>
      </c>
      <c r="E67" s="480" t="s">
        <v>2462</v>
      </c>
      <c r="F67" s="1077" t="s">
        <v>642</v>
      </c>
    </row>
    <row r="68" spans="1:6" ht="11.45" customHeight="1">
      <c r="A68" s="493"/>
      <c r="B68" s="485" t="s">
        <v>651</v>
      </c>
      <c r="C68" s="484" t="s">
        <v>652</v>
      </c>
      <c r="D68" s="484" t="s">
        <v>653</v>
      </c>
      <c r="E68" s="484" t="s">
        <v>654</v>
      </c>
      <c r="F68" s="1081"/>
    </row>
    <row r="69" spans="1:6" ht="11.45" customHeight="1">
      <c r="A69" s="487">
        <v>1</v>
      </c>
      <c r="B69" s="1814"/>
      <c r="C69" s="1814"/>
      <c r="D69" s="1814"/>
      <c r="E69" s="1814"/>
      <c r="F69" s="487">
        <v>1</v>
      </c>
    </row>
    <row r="70" spans="1:6" ht="11.45" customHeight="1">
      <c r="A70" s="1813">
        <v>2</v>
      </c>
      <c r="B70" s="1814"/>
      <c r="C70" s="1814"/>
      <c r="D70" s="1814"/>
      <c r="E70" s="1814"/>
      <c r="F70" s="1813">
        <v>2</v>
      </c>
    </row>
    <row r="71" spans="1:6" ht="11.45" customHeight="1">
      <c r="A71" s="1813">
        <v>3</v>
      </c>
      <c r="B71" s="1814"/>
      <c r="C71" s="1814" t="s">
        <v>779</v>
      </c>
      <c r="D71" s="1814"/>
      <c r="E71" s="1814"/>
      <c r="F71" s="1813">
        <v>3</v>
      </c>
    </row>
    <row r="72" spans="1:6" ht="11.45" customHeight="1">
      <c r="A72" s="1813">
        <v>4</v>
      </c>
      <c r="B72" s="1814"/>
      <c r="C72" s="1814"/>
      <c r="D72" s="1814"/>
      <c r="E72" s="1814"/>
      <c r="F72" s="1813">
        <v>4</v>
      </c>
    </row>
    <row r="73" spans="1:6" ht="11.45" customHeight="1">
      <c r="A73" s="1813">
        <v>5</v>
      </c>
      <c r="B73" s="1814"/>
      <c r="C73" s="1814"/>
      <c r="D73" s="1814"/>
      <c r="E73" s="1814"/>
      <c r="F73" s="1813">
        <v>5</v>
      </c>
    </row>
    <row r="74" spans="1:6" ht="11.45" customHeight="1">
      <c r="A74" s="1813">
        <v>6</v>
      </c>
      <c r="B74" s="1814"/>
      <c r="C74" s="1814"/>
      <c r="D74" s="1814"/>
      <c r="E74" s="1814"/>
      <c r="F74" s="1813">
        <v>6</v>
      </c>
    </row>
    <row r="75" spans="1:6" ht="11.45" customHeight="1">
      <c r="A75" s="1813">
        <v>7</v>
      </c>
      <c r="B75" s="1814"/>
      <c r="C75" s="1814"/>
      <c r="D75" s="1814"/>
      <c r="E75" s="1814"/>
      <c r="F75" s="1813">
        <v>7</v>
      </c>
    </row>
    <row r="76" spans="1:6" ht="11.45" customHeight="1">
      <c r="A76" s="1813">
        <v>8</v>
      </c>
      <c r="B76" s="1814"/>
      <c r="C76" s="1814"/>
      <c r="D76" s="1814"/>
      <c r="E76" s="1814"/>
      <c r="F76" s="1813">
        <v>8</v>
      </c>
    </row>
    <row r="77" spans="1:6" ht="11.45" customHeight="1">
      <c r="A77" s="1813">
        <v>9</v>
      </c>
      <c r="B77" s="1814"/>
      <c r="C77" s="1814"/>
      <c r="D77" s="1814"/>
      <c r="E77" s="1814"/>
      <c r="F77" s="1813">
        <v>9</v>
      </c>
    </row>
    <row r="78" spans="1:6" ht="12.75" customHeight="1">
      <c r="A78" s="1827"/>
      <c r="B78" s="1828"/>
      <c r="C78" s="1828"/>
      <c r="D78" s="1828"/>
      <c r="E78" s="1828"/>
      <c r="F78" s="1829"/>
    </row>
    <row r="79" spans="1:6">
      <c r="A79" s="502" t="s">
        <v>166</v>
      </c>
      <c r="B79" s="501"/>
      <c r="C79" s="501"/>
      <c r="D79" s="501"/>
      <c r="E79" s="501"/>
      <c r="F79" s="504"/>
    </row>
    <row r="80" spans="1:6">
      <c r="A80" s="501"/>
      <c r="B80" s="501"/>
      <c r="C80" s="501"/>
      <c r="D80" s="501"/>
      <c r="E80" s="501"/>
      <c r="F80" s="504"/>
    </row>
    <row r="81" spans="1:6">
      <c r="A81" s="467">
        <v>67</v>
      </c>
      <c r="B81" s="503"/>
      <c r="C81" s="467"/>
      <c r="D81" s="503"/>
      <c r="E81" s="503"/>
      <c r="F81" s="977" t="s">
        <v>559</v>
      </c>
    </row>
    <row r="82" spans="1:6">
      <c r="A82" s="470" t="s">
        <v>2499</v>
      </c>
      <c r="B82" s="471"/>
      <c r="C82" s="471"/>
      <c r="D82" s="471"/>
      <c r="E82" s="471"/>
      <c r="F82" s="1830"/>
    </row>
    <row r="83" spans="1:6">
      <c r="A83" s="1831" t="s">
        <v>710</v>
      </c>
      <c r="B83" s="1832"/>
      <c r="C83" s="1832"/>
      <c r="D83" s="1832"/>
      <c r="E83" s="1832"/>
      <c r="F83" s="1812"/>
    </row>
    <row r="84" spans="1:6">
      <c r="A84" s="510"/>
      <c r="B84" s="746"/>
      <c r="C84" s="746"/>
      <c r="D84" s="746"/>
      <c r="E84" s="746"/>
      <c r="F84" s="750"/>
    </row>
    <row r="85" spans="1:6">
      <c r="A85" s="510"/>
      <c r="B85" s="746" t="s">
        <v>2500</v>
      </c>
      <c r="C85" s="746"/>
      <c r="D85" s="746"/>
      <c r="E85" s="746"/>
      <c r="F85" s="750"/>
    </row>
    <row r="86" spans="1:6">
      <c r="A86" s="510" t="s">
        <v>2501</v>
      </c>
      <c r="B86" s="746"/>
      <c r="C86" s="746"/>
      <c r="D86" s="746"/>
      <c r="E86" s="746"/>
      <c r="F86" s="750"/>
    </row>
    <row r="87" spans="1:6">
      <c r="A87" s="508"/>
      <c r="B87" s="491"/>
      <c r="C87" s="491"/>
      <c r="D87" s="491"/>
      <c r="E87" s="491"/>
      <c r="F87" s="1075"/>
    </row>
    <row r="88" spans="1:6">
      <c r="A88" s="1833"/>
      <c r="B88" s="1071"/>
      <c r="C88" s="1071"/>
      <c r="D88" s="1071"/>
      <c r="E88" s="1071"/>
      <c r="F88" s="1072"/>
    </row>
    <row r="89" spans="1:6">
      <c r="A89" s="506" t="s">
        <v>386</v>
      </c>
      <c r="B89" s="746" t="s">
        <v>2502</v>
      </c>
      <c r="C89" s="746"/>
      <c r="D89" s="746"/>
      <c r="E89" s="746"/>
      <c r="F89" s="750"/>
    </row>
    <row r="90" spans="1:6">
      <c r="A90" s="510" t="s">
        <v>2503</v>
      </c>
      <c r="B90" s="746"/>
      <c r="C90" s="746"/>
      <c r="D90" s="746"/>
      <c r="E90" s="746"/>
      <c r="F90" s="750"/>
    </row>
    <row r="91" spans="1:6">
      <c r="A91" s="506" t="s">
        <v>387</v>
      </c>
      <c r="B91" s="746" t="s">
        <v>2504</v>
      </c>
      <c r="C91" s="746"/>
      <c r="D91" s="746"/>
      <c r="E91" s="746"/>
      <c r="F91" s="750"/>
    </row>
    <row r="92" spans="1:6">
      <c r="A92" s="506" t="s">
        <v>388</v>
      </c>
      <c r="B92" s="746" t="s">
        <v>2505</v>
      </c>
      <c r="C92" s="746"/>
      <c r="D92" s="746"/>
      <c r="E92" s="746"/>
      <c r="F92" s="750"/>
    </row>
    <row r="93" spans="1:6">
      <c r="A93" s="506" t="s">
        <v>389</v>
      </c>
      <c r="B93" s="746" t="s">
        <v>2506</v>
      </c>
      <c r="C93" s="746"/>
      <c r="D93" s="746"/>
      <c r="E93" s="746"/>
      <c r="F93" s="750"/>
    </row>
    <row r="94" spans="1:6">
      <c r="A94" s="506" t="s">
        <v>390</v>
      </c>
      <c r="B94" s="746" t="s">
        <v>2507</v>
      </c>
      <c r="C94" s="746"/>
      <c r="D94" s="746"/>
      <c r="E94" s="746"/>
      <c r="F94" s="750"/>
    </row>
    <row r="95" spans="1:6">
      <c r="A95" s="510" t="s">
        <v>2508</v>
      </c>
      <c r="B95" s="746"/>
      <c r="C95" s="746"/>
      <c r="D95" s="746"/>
      <c r="E95" s="746"/>
      <c r="F95" s="750"/>
    </row>
    <row r="96" spans="1:6">
      <c r="A96" s="506" t="s">
        <v>391</v>
      </c>
      <c r="B96" s="746" t="s">
        <v>2509</v>
      </c>
      <c r="C96" s="746"/>
      <c r="D96" s="746"/>
      <c r="E96" s="746"/>
      <c r="F96" s="750"/>
    </row>
    <row r="97" spans="1:6">
      <c r="A97" s="510" t="s">
        <v>2510</v>
      </c>
      <c r="B97" s="746"/>
      <c r="C97" s="746"/>
      <c r="D97" s="746"/>
      <c r="E97" s="746"/>
      <c r="F97" s="750"/>
    </row>
    <row r="98" spans="1:6">
      <c r="A98" s="510"/>
      <c r="B98" s="746"/>
      <c r="C98" s="746"/>
      <c r="D98" s="746"/>
      <c r="E98" s="746"/>
      <c r="F98" s="750"/>
    </row>
    <row r="99" spans="1:6">
      <c r="A99" s="510"/>
      <c r="B99" s="746"/>
      <c r="C99" s="746"/>
      <c r="D99" s="746"/>
      <c r="E99" s="746"/>
      <c r="F99" s="750"/>
    </row>
    <row r="100" spans="1:6">
      <c r="A100" s="510"/>
      <c r="B100" s="746"/>
      <c r="C100" s="746"/>
      <c r="D100" s="746"/>
      <c r="E100" s="746"/>
      <c r="F100" s="750"/>
    </row>
    <row r="101" spans="1:6">
      <c r="A101" s="506" t="s">
        <v>386</v>
      </c>
      <c r="B101" s="746" t="s">
        <v>779</v>
      </c>
      <c r="C101" s="746"/>
      <c r="D101" s="746"/>
      <c r="E101" s="746"/>
      <c r="F101" s="750"/>
    </row>
    <row r="102" spans="1:6">
      <c r="A102" s="506" t="s">
        <v>387</v>
      </c>
      <c r="B102" s="746" t="s">
        <v>779</v>
      </c>
      <c r="C102" s="746"/>
      <c r="D102" s="746"/>
      <c r="E102" s="746"/>
      <c r="F102" s="750"/>
    </row>
    <row r="103" spans="1:6">
      <c r="A103" s="506" t="s">
        <v>388</v>
      </c>
      <c r="B103" s="746" t="s">
        <v>779</v>
      </c>
      <c r="C103" s="746"/>
      <c r="D103" s="746"/>
      <c r="E103" s="746"/>
      <c r="F103" s="750"/>
    </row>
    <row r="104" spans="1:6">
      <c r="A104" s="506" t="s">
        <v>389</v>
      </c>
      <c r="B104" s="746" t="s">
        <v>779</v>
      </c>
      <c r="C104" s="746"/>
      <c r="D104" s="746"/>
      <c r="E104" s="746"/>
      <c r="F104" s="750"/>
    </row>
    <row r="105" spans="1:6">
      <c r="A105" s="506" t="s">
        <v>390</v>
      </c>
      <c r="B105" s="746" t="s">
        <v>779</v>
      </c>
      <c r="C105" s="746"/>
      <c r="D105" s="746"/>
      <c r="E105" s="746"/>
      <c r="F105" s="750"/>
    </row>
    <row r="106" spans="1:6">
      <c r="A106" s="506" t="s">
        <v>391</v>
      </c>
      <c r="B106" s="746" t="s">
        <v>779</v>
      </c>
      <c r="C106" s="746"/>
      <c r="D106" s="746"/>
      <c r="E106" s="746"/>
      <c r="F106" s="750"/>
    </row>
    <row r="107" spans="1:6">
      <c r="A107" s="510"/>
      <c r="B107" s="746"/>
      <c r="C107" s="746"/>
      <c r="D107" s="746"/>
      <c r="E107" s="746"/>
      <c r="F107" s="750"/>
    </row>
    <row r="108" spans="1:6">
      <c r="A108" s="510"/>
      <c r="B108" s="746"/>
      <c r="C108" s="746"/>
      <c r="D108" s="746"/>
      <c r="E108" s="746"/>
      <c r="F108" s="750"/>
    </row>
    <row r="109" spans="1:6">
      <c r="A109" s="510"/>
      <c r="B109" s="746"/>
      <c r="C109" s="746"/>
      <c r="D109" s="746"/>
      <c r="E109" s="746"/>
      <c r="F109" s="750"/>
    </row>
    <row r="110" spans="1:6">
      <c r="A110" s="510"/>
      <c r="B110" s="746"/>
      <c r="C110" s="746"/>
      <c r="D110" s="746"/>
      <c r="E110" s="746"/>
      <c r="F110" s="750"/>
    </row>
    <row r="111" spans="1:6">
      <c r="A111" s="510"/>
      <c r="B111" s="746"/>
      <c r="C111" s="746"/>
      <c r="D111" s="746"/>
      <c r="E111" s="746"/>
      <c r="F111" s="750"/>
    </row>
    <row r="112" spans="1:6">
      <c r="A112" s="510"/>
      <c r="B112" s="746"/>
      <c r="C112" s="746"/>
      <c r="D112" s="746"/>
      <c r="E112" s="746"/>
      <c r="F112" s="750"/>
    </row>
    <row r="113" spans="1:6">
      <c r="A113" s="510"/>
      <c r="B113" s="746"/>
      <c r="C113" s="746"/>
      <c r="D113" s="746"/>
      <c r="E113" s="746"/>
      <c r="F113" s="750"/>
    </row>
    <row r="114" spans="1:6">
      <c r="A114" s="510"/>
      <c r="B114" s="746"/>
      <c r="C114" s="746"/>
      <c r="D114" s="746"/>
      <c r="E114" s="746"/>
      <c r="F114" s="750"/>
    </row>
    <row r="115" spans="1:6">
      <c r="A115" s="510"/>
      <c r="B115" s="746"/>
      <c r="C115" s="746"/>
      <c r="D115" s="746"/>
      <c r="E115" s="746"/>
      <c r="F115" s="750"/>
    </row>
    <row r="116" spans="1:6">
      <c r="A116" s="510"/>
      <c r="B116" s="746"/>
      <c r="C116" s="746"/>
      <c r="D116" s="746"/>
      <c r="E116" s="746"/>
      <c r="F116" s="750"/>
    </row>
    <row r="117" spans="1:6">
      <c r="A117" s="510"/>
      <c r="B117" s="746"/>
      <c r="C117" s="746"/>
      <c r="D117" s="746"/>
      <c r="E117" s="746"/>
      <c r="F117" s="750"/>
    </row>
    <row r="118" spans="1:6">
      <c r="A118" s="510"/>
      <c r="B118" s="746"/>
      <c r="C118" s="746"/>
      <c r="D118" s="746"/>
      <c r="E118" s="746"/>
      <c r="F118" s="750"/>
    </row>
    <row r="119" spans="1:6">
      <c r="A119" s="510"/>
      <c r="B119" s="746"/>
      <c r="C119" s="746"/>
      <c r="D119" s="746"/>
      <c r="E119" s="746"/>
      <c r="F119" s="750"/>
    </row>
    <row r="120" spans="1:6">
      <c r="A120" s="510"/>
      <c r="B120" s="746"/>
      <c r="C120" s="746"/>
      <c r="D120" s="746"/>
      <c r="E120" s="746"/>
      <c r="F120" s="750"/>
    </row>
    <row r="121" spans="1:6">
      <c r="A121" s="510"/>
      <c r="B121" s="746"/>
      <c r="C121" s="746"/>
      <c r="D121" s="746"/>
      <c r="E121" s="746"/>
      <c r="F121" s="750"/>
    </row>
    <row r="122" spans="1:6">
      <c r="A122" s="510"/>
      <c r="B122" s="746"/>
      <c r="C122" s="746"/>
      <c r="D122" s="746"/>
      <c r="E122" s="746"/>
      <c r="F122" s="750"/>
    </row>
    <row r="123" spans="1:6">
      <c r="A123" s="510"/>
      <c r="B123" s="746"/>
      <c r="C123" s="746"/>
      <c r="D123" s="746"/>
      <c r="E123" s="746"/>
      <c r="F123" s="750"/>
    </row>
    <row r="124" spans="1:6">
      <c r="A124" s="510"/>
      <c r="B124" s="746"/>
      <c r="C124" s="746"/>
      <c r="D124" s="746"/>
      <c r="E124" s="746"/>
      <c r="F124" s="750"/>
    </row>
    <row r="125" spans="1:6">
      <c r="A125" s="510"/>
      <c r="B125" s="746"/>
      <c r="C125" s="746"/>
      <c r="D125" s="746"/>
      <c r="E125" s="746"/>
      <c r="F125" s="750"/>
    </row>
    <row r="126" spans="1:6">
      <c r="A126" s="510"/>
      <c r="B126" s="746"/>
      <c r="C126" s="746"/>
      <c r="D126" s="746"/>
      <c r="E126" s="746"/>
      <c r="F126" s="750"/>
    </row>
    <row r="127" spans="1:6">
      <c r="A127" s="510"/>
      <c r="B127" s="746"/>
      <c r="C127" s="746"/>
      <c r="D127" s="746"/>
      <c r="E127" s="746"/>
      <c r="F127" s="750"/>
    </row>
    <row r="128" spans="1:6">
      <c r="A128" s="510"/>
      <c r="B128" s="746"/>
      <c r="C128" s="746"/>
      <c r="D128" s="746"/>
      <c r="E128" s="746"/>
      <c r="F128" s="750"/>
    </row>
    <row r="129" spans="1:6">
      <c r="A129" s="510"/>
      <c r="B129" s="746"/>
      <c r="C129" s="746"/>
      <c r="D129" s="746"/>
      <c r="E129" s="746"/>
      <c r="F129" s="750"/>
    </row>
    <row r="130" spans="1:6">
      <c r="A130" s="510"/>
      <c r="B130" s="746"/>
      <c r="C130" s="746"/>
      <c r="D130" s="746"/>
      <c r="E130" s="746"/>
      <c r="F130" s="750"/>
    </row>
    <row r="131" spans="1:6">
      <c r="A131" s="510"/>
      <c r="B131" s="746"/>
      <c r="C131" s="746"/>
      <c r="D131" s="746"/>
      <c r="E131" s="746"/>
      <c r="F131" s="750"/>
    </row>
    <row r="132" spans="1:6">
      <c r="A132" s="510"/>
      <c r="B132" s="746"/>
      <c r="C132" s="746"/>
      <c r="D132" s="746"/>
      <c r="E132" s="746"/>
      <c r="F132" s="750"/>
    </row>
    <row r="133" spans="1:6">
      <c r="A133" s="510"/>
      <c r="B133" s="746"/>
      <c r="C133" s="746"/>
      <c r="D133" s="746"/>
      <c r="E133" s="746"/>
      <c r="F133" s="750"/>
    </row>
    <row r="134" spans="1:6">
      <c r="A134" s="510"/>
      <c r="B134" s="746"/>
      <c r="C134" s="746"/>
      <c r="D134" s="746"/>
      <c r="E134" s="746"/>
      <c r="F134" s="750"/>
    </row>
    <row r="135" spans="1:6">
      <c r="A135" s="510"/>
      <c r="B135" s="746"/>
      <c r="C135" s="746"/>
      <c r="D135" s="746"/>
      <c r="E135" s="746"/>
      <c r="F135" s="750"/>
    </row>
    <row r="136" spans="1:6">
      <c r="A136" s="510"/>
      <c r="B136" s="746"/>
      <c r="C136" s="746"/>
      <c r="D136" s="746"/>
      <c r="E136" s="746"/>
      <c r="F136" s="750"/>
    </row>
    <row r="137" spans="1:6">
      <c r="A137" s="510"/>
      <c r="B137" s="746"/>
      <c r="C137" s="746"/>
      <c r="D137" s="746"/>
      <c r="E137" s="746"/>
      <c r="F137" s="750"/>
    </row>
    <row r="138" spans="1:6">
      <c r="A138" s="510"/>
      <c r="B138" s="746"/>
      <c r="C138" s="746"/>
      <c r="D138" s="746"/>
      <c r="E138" s="746"/>
      <c r="F138" s="750"/>
    </row>
    <row r="139" spans="1:6">
      <c r="A139" s="510"/>
      <c r="B139" s="746"/>
      <c r="C139" s="746"/>
      <c r="D139" s="746"/>
      <c r="E139" s="746"/>
      <c r="F139" s="750"/>
    </row>
    <row r="140" spans="1:6">
      <c r="A140" s="510"/>
      <c r="B140" s="746"/>
      <c r="C140" s="746"/>
      <c r="D140" s="746"/>
      <c r="E140" s="746"/>
      <c r="F140" s="750"/>
    </row>
    <row r="141" spans="1:6">
      <c r="A141" s="510"/>
      <c r="B141" s="746"/>
      <c r="C141" s="746"/>
      <c r="D141" s="746"/>
      <c r="E141" s="746"/>
      <c r="F141" s="750"/>
    </row>
    <row r="142" spans="1:6">
      <c r="A142" s="510"/>
      <c r="B142" s="746"/>
      <c r="C142" s="746"/>
      <c r="D142" s="746"/>
      <c r="E142" s="746"/>
      <c r="F142" s="750"/>
    </row>
    <row r="143" spans="1:6">
      <c r="A143" s="510"/>
      <c r="B143" s="746"/>
      <c r="C143" s="746"/>
      <c r="D143" s="746"/>
      <c r="E143" s="746"/>
      <c r="F143" s="750"/>
    </row>
    <row r="144" spans="1:6">
      <c r="A144" s="510"/>
      <c r="B144" s="746"/>
      <c r="C144" s="746"/>
      <c r="D144" s="746"/>
      <c r="E144" s="746"/>
      <c r="F144" s="750"/>
    </row>
    <row r="145" spans="1:6">
      <c r="A145" s="510"/>
      <c r="B145" s="746"/>
      <c r="C145" s="746"/>
      <c r="D145" s="746"/>
      <c r="E145" s="746"/>
      <c r="F145" s="750"/>
    </row>
    <row r="146" spans="1:6">
      <c r="A146" s="510"/>
      <c r="B146" s="746"/>
      <c r="C146" s="746"/>
      <c r="D146" s="746"/>
      <c r="E146" s="746"/>
      <c r="F146" s="750"/>
    </row>
    <row r="147" spans="1:6">
      <c r="A147" s="510"/>
      <c r="B147" s="746"/>
      <c r="C147" s="746"/>
      <c r="D147" s="746"/>
      <c r="E147" s="746"/>
      <c r="F147" s="750"/>
    </row>
    <row r="148" spans="1:6">
      <c r="A148" s="510"/>
      <c r="B148" s="746"/>
      <c r="C148" s="746"/>
      <c r="D148" s="746"/>
      <c r="E148" s="746"/>
      <c r="F148" s="750"/>
    </row>
    <row r="149" spans="1:6">
      <c r="A149" s="510"/>
      <c r="B149" s="746"/>
      <c r="C149" s="746"/>
      <c r="D149" s="746"/>
      <c r="E149" s="746"/>
      <c r="F149" s="750"/>
    </row>
    <row r="150" spans="1:6">
      <c r="A150" s="510"/>
      <c r="B150" s="746"/>
      <c r="C150" s="746"/>
      <c r="D150" s="746"/>
      <c r="E150" s="746"/>
      <c r="F150" s="750"/>
    </row>
    <row r="151" spans="1:6">
      <c r="A151" s="510"/>
      <c r="B151" s="746"/>
      <c r="C151" s="746"/>
      <c r="D151" s="746"/>
      <c r="E151" s="746"/>
      <c r="F151" s="750"/>
    </row>
    <row r="152" spans="1:6">
      <c r="A152" s="510"/>
      <c r="B152" s="746"/>
      <c r="C152" s="746"/>
      <c r="D152" s="746"/>
      <c r="E152" s="746"/>
      <c r="F152" s="750"/>
    </row>
    <row r="153" spans="1:6">
      <c r="A153" s="505"/>
      <c r="B153" s="501"/>
      <c r="C153" s="501"/>
      <c r="D153" s="501"/>
      <c r="E153" s="501"/>
      <c r="F153" s="1696"/>
    </row>
    <row r="154" spans="1:6">
      <c r="A154" s="505"/>
      <c r="B154" s="501"/>
      <c r="C154" s="501"/>
      <c r="D154" s="501"/>
      <c r="E154" s="501"/>
      <c r="F154" s="1696"/>
    </row>
    <row r="155" spans="1:6">
      <c r="A155" s="505"/>
      <c r="B155" s="501"/>
      <c r="C155" s="501"/>
      <c r="D155" s="501"/>
      <c r="E155" s="501"/>
      <c r="F155" s="1696"/>
    </row>
    <row r="156" spans="1:6">
      <c r="A156" s="505"/>
      <c r="B156" s="501"/>
      <c r="C156" s="501"/>
      <c r="D156" s="501"/>
      <c r="E156" s="501"/>
      <c r="F156" s="1696"/>
    </row>
    <row r="157" spans="1:6">
      <c r="A157" s="855"/>
      <c r="B157" s="476"/>
      <c r="C157" s="476"/>
      <c r="D157" s="476"/>
      <c r="E157" s="476"/>
      <c r="F157" s="1834"/>
    </row>
    <row r="158" spans="1:6">
      <c r="A158" s="502"/>
      <c r="B158" s="675"/>
      <c r="C158" s="675"/>
      <c r="D158" s="675"/>
      <c r="E158" s="675"/>
      <c r="F158" s="504" t="s">
        <v>166</v>
      </c>
    </row>
    <row r="159" spans="1:6"/>
    <row r="160" spans="1:6"/>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sheetData>
  <printOptions horizontalCentered="1" verticalCentered="1"/>
  <pageMargins left="1" right="1" top="0.5" bottom="0.5" header="0" footer="0"/>
  <pageSetup scale="87" fitToHeight="2" orientation="portrait" r:id="rId1"/>
  <headerFooter alignWithMargins="0"/>
  <rowBreaks count="1" manualBreakCount="1">
    <brk id="80" max="5"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H74"/>
  <sheetViews>
    <sheetView view="pageBreakPreview" zoomScale="60" zoomScaleNormal="100" workbookViewId="0"/>
  </sheetViews>
  <sheetFormatPr defaultRowHeight="11.25"/>
  <cols>
    <col min="1" max="2" width="9.33203125" style="163"/>
    <col min="3" max="3" width="71.83203125" style="163" customWidth="1"/>
    <col min="4" max="4" width="5.33203125" style="163" customWidth="1"/>
    <col min="5" max="258" width="9.33203125" style="163"/>
    <col min="259" max="259" width="71.83203125" style="163" customWidth="1"/>
    <col min="260" max="260" width="5.33203125" style="163" customWidth="1"/>
    <col min="261" max="514" width="9.33203125" style="163"/>
    <col min="515" max="515" width="71.83203125" style="163" customWidth="1"/>
    <col min="516" max="516" width="5.33203125" style="163" customWidth="1"/>
    <col min="517" max="770" width="9.33203125" style="163"/>
    <col min="771" max="771" width="71.83203125" style="163" customWidth="1"/>
    <col min="772" max="772" width="5.33203125" style="163" customWidth="1"/>
    <col min="773" max="1026" width="9.33203125" style="163"/>
    <col min="1027" max="1027" width="71.83203125" style="163" customWidth="1"/>
    <col min="1028" max="1028" width="5.33203125" style="163" customWidth="1"/>
    <col min="1029" max="1282" width="9.33203125" style="163"/>
    <col min="1283" max="1283" width="71.83203125" style="163" customWidth="1"/>
    <col min="1284" max="1284" width="5.33203125" style="163" customWidth="1"/>
    <col min="1285" max="1538" width="9.33203125" style="163"/>
    <col min="1539" max="1539" width="71.83203125" style="163" customWidth="1"/>
    <col min="1540" max="1540" width="5.33203125" style="163" customWidth="1"/>
    <col min="1541" max="1794" width="9.33203125" style="163"/>
    <col min="1795" max="1795" width="71.83203125" style="163" customWidth="1"/>
    <col min="1796" max="1796" width="5.33203125" style="163" customWidth="1"/>
    <col min="1797" max="2050" width="9.33203125" style="163"/>
    <col min="2051" max="2051" width="71.83203125" style="163" customWidth="1"/>
    <col min="2052" max="2052" width="5.33203125" style="163" customWidth="1"/>
    <col min="2053" max="2306" width="9.33203125" style="163"/>
    <col min="2307" max="2307" width="71.83203125" style="163" customWidth="1"/>
    <col min="2308" max="2308" width="5.33203125" style="163" customWidth="1"/>
    <col min="2309" max="2562" width="9.33203125" style="163"/>
    <col min="2563" max="2563" width="71.83203125" style="163" customWidth="1"/>
    <col min="2564" max="2564" width="5.33203125" style="163" customWidth="1"/>
    <col min="2565" max="2818" width="9.33203125" style="163"/>
    <col min="2819" max="2819" width="71.83203125" style="163" customWidth="1"/>
    <col min="2820" max="2820" width="5.33203125" style="163" customWidth="1"/>
    <col min="2821" max="3074" width="9.33203125" style="163"/>
    <col min="3075" max="3075" width="71.83203125" style="163" customWidth="1"/>
    <col min="3076" max="3076" width="5.33203125" style="163" customWidth="1"/>
    <col min="3077" max="3330" width="9.33203125" style="163"/>
    <col min="3331" max="3331" width="71.83203125" style="163" customWidth="1"/>
    <col min="3332" max="3332" width="5.33203125" style="163" customWidth="1"/>
    <col min="3333" max="3586" width="9.33203125" style="163"/>
    <col min="3587" max="3587" width="71.83203125" style="163" customWidth="1"/>
    <col min="3588" max="3588" width="5.33203125" style="163" customWidth="1"/>
    <col min="3589" max="3842" width="9.33203125" style="163"/>
    <col min="3843" max="3843" width="71.83203125" style="163" customWidth="1"/>
    <col min="3844" max="3844" width="5.33203125" style="163" customWidth="1"/>
    <col min="3845" max="4098" width="9.33203125" style="163"/>
    <col min="4099" max="4099" width="71.83203125" style="163" customWidth="1"/>
    <col min="4100" max="4100" width="5.33203125" style="163" customWidth="1"/>
    <col min="4101" max="4354" width="9.33203125" style="163"/>
    <col min="4355" max="4355" width="71.83203125" style="163" customWidth="1"/>
    <col min="4356" max="4356" width="5.33203125" style="163" customWidth="1"/>
    <col min="4357" max="4610" width="9.33203125" style="163"/>
    <col min="4611" max="4611" width="71.83203125" style="163" customWidth="1"/>
    <col min="4612" max="4612" width="5.33203125" style="163" customWidth="1"/>
    <col min="4613" max="4866" width="9.33203125" style="163"/>
    <col min="4867" max="4867" width="71.83203125" style="163" customWidth="1"/>
    <col min="4868" max="4868" width="5.33203125" style="163" customWidth="1"/>
    <col min="4869" max="5122" width="9.33203125" style="163"/>
    <col min="5123" max="5123" width="71.83203125" style="163" customWidth="1"/>
    <col min="5124" max="5124" width="5.33203125" style="163" customWidth="1"/>
    <col min="5125" max="5378" width="9.33203125" style="163"/>
    <col min="5379" max="5379" width="71.83203125" style="163" customWidth="1"/>
    <col min="5380" max="5380" width="5.33203125" style="163" customWidth="1"/>
    <col min="5381" max="5634" width="9.33203125" style="163"/>
    <col min="5635" max="5635" width="71.83203125" style="163" customWidth="1"/>
    <col min="5636" max="5636" width="5.33203125" style="163" customWidth="1"/>
    <col min="5637" max="5890" width="9.33203125" style="163"/>
    <col min="5891" max="5891" width="71.83203125" style="163" customWidth="1"/>
    <col min="5892" max="5892" width="5.33203125" style="163" customWidth="1"/>
    <col min="5893" max="6146" width="9.33203125" style="163"/>
    <col min="6147" max="6147" width="71.83203125" style="163" customWidth="1"/>
    <col min="6148" max="6148" width="5.33203125" style="163" customWidth="1"/>
    <col min="6149" max="6402" width="9.33203125" style="163"/>
    <col min="6403" max="6403" width="71.83203125" style="163" customWidth="1"/>
    <col min="6404" max="6404" width="5.33203125" style="163" customWidth="1"/>
    <col min="6405" max="6658" width="9.33203125" style="163"/>
    <col min="6659" max="6659" width="71.83203125" style="163" customWidth="1"/>
    <col min="6660" max="6660" width="5.33203125" style="163" customWidth="1"/>
    <col min="6661" max="6914" width="9.33203125" style="163"/>
    <col min="6915" max="6915" width="71.83203125" style="163" customWidth="1"/>
    <col min="6916" max="6916" width="5.33203125" style="163" customWidth="1"/>
    <col min="6917" max="7170" width="9.33203125" style="163"/>
    <col min="7171" max="7171" width="71.83203125" style="163" customWidth="1"/>
    <col min="7172" max="7172" width="5.33203125" style="163" customWidth="1"/>
    <col min="7173" max="7426" width="9.33203125" style="163"/>
    <col min="7427" max="7427" width="71.83203125" style="163" customWidth="1"/>
    <col min="7428" max="7428" width="5.33203125" style="163" customWidth="1"/>
    <col min="7429" max="7682" width="9.33203125" style="163"/>
    <col min="7683" max="7683" width="71.83203125" style="163" customWidth="1"/>
    <col min="7684" max="7684" width="5.33203125" style="163" customWidth="1"/>
    <col min="7685" max="7938" width="9.33203125" style="163"/>
    <col min="7939" max="7939" width="71.83203125" style="163" customWidth="1"/>
    <col min="7940" max="7940" width="5.33203125" style="163" customWidth="1"/>
    <col min="7941" max="8194" width="9.33203125" style="163"/>
    <col min="8195" max="8195" width="71.83203125" style="163" customWidth="1"/>
    <col min="8196" max="8196" width="5.33203125" style="163" customWidth="1"/>
    <col min="8197" max="8450" width="9.33203125" style="163"/>
    <col min="8451" max="8451" width="71.83203125" style="163" customWidth="1"/>
    <col min="8452" max="8452" width="5.33203125" style="163" customWidth="1"/>
    <col min="8453" max="8706" width="9.33203125" style="163"/>
    <col min="8707" max="8707" width="71.83203125" style="163" customWidth="1"/>
    <col min="8708" max="8708" width="5.33203125" style="163" customWidth="1"/>
    <col min="8709" max="8962" width="9.33203125" style="163"/>
    <col min="8963" max="8963" width="71.83203125" style="163" customWidth="1"/>
    <col min="8964" max="8964" width="5.33203125" style="163" customWidth="1"/>
    <col min="8965" max="9218" width="9.33203125" style="163"/>
    <col min="9219" max="9219" width="71.83203125" style="163" customWidth="1"/>
    <col min="9220" max="9220" width="5.33203125" style="163" customWidth="1"/>
    <col min="9221" max="9474" width="9.33203125" style="163"/>
    <col min="9475" max="9475" width="71.83203125" style="163" customWidth="1"/>
    <col min="9476" max="9476" width="5.33203125" style="163" customWidth="1"/>
    <col min="9477" max="9730" width="9.33203125" style="163"/>
    <col min="9731" max="9731" width="71.83203125" style="163" customWidth="1"/>
    <col min="9732" max="9732" width="5.33203125" style="163" customWidth="1"/>
    <col min="9733" max="9986" width="9.33203125" style="163"/>
    <col min="9987" max="9987" width="71.83203125" style="163" customWidth="1"/>
    <col min="9988" max="9988" width="5.33203125" style="163" customWidth="1"/>
    <col min="9989" max="10242" width="9.33203125" style="163"/>
    <col min="10243" max="10243" width="71.83203125" style="163" customWidth="1"/>
    <col min="10244" max="10244" width="5.33203125" style="163" customWidth="1"/>
    <col min="10245" max="10498" width="9.33203125" style="163"/>
    <col min="10499" max="10499" width="71.83203125" style="163" customWidth="1"/>
    <col min="10500" max="10500" width="5.33203125" style="163" customWidth="1"/>
    <col min="10501" max="10754" width="9.33203125" style="163"/>
    <col min="10755" max="10755" width="71.83203125" style="163" customWidth="1"/>
    <col min="10756" max="10756" width="5.33203125" style="163" customWidth="1"/>
    <col min="10757" max="11010" width="9.33203125" style="163"/>
    <col min="11011" max="11011" width="71.83203125" style="163" customWidth="1"/>
    <col min="11012" max="11012" width="5.33203125" style="163" customWidth="1"/>
    <col min="11013" max="11266" width="9.33203125" style="163"/>
    <col min="11267" max="11267" width="71.83203125" style="163" customWidth="1"/>
    <col min="11268" max="11268" width="5.33203125" style="163" customWidth="1"/>
    <col min="11269" max="11522" width="9.33203125" style="163"/>
    <col min="11523" max="11523" width="71.83203125" style="163" customWidth="1"/>
    <col min="11524" max="11524" width="5.33203125" style="163" customWidth="1"/>
    <col min="11525" max="11778" width="9.33203125" style="163"/>
    <col min="11779" max="11779" width="71.83203125" style="163" customWidth="1"/>
    <col min="11780" max="11780" width="5.33203125" style="163" customWidth="1"/>
    <col min="11781" max="12034" width="9.33203125" style="163"/>
    <col min="12035" max="12035" width="71.83203125" style="163" customWidth="1"/>
    <col min="12036" max="12036" width="5.33203125" style="163" customWidth="1"/>
    <col min="12037" max="12290" width="9.33203125" style="163"/>
    <col min="12291" max="12291" width="71.83203125" style="163" customWidth="1"/>
    <col min="12292" max="12292" width="5.33203125" style="163" customWidth="1"/>
    <col min="12293" max="12546" width="9.33203125" style="163"/>
    <col min="12547" max="12547" width="71.83203125" style="163" customWidth="1"/>
    <col min="12548" max="12548" width="5.33203125" style="163" customWidth="1"/>
    <col min="12549" max="12802" width="9.33203125" style="163"/>
    <col min="12803" max="12803" width="71.83203125" style="163" customWidth="1"/>
    <col min="12804" max="12804" width="5.33203125" style="163" customWidth="1"/>
    <col min="12805" max="13058" width="9.33203125" style="163"/>
    <col min="13059" max="13059" width="71.83203125" style="163" customWidth="1"/>
    <col min="13060" max="13060" width="5.33203125" style="163" customWidth="1"/>
    <col min="13061" max="13314" width="9.33203125" style="163"/>
    <col min="13315" max="13315" width="71.83203125" style="163" customWidth="1"/>
    <col min="13316" max="13316" width="5.33203125" style="163" customWidth="1"/>
    <col min="13317" max="13570" width="9.33203125" style="163"/>
    <col min="13571" max="13571" width="71.83203125" style="163" customWidth="1"/>
    <col min="13572" max="13572" width="5.33203125" style="163" customWidth="1"/>
    <col min="13573" max="13826" width="9.33203125" style="163"/>
    <col min="13827" max="13827" width="71.83203125" style="163" customWidth="1"/>
    <col min="13828" max="13828" width="5.33203125" style="163" customWidth="1"/>
    <col min="13829" max="14082" width="9.33203125" style="163"/>
    <col min="14083" max="14083" width="71.83203125" style="163" customWidth="1"/>
    <col min="14084" max="14084" width="5.33203125" style="163" customWidth="1"/>
    <col min="14085" max="14338" width="9.33203125" style="163"/>
    <col min="14339" max="14339" width="71.83203125" style="163" customWidth="1"/>
    <col min="14340" max="14340" width="5.33203125" style="163" customWidth="1"/>
    <col min="14341" max="14594" width="9.33203125" style="163"/>
    <col min="14595" max="14595" width="71.83203125" style="163" customWidth="1"/>
    <col min="14596" max="14596" width="5.33203125" style="163" customWidth="1"/>
    <col min="14597" max="14850" width="9.33203125" style="163"/>
    <col min="14851" max="14851" width="71.83203125" style="163" customWidth="1"/>
    <col min="14852" max="14852" width="5.33203125" style="163" customWidth="1"/>
    <col min="14853" max="15106" width="9.33203125" style="163"/>
    <col min="15107" max="15107" width="71.83203125" style="163" customWidth="1"/>
    <col min="15108" max="15108" width="5.33203125" style="163" customWidth="1"/>
    <col min="15109" max="15362" width="9.33203125" style="163"/>
    <col min="15363" max="15363" width="71.83203125" style="163" customWidth="1"/>
    <col min="15364" max="15364" width="5.33203125" style="163" customWidth="1"/>
    <col min="15365" max="15618" width="9.33203125" style="163"/>
    <col min="15619" max="15619" width="71.83203125" style="163" customWidth="1"/>
    <col min="15620" max="15620" width="5.33203125" style="163" customWidth="1"/>
    <col min="15621" max="15874" width="9.33203125" style="163"/>
    <col min="15875" max="15875" width="71.83203125" style="163" customWidth="1"/>
    <col min="15876" max="15876" width="5.33203125" style="163" customWidth="1"/>
    <col min="15877" max="16130" width="9.33203125" style="163"/>
    <col min="16131" max="16131" width="71.83203125" style="163" customWidth="1"/>
    <col min="16132" max="16132" width="5.33203125" style="163" customWidth="1"/>
    <col min="16133" max="16384" width="9.33203125" style="163"/>
  </cols>
  <sheetData>
    <row r="1" spans="1:8">
      <c r="A1" s="467" t="s">
        <v>559</v>
      </c>
      <c r="B1" s="469"/>
      <c r="C1" s="977"/>
      <c r="D1" s="161"/>
      <c r="E1" s="977">
        <v>68</v>
      </c>
      <c r="F1" s="161"/>
      <c r="G1" s="161"/>
      <c r="H1" s="161"/>
    </row>
    <row r="2" spans="1:8">
      <c r="A2" s="470"/>
      <c r="B2" s="854"/>
      <c r="C2" s="854"/>
      <c r="D2" s="854"/>
      <c r="E2" s="978"/>
      <c r="F2" s="161"/>
      <c r="G2" s="161"/>
      <c r="H2" s="161"/>
    </row>
    <row r="3" spans="1:8">
      <c r="A3" s="4162" t="s">
        <v>680</v>
      </c>
      <c r="B3" s="4163"/>
      <c r="C3" s="4163"/>
      <c r="D3" s="4163"/>
      <c r="E3" s="4164"/>
      <c r="F3" s="161"/>
      <c r="G3" s="161"/>
      <c r="H3" s="161"/>
    </row>
    <row r="4" spans="1:8">
      <c r="A4" s="1835"/>
      <c r="B4" s="503"/>
      <c r="C4" s="503"/>
      <c r="D4" s="503"/>
      <c r="E4" s="1836"/>
      <c r="F4" s="161"/>
      <c r="G4" s="161"/>
      <c r="H4" s="161"/>
    </row>
    <row r="5" spans="1:8">
      <c r="A5" s="1835"/>
      <c r="B5" s="503"/>
      <c r="C5" s="503"/>
      <c r="D5" s="503"/>
      <c r="E5" s="1836"/>
      <c r="F5" s="161"/>
      <c r="G5" s="161"/>
      <c r="H5" s="161"/>
    </row>
    <row r="6" spans="1:8">
      <c r="A6" s="1835"/>
      <c r="B6" s="503"/>
      <c r="C6" s="503"/>
      <c r="D6" s="503"/>
      <c r="E6" s="1836"/>
      <c r="F6" s="161"/>
      <c r="G6" s="161"/>
      <c r="H6" s="161"/>
    </row>
    <row r="7" spans="1:8">
      <c r="A7" s="1835"/>
      <c r="B7" s="503"/>
      <c r="C7" s="503"/>
      <c r="D7" s="503"/>
      <c r="E7" s="1836"/>
      <c r="F7" s="161"/>
      <c r="G7" s="161"/>
      <c r="H7" s="161"/>
    </row>
    <row r="8" spans="1:8">
      <c r="A8" s="1835"/>
      <c r="B8" s="503"/>
      <c r="C8" s="503"/>
      <c r="D8" s="503"/>
      <c r="E8" s="1836"/>
      <c r="F8" s="161"/>
      <c r="G8" s="161"/>
      <c r="H8" s="161"/>
    </row>
    <row r="9" spans="1:8">
      <c r="A9" s="1835"/>
      <c r="B9" s="503"/>
      <c r="C9" s="503"/>
      <c r="D9" s="503"/>
      <c r="E9" s="1836"/>
      <c r="F9" s="161"/>
      <c r="G9" s="161"/>
      <c r="H9" s="161"/>
    </row>
    <row r="10" spans="1:8">
      <c r="A10" s="1835"/>
      <c r="B10" s="503"/>
      <c r="C10" s="503"/>
      <c r="D10" s="503"/>
      <c r="E10" s="1836"/>
      <c r="F10" s="161"/>
      <c r="G10" s="161"/>
      <c r="H10" s="161"/>
    </row>
    <row r="11" spans="1:8">
      <c r="A11" s="1835"/>
      <c r="B11" s="503"/>
      <c r="C11" s="503"/>
      <c r="D11" s="503"/>
      <c r="E11" s="1836"/>
      <c r="F11" s="161"/>
      <c r="G11" s="161"/>
      <c r="H11" s="161"/>
    </row>
    <row r="12" spans="1:8">
      <c r="A12" s="4165" t="s">
        <v>383</v>
      </c>
      <c r="B12" s="4166"/>
      <c r="C12" s="4166"/>
      <c r="D12" s="4166"/>
      <c r="E12" s="4167"/>
      <c r="F12" s="161"/>
      <c r="G12" s="161"/>
      <c r="H12" s="161"/>
    </row>
    <row r="13" spans="1:8">
      <c r="A13" s="1835"/>
      <c r="B13" s="503"/>
      <c r="C13" s="503"/>
      <c r="D13" s="503"/>
      <c r="E13" s="1836"/>
      <c r="F13" s="161"/>
      <c r="G13" s="161"/>
      <c r="H13" s="161"/>
    </row>
    <row r="14" spans="1:8">
      <c r="A14" s="1835"/>
      <c r="B14" s="503"/>
      <c r="C14" s="503"/>
      <c r="D14" s="503"/>
      <c r="E14" s="1836"/>
      <c r="F14" s="161"/>
      <c r="G14" s="161"/>
      <c r="H14" s="161"/>
    </row>
    <row r="15" spans="1:8">
      <c r="A15" s="1835"/>
      <c r="B15" s="503"/>
      <c r="C15" s="503"/>
      <c r="D15" s="503"/>
      <c r="E15" s="1836"/>
      <c r="F15" s="161"/>
      <c r="G15" s="161"/>
      <c r="H15" s="161"/>
    </row>
    <row r="16" spans="1:8">
      <c r="A16" s="1835"/>
      <c r="B16" s="503"/>
      <c r="C16" s="503"/>
      <c r="D16" s="503"/>
      <c r="E16" s="1836"/>
      <c r="F16" s="161"/>
      <c r="G16" s="161"/>
      <c r="H16" s="161"/>
    </row>
    <row r="17" spans="1:8">
      <c r="A17" s="1835"/>
      <c r="B17" s="503"/>
      <c r="C17" s="503"/>
      <c r="D17" s="503"/>
      <c r="E17" s="1836"/>
      <c r="F17" s="161"/>
      <c r="G17" s="161"/>
      <c r="H17" s="161"/>
    </row>
    <row r="18" spans="1:8">
      <c r="A18" s="1835"/>
      <c r="B18" s="503"/>
      <c r="C18" s="503"/>
      <c r="D18" s="503"/>
      <c r="E18" s="1836"/>
      <c r="F18" s="161"/>
      <c r="G18" s="161"/>
      <c r="H18" s="161"/>
    </row>
    <row r="19" spans="1:8">
      <c r="A19" s="1835"/>
      <c r="B19" s="503"/>
      <c r="C19" s="503"/>
      <c r="D19" s="503"/>
      <c r="E19" s="1836"/>
      <c r="F19" s="161"/>
      <c r="G19" s="161"/>
      <c r="H19" s="161"/>
    </row>
    <row r="20" spans="1:8">
      <c r="A20" s="1835"/>
      <c r="B20" s="503"/>
      <c r="C20" s="503"/>
      <c r="D20" s="503"/>
      <c r="E20" s="1836"/>
      <c r="F20" s="161"/>
      <c r="G20" s="161"/>
      <c r="H20" s="161"/>
    </row>
    <row r="21" spans="1:8">
      <c r="A21" s="1835"/>
      <c r="B21" s="503"/>
      <c r="C21" s="503"/>
      <c r="D21" s="503"/>
      <c r="E21" s="1836"/>
      <c r="F21" s="161"/>
      <c r="G21" s="161"/>
      <c r="H21" s="161"/>
    </row>
    <row r="22" spans="1:8">
      <c r="A22" s="1835"/>
      <c r="B22" s="503"/>
      <c r="C22" s="503"/>
      <c r="D22" s="503"/>
      <c r="E22" s="1836"/>
      <c r="F22" s="161"/>
      <c r="G22" s="161"/>
      <c r="H22" s="161"/>
    </row>
    <row r="23" spans="1:8">
      <c r="A23" s="1835"/>
      <c r="B23" s="503"/>
      <c r="C23" s="503"/>
      <c r="D23" s="503"/>
      <c r="E23" s="1836"/>
      <c r="F23" s="161"/>
      <c r="G23" s="161"/>
      <c r="H23" s="161"/>
    </row>
    <row r="24" spans="1:8">
      <c r="A24" s="1835"/>
      <c r="B24" s="503"/>
      <c r="C24" s="503"/>
      <c r="D24" s="503"/>
      <c r="E24" s="1836"/>
      <c r="F24" s="161"/>
      <c r="G24" s="161"/>
      <c r="H24" s="161"/>
    </row>
    <row r="25" spans="1:8">
      <c r="A25" s="1835"/>
      <c r="B25" s="503"/>
      <c r="C25" s="503"/>
      <c r="D25" s="503"/>
      <c r="E25" s="1836"/>
      <c r="F25" s="161"/>
      <c r="G25" s="161"/>
      <c r="H25" s="161"/>
    </row>
    <row r="26" spans="1:8">
      <c r="A26" s="1835"/>
      <c r="B26" s="503"/>
      <c r="C26" s="503"/>
      <c r="D26" s="503"/>
      <c r="E26" s="1836"/>
      <c r="F26" s="161"/>
      <c r="G26" s="161"/>
      <c r="H26" s="161"/>
    </row>
    <row r="27" spans="1:8">
      <c r="A27" s="1835"/>
      <c r="B27" s="503"/>
      <c r="C27" s="503"/>
      <c r="D27" s="503"/>
      <c r="E27" s="1836"/>
      <c r="F27" s="161"/>
      <c r="G27" s="161"/>
      <c r="H27" s="161"/>
    </row>
    <row r="28" spans="1:8">
      <c r="A28" s="1835"/>
      <c r="B28" s="503"/>
      <c r="C28" s="503"/>
      <c r="D28" s="503"/>
      <c r="E28" s="1836"/>
      <c r="F28" s="161"/>
      <c r="G28" s="161"/>
      <c r="H28" s="161"/>
    </row>
    <row r="29" spans="1:8">
      <c r="A29" s="1835"/>
      <c r="B29" s="503"/>
      <c r="C29" s="503"/>
      <c r="D29" s="503"/>
      <c r="E29" s="1836"/>
      <c r="F29" s="161"/>
      <c r="G29" s="161"/>
      <c r="H29" s="161"/>
    </row>
    <row r="30" spans="1:8">
      <c r="A30" s="1835"/>
      <c r="B30" s="503"/>
      <c r="C30" s="503"/>
      <c r="D30" s="503"/>
      <c r="E30" s="1836"/>
      <c r="F30" s="161"/>
      <c r="G30" s="161"/>
      <c r="H30" s="161"/>
    </row>
    <row r="31" spans="1:8">
      <c r="A31" s="1835"/>
      <c r="B31" s="503"/>
      <c r="C31" s="503"/>
      <c r="D31" s="503"/>
      <c r="E31" s="1836"/>
      <c r="F31" s="161"/>
      <c r="G31" s="161"/>
      <c r="H31" s="161"/>
    </row>
    <row r="32" spans="1:8">
      <c r="A32" s="1835"/>
      <c r="B32" s="503"/>
      <c r="C32" s="503"/>
      <c r="D32" s="503"/>
      <c r="E32" s="1836"/>
      <c r="F32" s="161"/>
      <c r="G32" s="161"/>
      <c r="H32" s="161"/>
    </row>
    <row r="33" spans="1:8">
      <c r="A33" s="1835"/>
      <c r="B33" s="503"/>
      <c r="C33" s="503"/>
      <c r="D33" s="503"/>
      <c r="E33" s="1836"/>
      <c r="F33" s="161"/>
      <c r="G33" s="161"/>
      <c r="H33" s="161"/>
    </row>
    <row r="34" spans="1:8">
      <c r="A34" s="1835"/>
      <c r="B34" s="503"/>
      <c r="C34" s="503"/>
      <c r="D34" s="503"/>
      <c r="E34" s="1836"/>
      <c r="F34" s="161"/>
      <c r="G34" s="161"/>
      <c r="H34" s="161"/>
    </row>
    <row r="35" spans="1:8">
      <c r="A35" s="1835"/>
      <c r="B35" s="503"/>
      <c r="C35" s="503"/>
      <c r="D35" s="503"/>
      <c r="E35" s="1836"/>
      <c r="F35" s="161"/>
      <c r="G35" s="161"/>
      <c r="H35" s="161"/>
    </row>
    <row r="36" spans="1:8">
      <c r="A36" s="1835"/>
      <c r="B36" s="503"/>
      <c r="C36" s="503"/>
      <c r="D36" s="503"/>
      <c r="E36" s="1836"/>
      <c r="F36" s="161"/>
      <c r="G36" s="161"/>
      <c r="H36" s="161"/>
    </row>
    <row r="37" spans="1:8">
      <c r="A37" s="1835"/>
      <c r="B37" s="503"/>
      <c r="C37" s="503"/>
      <c r="D37" s="503"/>
      <c r="E37" s="1836"/>
      <c r="F37" s="161"/>
      <c r="G37" s="161"/>
      <c r="H37" s="161"/>
    </row>
    <row r="38" spans="1:8">
      <c r="A38" s="1835"/>
      <c r="B38" s="503"/>
      <c r="C38" s="503"/>
      <c r="D38" s="503"/>
      <c r="E38" s="1836"/>
      <c r="F38" s="161"/>
      <c r="G38" s="161"/>
      <c r="H38" s="161"/>
    </row>
    <row r="39" spans="1:8">
      <c r="A39" s="1835"/>
      <c r="B39" s="503"/>
      <c r="C39" s="503"/>
      <c r="D39" s="503"/>
      <c r="E39" s="1836"/>
      <c r="F39" s="161"/>
      <c r="G39" s="161"/>
      <c r="H39" s="161"/>
    </row>
    <row r="40" spans="1:8">
      <c r="A40" s="1835"/>
      <c r="B40" s="503"/>
      <c r="C40" s="503"/>
      <c r="D40" s="503"/>
      <c r="E40" s="1836"/>
      <c r="F40" s="161"/>
      <c r="G40" s="161"/>
      <c r="H40" s="161"/>
    </row>
    <row r="41" spans="1:8">
      <c r="A41" s="1835"/>
      <c r="B41" s="503"/>
      <c r="C41" s="503"/>
      <c r="D41" s="503"/>
      <c r="E41" s="1836"/>
      <c r="F41" s="161"/>
      <c r="G41" s="161"/>
      <c r="H41" s="161"/>
    </row>
    <row r="42" spans="1:8">
      <c r="A42" s="1835"/>
      <c r="B42" s="503"/>
      <c r="C42" s="503"/>
      <c r="D42" s="503"/>
      <c r="E42" s="1836"/>
      <c r="F42" s="161"/>
      <c r="G42" s="161"/>
      <c r="H42" s="161"/>
    </row>
    <row r="43" spans="1:8">
      <c r="A43" s="1835"/>
      <c r="B43" s="503"/>
      <c r="C43" s="503"/>
      <c r="D43" s="503"/>
      <c r="E43" s="1836"/>
      <c r="F43" s="161"/>
      <c r="G43" s="161"/>
      <c r="H43" s="161"/>
    </row>
    <row r="44" spans="1:8">
      <c r="A44" s="1835"/>
      <c r="B44" s="503"/>
      <c r="C44" s="503"/>
      <c r="D44" s="503"/>
      <c r="E44" s="1836"/>
      <c r="F44" s="161"/>
      <c r="G44" s="161"/>
      <c r="H44" s="161"/>
    </row>
    <row r="45" spans="1:8">
      <c r="A45" s="1835"/>
      <c r="B45" s="503"/>
      <c r="C45" s="503"/>
      <c r="D45" s="503"/>
      <c r="E45" s="1836"/>
      <c r="F45" s="161"/>
      <c r="G45" s="161"/>
      <c r="H45" s="161"/>
    </row>
    <row r="46" spans="1:8">
      <c r="A46" s="1835"/>
      <c r="B46" s="503"/>
      <c r="C46" s="503"/>
      <c r="D46" s="503"/>
      <c r="E46" s="1836"/>
      <c r="F46" s="161"/>
      <c r="G46" s="161"/>
      <c r="H46" s="161"/>
    </row>
    <row r="47" spans="1:8">
      <c r="A47" s="1835"/>
      <c r="B47" s="503"/>
      <c r="C47" s="503"/>
      <c r="D47" s="503"/>
      <c r="E47" s="1836"/>
      <c r="F47" s="161"/>
      <c r="G47" s="161"/>
      <c r="H47" s="161"/>
    </row>
    <row r="48" spans="1:8">
      <c r="A48" s="1835"/>
      <c r="B48" s="503"/>
      <c r="C48" s="503"/>
      <c r="D48" s="503"/>
      <c r="E48" s="1836"/>
      <c r="F48" s="161"/>
      <c r="G48" s="161"/>
      <c r="H48" s="161"/>
    </row>
    <row r="49" spans="1:8">
      <c r="A49" s="1835"/>
      <c r="B49" s="503"/>
      <c r="C49" s="503"/>
      <c r="D49" s="503"/>
      <c r="E49" s="1836"/>
      <c r="F49" s="161"/>
      <c r="G49" s="161"/>
      <c r="H49" s="161"/>
    </row>
    <row r="50" spans="1:8">
      <c r="A50" s="1835"/>
      <c r="B50" s="503"/>
      <c r="C50" s="503"/>
      <c r="D50" s="503"/>
      <c r="E50" s="1836"/>
      <c r="F50" s="161"/>
      <c r="G50" s="161"/>
      <c r="H50" s="161"/>
    </row>
    <row r="51" spans="1:8">
      <c r="A51" s="1835"/>
      <c r="B51" s="503"/>
      <c r="C51" s="503"/>
      <c r="D51" s="503"/>
      <c r="E51" s="1836"/>
      <c r="F51" s="161"/>
      <c r="G51" s="161"/>
      <c r="H51" s="161"/>
    </row>
    <row r="52" spans="1:8">
      <c r="A52" s="1835"/>
      <c r="B52" s="503"/>
      <c r="C52" s="503"/>
      <c r="D52" s="503"/>
      <c r="E52" s="1836"/>
      <c r="F52" s="161"/>
      <c r="G52" s="161"/>
      <c r="H52" s="161"/>
    </row>
    <row r="53" spans="1:8">
      <c r="A53" s="1835"/>
      <c r="B53" s="503"/>
      <c r="C53" s="503"/>
      <c r="D53" s="503"/>
      <c r="E53" s="1836"/>
      <c r="F53" s="161"/>
      <c r="G53" s="161"/>
      <c r="H53" s="161"/>
    </row>
    <row r="54" spans="1:8">
      <c r="A54" s="1835"/>
      <c r="B54" s="503"/>
      <c r="C54" s="503"/>
      <c r="D54" s="503"/>
      <c r="E54" s="1836"/>
      <c r="F54" s="161"/>
      <c r="G54" s="161"/>
      <c r="H54" s="161"/>
    </row>
    <row r="55" spans="1:8">
      <c r="A55" s="1835"/>
      <c r="B55" s="503"/>
      <c r="C55" s="503"/>
      <c r="D55" s="503"/>
      <c r="E55" s="1836"/>
      <c r="F55" s="161"/>
      <c r="G55" s="161"/>
      <c r="H55" s="161"/>
    </row>
    <row r="56" spans="1:8">
      <c r="A56" s="1835"/>
      <c r="B56" s="503"/>
      <c r="C56" s="503"/>
      <c r="D56" s="503"/>
      <c r="E56" s="1836"/>
      <c r="F56" s="161"/>
      <c r="G56" s="161"/>
      <c r="H56" s="161"/>
    </row>
    <row r="57" spans="1:8">
      <c r="A57" s="1835"/>
      <c r="B57" s="503"/>
      <c r="C57" s="503"/>
      <c r="D57" s="503"/>
      <c r="E57" s="1836"/>
      <c r="F57" s="161"/>
      <c r="G57" s="161"/>
      <c r="H57" s="161"/>
    </row>
    <row r="58" spans="1:8">
      <c r="A58" s="1835"/>
      <c r="B58" s="503"/>
      <c r="C58" s="503"/>
      <c r="D58" s="503"/>
      <c r="E58" s="1836"/>
      <c r="F58" s="161"/>
      <c r="G58" s="161"/>
      <c r="H58" s="161"/>
    </row>
    <row r="59" spans="1:8">
      <c r="A59" s="1835"/>
      <c r="B59" s="503"/>
      <c r="C59" s="503"/>
      <c r="D59" s="503"/>
      <c r="E59" s="1836"/>
      <c r="F59" s="161"/>
      <c r="G59" s="161"/>
      <c r="H59" s="161"/>
    </row>
    <row r="60" spans="1:8">
      <c r="A60" s="1835"/>
      <c r="B60" s="503"/>
      <c r="C60" s="503"/>
      <c r="D60" s="503"/>
      <c r="E60" s="1836"/>
      <c r="F60" s="161"/>
      <c r="G60" s="161"/>
      <c r="H60" s="161"/>
    </row>
    <row r="61" spans="1:8">
      <c r="A61" s="1835"/>
      <c r="B61" s="503"/>
      <c r="C61" s="503"/>
      <c r="D61" s="503"/>
      <c r="E61" s="1836"/>
      <c r="F61" s="161"/>
      <c r="G61" s="161"/>
      <c r="H61" s="161"/>
    </row>
    <row r="62" spans="1:8">
      <c r="A62" s="1835"/>
      <c r="B62" s="503"/>
      <c r="C62" s="503"/>
      <c r="D62" s="503"/>
      <c r="E62" s="1836"/>
      <c r="F62" s="161"/>
      <c r="G62" s="161"/>
      <c r="H62" s="161"/>
    </row>
    <row r="63" spans="1:8">
      <c r="A63" s="1835"/>
      <c r="B63" s="503"/>
      <c r="C63" s="503"/>
      <c r="D63" s="503"/>
      <c r="E63" s="1836"/>
      <c r="F63" s="161"/>
      <c r="G63" s="161"/>
      <c r="H63" s="161"/>
    </row>
    <row r="64" spans="1:8">
      <c r="A64" s="1835"/>
      <c r="B64" s="503"/>
      <c r="C64" s="503"/>
      <c r="D64" s="503"/>
      <c r="E64" s="1836"/>
      <c r="F64" s="161"/>
      <c r="G64" s="161"/>
      <c r="H64" s="161"/>
    </row>
    <row r="65" spans="1:8">
      <c r="A65" s="1835"/>
      <c r="B65" s="503"/>
      <c r="C65" s="503"/>
      <c r="D65" s="503"/>
      <c r="E65" s="1836"/>
      <c r="F65" s="161"/>
      <c r="G65" s="161"/>
      <c r="H65" s="161"/>
    </row>
    <row r="66" spans="1:8">
      <c r="A66" s="1835"/>
      <c r="B66" s="503"/>
      <c r="C66" s="503"/>
      <c r="D66" s="503"/>
      <c r="E66" s="1836"/>
      <c r="F66" s="161"/>
      <c r="G66" s="161"/>
      <c r="H66" s="161"/>
    </row>
    <row r="67" spans="1:8">
      <c r="A67" s="1835"/>
      <c r="B67" s="503"/>
      <c r="C67" s="503"/>
      <c r="D67" s="503"/>
      <c r="E67" s="1836"/>
      <c r="F67" s="161"/>
      <c r="G67" s="161"/>
      <c r="H67" s="161"/>
    </row>
    <row r="68" spans="1:8">
      <c r="A68" s="1835"/>
      <c r="B68" s="503"/>
      <c r="C68" s="503"/>
      <c r="D68" s="503"/>
      <c r="E68" s="1836"/>
      <c r="F68" s="161"/>
      <c r="G68" s="161"/>
      <c r="H68" s="161"/>
    </row>
    <row r="69" spans="1:8">
      <c r="A69" s="1838"/>
      <c r="B69" s="1839"/>
      <c r="C69" s="1839"/>
      <c r="D69" s="1839"/>
      <c r="E69" s="1840"/>
      <c r="F69" s="161"/>
      <c r="G69" s="161"/>
      <c r="H69" s="161"/>
    </row>
    <row r="70" spans="1:8">
      <c r="A70" s="502" t="s">
        <v>166</v>
      </c>
      <c r="B70" s="503"/>
      <c r="C70" s="503"/>
      <c r="D70" s="503"/>
      <c r="E70" s="504"/>
      <c r="F70" s="161"/>
      <c r="G70" s="161"/>
      <c r="H70" s="161"/>
    </row>
    <row r="71" spans="1:8">
      <c r="A71" s="161"/>
      <c r="B71" s="161"/>
      <c r="C71" s="161"/>
      <c r="D71" s="161"/>
      <c r="E71" s="161"/>
      <c r="F71" s="161"/>
      <c r="G71" s="161"/>
      <c r="H71" s="161"/>
    </row>
    <row r="72" spans="1:8">
      <c r="A72" s="161"/>
      <c r="B72" s="161"/>
      <c r="C72" s="161"/>
      <c r="D72" s="161"/>
      <c r="E72" s="161"/>
      <c r="F72" s="161"/>
      <c r="G72" s="161"/>
      <c r="H72" s="161"/>
    </row>
    <row r="73" spans="1:8">
      <c r="A73" s="161"/>
      <c r="B73" s="161"/>
      <c r="C73" s="161"/>
      <c r="D73" s="161"/>
      <c r="E73" s="161"/>
      <c r="F73" s="161"/>
      <c r="G73" s="161"/>
      <c r="H73" s="161"/>
    </row>
    <row r="74" spans="1:8">
      <c r="A74" s="161"/>
      <c r="B74" s="161"/>
      <c r="C74" s="161"/>
      <c r="D74" s="161"/>
      <c r="E74" s="161"/>
      <c r="F74" s="161"/>
      <c r="G74" s="161"/>
      <c r="H74" s="161"/>
    </row>
  </sheetData>
  <mergeCells count="2">
    <mergeCell ref="A3:E3"/>
    <mergeCell ref="A12:E12"/>
  </mergeCells>
  <pageMargins left="1" right="1" top="0.5" bottom="0.5" header="0" footer="0"/>
  <pageSetup orientation="portrait" verticalDpi="12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E69"/>
  <sheetViews>
    <sheetView showZeros="0" view="pageBreakPreview" zoomScale="80" zoomScaleNormal="100" zoomScaleSheetLayoutView="80" workbookViewId="0"/>
  </sheetViews>
  <sheetFormatPr defaultColWidth="12.6640625" defaultRowHeight="11.25" zeroHeight="1"/>
  <cols>
    <col min="1" max="1" width="5.6640625" style="3293" customWidth="1"/>
    <col min="2" max="2" width="12.33203125" style="3293" customWidth="1"/>
    <col min="3" max="3" width="53.83203125" style="3293" customWidth="1"/>
    <col min="4" max="4" width="21.1640625" style="3293" customWidth="1"/>
    <col min="5" max="5" width="11.83203125" style="3340" customWidth="1"/>
    <col min="6" max="256" width="12.6640625" style="3293"/>
    <col min="257" max="257" width="5.6640625" style="3293" customWidth="1"/>
    <col min="258" max="258" width="12.33203125" style="3293" customWidth="1"/>
    <col min="259" max="259" width="53.83203125" style="3293" customWidth="1"/>
    <col min="260" max="260" width="21.1640625" style="3293" customWidth="1"/>
    <col min="261" max="261" width="11.83203125" style="3293" customWidth="1"/>
    <col min="262" max="512" width="12.6640625" style="3293"/>
    <col min="513" max="513" width="5.6640625" style="3293" customWidth="1"/>
    <col min="514" max="514" width="12.33203125" style="3293" customWidth="1"/>
    <col min="515" max="515" width="53.83203125" style="3293" customWidth="1"/>
    <col min="516" max="516" width="21.1640625" style="3293" customWidth="1"/>
    <col min="517" max="517" width="11.83203125" style="3293" customWidth="1"/>
    <col min="518" max="768" width="12.6640625" style="3293"/>
    <col min="769" max="769" width="5.6640625" style="3293" customWidth="1"/>
    <col min="770" max="770" width="12.33203125" style="3293" customWidth="1"/>
    <col min="771" max="771" width="53.83203125" style="3293" customWidth="1"/>
    <col min="772" max="772" width="21.1640625" style="3293" customWidth="1"/>
    <col min="773" max="773" width="11.83203125" style="3293" customWidth="1"/>
    <col min="774" max="1024" width="12.6640625" style="3293"/>
    <col min="1025" max="1025" width="5.6640625" style="3293" customWidth="1"/>
    <col min="1026" max="1026" width="12.33203125" style="3293" customWidth="1"/>
    <col min="1027" max="1027" width="53.83203125" style="3293" customWidth="1"/>
    <col min="1028" max="1028" width="21.1640625" style="3293" customWidth="1"/>
    <col min="1029" max="1029" width="11.83203125" style="3293" customWidth="1"/>
    <col min="1030" max="1280" width="12.6640625" style="3293"/>
    <col min="1281" max="1281" width="5.6640625" style="3293" customWidth="1"/>
    <col min="1282" max="1282" width="12.33203125" style="3293" customWidth="1"/>
    <col min="1283" max="1283" width="53.83203125" style="3293" customWidth="1"/>
    <col min="1284" max="1284" width="21.1640625" style="3293" customWidth="1"/>
    <col min="1285" max="1285" width="11.83203125" style="3293" customWidth="1"/>
    <col min="1286" max="1536" width="12.6640625" style="3293"/>
    <col min="1537" max="1537" width="5.6640625" style="3293" customWidth="1"/>
    <col min="1538" max="1538" width="12.33203125" style="3293" customWidth="1"/>
    <col min="1539" max="1539" width="53.83203125" style="3293" customWidth="1"/>
    <col min="1540" max="1540" width="21.1640625" style="3293" customWidth="1"/>
    <col min="1541" max="1541" width="11.83203125" style="3293" customWidth="1"/>
    <col min="1542" max="1792" width="12.6640625" style="3293"/>
    <col min="1793" max="1793" width="5.6640625" style="3293" customWidth="1"/>
    <col min="1794" max="1794" width="12.33203125" style="3293" customWidth="1"/>
    <col min="1795" max="1795" width="53.83203125" style="3293" customWidth="1"/>
    <col min="1796" max="1796" width="21.1640625" style="3293" customWidth="1"/>
    <col min="1797" max="1797" width="11.83203125" style="3293" customWidth="1"/>
    <col min="1798" max="2048" width="12.6640625" style="3293"/>
    <col min="2049" max="2049" width="5.6640625" style="3293" customWidth="1"/>
    <col min="2050" max="2050" width="12.33203125" style="3293" customWidth="1"/>
    <col min="2051" max="2051" width="53.83203125" style="3293" customWidth="1"/>
    <col min="2052" max="2052" width="21.1640625" style="3293" customWidth="1"/>
    <col min="2053" max="2053" width="11.83203125" style="3293" customWidth="1"/>
    <col min="2054" max="2304" width="12.6640625" style="3293"/>
    <col min="2305" max="2305" width="5.6640625" style="3293" customWidth="1"/>
    <col min="2306" max="2306" width="12.33203125" style="3293" customWidth="1"/>
    <col min="2307" max="2307" width="53.83203125" style="3293" customWidth="1"/>
    <col min="2308" max="2308" width="21.1640625" style="3293" customWidth="1"/>
    <col min="2309" max="2309" width="11.83203125" style="3293" customWidth="1"/>
    <col min="2310" max="2560" width="12.6640625" style="3293"/>
    <col min="2561" max="2561" width="5.6640625" style="3293" customWidth="1"/>
    <col min="2562" max="2562" width="12.33203125" style="3293" customWidth="1"/>
    <col min="2563" max="2563" width="53.83203125" style="3293" customWidth="1"/>
    <col min="2564" max="2564" width="21.1640625" style="3293" customWidth="1"/>
    <col min="2565" max="2565" width="11.83203125" style="3293" customWidth="1"/>
    <col min="2566" max="2816" width="12.6640625" style="3293"/>
    <col min="2817" max="2817" width="5.6640625" style="3293" customWidth="1"/>
    <col min="2818" max="2818" width="12.33203125" style="3293" customWidth="1"/>
    <col min="2819" max="2819" width="53.83203125" style="3293" customWidth="1"/>
    <col min="2820" max="2820" width="21.1640625" style="3293" customWidth="1"/>
    <col min="2821" max="2821" width="11.83203125" style="3293" customWidth="1"/>
    <col min="2822" max="3072" width="12.6640625" style="3293"/>
    <col min="3073" max="3073" width="5.6640625" style="3293" customWidth="1"/>
    <col min="3074" max="3074" width="12.33203125" style="3293" customWidth="1"/>
    <col min="3075" max="3075" width="53.83203125" style="3293" customWidth="1"/>
    <col min="3076" max="3076" width="21.1640625" style="3293" customWidth="1"/>
    <col min="3077" max="3077" width="11.83203125" style="3293" customWidth="1"/>
    <col min="3078" max="3328" width="12.6640625" style="3293"/>
    <col min="3329" max="3329" width="5.6640625" style="3293" customWidth="1"/>
    <col min="3330" max="3330" width="12.33203125" style="3293" customWidth="1"/>
    <col min="3331" max="3331" width="53.83203125" style="3293" customWidth="1"/>
    <col min="3332" max="3332" width="21.1640625" style="3293" customWidth="1"/>
    <col min="3333" max="3333" width="11.83203125" style="3293" customWidth="1"/>
    <col min="3334" max="3584" width="12.6640625" style="3293"/>
    <col min="3585" max="3585" width="5.6640625" style="3293" customWidth="1"/>
    <col min="3586" max="3586" width="12.33203125" style="3293" customWidth="1"/>
    <col min="3587" max="3587" width="53.83203125" style="3293" customWidth="1"/>
    <col min="3588" max="3588" width="21.1640625" style="3293" customWidth="1"/>
    <col min="3589" max="3589" width="11.83203125" style="3293" customWidth="1"/>
    <col min="3590" max="3840" width="12.6640625" style="3293"/>
    <col min="3841" max="3841" width="5.6640625" style="3293" customWidth="1"/>
    <col min="3842" max="3842" width="12.33203125" style="3293" customWidth="1"/>
    <col min="3843" max="3843" width="53.83203125" style="3293" customWidth="1"/>
    <col min="3844" max="3844" width="21.1640625" style="3293" customWidth="1"/>
    <col min="3845" max="3845" width="11.83203125" style="3293" customWidth="1"/>
    <col min="3846" max="4096" width="12.6640625" style="3293"/>
    <col min="4097" max="4097" width="5.6640625" style="3293" customWidth="1"/>
    <col min="4098" max="4098" width="12.33203125" style="3293" customWidth="1"/>
    <col min="4099" max="4099" width="53.83203125" style="3293" customWidth="1"/>
    <col min="4100" max="4100" width="21.1640625" style="3293" customWidth="1"/>
    <col min="4101" max="4101" width="11.83203125" style="3293" customWidth="1"/>
    <col min="4102" max="4352" width="12.6640625" style="3293"/>
    <col min="4353" max="4353" width="5.6640625" style="3293" customWidth="1"/>
    <col min="4354" max="4354" width="12.33203125" style="3293" customWidth="1"/>
    <col min="4355" max="4355" width="53.83203125" style="3293" customWidth="1"/>
    <col min="4356" max="4356" width="21.1640625" style="3293" customWidth="1"/>
    <col min="4357" max="4357" width="11.83203125" style="3293" customWidth="1"/>
    <col min="4358" max="4608" width="12.6640625" style="3293"/>
    <col min="4609" max="4609" width="5.6640625" style="3293" customWidth="1"/>
    <col min="4610" max="4610" width="12.33203125" style="3293" customWidth="1"/>
    <col min="4611" max="4611" width="53.83203125" style="3293" customWidth="1"/>
    <col min="4612" max="4612" width="21.1640625" style="3293" customWidth="1"/>
    <col min="4613" max="4613" width="11.83203125" style="3293" customWidth="1"/>
    <col min="4614" max="4864" width="12.6640625" style="3293"/>
    <col min="4865" max="4865" width="5.6640625" style="3293" customWidth="1"/>
    <col min="4866" max="4866" width="12.33203125" style="3293" customWidth="1"/>
    <col min="4867" max="4867" width="53.83203125" style="3293" customWidth="1"/>
    <col min="4868" max="4868" width="21.1640625" style="3293" customWidth="1"/>
    <col min="4869" max="4869" width="11.83203125" style="3293" customWidth="1"/>
    <col min="4870" max="5120" width="12.6640625" style="3293"/>
    <col min="5121" max="5121" width="5.6640625" style="3293" customWidth="1"/>
    <col min="5122" max="5122" width="12.33203125" style="3293" customWidth="1"/>
    <col min="5123" max="5123" width="53.83203125" style="3293" customWidth="1"/>
    <col min="5124" max="5124" width="21.1640625" style="3293" customWidth="1"/>
    <col min="5125" max="5125" width="11.83203125" style="3293" customWidth="1"/>
    <col min="5126" max="5376" width="12.6640625" style="3293"/>
    <col min="5377" max="5377" width="5.6640625" style="3293" customWidth="1"/>
    <col min="5378" max="5378" width="12.33203125" style="3293" customWidth="1"/>
    <col min="5379" max="5379" width="53.83203125" style="3293" customWidth="1"/>
    <col min="5380" max="5380" width="21.1640625" style="3293" customWidth="1"/>
    <col min="5381" max="5381" width="11.83203125" style="3293" customWidth="1"/>
    <col min="5382" max="5632" width="12.6640625" style="3293"/>
    <col min="5633" max="5633" width="5.6640625" style="3293" customWidth="1"/>
    <col min="5634" max="5634" width="12.33203125" style="3293" customWidth="1"/>
    <col min="5635" max="5635" width="53.83203125" style="3293" customWidth="1"/>
    <col min="5636" max="5636" width="21.1640625" style="3293" customWidth="1"/>
    <col min="5637" max="5637" width="11.83203125" style="3293" customWidth="1"/>
    <col min="5638" max="5888" width="12.6640625" style="3293"/>
    <col min="5889" max="5889" width="5.6640625" style="3293" customWidth="1"/>
    <col min="5890" max="5890" width="12.33203125" style="3293" customWidth="1"/>
    <col min="5891" max="5891" width="53.83203125" style="3293" customWidth="1"/>
    <col min="5892" max="5892" width="21.1640625" style="3293" customWidth="1"/>
    <col min="5893" max="5893" width="11.83203125" style="3293" customWidth="1"/>
    <col min="5894" max="6144" width="12.6640625" style="3293"/>
    <col min="6145" max="6145" width="5.6640625" style="3293" customWidth="1"/>
    <col min="6146" max="6146" width="12.33203125" style="3293" customWidth="1"/>
    <col min="6147" max="6147" width="53.83203125" style="3293" customWidth="1"/>
    <col min="6148" max="6148" width="21.1640625" style="3293" customWidth="1"/>
    <col min="6149" max="6149" width="11.83203125" style="3293" customWidth="1"/>
    <col min="6150" max="6400" width="12.6640625" style="3293"/>
    <col min="6401" max="6401" width="5.6640625" style="3293" customWidth="1"/>
    <col min="6402" max="6402" width="12.33203125" style="3293" customWidth="1"/>
    <col min="6403" max="6403" width="53.83203125" style="3293" customWidth="1"/>
    <col min="6404" max="6404" width="21.1640625" style="3293" customWidth="1"/>
    <col min="6405" max="6405" width="11.83203125" style="3293" customWidth="1"/>
    <col min="6406" max="6656" width="12.6640625" style="3293"/>
    <col min="6657" max="6657" width="5.6640625" style="3293" customWidth="1"/>
    <col min="6658" max="6658" width="12.33203125" style="3293" customWidth="1"/>
    <col min="6659" max="6659" width="53.83203125" style="3293" customWidth="1"/>
    <col min="6660" max="6660" width="21.1640625" style="3293" customWidth="1"/>
    <col min="6661" max="6661" width="11.83203125" style="3293" customWidth="1"/>
    <col min="6662" max="6912" width="12.6640625" style="3293"/>
    <col min="6913" max="6913" width="5.6640625" style="3293" customWidth="1"/>
    <col min="6914" max="6914" width="12.33203125" style="3293" customWidth="1"/>
    <col min="6915" max="6915" width="53.83203125" style="3293" customWidth="1"/>
    <col min="6916" max="6916" width="21.1640625" style="3293" customWidth="1"/>
    <col min="6917" max="6917" width="11.83203125" style="3293" customWidth="1"/>
    <col min="6918" max="7168" width="12.6640625" style="3293"/>
    <col min="7169" max="7169" width="5.6640625" style="3293" customWidth="1"/>
    <col min="7170" max="7170" width="12.33203125" style="3293" customWidth="1"/>
    <col min="7171" max="7171" width="53.83203125" style="3293" customWidth="1"/>
    <col min="7172" max="7172" width="21.1640625" style="3293" customWidth="1"/>
    <col min="7173" max="7173" width="11.83203125" style="3293" customWidth="1"/>
    <col min="7174" max="7424" width="12.6640625" style="3293"/>
    <col min="7425" max="7425" width="5.6640625" style="3293" customWidth="1"/>
    <col min="7426" max="7426" width="12.33203125" style="3293" customWidth="1"/>
    <col min="7427" max="7427" width="53.83203125" style="3293" customWidth="1"/>
    <col min="7428" max="7428" width="21.1640625" style="3293" customWidth="1"/>
    <col min="7429" max="7429" width="11.83203125" style="3293" customWidth="1"/>
    <col min="7430" max="7680" width="12.6640625" style="3293"/>
    <col min="7681" max="7681" width="5.6640625" style="3293" customWidth="1"/>
    <col min="7682" max="7682" width="12.33203125" style="3293" customWidth="1"/>
    <col min="7683" max="7683" width="53.83203125" style="3293" customWidth="1"/>
    <col min="7684" max="7684" width="21.1640625" style="3293" customWidth="1"/>
    <col min="7685" max="7685" width="11.83203125" style="3293" customWidth="1"/>
    <col min="7686" max="7936" width="12.6640625" style="3293"/>
    <col min="7937" max="7937" width="5.6640625" style="3293" customWidth="1"/>
    <col min="7938" max="7938" width="12.33203125" style="3293" customWidth="1"/>
    <col min="7939" max="7939" width="53.83203125" style="3293" customWidth="1"/>
    <col min="7940" max="7940" width="21.1640625" style="3293" customWidth="1"/>
    <col min="7941" max="7941" width="11.83203125" style="3293" customWidth="1"/>
    <col min="7942" max="8192" width="12.6640625" style="3293"/>
    <col min="8193" max="8193" width="5.6640625" style="3293" customWidth="1"/>
    <col min="8194" max="8194" width="12.33203125" style="3293" customWidth="1"/>
    <col min="8195" max="8195" width="53.83203125" style="3293" customWidth="1"/>
    <col min="8196" max="8196" width="21.1640625" style="3293" customWidth="1"/>
    <col min="8197" max="8197" width="11.83203125" style="3293" customWidth="1"/>
    <col min="8198" max="8448" width="12.6640625" style="3293"/>
    <col min="8449" max="8449" width="5.6640625" style="3293" customWidth="1"/>
    <col min="8450" max="8450" width="12.33203125" style="3293" customWidth="1"/>
    <col min="8451" max="8451" width="53.83203125" style="3293" customWidth="1"/>
    <col min="8452" max="8452" width="21.1640625" style="3293" customWidth="1"/>
    <col min="8453" max="8453" width="11.83203125" style="3293" customWidth="1"/>
    <col min="8454" max="8704" width="12.6640625" style="3293"/>
    <col min="8705" max="8705" width="5.6640625" style="3293" customWidth="1"/>
    <col min="8706" max="8706" width="12.33203125" style="3293" customWidth="1"/>
    <col min="8707" max="8707" width="53.83203125" style="3293" customWidth="1"/>
    <col min="8708" max="8708" width="21.1640625" style="3293" customWidth="1"/>
    <col min="8709" max="8709" width="11.83203125" style="3293" customWidth="1"/>
    <col min="8710" max="8960" width="12.6640625" style="3293"/>
    <col min="8961" max="8961" width="5.6640625" style="3293" customWidth="1"/>
    <col min="8962" max="8962" width="12.33203125" style="3293" customWidth="1"/>
    <col min="8963" max="8963" width="53.83203125" style="3293" customWidth="1"/>
    <col min="8964" max="8964" width="21.1640625" style="3293" customWidth="1"/>
    <col min="8965" max="8965" width="11.83203125" style="3293" customWidth="1"/>
    <col min="8966" max="9216" width="12.6640625" style="3293"/>
    <col min="9217" max="9217" width="5.6640625" style="3293" customWidth="1"/>
    <col min="9218" max="9218" width="12.33203125" style="3293" customWidth="1"/>
    <col min="9219" max="9219" width="53.83203125" style="3293" customWidth="1"/>
    <col min="9220" max="9220" width="21.1640625" style="3293" customWidth="1"/>
    <col min="9221" max="9221" width="11.83203125" style="3293" customWidth="1"/>
    <col min="9222" max="9472" width="12.6640625" style="3293"/>
    <col min="9473" max="9473" width="5.6640625" style="3293" customWidth="1"/>
    <col min="9474" max="9474" width="12.33203125" style="3293" customWidth="1"/>
    <col min="9475" max="9475" width="53.83203125" style="3293" customWidth="1"/>
    <col min="9476" max="9476" width="21.1640625" style="3293" customWidth="1"/>
    <col min="9477" max="9477" width="11.83203125" style="3293" customWidth="1"/>
    <col min="9478" max="9728" width="12.6640625" style="3293"/>
    <col min="9729" max="9729" width="5.6640625" style="3293" customWidth="1"/>
    <col min="9730" max="9730" width="12.33203125" style="3293" customWidth="1"/>
    <col min="9731" max="9731" width="53.83203125" style="3293" customWidth="1"/>
    <col min="9732" max="9732" width="21.1640625" style="3293" customWidth="1"/>
    <col min="9733" max="9733" width="11.83203125" style="3293" customWidth="1"/>
    <col min="9734" max="9984" width="12.6640625" style="3293"/>
    <col min="9985" max="9985" width="5.6640625" style="3293" customWidth="1"/>
    <col min="9986" max="9986" width="12.33203125" style="3293" customWidth="1"/>
    <col min="9987" max="9987" width="53.83203125" style="3293" customWidth="1"/>
    <col min="9988" max="9988" width="21.1640625" style="3293" customWidth="1"/>
    <col min="9989" max="9989" width="11.83203125" style="3293" customWidth="1"/>
    <col min="9990" max="10240" width="12.6640625" style="3293"/>
    <col min="10241" max="10241" width="5.6640625" style="3293" customWidth="1"/>
    <col min="10242" max="10242" width="12.33203125" style="3293" customWidth="1"/>
    <col min="10243" max="10243" width="53.83203125" style="3293" customWidth="1"/>
    <col min="10244" max="10244" width="21.1640625" style="3293" customWidth="1"/>
    <col min="10245" max="10245" width="11.83203125" style="3293" customWidth="1"/>
    <col min="10246" max="10496" width="12.6640625" style="3293"/>
    <col min="10497" max="10497" width="5.6640625" style="3293" customWidth="1"/>
    <col min="10498" max="10498" width="12.33203125" style="3293" customWidth="1"/>
    <col min="10499" max="10499" width="53.83203125" style="3293" customWidth="1"/>
    <col min="10500" max="10500" width="21.1640625" style="3293" customWidth="1"/>
    <col min="10501" max="10501" width="11.83203125" style="3293" customWidth="1"/>
    <col min="10502" max="10752" width="12.6640625" style="3293"/>
    <col min="10753" max="10753" width="5.6640625" style="3293" customWidth="1"/>
    <col min="10754" max="10754" width="12.33203125" style="3293" customWidth="1"/>
    <col min="10755" max="10755" width="53.83203125" style="3293" customWidth="1"/>
    <col min="10756" max="10756" width="21.1640625" style="3293" customWidth="1"/>
    <col min="10757" max="10757" width="11.83203125" style="3293" customWidth="1"/>
    <col min="10758" max="11008" width="12.6640625" style="3293"/>
    <col min="11009" max="11009" width="5.6640625" style="3293" customWidth="1"/>
    <col min="11010" max="11010" width="12.33203125" style="3293" customWidth="1"/>
    <col min="11011" max="11011" width="53.83203125" style="3293" customWidth="1"/>
    <col min="11012" max="11012" width="21.1640625" style="3293" customWidth="1"/>
    <col min="11013" max="11013" width="11.83203125" style="3293" customWidth="1"/>
    <col min="11014" max="11264" width="12.6640625" style="3293"/>
    <col min="11265" max="11265" width="5.6640625" style="3293" customWidth="1"/>
    <col min="11266" max="11266" width="12.33203125" style="3293" customWidth="1"/>
    <col min="11267" max="11267" width="53.83203125" style="3293" customWidth="1"/>
    <col min="11268" max="11268" width="21.1640625" style="3293" customWidth="1"/>
    <col min="11269" max="11269" width="11.83203125" style="3293" customWidth="1"/>
    <col min="11270" max="11520" width="12.6640625" style="3293"/>
    <col min="11521" max="11521" width="5.6640625" style="3293" customWidth="1"/>
    <col min="11522" max="11522" width="12.33203125" style="3293" customWidth="1"/>
    <col min="11523" max="11523" width="53.83203125" style="3293" customWidth="1"/>
    <col min="11524" max="11524" width="21.1640625" style="3293" customWidth="1"/>
    <col min="11525" max="11525" width="11.83203125" style="3293" customWidth="1"/>
    <col min="11526" max="11776" width="12.6640625" style="3293"/>
    <col min="11777" max="11777" width="5.6640625" style="3293" customWidth="1"/>
    <col min="11778" max="11778" width="12.33203125" style="3293" customWidth="1"/>
    <col min="11779" max="11779" width="53.83203125" style="3293" customWidth="1"/>
    <col min="11780" max="11780" width="21.1640625" style="3293" customWidth="1"/>
    <col min="11781" max="11781" width="11.83203125" style="3293" customWidth="1"/>
    <col min="11782" max="12032" width="12.6640625" style="3293"/>
    <col min="12033" max="12033" width="5.6640625" style="3293" customWidth="1"/>
    <col min="12034" max="12034" width="12.33203125" style="3293" customWidth="1"/>
    <col min="12035" max="12035" width="53.83203125" style="3293" customWidth="1"/>
    <col min="12036" max="12036" width="21.1640625" style="3293" customWidth="1"/>
    <col min="12037" max="12037" width="11.83203125" style="3293" customWidth="1"/>
    <col min="12038" max="12288" width="12.6640625" style="3293"/>
    <col min="12289" max="12289" width="5.6640625" style="3293" customWidth="1"/>
    <col min="12290" max="12290" width="12.33203125" style="3293" customWidth="1"/>
    <col min="12291" max="12291" width="53.83203125" style="3293" customWidth="1"/>
    <col min="12292" max="12292" width="21.1640625" style="3293" customWidth="1"/>
    <col min="12293" max="12293" width="11.83203125" style="3293" customWidth="1"/>
    <col min="12294" max="12544" width="12.6640625" style="3293"/>
    <col min="12545" max="12545" width="5.6640625" style="3293" customWidth="1"/>
    <col min="12546" max="12546" width="12.33203125" style="3293" customWidth="1"/>
    <col min="12547" max="12547" width="53.83203125" style="3293" customWidth="1"/>
    <col min="12548" max="12548" width="21.1640625" style="3293" customWidth="1"/>
    <col min="12549" max="12549" width="11.83203125" style="3293" customWidth="1"/>
    <col min="12550" max="12800" width="12.6640625" style="3293"/>
    <col min="12801" max="12801" width="5.6640625" style="3293" customWidth="1"/>
    <col min="12802" max="12802" width="12.33203125" style="3293" customWidth="1"/>
    <col min="12803" max="12803" width="53.83203125" style="3293" customWidth="1"/>
    <col min="12804" max="12804" width="21.1640625" style="3293" customWidth="1"/>
    <col min="12805" max="12805" width="11.83203125" style="3293" customWidth="1"/>
    <col min="12806" max="13056" width="12.6640625" style="3293"/>
    <col min="13057" max="13057" width="5.6640625" style="3293" customWidth="1"/>
    <col min="13058" max="13058" width="12.33203125" style="3293" customWidth="1"/>
    <col min="13059" max="13059" width="53.83203125" style="3293" customWidth="1"/>
    <col min="13060" max="13060" width="21.1640625" style="3293" customWidth="1"/>
    <col min="13061" max="13061" width="11.83203125" style="3293" customWidth="1"/>
    <col min="13062" max="13312" width="12.6640625" style="3293"/>
    <col min="13313" max="13313" width="5.6640625" style="3293" customWidth="1"/>
    <col min="13314" max="13314" width="12.33203125" style="3293" customWidth="1"/>
    <col min="13315" max="13315" width="53.83203125" style="3293" customWidth="1"/>
    <col min="13316" max="13316" width="21.1640625" style="3293" customWidth="1"/>
    <col min="13317" max="13317" width="11.83203125" style="3293" customWidth="1"/>
    <col min="13318" max="13568" width="12.6640625" style="3293"/>
    <col min="13569" max="13569" width="5.6640625" style="3293" customWidth="1"/>
    <col min="13570" max="13570" width="12.33203125" style="3293" customWidth="1"/>
    <col min="13571" max="13571" width="53.83203125" style="3293" customWidth="1"/>
    <col min="13572" max="13572" width="21.1640625" style="3293" customWidth="1"/>
    <col min="13573" max="13573" width="11.83203125" style="3293" customWidth="1"/>
    <col min="13574" max="13824" width="12.6640625" style="3293"/>
    <col min="13825" max="13825" width="5.6640625" style="3293" customWidth="1"/>
    <col min="13826" max="13826" width="12.33203125" style="3293" customWidth="1"/>
    <col min="13827" max="13827" width="53.83203125" style="3293" customWidth="1"/>
    <col min="13828" max="13828" width="21.1640625" style="3293" customWidth="1"/>
    <col min="13829" max="13829" width="11.83203125" style="3293" customWidth="1"/>
    <col min="13830" max="14080" width="12.6640625" style="3293"/>
    <col min="14081" max="14081" width="5.6640625" style="3293" customWidth="1"/>
    <col min="14082" max="14082" width="12.33203125" style="3293" customWidth="1"/>
    <col min="14083" max="14083" width="53.83203125" style="3293" customWidth="1"/>
    <col min="14084" max="14084" width="21.1640625" style="3293" customWidth="1"/>
    <col min="14085" max="14085" width="11.83203125" style="3293" customWidth="1"/>
    <col min="14086" max="14336" width="12.6640625" style="3293"/>
    <col min="14337" max="14337" width="5.6640625" style="3293" customWidth="1"/>
    <col min="14338" max="14338" width="12.33203125" style="3293" customWidth="1"/>
    <col min="14339" max="14339" width="53.83203125" style="3293" customWidth="1"/>
    <col min="14340" max="14340" width="21.1640625" style="3293" customWidth="1"/>
    <col min="14341" max="14341" width="11.83203125" style="3293" customWidth="1"/>
    <col min="14342" max="14592" width="12.6640625" style="3293"/>
    <col min="14593" max="14593" width="5.6640625" style="3293" customWidth="1"/>
    <col min="14594" max="14594" width="12.33203125" style="3293" customWidth="1"/>
    <col min="14595" max="14595" width="53.83203125" style="3293" customWidth="1"/>
    <col min="14596" max="14596" width="21.1640625" style="3293" customWidth="1"/>
    <col min="14597" max="14597" width="11.83203125" style="3293" customWidth="1"/>
    <col min="14598" max="14848" width="12.6640625" style="3293"/>
    <col min="14849" max="14849" width="5.6640625" style="3293" customWidth="1"/>
    <col min="14850" max="14850" width="12.33203125" style="3293" customWidth="1"/>
    <col min="14851" max="14851" width="53.83203125" style="3293" customWidth="1"/>
    <col min="14852" max="14852" width="21.1640625" style="3293" customWidth="1"/>
    <col min="14853" max="14853" width="11.83203125" style="3293" customWidth="1"/>
    <col min="14854" max="15104" width="12.6640625" style="3293"/>
    <col min="15105" max="15105" width="5.6640625" style="3293" customWidth="1"/>
    <col min="15106" max="15106" width="12.33203125" style="3293" customWidth="1"/>
    <col min="15107" max="15107" width="53.83203125" style="3293" customWidth="1"/>
    <col min="15108" max="15108" width="21.1640625" style="3293" customWidth="1"/>
    <col min="15109" max="15109" width="11.83203125" style="3293" customWidth="1"/>
    <col min="15110" max="15360" width="12.6640625" style="3293"/>
    <col min="15361" max="15361" width="5.6640625" style="3293" customWidth="1"/>
    <col min="15362" max="15362" width="12.33203125" style="3293" customWidth="1"/>
    <col min="15363" max="15363" width="53.83203125" style="3293" customWidth="1"/>
    <col min="15364" max="15364" width="21.1640625" style="3293" customWidth="1"/>
    <col min="15365" max="15365" width="11.83203125" style="3293" customWidth="1"/>
    <col min="15366" max="15616" width="12.6640625" style="3293"/>
    <col min="15617" max="15617" width="5.6640625" style="3293" customWidth="1"/>
    <col min="15618" max="15618" width="12.33203125" style="3293" customWidth="1"/>
    <col min="15619" max="15619" width="53.83203125" style="3293" customWidth="1"/>
    <col min="15620" max="15620" width="21.1640625" style="3293" customWidth="1"/>
    <col min="15621" max="15621" width="11.83203125" style="3293" customWidth="1"/>
    <col min="15622" max="15872" width="12.6640625" style="3293"/>
    <col min="15873" max="15873" width="5.6640625" style="3293" customWidth="1"/>
    <col min="15874" max="15874" width="12.33203125" style="3293" customWidth="1"/>
    <col min="15875" max="15875" width="53.83203125" style="3293" customWidth="1"/>
    <col min="15876" max="15876" width="21.1640625" style="3293" customWidth="1"/>
    <col min="15877" max="15877" width="11.83203125" style="3293" customWidth="1"/>
    <col min="15878" max="16128" width="12.6640625" style="3293"/>
    <col min="16129" max="16129" width="5.6640625" style="3293" customWidth="1"/>
    <col min="16130" max="16130" width="12.33203125" style="3293" customWidth="1"/>
    <col min="16131" max="16131" width="53.83203125" style="3293" customWidth="1"/>
    <col min="16132" max="16132" width="21.1640625" style="3293" customWidth="1"/>
    <col min="16133" max="16133" width="11.83203125" style="3293" customWidth="1"/>
    <col min="16134" max="16384" width="12.6640625" style="3293"/>
  </cols>
  <sheetData>
    <row r="1" spans="1:5">
      <c r="A1" s="3290">
        <v>69</v>
      </c>
      <c r="B1" s="3291"/>
      <c r="C1" s="3290"/>
      <c r="D1" s="3291"/>
      <c r="E1" s="3292" t="s">
        <v>559</v>
      </c>
    </row>
    <row r="2" spans="1:5">
      <c r="A2" s="3294" t="s">
        <v>2511</v>
      </c>
      <c r="B2" s="3295"/>
      <c r="C2" s="3295"/>
      <c r="D2" s="3295"/>
      <c r="E2" s="3296"/>
    </row>
    <row r="3" spans="1:5">
      <c r="A3" s="3297" t="s">
        <v>710</v>
      </c>
      <c r="B3" s="3298"/>
      <c r="C3" s="3298"/>
      <c r="D3" s="3299"/>
      <c r="E3" s="3300"/>
    </row>
    <row r="4" spans="1:5">
      <c r="A4" s="3301"/>
      <c r="B4" s="3302"/>
      <c r="C4" s="3302"/>
      <c r="D4" s="3303"/>
      <c r="E4" s="3300"/>
    </row>
    <row r="5" spans="1:5">
      <c r="A5" s="3301"/>
      <c r="B5" s="3298" t="s">
        <v>2512</v>
      </c>
      <c r="C5" s="3298"/>
      <c r="D5" s="3299"/>
      <c r="E5" s="3300"/>
    </row>
    <row r="6" spans="1:5">
      <c r="A6" s="3301"/>
      <c r="B6" s="3302"/>
      <c r="C6" s="3302"/>
      <c r="D6" s="3303"/>
      <c r="E6" s="3300"/>
    </row>
    <row r="7" spans="1:5">
      <c r="A7" s="3304" t="s">
        <v>2513</v>
      </c>
      <c r="B7" s="3298"/>
      <c r="C7" s="3298"/>
      <c r="D7" s="3299"/>
      <c r="E7" s="3300"/>
    </row>
    <row r="8" spans="1:5">
      <c r="A8" s="3305"/>
      <c r="B8" s="3306"/>
      <c r="C8" s="3306"/>
      <c r="D8" s="3306"/>
      <c r="E8" s="3307"/>
    </row>
    <row r="9" spans="1:5">
      <c r="A9" s="3308" t="s">
        <v>639</v>
      </c>
      <c r="B9" s="3308" t="s">
        <v>785</v>
      </c>
      <c r="C9" s="3308" t="s">
        <v>170</v>
      </c>
      <c r="D9" s="3308" t="s">
        <v>1183</v>
      </c>
      <c r="E9" s="3308" t="s">
        <v>1357</v>
      </c>
    </row>
    <row r="10" spans="1:5">
      <c r="A10" s="3308" t="s">
        <v>642</v>
      </c>
      <c r="B10" s="3308" t="s">
        <v>642</v>
      </c>
      <c r="C10" s="3308"/>
      <c r="D10" s="3308"/>
      <c r="E10" s="3308" t="s">
        <v>2514</v>
      </c>
    </row>
    <row r="11" spans="1:5">
      <c r="A11" s="3308"/>
      <c r="B11" s="3308" t="s">
        <v>651</v>
      </c>
      <c r="C11" s="3308" t="s">
        <v>652</v>
      </c>
      <c r="D11" s="3308" t="s">
        <v>653</v>
      </c>
      <c r="E11" s="3308" t="s">
        <v>654</v>
      </c>
    </row>
    <row r="12" spans="1:5">
      <c r="A12" s="3309">
        <v>1</v>
      </c>
      <c r="B12" s="3309">
        <v>751</v>
      </c>
      <c r="C12" s="3310" t="s">
        <v>843</v>
      </c>
      <c r="D12" s="3311" t="s">
        <v>2515</v>
      </c>
      <c r="E12" s="3312"/>
    </row>
    <row r="13" spans="1:5">
      <c r="A13" s="3309">
        <v>2</v>
      </c>
      <c r="B13" s="3309">
        <v>764</v>
      </c>
      <c r="C13" s="3310" t="s">
        <v>2516</v>
      </c>
      <c r="D13" s="3311" t="s">
        <v>2517</v>
      </c>
      <c r="E13" s="3312">
        <v>115699</v>
      </c>
    </row>
    <row r="14" spans="1:5">
      <c r="A14" s="3309">
        <v>3</v>
      </c>
      <c r="B14" s="3309" t="s">
        <v>2518</v>
      </c>
      <c r="C14" s="3310" t="s">
        <v>859</v>
      </c>
      <c r="D14" s="3311" t="s">
        <v>2519</v>
      </c>
      <c r="E14" s="3312">
        <v>526191</v>
      </c>
    </row>
    <row r="15" spans="1:5">
      <c r="A15" s="3309">
        <v>4</v>
      </c>
      <c r="B15" s="3309">
        <v>766</v>
      </c>
      <c r="C15" s="3310" t="s">
        <v>860</v>
      </c>
      <c r="D15" s="3311" t="s">
        <v>2520</v>
      </c>
      <c r="E15" s="3312">
        <v>76202</v>
      </c>
    </row>
    <row r="16" spans="1:5">
      <c r="A16" s="3309">
        <v>5</v>
      </c>
      <c r="B16" s="3309">
        <v>766.5</v>
      </c>
      <c r="C16" s="3310" t="s">
        <v>861</v>
      </c>
      <c r="D16" s="3311" t="s">
        <v>2521</v>
      </c>
      <c r="E16" s="3312">
        <v>689276</v>
      </c>
    </row>
    <row r="17" spans="1:5">
      <c r="A17" s="3309">
        <v>6</v>
      </c>
      <c r="B17" s="3309">
        <v>768</v>
      </c>
      <c r="C17" s="3310" t="s">
        <v>862</v>
      </c>
      <c r="D17" s="3311" t="s">
        <v>2522</v>
      </c>
      <c r="E17" s="3312">
        <v>0</v>
      </c>
    </row>
    <row r="18" spans="1:5">
      <c r="A18" s="3309">
        <v>7</v>
      </c>
      <c r="B18" s="3309">
        <v>769</v>
      </c>
      <c r="C18" s="3310" t="s">
        <v>2523</v>
      </c>
      <c r="D18" s="3311" t="s">
        <v>2524</v>
      </c>
      <c r="E18" s="3312">
        <v>0</v>
      </c>
    </row>
    <row r="19" spans="1:5">
      <c r="A19" s="3309">
        <v>8</v>
      </c>
      <c r="B19" s="3309" t="s">
        <v>2525</v>
      </c>
      <c r="C19" s="3310" t="s">
        <v>865</v>
      </c>
      <c r="D19" s="3311" t="s">
        <v>2526</v>
      </c>
      <c r="E19" s="3312">
        <v>-9251</v>
      </c>
    </row>
    <row r="20" spans="1:5">
      <c r="A20" s="3309">
        <v>9</v>
      </c>
      <c r="B20" s="3309"/>
      <c r="C20" s="3310" t="s">
        <v>2527</v>
      </c>
      <c r="D20" s="3311" t="s">
        <v>2528</v>
      </c>
      <c r="E20" s="3312">
        <f>SUM(E12:E19)</f>
        <v>1398117</v>
      </c>
    </row>
    <row r="21" spans="1:5">
      <c r="A21" s="3309">
        <v>10</v>
      </c>
      <c r="B21" s="3309"/>
      <c r="C21" s="3310" t="s">
        <v>2529</v>
      </c>
      <c r="D21" s="3311" t="s">
        <v>2530</v>
      </c>
      <c r="E21" s="3312">
        <v>322903</v>
      </c>
    </row>
    <row r="22" spans="1:5">
      <c r="A22" s="3309">
        <v>11</v>
      </c>
      <c r="B22" s="3309"/>
      <c r="C22" s="3310" t="s">
        <v>2531</v>
      </c>
      <c r="D22" s="3311" t="s">
        <v>2530</v>
      </c>
      <c r="E22" s="3312">
        <v>866845</v>
      </c>
    </row>
    <row r="23" spans="1:5">
      <c r="A23" s="3309">
        <v>12</v>
      </c>
      <c r="B23" s="3309"/>
      <c r="C23" s="3310" t="s">
        <v>2532</v>
      </c>
      <c r="D23" s="3311" t="s">
        <v>2533</v>
      </c>
      <c r="E23" s="3313">
        <f>SUM(E21:E22)</f>
        <v>1189748</v>
      </c>
    </row>
    <row r="24" spans="1:5">
      <c r="A24" s="3308">
        <v>13</v>
      </c>
      <c r="B24" s="3314"/>
      <c r="C24" s="3315" t="s">
        <v>2534</v>
      </c>
      <c r="D24" s="3316" t="s">
        <v>2535</v>
      </c>
      <c r="E24" s="3317"/>
    </row>
    <row r="25" spans="1:5">
      <c r="A25" s="3318"/>
      <c r="B25" s="3319"/>
      <c r="C25" s="3319"/>
      <c r="D25" s="3320" t="s">
        <v>2536</v>
      </c>
      <c r="E25" s="3321">
        <f>ROUND(E21/E23,4)</f>
        <v>0.27139999999999997</v>
      </c>
    </row>
    <row r="26" spans="1:5">
      <c r="A26" s="3308">
        <v>14</v>
      </c>
      <c r="B26" s="3315"/>
      <c r="C26" s="3315" t="s">
        <v>2537</v>
      </c>
      <c r="D26" s="3316" t="s">
        <v>2538</v>
      </c>
      <c r="E26" s="3322"/>
    </row>
    <row r="27" spans="1:5">
      <c r="A27" s="3308"/>
      <c r="B27" s="3315"/>
      <c r="C27" s="3315"/>
      <c r="D27" s="3316" t="s">
        <v>2536</v>
      </c>
      <c r="E27" s="3322">
        <f>ROUND(E22/E23,4)</f>
        <v>0.72860000000000003</v>
      </c>
    </row>
    <row r="28" spans="1:5">
      <c r="A28" s="3309">
        <v>15</v>
      </c>
      <c r="B28" s="3309"/>
      <c r="C28" s="3310" t="s">
        <v>2539</v>
      </c>
      <c r="D28" s="3311" t="s">
        <v>2540</v>
      </c>
      <c r="E28" s="3312">
        <f>E20-E23</f>
        <v>208369</v>
      </c>
    </row>
    <row r="29" spans="1:5">
      <c r="A29" s="3309">
        <v>16</v>
      </c>
      <c r="B29" s="3309"/>
      <c r="C29" s="3310" t="s">
        <v>2541</v>
      </c>
      <c r="D29" s="3311" t="s">
        <v>2542</v>
      </c>
      <c r="E29" s="3323">
        <f>(E25*E28)+E21</f>
        <v>379454.34659999999</v>
      </c>
    </row>
    <row r="30" spans="1:5">
      <c r="A30" s="3309">
        <v>17</v>
      </c>
      <c r="B30" s="3309"/>
      <c r="C30" s="3310" t="s">
        <v>2543</v>
      </c>
      <c r="D30" s="3311" t="s">
        <v>2544</v>
      </c>
      <c r="E30" s="3323">
        <f>(E27*E28)+E22</f>
        <v>1018662.6534</v>
      </c>
    </row>
    <row r="31" spans="1:5">
      <c r="A31" s="3324"/>
      <c r="B31" s="3325"/>
      <c r="C31" s="3325"/>
      <c r="D31" s="3325"/>
      <c r="E31" s="3326"/>
    </row>
    <row r="32" spans="1:5">
      <c r="A32" s="3304" t="s">
        <v>2545</v>
      </c>
      <c r="B32" s="3298"/>
      <c r="C32" s="3298"/>
      <c r="D32" s="3298"/>
      <c r="E32" s="3327"/>
    </row>
    <row r="33" spans="1:5">
      <c r="A33" s="3328"/>
      <c r="B33" s="3306"/>
      <c r="C33" s="3306"/>
      <c r="D33" s="3306"/>
      <c r="E33" s="3307"/>
    </row>
    <row r="34" spans="1:5">
      <c r="A34" s="3308" t="s">
        <v>639</v>
      </c>
      <c r="B34" s="3308" t="s">
        <v>785</v>
      </c>
      <c r="C34" s="3308" t="s">
        <v>170</v>
      </c>
      <c r="D34" s="3308" t="s">
        <v>1183</v>
      </c>
      <c r="E34" s="3308" t="s">
        <v>1357</v>
      </c>
    </row>
    <row r="35" spans="1:5">
      <c r="A35" s="3308" t="s">
        <v>642</v>
      </c>
      <c r="B35" s="3308" t="s">
        <v>642</v>
      </c>
      <c r="C35" s="3308"/>
      <c r="D35" s="3308"/>
      <c r="E35" s="3308" t="s">
        <v>2514</v>
      </c>
    </row>
    <row r="36" spans="1:5">
      <c r="A36" s="3318"/>
      <c r="B36" s="3318" t="s">
        <v>651</v>
      </c>
      <c r="C36" s="3318" t="s">
        <v>652</v>
      </c>
      <c r="D36" s="3318" t="s">
        <v>653</v>
      </c>
      <c r="E36" s="3308" t="s">
        <v>654</v>
      </c>
    </row>
    <row r="37" spans="1:5">
      <c r="A37" s="3309">
        <v>18</v>
      </c>
      <c r="B37" s="3309" t="s">
        <v>2546</v>
      </c>
      <c r="C37" s="3310" t="s">
        <v>2547</v>
      </c>
      <c r="D37" s="3311" t="s">
        <v>2548</v>
      </c>
      <c r="E37" s="3312">
        <v>57306</v>
      </c>
    </row>
    <row r="38" spans="1:5">
      <c r="A38" s="3309">
        <v>19</v>
      </c>
      <c r="B38" s="3309">
        <v>546</v>
      </c>
      <c r="C38" s="3310" t="s">
        <v>2549</v>
      </c>
      <c r="D38" s="3311" t="s">
        <v>2550</v>
      </c>
      <c r="E38" s="3312"/>
    </row>
    <row r="39" spans="1:5">
      <c r="A39" s="3309">
        <v>20</v>
      </c>
      <c r="B39" s="3309">
        <v>517</v>
      </c>
      <c r="C39" s="3310" t="s">
        <v>2551</v>
      </c>
      <c r="D39" s="3311" t="s">
        <v>2552</v>
      </c>
      <c r="E39" s="3312"/>
    </row>
    <row r="40" spans="1:5">
      <c r="A40" s="3309">
        <v>21</v>
      </c>
      <c r="B40" s="3309"/>
      <c r="C40" s="3310" t="s">
        <v>2553</v>
      </c>
      <c r="D40" s="3329" t="s">
        <v>2554</v>
      </c>
      <c r="E40" s="3312">
        <f>E37+E38-E39</f>
        <v>57306</v>
      </c>
    </row>
    <row r="41" spans="1:5">
      <c r="A41" s="3309">
        <v>22</v>
      </c>
      <c r="B41" s="3310"/>
      <c r="C41" s="3310" t="s">
        <v>2555</v>
      </c>
      <c r="D41" s="3311" t="s">
        <v>2556</v>
      </c>
      <c r="E41" s="3312">
        <v>19016</v>
      </c>
    </row>
    <row r="42" spans="1:5">
      <c r="A42" s="3309">
        <v>23</v>
      </c>
      <c r="B42" s="3330"/>
      <c r="C42" s="3310" t="s">
        <v>2557</v>
      </c>
      <c r="D42" s="3311" t="s">
        <v>2556</v>
      </c>
      <c r="E42" s="3312">
        <v>44952</v>
      </c>
    </row>
    <row r="43" spans="1:5">
      <c r="A43" s="3309">
        <v>24</v>
      </c>
      <c r="B43" s="3330"/>
      <c r="C43" s="3310" t="s">
        <v>2558</v>
      </c>
      <c r="D43" s="3311" t="s">
        <v>2559</v>
      </c>
      <c r="E43" s="3312">
        <f>E40-(E41+E42)</f>
        <v>-6662</v>
      </c>
    </row>
    <row r="44" spans="1:5">
      <c r="A44" s="3309">
        <v>25</v>
      </c>
      <c r="B44" s="3330"/>
      <c r="C44" s="3310" t="s">
        <v>2560</v>
      </c>
      <c r="D44" s="3311" t="s">
        <v>2561</v>
      </c>
      <c r="E44" s="3312">
        <f>ROUND((E41+(E43*E25)),)</f>
        <v>17208</v>
      </c>
    </row>
    <row r="45" spans="1:5">
      <c r="A45" s="3309">
        <v>26</v>
      </c>
      <c r="B45" s="3330"/>
      <c r="C45" s="3310" t="s">
        <v>2562</v>
      </c>
      <c r="D45" s="3311" t="s">
        <v>2563</v>
      </c>
      <c r="E45" s="3312">
        <f>ROUND((E42+(E43*E27)),)</f>
        <v>40098</v>
      </c>
    </row>
    <row r="46" spans="1:5">
      <c r="A46" s="3309">
        <v>27</v>
      </c>
      <c r="B46" s="3330"/>
      <c r="C46" s="3310" t="s">
        <v>2564</v>
      </c>
      <c r="D46" s="3311" t="s">
        <v>2565</v>
      </c>
      <c r="E46" s="3331">
        <f>ROUND(E44/E29,4)</f>
        <v>4.53E-2</v>
      </c>
    </row>
    <row r="47" spans="1:5">
      <c r="A47" s="3309">
        <v>28</v>
      </c>
      <c r="B47" s="3330"/>
      <c r="C47" s="3310" t="s">
        <v>2566</v>
      </c>
      <c r="D47" s="3311" t="s">
        <v>2567</v>
      </c>
      <c r="E47" s="3331">
        <f>ROUND(E45/E30,4)</f>
        <v>3.9399999999999998E-2</v>
      </c>
    </row>
    <row r="48" spans="1:5">
      <c r="A48" s="3332"/>
      <c r="B48" s="3333"/>
      <c r="C48" s="3333"/>
      <c r="D48" s="3333"/>
      <c r="E48" s="3334"/>
    </row>
    <row r="49" spans="1:5">
      <c r="A49" s="3335"/>
      <c r="B49" s="3336" t="s">
        <v>2568</v>
      </c>
      <c r="C49" s="3302" t="s">
        <v>2569</v>
      </c>
      <c r="D49" s="3302"/>
      <c r="E49" s="3327"/>
    </row>
    <row r="50" spans="1:5">
      <c r="A50" s="3335"/>
      <c r="B50" s="3336" t="s">
        <v>2570</v>
      </c>
      <c r="C50" s="3302" t="s">
        <v>2571</v>
      </c>
      <c r="D50" s="3302"/>
      <c r="E50" s="3327"/>
    </row>
    <row r="51" spans="1:5">
      <c r="A51" s="3335"/>
      <c r="B51" s="3336" t="s">
        <v>2572</v>
      </c>
      <c r="C51" s="3302" t="s">
        <v>2573</v>
      </c>
      <c r="D51" s="3302"/>
      <c r="E51" s="3327"/>
    </row>
    <row r="52" spans="1:5">
      <c r="A52" s="3335"/>
      <c r="B52" s="3336" t="s">
        <v>2574</v>
      </c>
      <c r="C52" s="3302" t="s">
        <v>2575</v>
      </c>
      <c r="D52" s="3302"/>
      <c r="E52" s="3327"/>
    </row>
    <row r="53" spans="1:5">
      <c r="A53" s="3335"/>
      <c r="B53" s="3336" t="s">
        <v>2576</v>
      </c>
      <c r="C53" s="3302" t="s">
        <v>2577</v>
      </c>
      <c r="D53" s="3302"/>
      <c r="E53" s="3327"/>
    </row>
    <row r="54" spans="1:5">
      <c r="A54" s="3335"/>
      <c r="B54" s="3336" t="s">
        <v>2578</v>
      </c>
      <c r="C54" s="3302" t="s">
        <v>2579</v>
      </c>
      <c r="D54" s="3302"/>
      <c r="E54" s="3327"/>
    </row>
    <row r="55" spans="1:5">
      <c r="A55" s="3335"/>
      <c r="B55" s="3336"/>
      <c r="C55" s="3302"/>
      <c r="D55" s="3302"/>
      <c r="E55" s="3327"/>
    </row>
    <row r="56" spans="1:5">
      <c r="A56" s="3335"/>
      <c r="B56" s="3336"/>
      <c r="C56" s="3302"/>
      <c r="D56" s="3302"/>
      <c r="E56" s="3327"/>
    </row>
    <row r="57" spans="1:5">
      <c r="A57" s="3335"/>
      <c r="B57" s="3336"/>
      <c r="C57" s="3302"/>
      <c r="D57" s="3302"/>
      <c r="E57" s="3327"/>
    </row>
    <row r="58" spans="1:5">
      <c r="A58" s="3335"/>
      <c r="B58" s="3336"/>
      <c r="C58" s="3302"/>
      <c r="D58" s="3302"/>
      <c r="E58" s="3327"/>
    </row>
    <row r="59" spans="1:5">
      <c r="A59" s="3335"/>
      <c r="B59" s="3336"/>
      <c r="C59" s="3302"/>
      <c r="D59" s="3302"/>
      <c r="E59" s="3327"/>
    </row>
    <row r="60" spans="1:5">
      <c r="A60" s="3335"/>
      <c r="B60" s="3336"/>
      <c r="C60" s="3302"/>
      <c r="D60" s="3302"/>
      <c r="E60" s="3327"/>
    </row>
    <row r="61" spans="1:5">
      <c r="A61" s="3335"/>
      <c r="B61" s="3336"/>
      <c r="C61" s="3302"/>
      <c r="D61" s="3302"/>
      <c r="E61" s="3327"/>
    </row>
    <row r="62" spans="1:5">
      <c r="A62" s="3335"/>
      <c r="D62" s="3302"/>
      <c r="E62" s="3327"/>
    </row>
    <row r="63" spans="1:5" ht="73.5" customHeight="1">
      <c r="A63" s="3337"/>
      <c r="B63" s="3306"/>
      <c r="C63" s="3306"/>
      <c r="D63" s="3306"/>
      <c r="E63" s="3307"/>
    </row>
    <row r="64" spans="1:5">
      <c r="A64" s="3338"/>
      <c r="E64" s="3339" t="s">
        <v>166</v>
      </c>
    </row>
    <row r="65" spans="5:5">
      <c r="E65" s="3293"/>
    </row>
    <row r="66" spans="5:5">
      <c r="E66" s="3293"/>
    </row>
    <row r="67" spans="5:5">
      <c r="E67" s="3293"/>
    </row>
    <row r="68" spans="5:5">
      <c r="E68" s="3293"/>
    </row>
    <row r="69" spans="5:5"/>
  </sheetData>
  <printOptions horizontalCentered="1" verticalCentered="1"/>
  <pageMargins left="1" right="1" top="0.5" bottom="0.5" header="0" footer="0"/>
  <pageSetup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H138"/>
  <sheetViews>
    <sheetView view="pageBreakPreview" topLeftCell="A62" zoomScale="80" zoomScaleNormal="100" zoomScaleSheetLayoutView="80" workbookViewId="0">
      <selection activeCell="A62" sqref="A62"/>
    </sheetView>
  </sheetViews>
  <sheetFormatPr defaultColWidth="0" defaultRowHeight="11.25" zeroHeight="1"/>
  <cols>
    <col min="1" max="1" width="3.33203125" style="1845" customWidth="1"/>
    <col min="2" max="2" width="96.83203125" style="1845" customWidth="1"/>
    <col min="3" max="3" width="4.83203125" style="1845" customWidth="1"/>
    <col min="4" max="6" width="9.33203125" style="1845" customWidth="1"/>
    <col min="7" max="256" width="0" style="1845" hidden="1"/>
    <col min="257" max="257" width="3.33203125" style="1845" customWidth="1"/>
    <col min="258" max="258" width="96.83203125" style="1845" customWidth="1"/>
    <col min="259" max="259" width="4.83203125" style="1845" customWidth="1"/>
    <col min="260" max="262" width="9.33203125" style="1845" customWidth="1"/>
    <col min="263" max="512" width="0" style="1845" hidden="1"/>
    <col min="513" max="513" width="3.33203125" style="1845" customWidth="1"/>
    <col min="514" max="514" width="96.83203125" style="1845" customWidth="1"/>
    <col min="515" max="515" width="4.83203125" style="1845" customWidth="1"/>
    <col min="516" max="518" width="9.33203125" style="1845" customWidth="1"/>
    <col min="519" max="768" width="0" style="1845" hidden="1"/>
    <col min="769" max="769" width="3.33203125" style="1845" customWidth="1"/>
    <col min="770" max="770" width="96.83203125" style="1845" customWidth="1"/>
    <col min="771" max="771" width="4.83203125" style="1845" customWidth="1"/>
    <col min="772" max="774" width="9.33203125" style="1845" customWidth="1"/>
    <col min="775" max="1024" width="0" style="1845" hidden="1"/>
    <col min="1025" max="1025" width="3.33203125" style="1845" customWidth="1"/>
    <col min="1026" max="1026" width="96.83203125" style="1845" customWidth="1"/>
    <col min="1027" max="1027" width="4.83203125" style="1845" customWidth="1"/>
    <col min="1028" max="1030" width="9.33203125" style="1845" customWidth="1"/>
    <col min="1031" max="1280" width="0" style="1845" hidden="1"/>
    <col min="1281" max="1281" width="3.33203125" style="1845" customWidth="1"/>
    <col min="1282" max="1282" width="96.83203125" style="1845" customWidth="1"/>
    <col min="1283" max="1283" width="4.83203125" style="1845" customWidth="1"/>
    <col min="1284" max="1286" width="9.33203125" style="1845" customWidth="1"/>
    <col min="1287" max="1536" width="0" style="1845" hidden="1"/>
    <col min="1537" max="1537" width="3.33203125" style="1845" customWidth="1"/>
    <col min="1538" max="1538" width="96.83203125" style="1845" customWidth="1"/>
    <col min="1539" max="1539" width="4.83203125" style="1845" customWidth="1"/>
    <col min="1540" max="1542" width="9.33203125" style="1845" customWidth="1"/>
    <col min="1543" max="1792" width="0" style="1845" hidden="1"/>
    <col min="1793" max="1793" width="3.33203125" style="1845" customWidth="1"/>
    <col min="1794" max="1794" width="96.83203125" style="1845" customWidth="1"/>
    <col min="1795" max="1795" width="4.83203125" style="1845" customWidth="1"/>
    <col min="1796" max="1798" width="9.33203125" style="1845" customWidth="1"/>
    <col min="1799" max="2048" width="0" style="1845" hidden="1"/>
    <col min="2049" max="2049" width="3.33203125" style="1845" customWidth="1"/>
    <col min="2050" max="2050" width="96.83203125" style="1845" customWidth="1"/>
    <col min="2051" max="2051" width="4.83203125" style="1845" customWidth="1"/>
    <col min="2052" max="2054" width="9.33203125" style="1845" customWidth="1"/>
    <col min="2055" max="2304" width="0" style="1845" hidden="1"/>
    <col min="2305" max="2305" width="3.33203125" style="1845" customWidth="1"/>
    <col min="2306" max="2306" width="96.83203125" style="1845" customWidth="1"/>
    <col min="2307" max="2307" width="4.83203125" style="1845" customWidth="1"/>
    <col min="2308" max="2310" width="9.33203125" style="1845" customWidth="1"/>
    <col min="2311" max="2560" width="0" style="1845" hidden="1"/>
    <col min="2561" max="2561" width="3.33203125" style="1845" customWidth="1"/>
    <col min="2562" max="2562" width="96.83203125" style="1845" customWidth="1"/>
    <col min="2563" max="2563" width="4.83203125" style="1845" customWidth="1"/>
    <col min="2564" max="2566" width="9.33203125" style="1845" customWidth="1"/>
    <col min="2567" max="2816" width="0" style="1845" hidden="1"/>
    <col min="2817" max="2817" width="3.33203125" style="1845" customWidth="1"/>
    <col min="2818" max="2818" width="96.83203125" style="1845" customWidth="1"/>
    <col min="2819" max="2819" width="4.83203125" style="1845" customWidth="1"/>
    <col min="2820" max="2822" width="9.33203125" style="1845" customWidth="1"/>
    <col min="2823" max="3072" width="0" style="1845" hidden="1"/>
    <col min="3073" max="3073" width="3.33203125" style="1845" customWidth="1"/>
    <col min="3074" max="3074" width="96.83203125" style="1845" customWidth="1"/>
    <col min="3075" max="3075" width="4.83203125" style="1845" customWidth="1"/>
    <col min="3076" max="3078" width="9.33203125" style="1845" customWidth="1"/>
    <col min="3079" max="3328" width="0" style="1845" hidden="1"/>
    <col min="3329" max="3329" width="3.33203125" style="1845" customWidth="1"/>
    <col min="3330" max="3330" width="96.83203125" style="1845" customWidth="1"/>
    <col min="3331" max="3331" width="4.83203125" style="1845" customWidth="1"/>
    <col min="3332" max="3334" width="9.33203125" style="1845" customWidth="1"/>
    <col min="3335" max="3584" width="0" style="1845" hidden="1"/>
    <col min="3585" max="3585" width="3.33203125" style="1845" customWidth="1"/>
    <col min="3586" max="3586" width="96.83203125" style="1845" customWidth="1"/>
    <col min="3587" max="3587" width="4.83203125" style="1845" customWidth="1"/>
    <col min="3588" max="3590" width="9.33203125" style="1845" customWidth="1"/>
    <col min="3591" max="3840" width="0" style="1845" hidden="1"/>
    <col min="3841" max="3841" width="3.33203125" style="1845" customWidth="1"/>
    <col min="3842" max="3842" width="96.83203125" style="1845" customWidth="1"/>
    <col min="3843" max="3843" width="4.83203125" style="1845" customWidth="1"/>
    <col min="3844" max="3846" width="9.33203125" style="1845" customWidth="1"/>
    <col min="3847" max="4096" width="0" style="1845" hidden="1"/>
    <col min="4097" max="4097" width="3.33203125" style="1845" customWidth="1"/>
    <col min="4098" max="4098" width="96.83203125" style="1845" customWidth="1"/>
    <col min="4099" max="4099" width="4.83203125" style="1845" customWidth="1"/>
    <col min="4100" max="4102" width="9.33203125" style="1845" customWidth="1"/>
    <col min="4103" max="4352" width="0" style="1845" hidden="1"/>
    <col min="4353" max="4353" width="3.33203125" style="1845" customWidth="1"/>
    <col min="4354" max="4354" width="96.83203125" style="1845" customWidth="1"/>
    <col min="4355" max="4355" width="4.83203125" style="1845" customWidth="1"/>
    <col min="4356" max="4358" width="9.33203125" style="1845" customWidth="1"/>
    <col min="4359" max="4608" width="0" style="1845" hidden="1"/>
    <col min="4609" max="4609" width="3.33203125" style="1845" customWidth="1"/>
    <col min="4610" max="4610" width="96.83203125" style="1845" customWidth="1"/>
    <col min="4611" max="4611" width="4.83203125" style="1845" customWidth="1"/>
    <col min="4612" max="4614" width="9.33203125" style="1845" customWidth="1"/>
    <col min="4615" max="4864" width="0" style="1845" hidden="1"/>
    <col min="4865" max="4865" width="3.33203125" style="1845" customWidth="1"/>
    <col min="4866" max="4866" width="96.83203125" style="1845" customWidth="1"/>
    <col min="4867" max="4867" width="4.83203125" style="1845" customWidth="1"/>
    <col min="4868" max="4870" width="9.33203125" style="1845" customWidth="1"/>
    <col min="4871" max="5120" width="0" style="1845" hidden="1"/>
    <col min="5121" max="5121" width="3.33203125" style="1845" customWidth="1"/>
    <col min="5122" max="5122" width="96.83203125" style="1845" customWidth="1"/>
    <col min="5123" max="5123" width="4.83203125" style="1845" customWidth="1"/>
    <col min="5124" max="5126" width="9.33203125" style="1845" customWidth="1"/>
    <col min="5127" max="5376" width="0" style="1845" hidden="1"/>
    <col min="5377" max="5377" width="3.33203125" style="1845" customWidth="1"/>
    <col min="5378" max="5378" width="96.83203125" style="1845" customWidth="1"/>
    <col min="5379" max="5379" width="4.83203125" style="1845" customWidth="1"/>
    <col min="5380" max="5382" width="9.33203125" style="1845" customWidth="1"/>
    <col min="5383" max="5632" width="0" style="1845" hidden="1"/>
    <col min="5633" max="5633" width="3.33203125" style="1845" customWidth="1"/>
    <col min="5634" max="5634" width="96.83203125" style="1845" customWidth="1"/>
    <col min="5635" max="5635" width="4.83203125" style="1845" customWidth="1"/>
    <col min="5636" max="5638" width="9.33203125" style="1845" customWidth="1"/>
    <col min="5639" max="5888" width="0" style="1845" hidden="1"/>
    <col min="5889" max="5889" width="3.33203125" style="1845" customWidth="1"/>
    <col min="5890" max="5890" width="96.83203125" style="1845" customWidth="1"/>
    <col min="5891" max="5891" width="4.83203125" style="1845" customWidth="1"/>
    <col min="5892" max="5894" width="9.33203125" style="1845" customWidth="1"/>
    <col min="5895" max="6144" width="0" style="1845" hidden="1"/>
    <col min="6145" max="6145" width="3.33203125" style="1845" customWidth="1"/>
    <col min="6146" max="6146" width="96.83203125" style="1845" customWidth="1"/>
    <col min="6147" max="6147" width="4.83203125" style="1845" customWidth="1"/>
    <col min="6148" max="6150" width="9.33203125" style="1845" customWidth="1"/>
    <col min="6151" max="6400" width="0" style="1845" hidden="1"/>
    <col min="6401" max="6401" width="3.33203125" style="1845" customWidth="1"/>
    <col min="6402" max="6402" width="96.83203125" style="1845" customWidth="1"/>
    <col min="6403" max="6403" width="4.83203125" style="1845" customWidth="1"/>
    <col min="6404" max="6406" width="9.33203125" style="1845" customWidth="1"/>
    <col min="6407" max="6656" width="0" style="1845" hidden="1"/>
    <col min="6657" max="6657" width="3.33203125" style="1845" customWidth="1"/>
    <col min="6658" max="6658" width="96.83203125" style="1845" customWidth="1"/>
    <col min="6659" max="6659" width="4.83203125" style="1845" customWidth="1"/>
    <col min="6660" max="6662" width="9.33203125" style="1845" customWidth="1"/>
    <col min="6663" max="6912" width="0" style="1845" hidden="1"/>
    <col min="6913" max="6913" width="3.33203125" style="1845" customWidth="1"/>
    <col min="6914" max="6914" width="96.83203125" style="1845" customWidth="1"/>
    <col min="6915" max="6915" width="4.83203125" style="1845" customWidth="1"/>
    <col min="6916" max="6918" width="9.33203125" style="1845" customWidth="1"/>
    <col min="6919" max="7168" width="0" style="1845" hidden="1"/>
    <col min="7169" max="7169" width="3.33203125" style="1845" customWidth="1"/>
    <col min="7170" max="7170" width="96.83203125" style="1845" customWidth="1"/>
    <col min="7171" max="7171" width="4.83203125" style="1845" customWidth="1"/>
    <col min="7172" max="7174" width="9.33203125" style="1845" customWidth="1"/>
    <col min="7175" max="7424" width="0" style="1845" hidden="1"/>
    <col min="7425" max="7425" width="3.33203125" style="1845" customWidth="1"/>
    <col min="7426" max="7426" width="96.83203125" style="1845" customWidth="1"/>
    <col min="7427" max="7427" width="4.83203125" style="1845" customWidth="1"/>
    <col min="7428" max="7430" width="9.33203125" style="1845" customWidth="1"/>
    <col min="7431" max="7680" width="0" style="1845" hidden="1"/>
    <col min="7681" max="7681" width="3.33203125" style="1845" customWidth="1"/>
    <col min="7682" max="7682" width="96.83203125" style="1845" customWidth="1"/>
    <col min="7683" max="7683" width="4.83203125" style="1845" customWidth="1"/>
    <col min="7684" max="7686" width="9.33203125" style="1845" customWidth="1"/>
    <col min="7687" max="7936" width="0" style="1845" hidden="1"/>
    <col min="7937" max="7937" width="3.33203125" style="1845" customWidth="1"/>
    <col min="7938" max="7938" width="96.83203125" style="1845" customWidth="1"/>
    <col min="7939" max="7939" width="4.83203125" style="1845" customWidth="1"/>
    <col min="7940" max="7942" width="9.33203125" style="1845" customWidth="1"/>
    <col min="7943" max="8192" width="0" style="1845" hidden="1"/>
    <col min="8193" max="8193" width="3.33203125" style="1845" customWidth="1"/>
    <col min="8194" max="8194" width="96.83203125" style="1845" customWidth="1"/>
    <col min="8195" max="8195" width="4.83203125" style="1845" customWidth="1"/>
    <col min="8196" max="8198" width="9.33203125" style="1845" customWidth="1"/>
    <col min="8199" max="8448" width="0" style="1845" hidden="1"/>
    <col min="8449" max="8449" width="3.33203125" style="1845" customWidth="1"/>
    <col min="8450" max="8450" width="96.83203125" style="1845" customWidth="1"/>
    <col min="8451" max="8451" width="4.83203125" style="1845" customWidth="1"/>
    <col min="8452" max="8454" width="9.33203125" style="1845" customWidth="1"/>
    <col min="8455" max="8704" width="0" style="1845" hidden="1"/>
    <col min="8705" max="8705" width="3.33203125" style="1845" customWidth="1"/>
    <col min="8706" max="8706" width="96.83203125" style="1845" customWidth="1"/>
    <col min="8707" max="8707" width="4.83203125" style="1845" customWidth="1"/>
    <col min="8708" max="8710" width="9.33203125" style="1845" customWidth="1"/>
    <col min="8711" max="8960" width="0" style="1845" hidden="1"/>
    <col min="8961" max="8961" width="3.33203125" style="1845" customWidth="1"/>
    <col min="8962" max="8962" width="96.83203125" style="1845" customWidth="1"/>
    <col min="8963" max="8963" width="4.83203125" style="1845" customWidth="1"/>
    <col min="8964" max="8966" width="9.33203125" style="1845" customWidth="1"/>
    <col min="8967" max="9216" width="0" style="1845" hidden="1"/>
    <col min="9217" max="9217" width="3.33203125" style="1845" customWidth="1"/>
    <col min="9218" max="9218" width="96.83203125" style="1845" customWidth="1"/>
    <col min="9219" max="9219" width="4.83203125" style="1845" customWidth="1"/>
    <col min="9220" max="9222" width="9.33203125" style="1845" customWidth="1"/>
    <col min="9223" max="9472" width="0" style="1845" hidden="1"/>
    <col min="9473" max="9473" width="3.33203125" style="1845" customWidth="1"/>
    <col min="9474" max="9474" width="96.83203125" style="1845" customWidth="1"/>
    <col min="9475" max="9475" width="4.83203125" style="1845" customWidth="1"/>
    <col min="9476" max="9478" width="9.33203125" style="1845" customWidth="1"/>
    <col min="9479" max="9728" width="0" style="1845" hidden="1"/>
    <col min="9729" max="9729" width="3.33203125" style="1845" customWidth="1"/>
    <col min="9730" max="9730" width="96.83203125" style="1845" customWidth="1"/>
    <col min="9731" max="9731" width="4.83203125" style="1845" customWidth="1"/>
    <col min="9732" max="9734" width="9.33203125" style="1845" customWidth="1"/>
    <col min="9735" max="9984" width="0" style="1845" hidden="1"/>
    <col min="9985" max="9985" width="3.33203125" style="1845" customWidth="1"/>
    <col min="9986" max="9986" width="96.83203125" style="1845" customWidth="1"/>
    <col min="9987" max="9987" width="4.83203125" style="1845" customWidth="1"/>
    <col min="9988" max="9990" width="9.33203125" style="1845" customWidth="1"/>
    <col min="9991" max="10240" width="0" style="1845" hidden="1"/>
    <col min="10241" max="10241" width="3.33203125" style="1845" customWidth="1"/>
    <col min="10242" max="10242" width="96.83203125" style="1845" customWidth="1"/>
    <col min="10243" max="10243" width="4.83203125" style="1845" customWidth="1"/>
    <col min="10244" max="10246" width="9.33203125" style="1845" customWidth="1"/>
    <col min="10247" max="10496" width="0" style="1845" hidden="1"/>
    <col min="10497" max="10497" width="3.33203125" style="1845" customWidth="1"/>
    <col min="10498" max="10498" width="96.83203125" style="1845" customWidth="1"/>
    <col min="10499" max="10499" width="4.83203125" style="1845" customWidth="1"/>
    <col min="10500" max="10502" width="9.33203125" style="1845" customWidth="1"/>
    <col min="10503" max="10752" width="0" style="1845" hidden="1"/>
    <col min="10753" max="10753" width="3.33203125" style="1845" customWidth="1"/>
    <col min="10754" max="10754" width="96.83203125" style="1845" customWidth="1"/>
    <col min="10755" max="10755" width="4.83203125" style="1845" customWidth="1"/>
    <col min="10756" max="10758" width="9.33203125" style="1845" customWidth="1"/>
    <col min="10759" max="11008" width="0" style="1845" hidden="1"/>
    <col min="11009" max="11009" width="3.33203125" style="1845" customWidth="1"/>
    <col min="11010" max="11010" width="96.83203125" style="1845" customWidth="1"/>
    <col min="11011" max="11011" width="4.83203125" style="1845" customWidth="1"/>
    <col min="11012" max="11014" width="9.33203125" style="1845" customWidth="1"/>
    <col min="11015" max="11264" width="0" style="1845" hidden="1"/>
    <col min="11265" max="11265" width="3.33203125" style="1845" customWidth="1"/>
    <col min="11266" max="11266" width="96.83203125" style="1845" customWidth="1"/>
    <col min="11267" max="11267" width="4.83203125" style="1845" customWidth="1"/>
    <col min="11268" max="11270" width="9.33203125" style="1845" customWidth="1"/>
    <col min="11271" max="11520" width="0" style="1845" hidden="1"/>
    <col min="11521" max="11521" width="3.33203125" style="1845" customWidth="1"/>
    <col min="11522" max="11522" width="96.83203125" style="1845" customWidth="1"/>
    <col min="11523" max="11523" width="4.83203125" style="1845" customWidth="1"/>
    <col min="11524" max="11526" width="9.33203125" style="1845" customWidth="1"/>
    <col min="11527" max="11776" width="0" style="1845" hidden="1"/>
    <col min="11777" max="11777" width="3.33203125" style="1845" customWidth="1"/>
    <col min="11778" max="11778" width="96.83203125" style="1845" customWidth="1"/>
    <col min="11779" max="11779" width="4.83203125" style="1845" customWidth="1"/>
    <col min="11780" max="11782" width="9.33203125" style="1845" customWidth="1"/>
    <col min="11783" max="12032" width="0" style="1845" hidden="1"/>
    <col min="12033" max="12033" width="3.33203125" style="1845" customWidth="1"/>
    <col min="12034" max="12034" width="96.83203125" style="1845" customWidth="1"/>
    <col min="12035" max="12035" width="4.83203125" style="1845" customWidth="1"/>
    <col min="12036" max="12038" width="9.33203125" style="1845" customWidth="1"/>
    <col min="12039" max="12288" width="0" style="1845" hidden="1"/>
    <col min="12289" max="12289" width="3.33203125" style="1845" customWidth="1"/>
    <col min="12290" max="12290" width="96.83203125" style="1845" customWidth="1"/>
    <col min="12291" max="12291" width="4.83203125" style="1845" customWidth="1"/>
    <col min="12292" max="12294" width="9.33203125" style="1845" customWidth="1"/>
    <col min="12295" max="12544" width="0" style="1845" hidden="1"/>
    <col min="12545" max="12545" width="3.33203125" style="1845" customWidth="1"/>
    <col min="12546" max="12546" width="96.83203125" style="1845" customWidth="1"/>
    <col min="12547" max="12547" width="4.83203125" style="1845" customWidth="1"/>
    <col min="12548" max="12550" width="9.33203125" style="1845" customWidth="1"/>
    <col min="12551" max="12800" width="0" style="1845" hidden="1"/>
    <col min="12801" max="12801" width="3.33203125" style="1845" customWidth="1"/>
    <col min="12802" max="12802" width="96.83203125" style="1845" customWidth="1"/>
    <col min="12803" max="12803" width="4.83203125" style="1845" customWidth="1"/>
    <col min="12804" max="12806" width="9.33203125" style="1845" customWidth="1"/>
    <col min="12807" max="13056" width="0" style="1845" hidden="1"/>
    <col min="13057" max="13057" width="3.33203125" style="1845" customWidth="1"/>
    <col min="13058" max="13058" width="96.83203125" style="1845" customWidth="1"/>
    <col min="13059" max="13059" width="4.83203125" style="1845" customWidth="1"/>
    <col min="13060" max="13062" width="9.33203125" style="1845" customWidth="1"/>
    <col min="13063" max="13312" width="0" style="1845" hidden="1"/>
    <col min="13313" max="13313" width="3.33203125" style="1845" customWidth="1"/>
    <col min="13314" max="13314" width="96.83203125" style="1845" customWidth="1"/>
    <col min="13315" max="13315" width="4.83203125" style="1845" customWidth="1"/>
    <col min="13316" max="13318" width="9.33203125" style="1845" customWidth="1"/>
    <col min="13319" max="13568" width="0" style="1845" hidden="1"/>
    <col min="13569" max="13569" width="3.33203125" style="1845" customWidth="1"/>
    <col min="13570" max="13570" width="96.83203125" style="1845" customWidth="1"/>
    <col min="13571" max="13571" width="4.83203125" style="1845" customWidth="1"/>
    <col min="13572" max="13574" width="9.33203125" style="1845" customWidth="1"/>
    <col min="13575" max="13824" width="0" style="1845" hidden="1"/>
    <col min="13825" max="13825" width="3.33203125" style="1845" customWidth="1"/>
    <col min="13826" max="13826" width="96.83203125" style="1845" customWidth="1"/>
    <col min="13827" max="13827" width="4.83203125" style="1845" customWidth="1"/>
    <col min="13828" max="13830" width="9.33203125" style="1845" customWidth="1"/>
    <col min="13831" max="14080" width="0" style="1845" hidden="1"/>
    <col min="14081" max="14081" width="3.33203125" style="1845" customWidth="1"/>
    <col min="14082" max="14082" width="96.83203125" style="1845" customWidth="1"/>
    <col min="14083" max="14083" width="4.83203125" style="1845" customWidth="1"/>
    <col min="14084" max="14086" width="9.33203125" style="1845" customWidth="1"/>
    <col min="14087" max="14336" width="0" style="1845" hidden="1"/>
    <col min="14337" max="14337" width="3.33203125" style="1845" customWidth="1"/>
    <col min="14338" max="14338" width="96.83203125" style="1845" customWidth="1"/>
    <col min="14339" max="14339" width="4.83203125" style="1845" customWidth="1"/>
    <col min="14340" max="14342" width="9.33203125" style="1845" customWidth="1"/>
    <col min="14343" max="14592" width="0" style="1845" hidden="1"/>
    <col min="14593" max="14593" width="3.33203125" style="1845" customWidth="1"/>
    <col min="14594" max="14594" width="96.83203125" style="1845" customWidth="1"/>
    <col min="14595" max="14595" width="4.83203125" style="1845" customWidth="1"/>
    <col min="14596" max="14598" width="9.33203125" style="1845" customWidth="1"/>
    <col min="14599" max="14848" width="0" style="1845" hidden="1"/>
    <col min="14849" max="14849" width="3.33203125" style="1845" customWidth="1"/>
    <col min="14850" max="14850" width="96.83203125" style="1845" customWidth="1"/>
    <col min="14851" max="14851" width="4.83203125" style="1845" customWidth="1"/>
    <col min="14852" max="14854" width="9.33203125" style="1845" customWidth="1"/>
    <col min="14855" max="15104" width="0" style="1845" hidden="1"/>
    <col min="15105" max="15105" width="3.33203125" style="1845" customWidth="1"/>
    <col min="15106" max="15106" width="96.83203125" style="1845" customWidth="1"/>
    <col min="15107" max="15107" width="4.83203125" style="1845" customWidth="1"/>
    <col min="15108" max="15110" width="9.33203125" style="1845" customWidth="1"/>
    <col min="15111" max="15360" width="0" style="1845" hidden="1"/>
    <col min="15361" max="15361" width="3.33203125" style="1845" customWidth="1"/>
    <col min="15362" max="15362" width="96.83203125" style="1845" customWidth="1"/>
    <col min="15363" max="15363" width="4.83203125" style="1845" customWidth="1"/>
    <col min="15364" max="15366" width="9.33203125" style="1845" customWidth="1"/>
    <col min="15367" max="15616" width="0" style="1845" hidden="1"/>
    <col min="15617" max="15617" width="3.33203125" style="1845" customWidth="1"/>
    <col min="15618" max="15618" width="96.83203125" style="1845" customWidth="1"/>
    <col min="15619" max="15619" width="4.83203125" style="1845" customWidth="1"/>
    <col min="15620" max="15622" width="9.33203125" style="1845" customWidth="1"/>
    <col min="15623" max="15872" width="0" style="1845" hidden="1"/>
    <col min="15873" max="15873" width="3.33203125" style="1845" customWidth="1"/>
    <col min="15874" max="15874" width="96.83203125" style="1845" customWidth="1"/>
    <col min="15875" max="15875" width="4.83203125" style="1845" customWidth="1"/>
    <col min="15876" max="15878" width="9.33203125" style="1845" customWidth="1"/>
    <col min="15879" max="16128" width="0" style="1845" hidden="1"/>
    <col min="16129" max="16129" width="3.33203125" style="1845" customWidth="1"/>
    <col min="16130" max="16130" width="96.83203125" style="1845" customWidth="1"/>
    <col min="16131" max="16131" width="4.83203125" style="1845" customWidth="1"/>
    <col min="16132" max="16134" width="9.33203125" style="1845" customWidth="1"/>
    <col min="16135" max="16384" width="0" style="1845" hidden="1"/>
  </cols>
  <sheetData>
    <row r="1" spans="1:8" hidden="1">
      <c r="A1" s="1841" t="s">
        <v>1560</v>
      </c>
      <c r="B1" s="1842"/>
      <c r="C1" s="1843">
        <v>31</v>
      </c>
      <c r="D1" s="1844"/>
      <c r="E1" s="1841"/>
    </row>
    <row r="2" spans="1:8" hidden="1">
      <c r="A2" s="1846"/>
      <c r="B2" s="1846"/>
      <c r="C2" s="1846"/>
    </row>
    <row r="3" spans="1:8" hidden="1">
      <c r="A3" s="1847" t="s">
        <v>1790</v>
      </c>
      <c r="B3" s="1848"/>
      <c r="C3" s="1849"/>
    </row>
    <row r="4" spans="1:8" hidden="1">
      <c r="A4" s="1850"/>
      <c r="B4" s="1842"/>
      <c r="C4" s="1851"/>
    </row>
    <row r="5" spans="1:8" hidden="1">
      <c r="A5" s="1852" t="s">
        <v>386</v>
      </c>
      <c r="B5" s="1853" t="s">
        <v>1530</v>
      </c>
      <c r="C5" s="1854"/>
      <c r="D5" s="1855"/>
      <c r="E5" s="1855"/>
      <c r="F5" s="1855"/>
      <c r="G5" s="1855"/>
      <c r="H5" s="1855"/>
    </row>
    <row r="6" spans="1:8" hidden="1">
      <c r="A6" s="1856"/>
      <c r="B6" s="1853" t="s">
        <v>1531</v>
      </c>
      <c r="C6" s="1854"/>
      <c r="D6" s="1855"/>
      <c r="E6" s="1855"/>
      <c r="F6" s="1855"/>
      <c r="G6" s="1855"/>
      <c r="H6" s="1855"/>
    </row>
    <row r="7" spans="1:8" hidden="1">
      <c r="A7" s="1856"/>
      <c r="B7" s="1853" t="s">
        <v>1532</v>
      </c>
      <c r="C7" s="1854"/>
      <c r="D7" s="1855"/>
      <c r="E7" s="1855"/>
      <c r="F7" s="1855"/>
      <c r="G7" s="1855"/>
      <c r="H7" s="1855"/>
    </row>
    <row r="8" spans="1:8" hidden="1">
      <c r="A8" s="1856"/>
      <c r="B8" s="1853" t="s">
        <v>1533</v>
      </c>
      <c r="C8" s="1854"/>
      <c r="D8" s="1855"/>
      <c r="E8" s="1855"/>
      <c r="F8" s="1855"/>
      <c r="G8" s="1855"/>
      <c r="H8" s="1855"/>
    </row>
    <row r="9" spans="1:8" hidden="1">
      <c r="A9" s="1856"/>
      <c r="B9" s="1853" t="s">
        <v>1534</v>
      </c>
      <c r="C9" s="1854"/>
      <c r="D9" s="1855"/>
      <c r="E9" s="1855"/>
      <c r="F9" s="1855"/>
      <c r="G9" s="1855"/>
      <c r="H9" s="1855"/>
    </row>
    <row r="10" spans="1:8" hidden="1">
      <c r="A10" s="1856"/>
      <c r="B10" s="1853" t="s">
        <v>1535</v>
      </c>
      <c r="C10" s="1854"/>
      <c r="D10" s="1855"/>
      <c r="E10" s="1855"/>
      <c r="F10" s="1855"/>
      <c r="G10" s="1855"/>
      <c r="H10" s="1855"/>
    </row>
    <row r="11" spans="1:8" hidden="1">
      <c r="A11" s="1856"/>
      <c r="B11" s="1853"/>
      <c r="C11" s="1854"/>
      <c r="D11" s="1855"/>
      <c r="E11" s="1855"/>
      <c r="F11" s="1855"/>
      <c r="G11" s="1855"/>
      <c r="H11" s="1855"/>
    </row>
    <row r="12" spans="1:8" hidden="1">
      <c r="A12" s="1852" t="s">
        <v>387</v>
      </c>
      <c r="B12" s="1853" t="s">
        <v>1536</v>
      </c>
      <c r="C12" s="1854"/>
      <c r="D12" s="1855"/>
      <c r="E12" s="1855"/>
      <c r="F12" s="1855"/>
      <c r="G12" s="1855"/>
      <c r="H12" s="1855"/>
    </row>
    <row r="13" spans="1:8" hidden="1">
      <c r="A13" s="1856"/>
      <c r="B13" s="1853" t="s">
        <v>1537</v>
      </c>
      <c r="C13" s="1854"/>
      <c r="D13" s="1855"/>
      <c r="E13" s="1855"/>
      <c r="F13" s="1855"/>
      <c r="G13" s="1855"/>
      <c r="H13" s="1855"/>
    </row>
    <row r="14" spans="1:8" hidden="1">
      <c r="A14" s="1856"/>
      <c r="B14" s="1853" t="s">
        <v>1538</v>
      </c>
      <c r="C14" s="1854"/>
      <c r="D14" s="1855"/>
      <c r="E14" s="1855"/>
      <c r="F14" s="1855"/>
      <c r="G14" s="1855"/>
      <c r="H14" s="1855"/>
    </row>
    <row r="15" spans="1:8" hidden="1">
      <c r="A15" s="1856"/>
      <c r="B15" s="1853"/>
      <c r="C15" s="1854"/>
      <c r="D15" s="1855"/>
      <c r="E15" s="1855"/>
      <c r="F15" s="1855"/>
      <c r="G15" s="1855"/>
      <c r="H15" s="1855"/>
    </row>
    <row r="16" spans="1:8" hidden="1">
      <c r="A16" s="1852" t="s">
        <v>388</v>
      </c>
      <c r="B16" s="1853" t="s">
        <v>1539</v>
      </c>
      <c r="C16" s="1854"/>
      <c r="D16" s="1855"/>
      <c r="E16" s="1855"/>
      <c r="F16" s="1855"/>
      <c r="G16" s="1855"/>
      <c r="H16" s="1855"/>
    </row>
    <row r="17" spans="1:8" hidden="1">
      <c r="A17" s="1856"/>
      <c r="B17" s="1853" t="s">
        <v>1540</v>
      </c>
      <c r="C17" s="1854"/>
      <c r="D17" s="1855"/>
      <c r="E17" s="1855"/>
      <c r="F17" s="1855"/>
      <c r="G17" s="1855"/>
      <c r="H17" s="1855"/>
    </row>
    <row r="18" spans="1:8" hidden="1">
      <c r="A18" s="1856"/>
      <c r="B18" s="1853"/>
      <c r="C18" s="1854"/>
      <c r="D18" s="1855"/>
      <c r="E18" s="1855"/>
      <c r="F18" s="1855"/>
      <c r="G18" s="1855"/>
      <c r="H18" s="1855"/>
    </row>
    <row r="19" spans="1:8" hidden="1">
      <c r="A19" s="1852" t="s">
        <v>389</v>
      </c>
      <c r="B19" s="1853" t="s">
        <v>1541</v>
      </c>
      <c r="C19" s="1854"/>
      <c r="D19" s="1855"/>
      <c r="E19" s="1855"/>
      <c r="F19" s="1855"/>
      <c r="G19" s="1855"/>
      <c r="H19" s="1855"/>
    </row>
    <row r="20" spans="1:8" hidden="1">
      <c r="A20" s="1856"/>
      <c r="B20" s="1853" t="s">
        <v>1542</v>
      </c>
      <c r="C20" s="1854"/>
      <c r="D20" s="1855"/>
      <c r="E20" s="1855"/>
      <c r="F20" s="1855"/>
      <c r="G20" s="1855"/>
      <c r="H20" s="1855"/>
    </row>
    <row r="21" spans="1:8" hidden="1">
      <c r="A21" s="1856"/>
      <c r="B21" s="1853"/>
      <c r="C21" s="1854"/>
      <c r="D21" s="1855"/>
      <c r="E21" s="1855"/>
      <c r="F21" s="1855"/>
      <c r="G21" s="1855"/>
      <c r="H21" s="1855"/>
    </row>
    <row r="22" spans="1:8" hidden="1">
      <c r="A22" s="1852" t="s">
        <v>390</v>
      </c>
      <c r="B22" s="1853" t="s">
        <v>1543</v>
      </c>
      <c r="C22" s="1854"/>
      <c r="D22" s="1855"/>
      <c r="E22" s="1855"/>
      <c r="F22" s="1855"/>
      <c r="G22" s="1855"/>
      <c r="H22" s="1855"/>
    </row>
    <row r="23" spans="1:8" hidden="1">
      <c r="A23" s="1856"/>
      <c r="B23" s="1853"/>
      <c r="C23" s="1854"/>
      <c r="D23" s="1855"/>
      <c r="E23" s="1855"/>
      <c r="F23" s="1855"/>
      <c r="G23" s="1855"/>
      <c r="H23" s="1855"/>
    </row>
    <row r="24" spans="1:8" hidden="1">
      <c r="A24" s="1852" t="s">
        <v>391</v>
      </c>
      <c r="B24" s="1853" t="s">
        <v>1544</v>
      </c>
      <c r="C24" s="1854"/>
      <c r="D24" s="1855"/>
      <c r="E24" s="1855"/>
      <c r="F24" s="1855"/>
      <c r="G24" s="1855"/>
      <c r="H24" s="1855"/>
    </row>
    <row r="25" spans="1:8" hidden="1">
      <c r="A25" s="1856"/>
      <c r="B25" s="1853" t="s">
        <v>1545</v>
      </c>
      <c r="C25" s="1854"/>
      <c r="D25" s="1855"/>
      <c r="E25" s="1855"/>
      <c r="F25" s="1855"/>
      <c r="G25" s="1855"/>
      <c r="H25" s="1855"/>
    </row>
    <row r="26" spans="1:8" hidden="1">
      <c r="A26" s="1856"/>
      <c r="B26" s="1853" t="s">
        <v>1546</v>
      </c>
      <c r="C26" s="1854"/>
      <c r="D26" s="1855"/>
      <c r="E26" s="1855"/>
      <c r="F26" s="1855"/>
      <c r="G26" s="1855"/>
      <c r="H26" s="1855"/>
    </row>
    <row r="27" spans="1:8" hidden="1">
      <c r="A27" s="1856"/>
      <c r="B27" s="1853" t="s">
        <v>1547</v>
      </c>
      <c r="C27" s="1854"/>
      <c r="D27" s="1855"/>
      <c r="E27" s="1855"/>
      <c r="F27" s="1855"/>
      <c r="G27" s="1855"/>
      <c r="H27" s="1855"/>
    </row>
    <row r="28" spans="1:8" hidden="1">
      <c r="A28" s="1856"/>
      <c r="B28" s="1853"/>
      <c r="C28" s="1854"/>
      <c r="D28" s="1855"/>
      <c r="E28" s="1855"/>
      <c r="F28" s="1855"/>
      <c r="G28" s="1855"/>
      <c r="H28" s="1855"/>
    </row>
    <row r="29" spans="1:8" hidden="1">
      <c r="A29" s="1852" t="s">
        <v>392</v>
      </c>
      <c r="B29" s="1853" t="s">
        <v>1548</v>
      </c>
      <c r="C29" s="1854"/>
      <c r="D29" s="1855"/>
      <c r="E29" s="1855"/>
      <c r="F29" s="1855"/>
      <c r="G29" s="1855"/>
      <c r="H29" s="1855"/>
    </row>
    <row r="30" spans="1:8" hidden="1">
      <c r="A30" s="1856"/>
      <c r="B30" s="1853" t="s">
        <v>1549</v>
      </c>
      <c r="C30" s="1854"/>
      <c r="D30" s="1855"/>
      <c r="E30" s="1855"/>
      <c r="F30" s="1855"/>
      <c r="G30" s="1855"/>
      <c r="H30" s="1855"/>
    </row>
    <row r="31" spans="1:8" hidden="1">
      <c r="A31" s="1856"/>
      <c r="B31" s="1853"/>
      <c r="C31" s="1854"/>
      <c r="D31" s="1855"/>
      <c r="E31" s="1855"/>
      <c r="F31" s="1855"/>
      <c r="G31" s="1855"/>
      <c r="H31" s="1855"/>
    </row>
    <row r="32" spans="1:8" hidden="1">
      <c r="A32" s="1852" t="s">
        <v>393</v>
      </c>
      <c r="B32" s="1853" t="s">
        <v>1550</v>
      </c>
      <c r="C32" s="1854"/>
      <c r="D32" s="1855"/>
      <c r="E32" s="1855"/>
      <c r="F32" s="1855"/>
      <c r="G32" s="1855"/>
      <c r="H32" s="1855"/>
    </row>
    <row r="33" spans="1:8" hidden="1">
      <c r="A33" s="1856"/>
      <c r="B33" s="1853" t="s">
        <v>1551</v>
      </c>
      <c r="C33" s="1854"/>
      <c r="D33" s="1855"/>
      <c r="E33" s="1855"/>
      <c r="F33" s="1855"/>
      <c r="G33" s="1855"/>
      <c r="H33" s="1855"/>
    </row>
    <row r="34" spans="1:8" hidden="1">
      <c r="A34" s="1856"/>
      <c r="B34" s="1853" t="s">
        <v>1552</v>
      </c>
      <c r="C34" s="1854"/>
      <c r="D34" s="1855"/>
      <c r="E34" s="1855"/>
      <c r="F34" s="1855"/>
      <c r="G34" s="1855"/>
      <c r="H34" s="1855"/>
    </row>
    <row r="35" spans="1:8" hidden="1">
      <c r="A35" s="1856"/>
      <c r="B35" s="1853" t="s">
        <v>1553</v>
      </c>
      <c r="C35" s="1854"/>
      <c r="D35" s="1855"/>
      <c r="E35" s="1855"/>
      <c r="F35" s="1855"/>
      <c r="G35" s="1855"/>
      <c r="H35" s="1855"/>
    </row>
    <row r="36" spans="1:8" hidden="1">
      <c r="A36" s="1856"/>
      <c r="B36" s="1853"/>
      <c r="C36" s="1854"/>
      <c r="D36" s="1855"/>
      <c r="E36" s="1855"/>
      <c r="F36" s="1855"/>
      <c r="G36" s="1855"/>
      <c r="H36" s="1855"/>
    </row>
    <row r="37" spans="1:8" hidden="1">
      <c r="A37" s="1852" t="s">
        <v>394</v>
      </c>
      <c r="B37" s="1853" t="s">
        <v>1554</v>
      </c>
      <c r="C37" s="1854"/>
      <c r="D37" s="1855"/>
      <c r="E37" s="1855"/>
      <c r="F37" s="1855"/>
      <c r="G37" s="1855"/>
      <c r="H37" s="1855"/>
    </row>
    <row r="38" spans="1:8" hidden="1">
      <c r="A38" s="1856"/>
      <c r="B38" s="1853" t="s">
        <v>1555</v>
      </c>
      <c r="C38" s="1854"/>
      <c r="D38" s="1855"/>
      <c r="E38" s="1855"/>
      <c r="F38" s="1855"/>
      <c r="G38" s="1855"/>
      <c r="H38" s="1855"/>
    </row>
    <row r="39" spans="1:8" hidden="1">
      <c r="A39" s="1856"/>
      <c r="B39" s="1853" t="s">
        <v>1556</v>
      </c>
      <c r="C39" s="1854"/>
      <c r="D39" s="1855"/>
      <c r="E39" s="1855"/>
      <c r="F39" s="1855"/>
      <c r="G39" s="1855"/>
      <c r="H39" s="1855"/>
    </row>
    <row r="40" spans="1:8" hidden="1">
      <c r="A40" s="1856"/>
      <c r="B40" s="1853"/>
      <c r="C40" s="1854"/>
      <c r="D40" s="1855"/>
      <c r="E40" s="1855"/>
      <c r="F40" s="1855"/>
      <c r="G40" s="1855"/>
      <c r="H40" s="1855"/>
    </row>
    <row r="41" spans="1:8" hidden="1">
      <c r="A41" s="1852" t="s">
        <v>1332</v>
      </c>
      <c r="B41" s="1853" t="s">
        <v>1557</v>
      </c>
      <c r="C41" s="1854"/>
      <c r="D41" s="1855"/>
      <c r="E41" s="1855"/>
      <c r="F41" s="1855"/>
      <c r="G41" s="1855"/>
      <c r="H41" s="1855"/>
    </row>
    <row r="42" spans="1:8" hidden="1">
      <c r="A42" s="1856"/>
      <c r="B42" s="1853" t="s">
        <v>1558</v>
      </c>
      <c r="C42" s="1854"/>
      <c r="D42" s="1855"/>
      <c r="E42" s="1855"/>
      <c r="F42" s="1855"/>
      <c r="G42" s="1855"/>
      <c r="H42" s="1855"/>
    </row>
    <row r="43" spans="1:8" hidden="1">
      <c r="A43" s="1857"/>
      <c r="B43" s="1858"/>
      <c r="C43" s="1859"/>
      <c r="D43" s="1855"/>
      <c r="E43" s="1855"/>
      <c r="F43" s="1855"/>
      <c r="G43" s="1855"/>
      <c r="H43" s="1855"/>
    </row>
    <row r="44" spans="1:8" hidden="1">
      <c r="A44" s="1860" t="s">
        <v>680</v>
      </c>
      <c r="B44" s="1861"/>
      <c r="C44" s="1862"/>
      <c r="D44" s="1855"/>
      <c r="E44" s="1855"/>
      <c r="F44" s="1855"/>
      <c r="G44" s="1855"/>
      <c r="H44" s="1855"/>
    </row>
    <row r="45" spans="1:8" hidden="1">
      <c r="A45" s="1856"/>
      <c r="B45" s="1855"/>
      <c r="C45" s="1854"/>
      <c r="D45" s="1855"/>
      <c r="E45" s="1855"/>
      <c r="F45" s="1855"/>
      <c r="G45" s="1855"/>
      <c r="H45" s="1855"/>
    </row>
    <row r="46" spans="1:8" hidden="1">
      <c r="A46" s="1856"/>
      <c r="B46" s="1855"/>
      <c r="C46" s="1854"/>
      <c r="D46" s="1855"/>
      <c r="E46" s="1855"/>
      <c r="F46" s="1855"/>
      <c r="G46" s="1855"/>
      <c r="H46" s="1855"/>
    </row>
    <row r="47" spans="1:8" hidden="1">
      <c r="A47" s="1856"/>
      <c r="B47" s="1855"/>
      <c r="C47" s="1854"/>
      <c r="D47" s="1855"/>
      <c r="E47" s="1855"/>
      <c r="F47" s="1855"/>
      <c r="G47" s="1855"/>
      <c r="H47" s="1855"/>
    </row>
    <row r="48" spans="1:8" hidden="1">
      <c r="A48" s="1856"/>
      <c r="B48" s="1855"/>
      <c r="C48" s="1854"/>
      <c r="D48" s="1855"/>
      <c r="E48" s="1855"/>
      <c r="F48" s="1855"/>
      <c r="G48" s="1855"/>
      <c r="H48" s="1855"/>
    </row>
    <row r="49" spans="1:8" hidden="1">
      <c r="A49" s="1856"/>
      <c r="B49" s="1855"/>
      <c r="C49" s="1854"/>
      <c r="D49" s="1855"/>
      <c r="E49" s="1855"/>
      <c r="F49" s="1855"/>
      <c r="G49" s="1855"/>
      <c r="H49" s="1855"/>
    </row>
    <row r="50" spans="1:8" hidden="1">
      <c r="A50" s="1856"/>
      <c r="B50" s="1855"/>
      <c r="C50" s="1854"/>
      <c r="D50" s="1855"/>
      <c r="E50" s="1855"/>
      <c r="F50" s="1855"/>
      <c r="G50" s="1855"/>
      <c r="H50" s="1855"/>
    </row>
    <row r="51" spans="1:8" hidden="1">
      <c r="A51" s="1856"/>
      <c r="B51" s="1855"/>
      <c r="C51" s="1854"/>
      <c r="D51" s="1855"/>
      <c r="E51" s="1855"/>
      <c r="F51" s="1855"/>
      <c r="G51" s="1855"/>
      <c r="H51" s="1855"/>
    </row>
    <row r="52" spans="1:8" hidden="1">
      <c r="A52" s="1856"/>
      <c r="B52" s="1855"/>
      <c r="C52" s="1854"/>
      <c r="D52" s="1855"/>
      <c r="E52" s="1855"/>
      <c r="F52" s="1855"/>
      <c r="G52" s="1855"/>
      <c r="H52" s="1855"/>
    </row>
    <row r="53" spans="1:8" hidden="1">
      <c r="A53" s="1856"/>
      <c r="B53" s="1855"/>
      <c r="C53" s="1854"/>
      <c r="D53" s="1855"/>
      <c r="E53" s="1855"/>
      <c r="F53" s="1855"/>
      <c r="G53" s="1855"/>
      <c r="H53" s="1855"/>
    </row>
    <row r="54" spans="1:8" hidden="1">
      <c r="A54" s="1856"/>
      <c r="B54" s="1855"/>
      <c r="C54" s="1854"/>
      <c r="D54" s="1855"/>
      <c r="E54" s="1855"/>
      <c r="F54" s="1855"/>
      <c r="G54" s="1855"/>
      <c r="H54" s="1855"/>
    </row>
    <row r="55" spans="1:8" hidden="1">
      <c r="A55" s="1856"/>
      <c r="B55" s="1855"/>
      <c r="C55" s="1854"/>
      <c r="D55" s="1855"/>
      <c r="E55" s="1855"/>
      <c r="F55" s="1855"/>
      <c r="G55" s="1855"/>
      <c r="H55" s="1855"/>
    </row>
    <row r="56" spans="1:8" hidden="1">
      <c r="A56" s="1856"/>
      <c r="B56" s="1855"/>
      <c r="C56" s="1854"/>
      <c r="D56" s="1855"/>
      <c r="E56" s="1855"/>
      <c r="F56" s="1855"/>
      <c r="G56" s="1855"/>
      <c r="H56" s="1855"/>
    </row>
    <row r="57" spans="1:8" hidden="1">
      <c r="A57" s="1856"/>
      <c r="B57" s="1855"/>
      <c r="C57" s="1854"/>
      <c r="D57" s="1855"/>
      <c r="E57" s="1855"/>
      <c r="F57" s="1855"/>
      <c r="G57" s="1855"/>
      <c r="H57" s="1855"/>
    </row>
    <row r="58" spans="1:8" hidden="1">
      <c r="A58" s="1857"/>
      <c r="B58" s="1863"/>
      <c r="C58" s="1859"/>
      <c r="D58" s="1855"/>
      <c r="E58" s="1855"/>
      <c r="F58" s="1855"/>
      <c r="G58" s="1855"/>
      <c r="H58" s="1855"/>
    </row>
    <row r="59" spans="1:8" hidden="1">
      <c r="A59" s="1841" t="s">
        <v>166</v>
      </c>
      <c r="B59" s="1855"/>
      <c r="C59" s="1855"/>
      <c r="D59" s="1855"/>
      <c r="E59" s="1855"/>
      <c r="F59" s="1855"/>
      <c r="G59" s="1855"/>
      <c r="H59" s="1855"/>
    </row>
    <row r="60" spans="1:8" hidden="1"/>
    <row r="61" spans="1:8" hidden="1"/>
    <row r="62" spans="1:8">
      <c r="A62" s="1864" t="s">
        <v>559</v>
      </c>
      <c r="B62" s="1865"/>
      <c r="C62" s="1866">
        <v>70</v>
      </c>
      <c r="D62" s="1855"/>
    </row>
    <row r="63" spans="1:8">
      <c r="A63" s="1847" t="s">
        <v>680</v>
      </c>
      <c r="B63" s="1867"/>
      <c r="C63" s="1868"/>
      <c r="D63" s="1855"/>
    </row>
    <row r="64" spans="1:8">
      <c r="A64" s="1856"/>
      <c r="B64" s="1855"/>
      <c r="C64" s="1854"/>
      <c r="D64" s="1855"/>
    </row>
    <row r="65" spans="1:4">
      <c r="A65" s="1856"/>
      <c r="B65" s="1855"/>
      <c r="C65" s="1854"/>
      <c r="D65" s="1855"/>
    </row>
    <row r="66" spans="1:4">
      <c r="A66" s="1856"/>
      <c r="B66" s="1855"/>
      <c r="C66" s="1854"/>
      <c r="D66" s="1855"/>
    </row>
    <row r="67" spans="1:4">
      <c r="A67" s="1856"/>
      <c r="B67" s="1855"/>
      <c r="C67" s="1854"/>
      <c r="D67" s="1855"/>
    </row>
    <row r="68" spans="1:4">
      <c r="A68" s="1856"/>
      <c r="B68" s="1855"/>
      <c r="C68" s="1854"/>
      <c r="D68" s="1855"/>
    </row>
    <row r="69" spans="1:4">
      <c r="A69" s="1856"/>
      <c r="B69" s="1855"/>
      <c r="C69" s="1854"/>
      <c r="D69" s="1855"/>
    </row>
    <row r="70" spans="1:4">
      <c r="A70" s="1856"/>
      <c r="B70" s="1855"/>
      <c r="C70" s="1854"/>
      <c r="D70" s="1855"/>
    </row>
    <row r="71" spans="1:4">
      <c r="A71" s="1856"/>
      <c r="B71" s="1855"/>
      <c r="C71" s="1854"/>
      <c r="D71" s="1855"/>
    </row>
    <row r="72" spans="1:4">
      <c r="A72" s="4168" t="s">
        <v>383</v>
      </c>
      <c r="B72" s="4169"/>
      <c r="C72" s="4170"/>
      <c r="D72" s="1855"/>
    </row>
    <row r="73" spans="1:4">
      <c r="A73" s="1856"/>
      <c r="B73" s="1855"/>
      <c r="C73" s="1854"/>
      <c r="D73" s="1855"/>
    </row>
    <row r="74" spans="1:4">
      <c r="A74" s="1856"/>
      <c r="B74" s="1855"/>
      <c r="C74" s="1854"/>
      <c r="D74" s="1855"/>
    </row>
    <row r="75" spans="1:4">
      <c r="A75" s="1856"/>
      <c r="B75" s="1855"/>
      <c r="C75" s="1854"/>
      <c r="D75" s="1855"/>
    </row>
    <row r="76" spans="1:4">
      <c r="A76" s="1856"/>
      <c r="B76" s="1855"/>
      <c r="C76" s="1854"/>
      <c r="D76" s="1855"/>
    </row>
    <row r="77" spans="1:4">
      <c r="A77" s="1856"/>
      <c r="B77" s="1855"/>
      <c r="C77" s="1854"/>
      <c r="D77" s="1855"/>
    </row>
    <row r="78" spans="1:4">
      <c r="A78" s="1856"/>
      <c r="B78" s="1855"/>
      <c r="C78" s="1854"/>
      <c r="D78" s="1855"/>
    </row>
    <row r="79" spans="1:4">
      <c r="A79" s="1856"/>
      <c r="B79" s="1855"/>
      <c r="C79" s="1854"/>
      <c r="D79" s="1855"/>
    </row>
    <row r="80" spans="1:4">
      <c r="A80" s="1856"/>
      <c r="B80" s="1855"/>
      <c r="C80" s="1854"/>
      <c r="D80" s="1855"/>
    </row>
    <row r="81" spans="1:4">
      <c r="A81" s="1856"/>
      <c r="B81" s="1855"/>
      <c r="C81" s="1854"/>
      <c r="D81" s="1855"/>
    </row>
    <row r="82" spans="1:4" ht="11.25" customHeight="1">
      <c r="A82" s="1856"/>
      <c r="B82" s="1855"/>
      <c r="C82" s="1854"/>
      <c r="D82" s="1855"/>
    </row>
    <row r="83" spans="1:4" ht="11.25" customHeight="1">
      <c r="A83" s="1856"/>
      <c r="B83" s="1855"/>
      <c r="C83" s="1854"/>
      <c r="D83" s="1855"/>
    </row>
    <row r="84" spans="1:4" ht="11.25" customHeight="1">
      <c r="A84" s="1856"/>
      <c r="B84" s="1855"/>
      <c r="C84" s="1854"/>
      <c r="D84" s="1855"/>
    </row>
    <row r="85" spans="1:4" ht="11.25" customHeight="1">
      <c r="A85" s="1856"/>
      <c r="B85" s="1855"/>
      <c r="C85" s="1854"/>
      <c r="D85" s="1855"/>
    </row>
    <row r="86" spans="1:4" ht="10.5" customHeight="1">
      <c r="A86" s="1856"/>
      <c r="B86" s="1855"/>
      <c r="C86" s="1854"/>
      <c r="D86" s="1855"/>
    </row>
    <row r="87" spans="1:4" ht="11.25" customHeight="1">
      <c r="A87" s="1856"/>
      <c r="B87" s="1855"/>
      <c r="C87" s="1854"/>
      <c r="D87" s="1855"/>
    </row>
    <row r="88" spans="1:4" ht="11.25" customHeight="1">
      <c r="A88" s="1856"/>
      <c r="B88" s="1855"/>
      <c r="C88" s="1854"/>
      <c r="D88" s="1855"/>
    </row>
    <row r="89" spans="1:4" ht="11.25" customHeight="1">
      <c r="A89" s="1856"/>
      <c r="B89" s="1855"/>
      <c r="C89" s="1854"/>
      <c r="D89" s="1855"/>
    </row>
    <row r="90" spans="1:4" ht="11.25" customHeight="1">
      <c r="A90" s="1856"/>
      <c r="B90" s="1855"/>
      <c r="C90" s="1854"/>
      <c r="D90" s="1855"/>
    </row>
    <row r="91" spans="1:4">
      <c r="A91" s="1856"/>
      <c r="B91" s="1855"/>
      <c r="C91" s="1854"/>
      <c r="D91" s="1855"/>
    </row>
    <row r="92" spans="1:4">
      <c r="A92" s="1856"/>
      <c r="B92" s="1855"/>
      <c r="C92" s="1854"/>
      <c r="D92" s="1855"/>
    </row>
    <row r="93" spans="1:4">
      <c r="A93" s="1856"/>
      <c r="B93" s="1855"/>
      <c r="C93" s="1854"/>
      <c r="D93" s="1855"/>
    </row>
    <row r="94" spans="1:4">
      <c r="A94" s="1856"/>
      <c r="B94" s="1855"/>
      <c r="C94" s="1854"/>
      <c r="D94" s="1855"/>
    </row>
    <row r="95" spans="1:4">
      <c r="A95" s="1856"/>
      <c r="B95" s="1855"/>
      <c r="C95" s="1854"/>
      <c r="D95" s="1855"/>
    </row>
    <row r="96" spans="1:4">
      <c r="A96" s="1856"/>
      <c r="B96" s="1855"/>
      <c r="C96" s="1854"/>
      <c r="D96" s="1855"/>
    </row>
    <row r="97" spans="1:4">
      <c r="A97" s="1856"/>
      <c r="B97" s="1855"/>
      <c r="C97" s="1854"/>
      <c r="D97" s="1855"/>
    </row>
    <row r="98" spans="1:4">
      <c r="A98" s="1856"/>
      <c r="B98" s="1855"/>
      <c r="C98" s="1854"/>
      <c r="D98" s="1855"/>
    </row>
    <row r="99" spans="1:4">
      <c r="A99" s="1856"/>
      <c r="B99" s="1855"/>
      <c r="C99" s="1854"/>
      <c r="D99" s="1855"/>
    </row>
    <row r="100" spans="1:4">
      <c r="A100" s="1856"/>
      <c r="B100" s="1855"/>
      <c r="C100" s="1854"/>
      <c r="D100" s="1855"/>
    </row>
    <row r="101" spans="1:4">
      <c r="A101" s="1856"/>
      <c r="B101" s="1855"/>
      <c r="C101" s="1854"/>
      <c r="D101" s="1855"/>
    </row>
    <row r="102" spans="1:4">
      <c r="A102" s="1856"/>
      <c r="B102" s="1855"/>
      <c r="C102" s="1854"/>
      <c r="D102" s="1855"/>
    </row>
    <row r="103" spans="1:4">
      <c r="A103" s="1856"/>
      <c r="B103" s="1855"/>
      <c r="C103" s="1854"/>
      <c r="D103" s="1855"/>
    </row>
    <row r="104" spans="1:4">
      <c r="A104" s="1856"/>
      <c r="B104" s="1855"/>
      <c r="C104" s="1854"/>
      <c r="D104" s="1855"/>
    </row>
    <row r="105" spans="1:4">
      <c r="A105" s="1856"/>
      <c r="B105" s="1855"/>
      <c r="C105" s="1854"/>
      <c r="D105" s="1855"/>
    </row>
    <row r="106" spans="1:4">
      <c r="A106" s="1856"/>
      <c r="B106" s="1855"/>
      <c r="C106" s="1854"/>
      <c r="D106" s="1855"/>
    </row>
    <row r="107" spans="1:4">
      <c r="A107" s="1856"/>
      <c r="B107" s="1855"/>
      <c r="C107" s="1854"/>
      <c r="D107" s="1855"/>
    </row>
    <row r="108" spans="1:4">
      <c r="A108" s="1856"/>
      <c r="B108" s="1855"/>
      <c r="C108" s="1854"/>
      <c r="D108" s="1855"/>
    </row>
    <row r="109" spans="1:4">
      <c r="A109" s="1856"/>
      <c r="B109" s="1855"/>
      <c r="C109" s="1854"/>
      <c r="D109" s="1855"/>
    </row>
    <row r="110" spans="1:4">
      <c r="A110" s="1856"/>
      <c r="B110" s="1855"/>
      <c r="C110" s="1854"/>
      <c r="D110" s="1855"/>
    </row>
    <row r="111" spans="1:4">
      <c r="A111" s="1856"/>
      <c r="B111" s="1855"/>
      <c r="C111" s="1854"/>
      <c r="D111" s="1855"/>
    </row>
    <row r="112" spans="1:4">
      <c r="A112" s="1856"/>
      <c r="B112" s="1855"/>
      <c r="C112" s="1854"/>
      <c r="D112" s="1855"/>
    </row>
    <row r="113" spans="1:4">
      <c r="A113" s="1856"/>
      <c r="B113" s="1855"/>
      <c r="C113" s="1854"/>
      <c r="D113" s="1855"/>
    </row>
    <row r="114" spans="1:4">
      <c r="A114" s="1856"/>
      <c r="B114" s="1855"/>
      <c r="C114" s="1854"/>
      <c r="D114" s="1855"/>
    </row>
    <row r="115" spans="1:4">
      <c r="A115" s="1856"/>
      <c r="B115" s="1855"/>
      <c r="C115" s="1854"/>
      <c r="D115" s="1855"/>
    </row>
    <row r="116" spans="1:4">
      <c r="A116" s="1856"/>
      <c r="B116" s="1855"/>
      <c r="C116" s="1854"/>
      <c r="D116" s="1855"/>
    </row>
    <row r="117" spans="1:4">
      <c r="A117" s="1856"/>
      <c r="B117" s="1855"/>
      <c r="C117" s="1854"/>
      <c r="D117" s="1855"/>
    </row>
    <row r="118" spans="1:4">
      <c r="A118" s="1856"/>
      <c r="B118" s="1855"/>
      <c r="C118" s="1854"/>
      <c r="D118" s="1855"/>
    </row>
    <row r="119" spans="1:4">
      <c r="A119" s="1856"/>
      <c r="B119" s="1855"/>
      <c r="C119" s="1854"/>
      <c r="D119" s="1855"/>
    </row>
    <row r="120" spans="1:4">
      <c r="A120" s="1856"/>
      <c r="B120" s="1855"/>
      <c r="C120" s="1854"/>
      <c r="D120" s="1855"/>
    </row>
    <row r="121" spans="1:4">
      <c r="A121" s="1856"/>
      <c r="B121" s="1855"/>
      <c r="C121" s="1854"/>
      <c r="D121" s="1855"/>
    </row>
    <row r="122" spans="1:4">
      <c r="A122" s="1856"/>
      <c r="B122" s="1855"/>
      <c r="C122" s="1854"/>
      <c r="D122" s="1855"/>
    </row>
    <row r="123" spans="1:4">
      <c r="A123" s="1856"/>
      <c r="B123" s="1855"/>
      <c r="C123" s="1854"/>
      <c r="D123" s="1855"/>
    </row>
    <row r="124" spans="1:4">
      <c r="A124" s="1856"/>
      <c r="B124" s="1855"/>
      <c r="C124" s="1854"/>
      <c r="D124" s="1855"/>
    </row>
    <row r="125" spans="1:4">
      <c r="A125" s="1856"/>
      <c r="B125" s="1855"/>
      <c r="C125" s="1854"/>
      <c r="D125" s="1855"/>
    </row>
    <row r="126" spans="1:4">
      <c r="A126" s="1856"/>
      <c r="B126" s="1855"/>
      <c r="C126" s="1854"/>
      <c r="D126" s="1855"/>
    </row>
    <row r="127" spans="1:4">
      <c r="A127" s="1856"/>
      <c r="B127" s="1855"/>
      <c r="C127" s="1854"/>
      <c r="D127" s="1855"/>
    </row>
    <row r="128" spans="1:4">
      <c r="A128" s="1850"/>
      <c r="B128" s="1842"/>
      <c r="C128" s="1851"/>
    </row>
    <row r="129" spans="1:3">
      <c r="A129" s="1869"/>
      <c r="B129" s="1870"/>
      <c r="C129" s="1871"/>
    </row>
    <row r="130" spans="1:3">
      <c r="A130" s="1872" t="s">
        <v>166</v>
      </c>
    </row>
    <row r="131" spans="1:3"/>
    <row r="132" spans="1:3"/>
    <row r="133" spans="1:3"/>
    <row r="134" spans="1:3"/>
    <row r="135" spans="1:3"/>
    <row r="136" spans="1:3"/>
    <row r="137" spans="1:3"/>
    <row r="138" spans="1:3"/>
  </sheetData>
  <mergeCells count="1">
    <mergeCell ref="A72:C72"/>
  </mergeCells>
  <printOptions horizontalCentered="1" verticalCentered="1"/>
  <pageMargins left="1" right="1" top="0.5" bottom="0.5" header="0" footer="0"/>
  <pageSetup orientation="portrait" verticalDpi="12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0">
    <pageSetUpPr fitToPage="1"/>
  </sheetPr>
  <dimension ref="A1:G44"/>
  <sheetViews>
    <sheetView view="pageBreakPreview" zoomScaleNormal="75" workbookViewId="0">
      <selection sqref="A1:A10"/>
    </sheetView>
  </sheetViews>
  <sheetFormatPr defaultRowHeight="11.25"/>
  <cols>
    <col min="1" max="1" width="2.6640625" style="176" customWidth="1"/>
    <col min="2" max="2" width="3.5" style="163" customWidth="1"/>
    <col min="3" max="3" width="64.83203125" style="163" customWidth="1"/>
    <col min="4" max="4" width="21.33203125" style="163" customWidth="1"/>
    <col min="5" max="5" width="4.33203125" style="163" customWidth="1"/>
    <col min="6" max="6" width="66.6640625" style="163" customWidth="1"/>
    <col min="7" max="7" width="3.5" style="176" customWidth="1"/>
    <col min="8" max="256" width="9.33203125" style="163"/>
    <col min="257" max="257" width="2.6640625" style="163" customWidth="1"/>
    <col min="258" max="258" width="3.5" style="163" customWidth="1"/>
    <col min="259" max="259" width="64.83203125" style="163" customWidth="1"/>
    <col min="260" max="260" width="21.33203125" style="163" customWidth="1"/>
    <col min="261" max="261" width="4.33203125" style="163" customWidth="1"/>
    <col min="262" max="262" width="66.6640625" style="163" customWidth="1"/>
    <col min="263" max="263" width="3.5" style="163" customWidth="1"/>
    <col min="264" max="512" width="9.33203125" style="163"/>
    <col min="513" max="513" width="2.6640625" style="163" customWidth="1"/>
    <col min="514" max="514" width="3.5" style="163" customWidth="1"/>
    <col min="515" max="515" width="64.83203125" style="163" customWidth="1"/>
    <col min="516" max="516" width="21.33203125" style="163" customWidth="1"/>
    <col min="517" max="517" width="4.33203125" style="163" customWidth="1"/>
    <col min="518" max="518" width="66.6640625" style="163" customWidth="1"/>
    <col min="519" max="519" width="3.5" style="163" customWidth="1"/>
    <col min="520" max="768" width="9.33203125" style="163"/>
    <col min="769" max="769" width="2.6640625" style="163" customWidth="1"/>
    <col min="770" max="770" width="3.5" style="163" customWidth="1"/>
    <col min="771" max="771" width="64.83203125" style="163" customWidth="1"/>
    <col min="772" max="772" width="21.33203125" style="163" customWidth="1"/>
    <col min="773" max="773" width="4.33203125" style="163" customWidth="1"/>
    <col min="774" max="774" width="66.6640625" style="163" customWidth="1"/>
    <col min="775" max="775" width="3.5" style="163" customWidth="1"/>
    <col min="776" max="1024" width="9.33203125" style="163"/>
    <col min="1025" max="1025" width="2.6640625" style="163" customWidth="1"/>
    <col min="1026" max="1026" width="3.5" style="163" customWidth="1"/>
    <col min="1027" max="1027" width="64.83203125" style="163" customWidth="1"/>
    <col min="1028" max="1028" width="21.33203125" style="163" customWidth="1"/>
    <col min="1029" max="1029" width="4.33203125" style="163" customWidth="1"/>
    <col min="1030" max="1030" width="66.6640625" style="163" customWidth="1"/>
    <col min="1031" max="1031" width="3.5" style="163" customWidth="1"/>
    <col min="1032" max="1280" width="9.33203125" style="163"/>
    <col min="1281" max="1281" width="2.6640625" style="163" customWidth="1"/>
    <col min="1282" max="1282" width="3.5" style="163" customWidth="1"/>
    <col min="1283" max="1283" width="64.83203125" style="163" customWidth="1"/>
    <col min="1284" max="1284" width="21.33203125" style="163" customWidth="1"/>
    <col min="1285" max="1285" width="4.33203125" style="163" customWidth="1"/>
    <col min="1286" max="1286" width="66.6640625" style="163" customWidth="1"/>
    <col min="1287" max="1287" width="3.5" style="163" customWidth="1"/>
    <col min="1288" max="1536" width="9.33203125" style="163"/>
    <col min="1537" max="1537" width="2.6640625" style="163" customWidth="1"/>
    <col min="1538" max="1538" width="3.5" style="163" customWidth="1"/>
    <col min="1539" max="1539" width="64.83203125" style="163" customWidth="1"/>
    <col min="1540" max="1540" width="21.33203125" style="163" customWidth="1"/>
    <col min="1541" max="1541" width="4.33203125" style="163" customWidth="1"/>
    <col min="1542" max="1542" width="66.6640625" style="163" customWidth="1"/>
    <col min="1543" max="1543" width="3.5" style="163" customWidth="1"/>
    <col min="1544" max="1792" width="9.33203125" style="163"/>
    <col min="1793" max="1793" width="2.6640625" style="163" customWidth="1"/>
    <col min="1794" max="1794" width="3.5" style="163" customWidth="1"/>
    <col min="1795" max="1795" width="64.83203125" style="163" customWidth="1"/>
    <col min="1796" max="1796" width="21.33203125" style="163" customWidth="1"/>
    <col min="1797" max="1797" width="4.33203125" style="163" customWidth="1"/>
    <col min="1798" max="1798" width="66.6640625" style="163" customWidth="1"/>
    <col min="1799" max="1799" width="3.5" style="163" customWidth="1"/>
    <col min="1800" max="2048" width="9.33203125" style="163"/>
    <col min="2049" max="2049" width="2.6640625" style="163" customWidth="1"/>
    <col min="2050" max="2050" width="3.5" style="163" customWidth="1"/>
    <col min="2051" max="2051" width="64.83203125" style="163" customWidth="1"/>
    <col min="2052" max="2052" width="21.33203125" style="163" customWidth="1"/>
    <col min="2053" max="2053" width="4.33203125" style="163" customWidth="1"/>
    <col min="2054" max="2054" width="66.6640625" style="163" customWidth="1"/>
    <col min="2055" max="2055" width="3.5" style="163" customWidth="1"/>
    <col min="2056" max="2304" width="9.33203125" style="163"/>
    <col min="2305" max="2305" width="2.6640625" style="163" customWidth="1"/>
    <col min="2306" max="2306" width="3.5" style="163" customWidth="1"/>
    <col min="2307" max="2307" width="64.83203125" style="163" customWidth="1"/>
    <col min="2308" max="2308" width="21.33203125" style="163" customWidth="1"/>
    <col min="2309" max="2309" width="4.33203125" style="163" customWidth="1"/>
    <col min="2310" max="2310" width="66.6640625" style="163" customWidth="1"/>
    <col min="2311" max="2311" width="3.5" style="163" customWidth="1"/>
    <col min="2312" max="2560" width="9.33203125" style="163"/>
    <col min="2561" max="2561" width="2.6640625" style="163" customWidth="1"/>
    <col min="2562" max="2562" width="3.5" style="163" customWidth="1"/>
    <col min="2563" max="2563" width="64.83203125" style="163" customWidth="1"/>
    <col min="2564" max="2564" width="21.33203125" style="163" customWidth="1"/>
    <col min="2565" max="2565" width="4.33203125" style="163" customWidth="1"/>
    <col min="2566" max="2566" width="66.6640625" style="163" customWidth="1"/>
    <col min="2567" max="2567" width="3.5" style="163" customWidth="1"/>
    <col min="2568" max="2816" width="9.33203125" style="163"/>
    <col min="2817" max="2817" width="2.6640625" style="163" customWidth="1"/>
    <col min="2818" max="2818" width="3.5" style="163" customWidth="1"/>
    <col min="2819" max="2819" width="64.83203125" style="163" customWidth="1"/>
    <col min="2820" max="2820" width="21.33203125" style="163" customWidth="1"/>
    <col min="2821" max="2821" width="4.33203125" style="163" customWidth="1"/>
    <col min="2822" max="2822" width="66.6640625" style="163" customWidth="1"/>
    <col min="2823" max="2823" width="3.5" style="163" customWidth="1"/>
    <col min="2824" max="3072" width="9.33203125" style="163"/>
    <col min="3073" max="3073" width="2.6640625" style="163" customWidth="1"/>
    <col min="3074" max="3074" width="3.5" style="163" customWidth="1"/>
    <col min="3075" max="3075" width="64.83203125" style="163" customWidth="1"/>
    <col min="3076" max="3076" width="21.33203125" style="163" customWidth="1"/>
    <col min="3077" max="3077" width="4.33203125" style="163" customWidth="1"/>
    <col min="3078" max="3078" width="66.6640625" style="163" customWidth="1"/>
    <col min="3079" max="3079" width="3.5" style="163" customWidth="1"/>
    <col min="3080" max="3328" width="9.33203125" style="163"/>
    <col min="3329" max="3329" width="2.6640625" style="163" customWidth="1"/>
    <col min="3330" max="3330" width="3.5" style="163" customWidth="1"/>
    <col min="3331" max="3331" width="64.83203125" style="163" customWidth="1"/>
    <col min="3332" max="3332" width="21.33203125" style="163" customWidth="1"/>
    <col min="3333" max="3333" width="4.33203125" style="163" customWidth="1"/>
    <col min="3334" max="3334" width="66.6640625" style="163" customWidth="1"/>
    <col min="3335" max="3335" width="3.5" style="163" customWidth="1"/>
    <col min="3336" max="3584" width="9.33203125" style="163"/>
    <col min="3585" max="3585" width="2.6640625" style="163" customWidth="1"/>
    <col min="3586" max="3586" width="3.5" style="163" customWidth="1"/>
    <col min="3587" max="3587" width="64.83203125" style="163" customWidth="1"/>
    <col min="3588" max="3588" width="21.33203125" style="163" customWidth="1"/>
    <col min="3589" max="3589" width="4.33203125" style="163" customWidth="1"/>
    <col min="3590" max="3590" width="66.6640625" style="163" customWidth="1"/>
    <col min="3591" max="3591" width="3.5" style="163" customWidth="1"/>
    <col min="3592" max="3840" width="9.33203125" style="163"/>
    <col min="3841" max="3841" width="2.6640625" style="163" customWidth="1"/>
    <col min="3842" max="3842" width="3.5" style="163" customWidth="1"/>
    <col min="3843" max="3843" width="64.83203125" style="163" customWidth="1"/>
    <col min="3844" max="3844" width="21.33203125" style="163" customWidth="1"/>
    <col min="3845" max="3845" width="4.33203125" style="163" customWidth="1"/>
    <col min="3846" max="3846" width="66.6640625" style="163" customWidth="1"/>
    <col min="3847" max="3847" width="3.5" style="163" customWidth="1"/>
    <col min="3848" max="4096" width="9.33203125" style="163"/>
    <col min="4097" max="4097" width="2.6640625" style="163" customWidth="1"/>
    <col min="4098" max="4098" width="3.5" style="163" customWidth="1"/>
    <col min="4099" max="4099" width="64.83203125" style="163" customWidth="1"/>
    <col min="4100" max="4100" width="21.33203125" style="163" customWidth="1"/>
    <col min="4101" max="4101" width="4.33203125" style="163" customWidth="1"/>
    <col min="4102" max="4102" width="66.6640625" style="163" customWidth="1"/>
    <col min="4103" max="4103" width="3.5" style="163" customWidth="1"/>
    <col min="4104" max="4352" width="9.33203125" style="163"/>
    <col min="4353" max="4353" width="2.6640625" style="163" customWidth="1"/>
    <col min="4354" max="4354" width="3.5" style="163" customWidth="1"/>
    <col min="4355" max="4355" width="64.83203125" style="163" customWidth="1"/>
    <col min="4356" max="4356" width="21.33203125" style="163" customWidth="1"/>
    <col min="4357" max="4357" width="4.33203125" style="163" customWidth="1"/>
    <col min="4358" max="4358" width="66.6640625" style="163" customWidth="1"/>
    <col min="4359" max="4359" width="3.5" style="163" customWidth="1"/>
    <col min="4360" max="4608" width="9.33203125" style="163"/>
    <col min="4609" max="4609" width="2.6640625" style="163" customWidth="1"/>
    <col min="4610" max="4610" width="3.5" style="163" customWidth="1"/>
    <col min="4611" max="4611" width="64.83203125" style="163" customWidth="1"/>
    <col min="4612" max="4612" width="21.33203125" style="163" customWidth="1"/>
    <col min="4613" max="4613" width="4.33203125" style="163" customWidth="1"/>
    <col min="4614" max="4614" width="66.6640625" style="163" customWidth="1"/>
    <col min="4615" max="4615" width="3.5" style="163" customWidth="1"/>
    <col min="4616" max="4864" width="9.33203125" style="163"/>
    <col min="4865" max="4865" width="2.6640625" style="163" customWidth="1"/>
    <col min="4866" max="4866" width="3.5" style="163" customWidth="1"/>
    <col min="4867" max="4867" width="64.83203125" style="163" customWidth="1"/>
    <col min="4868" max="4868" width="21.33203125" style="163" customWidth="1"/>
    <col min="4869" max="4869" width="4.33203125" style="163" customWidth="1"/>
    <col min="4870" max="4870" width="66.6640625" style="163" customWidth="1"/>
    <col min="4871" max="4871" width="3.5" style="163" customWidth="1"/>
    <col min="4872" max="5120" width="9.33203125" style="163"/>
    <col min="5121" max="5121" width="2.6640625" style="163" customWidth="1"/>
    <col min="5122" max="5122" width="3.5" style="163" customWidth="1"/>
    <col min="5123" max="5123" width="64.83203125" style="163" customWidth="1"/>
    <col min="5124" max="5124" width="21.33203125" style="163" customWidth="1"/>
    <col min="5125" max="5125" width="4.33203125" style="163" customWidth="1"/>
    <col min="5126" max="5126" width="66.6640625" style="163" customWidth="1"/>
    <col min="5127" max="5127" width="3.5" style="163" customWidth="1"/>
    <col min="5128" max="5376" width="9.33203125" style="163"/>
    <col min="5377" max="5377" width="2.6640625" style="163" customWidth="1"/>
    <col min="5378" max="5378" width="3.5" style="163" customWidth="1"/>
    <col min="5379" max="5379" width="64.83203125" style="163" customWidth="1"/>
    <col min="5380" max="5380" width="21.33203125" style="163" customWidth="1"/>
    <col min="5381" max="5381" width="4.33203125" style="163" customWidth="1"/>
    <col min="5382" max="5382" width="66.6640625" style="163" customWidth="1"/>
    <col min="5383" max="5383" width="3.5" style="163" customWidth="1"/>
    <col min="5384" max="5632" width="9.33203125" style="163"/>
    <col min="5633" max="5633" width="2.6640625" style="163" customWidth="1"/>
    <col min="5634" max="5634" width="3.5" style="163" customWidth="1"/>
    <col min="5635" max="5635" width="64.83203125" style="163" customWidth="1"/>
    <col min="5636" max="5636" width="21.33203125" style="163" customWidth="1"/>
    <col min="5637" max="5637" width="4.33203125" style="163" customWidth="1"/>
    <col min="5638" max="5638" width="66.6640625" style="163" customWidth="1"/>
    <col min="5639" max="5639" width="3.5" style="163" customWidth="1"/>
    <col min="5640" max="5888" width="9.33203125" style="163"/>
    <col min="5889" max="5889" width="2.6640625" style="163" customWidth="1"/>
    <col min="5890" max="5890" width="3.5" style="163" customWidth="1"/>
    <col min="5891" max="5891" width="64.83203125" style="163" customWidth="1"/>
    <col min="5892" max="5892" width="21.33203125" style="163" customWidth="1"/>
    <col min="5893" max="5893" width="4.33203125" style="163" customWidth="1"/>
    <col min="5894" max="5894" width="66.6640625" style="163" customWidth="1"/>
    <col min="5895" max="5895" width="3.5" style="163" customWidth="1"/>
    <col min="5896" max="6144" width="9.33203125" style="163"/>
    <col min="6145" max="6145" width="2.6640625" style="163" customWidth="1"/>
    <col min="6146" max="6146" width="3.5" style="163" customWidth="1"/>
    <col min="6147" max="6147" width="64.83203125" style="163" customWidth="1"/>
    <col min="6148" max="6148" width="21.33203125" style="163" customWidth="1"/>
    <col min="6149" max="6149" width="4.33203125" style="163" customWidth="1"/>
    <col min="6150" max="6150" width="66.6640625" style="163" customWidth="1"/>
    <col min="6151" max="6151" width="3.5" style="163" customWidth="1"/>
    <col min="6152" max="6400" width="9.33203125" style="163"/>
    <col min="6401" max="6401" width="2.6640625" style="163" customWidth="1"/>
    <col min="6402" max="6402" width="3.5" style="163" customWidth="1"/>
    <col min="6403" max="6403" width="64.83203125" style="163" customWidth="1"/>
    <col min="6404" max="6404" width="21.33203125" style="163" customWidth="1"/>
    <col min="6405" max="6405" width="4.33203125" style="163" customWidth="1"/>
    <col min="6406" max="6406" width="66.6640625" style="163" customWidth="1"/>
    <col min="6407" max="6407" width="3.5" style="163" customWidth="1"/>
    <col min="6408" max="6656" width="9.33203125" style="163"/>
    <col min="6657" max="6657" width="2.6640625" style="163" customWidth="1"/>
    <col min="6658" max="6658" width="3.5" style="163" customWidth="1"/>
    <col min="6659" max="6659" width="64.83203125" style="163" customWidth="1"/>
    <col min="6660" max="6660" width="21.33203125" style="163" customWidth="1"/>
    <col min="6661" max="6661" width="4.33203125" style="163" customWidth="1"/>
    <col min="6662" max="6662" width="66.6640625" style="163" customWidth="1"/>
    <col min="6663" max="6663" width="3.5" style="163" customWidth="1"/>
    <col min="6664" max="6912" width="9.33203125" style="163"/>
    <col min="6913" max="6913" width="2.6640625" style="163" customWidth="1"/>
    <col min="6914" max="6914" width="3.5" style="163" customWidth="1"/>
    <col min="6915" max="6915" width="64.83203125" style="163" customWidth="1"/>
    <col min="6916" max="6916" width="21.33203125" style="163" customWidth="1"/>
    <col min="6917" max="6917" width="4.33203125" style="163" customWidth="1"/>
    <col min="6918" max="6918" width="66.6640625" style="163" customWidth="1"/>
    <col min="6919" max="6919" width="3.5" style="163" customWidth="1"/>
    <col min="6920" max="7168" width="9.33203125" style="163"/>
    <col min="7169" max="7169" width="2.6640625" style="163" customWidth="1"/>
    <col min="7170" max="7170" width="3.5" style="163" customWidth="1"/>
    <col min="7171" max="7171" width="64.83203125" style="163" customWidth="1"/>
    <col min="7172" max="7172" width="21.33203125" style="163" customWidth="1"/>
    <col min="7173" max="7173" width="4.33203125" style="163" customWidth="1"/>
    <col min="7174" max="7174" width="66.6640625" style="163" customWidth="1"/>
    <col min="7175" max="7175" width="3.5" style="163" customWidth="1"/>
    <col min="7176" max="7424" width="9.33203125" style="163"/>
    <col min="7425" max="7425" width="2.6640625" style="163" customWidth="1"/>
    <col min="7426" max="7426" width="3.5" style="163" customWidth="1"/>
    <col min="7427" max="7427" width="64.83203125" style="163" customWidth="1"/>
    <col min="7428" max="7428" width="21.33203125" style="163" customWidth="1"/>
    <col min="7429" max="7429" width="4.33203125" style="163" customWidth="1"/>
    <col min="7430" max="7430" width="66.6640625" style="163" customWidth="1"/>
    <col min="7431" max="7431" width="3.5" style="163" customWidth="1"/>
    <col min="7432" max="7680" width="9.33203125" style="163"/>
    <col min="7681" max="7681" width="2.6640625" style="163" customWidth="1"/>
    <col min="7682" max="7682" width="3.5" style="163" customWidth="1"/>
    <col min="7683" max="7683" width="64.83203125" style="163" customWidth="1"/>
    <col min="7684" max="7684" width="21.33203125" style="163" customWidth="1"/>
    <col min="7685" max="7685" width="4.33203125" style="163" customWidth="1"/>
    <col min="7686" max="7686" width="66.6640625" style="163" customWidth="1"/>
    <col min="7687" max="7687" width="3.5" style="163" customWidth="1"/>
    <col min="7688" max="7936" width="9.33203125" style="163"/>
    <col min="7937" max="7937" width="2.6640625" style="163" customWidth="1"/>
    <col min="7938" max="7938" width="3.5" style="163" customWidth="1"/>
    <col min="7939" max="7939" width="64.83203125" style="163" customWidth="1"/>
    <col min="7940" max="7940" width="21.33203125" style="163" customWidth="1"/>
    <col min="7941" max="7941" width="4.33203125" style="163" customWidth="1"/>
    <col min="7942" max="7942" width="66.6640625" style="163" customWidth="1"/>
    <col min="7943" max="7943" width="3.5" style="163" customWidth="1"/>
    <col min="7944" max="8192" width="9.33203125" style="163"/>
    <col min="8193" max="8193" width="2.6640625" style="163" customWidth="1"/>
    <col min="8194" max="8194" width="3.5" style="163" customWidth="1"/>
    <col min="8195" max="8195" width="64.83203125" style="163" customWidth="1"/>
    <col min="8196" max="8196" width="21.33203125" style="163" customWidth="1"/>
    <col min="8197" max="8197" width="4.33203125" style="163" customWidth="1"/>
    <col min="8198" max="8198" width="66.6640625" style="163" customWidth="1"/>
    <col min="8199" max="8199" width="3.5" style="163" customWidth="1"/>
    <col min="8200" max="8448" width="9.33203125" style="163"/>
    <col min="8449" max="8449" width="2.6640625" style="163" customWidth="1"/>
    <col min="8450" max="8450" width="3.5" style="163" customWidth="1"/>
    <col min="8451" max="8451" width="64.83203125" style="163" customWidth="1"/>
    <col min="8452" max="8452" width="21.33203125" style="163" customWidth="1"/>
    <col min="8453" max="8453" width="4.33203125" style="163" customWidth="1"/>
    <col min="8454" max="8454" width="66.6640625" style="163" customWidth="1"/>
    <col min="8455" max="8455" width="3.5" style="163" customWidth="1"/>
    <col min="8456" max="8704" width="9.33203125" style="163"/>
    <col min="8705" max="8705" width="2.6640625" style="163" customWidth="1"/>
    <col min="8706" max="8706" width="3.5" style="163" customWidth="1"/>
    <col min="8707" max="8707" width="64.83203125" style="163" customWidth="1"/>
    <col min="8708" max="8708" width="21.33203125" style="163" customWidth="1"/>
    <col min="8709" max="8709" width="4.33203125" style="163" customWidth="1"/>
    <col min="8710" max="8710" width="66.6640625" style="163" customWidth="1"/>
    <col min="8711" max="8711" width="3.5" style="163" customWidth="1"/>
    <col min="8712" max="8960" width="9.33203125" style="163"/>
    <col min="8961" max="8961" width="2.6640625" style="163" customWidth="1"/>
    <col min="8962" max="8962" width="3.5" style="163" customWidth="1"/>
    <col min="8963" max="8963" width="64.83203125" style="163" customWidth="1"/>
    <col min="8964" max="8964" width="21.33203125" style="163" customWidth="1"/>
    <col min="8965" max="8965" width="4.33203125" style="163" customWidth="1"/>
    <col min="8966" max="8966" width="66.6640625" style="163" customWidth="1"/>
    <col min="8967" max="8967" width="3.5" style="163" customWidth="1"/>
    <col min="8968" max="9216" width="9.33203125" style="163"/>
    <col min="9217" max="9217" width="2.6640625" style="163" customWidth="1"/>
    <col min="9218" max="9218" width="3.5" style="163" customWidth="1"/>
    <col min="9219" max="9219" width="64.83203125" style="163" customWidth="1"/>
    <col min="9220" max="9220" width="21.33203125" style="163" customWidth="1"/>
    <col min="9221" max="9221" width="4.33203125" style="163" customWidth="1"/>
    <col min="9222" max="9222" width="66.6640625" style="163" customWidth="1"/>
    <col min="9223" max="9223" width="3.5" style="163" customWidth="1"/>
    <col min="9224" max="9472" width="9.33203125" style="163"/>
    <col min="9473" max="9473" width="2.6640625" style="163" customWidth="1"/>
    <col min="9474" max="9474" width="3.5" style="163" customWidth="1"/>
    <col min="9475" max="9475" width="64.83203125" style="163" customWidth="1"/>
    <col min="9476" max="9476" width="21.33203125" style="163" customWidth="1"/>
    <col min="9477" max="9477" width="4.33203125" style="163" customWidth="1"/>
    <col min="9478" max="9478" width="66.6640625" style="163" customWidth="1"/>
    <col min="9479" max="9479" width="3.5" style="163" customWidth="1"/>
    <col min="9480" max="9728" width="9.33203125" style="163"/>
    <col min="9729" max="9729" width="2.6640625" style="163" customWidth="1"/>
    <col min="9730" max="9730" width="3.5" style="163" customWidth="1"/>
    <col min="9731" max="9731" width="64.83203125" style="163" customWidth="1"/>
    <col min="9732" max="9732" width="21.33203125" style="163" customWidth="1"/>
    <col min="9733" max="9733" width="4.33203125" style="163" customWidth="1"/>
    <col min="9734" max="9734" width="66.6640625" style="163" customWidth="1"/>
    <col min="9735" max="9735" width="3.5" style="163" customWidth="1"/>
    <col min="9736" max="9984" width="9.33203125" style="163"/>
    <col min="9985" max="9985" width="2.6640625" style="163" customWidth="1"/>
    <col min="9986" max="9986" width="3.5" style="163" customWidth="1"/>
    <col min="9987" max="9987" width="64.83203125" style="163" customWidth="1"/>
    <col min="9988" max="9988" width="21.33203125" style="163" customWidth="1"/>
    <col min="9989" max="9989" width="4.33203125" style="163" customWidth="1"/>
    <col min="9990" max="9990" width="66.6640625" style="163" customWidth="1"/>
    <col min="9991" max="9991" width="3.5" style="163" customWidth="1"/>
    <col min="9992" max="10240" width="9.33203125" style="163"/>
    <col min="10241" max="10241" width="2.6640625" style="163" customWidth="1"/>
    <col min="10242" max="10242" width="3.5" style="163" customWidth="1"/>
    <col min="10243" max="10243" width="64.83203125" style="163" customWidth="1"/>
    <col min="10244" max="10244" width="21.33203125" style="163" customWidth="1"/>
    <col min="10245" max="10245" width="4.33203125" style="163" customWidth="1"/>
    <col min="10246" max="10246" width="66.6640625" style="163" customWidth="1"/>
    <col min="10247" max="10247" width="3.5" style="163" customWidth="1"/>
    <col min="10248" max="10496" width="9.33203125" style="163"/>
    <col min="10497" max="10497" width="2.6640625" style="163" customWidth="1"/>
    <col min="10498" max="10498" width="3.5" style="163" customWidth="1"/>
    <col min="10499" max="10499" width="64.83203125" style="163" customWidth="1"/>
    <col min="10500" max="10500" width="21.33203125" style="163" customWidth="1"/>
    <col min="10501" max="10501" width="4.33203125" style="163" customWidth="1"/>
    <col min="10502" max="10502" width="66.6640625" style="163" customWidth="1"/>
    <col min="10503" max="10503" width="3.5" style="163" customWidth="1"/>
    <col min="10504" max="10752" width="9.33203125" style="163"/>
    <col min="10753" max="10753" width="2.6640625" style="163" customWidth="1"/>
    <col min="10754" max="10754" width="3.5" style="163" customWidth="1"/>
    <col min="10755" max="10755" width="64.83203125" style="163" customWidth="1"/>
    <col min="10756" max="10756" width="21.33203125" style="163" customWidth="1"/>
    <col min="10757" max="10757" width="4.33203125" style="163" customWidth="1"/>
    <col min="10758" max="10758" width="66.6640625" style="163" customWidth="1"/>
    <col min="10759" max="10759" width="3.5" style="163" customWidth="1"/>
    <col min="10760" max="11008" width="9.33203125" style="163"/>
    <col min="11009" max="11009" width="2.6640625" style="163" customWidth="1"/>
    <col min="11010" max="11010" width="3.5" style="163" customWidth="1"/>
    <col min="11011" max="11011" width="64.83203125" style="163" customWidth="1"/>
    <col min="11012" max="11012" width="21.33203125" style="163" customWidth="1"/>
    <col min="11013" max="11013" width="4.33203125" style="163" customWidth="1"/>
    <col min="11014" max="11014" width="66.6640625" style="163" customWidth="1"/>
    <col min="11015" max="11015" width="3.5" style="163" customWidth="1"/>
    <col min="11016" max="11264" width="9.33203125" style="163"/>
    <col min="11265" max="11265" width="2.6640625" style="163" customWidth="1"/>
    <col min="11266" max="11266" width="3.5" style="163" customWidth="1"/>
    <col min="11267" max="11267" width="64.83203125" style="163" customWidth="1"/>
    <col min="11268" max="11268" width="21.33203125" style="163" customWidth="1"/>
    <col min="11269" max="11269" width="4.33203125" style="163" customWidth="1"/>
    <col min="11270" max="11270" width="66.6640625" style="163" customWidth="1"/>
    <col min="11271" max="11271" width="3.5" style="163" customWidth="1"/>
    <col min="11272" max="11520" width="9.33203125" style="163"/>
    <col min="11521" max="11521" width="2.6640625" style="163" customWidth="1"/>
    <col min="11522" max="11522" width="3.5" style="163" customWidth="1"/>
    <col min="11523" max="11523" width="64.83203125" style="163" customWidth="1"/>
    <col min="11524" max="11524" width="21.33203125" style="163" customWidth="1"/>
    <col min="11525" max="11525" width="4.33203125" style="163" customWidth="1"/>
    <col min="11526" max="11526" width="66.6640625" style="163" customWidth="1"/>
    <col min="11527" max="11527" width="3.5" style="163" customWidth="1"/>
    <col min="11528" max="11776" width="9.33203125" style="163"/>
    <col min="11777" max="11777" width="2.6640625" style="163" customWidth="1"/>
    <col min="11778" max="11778" width="3.5" style="163" customWidth="1"/>
    <col min="11779" max="11779" width="64.83203125" style="163" customWidth="1"/>
    <col min="11780" max="11780" width="21.33203125" style="163" customWidth="1"/>
    <col min="11781" max="11781" width="4.33203125" style="163" customWidth="1"/>
    <col min="11782" max="11782" width="66.6640625" style="163" customWidth="1"/>
    <col min="11783" max="11783" width="3.5" style="163" customWidth="1"/>
    <col min="11784" max="12032" width="9.33203125" style="163"/>
    <col min="12033" max="12033" width="2.6640625" style="163" customWidth="1"/>
    <col min="12034" max="12034" width="3.5" style="163" customWidth="1"/>
    <col min="12035" max="12035" width="64.83203125" style="163" customWidth="1"/>
    <col min="12036" max="12036" width="21.33203125" style="163" customWidth="1"/>
    <col min="12037" max="12037" width="4.33203125" style="163" customWidth="1"/>
    <col min="12038" max="12038" width="66.6640625" style="163" customWidth="1"/>
    <col min="12039" max="12039" width="3.5" style="163" customWidth="1"/>
    <col min="12040" max="12288" width="9.33203125" style="163"/>
    <col min="12289" max="12289" width="2.6640625" style="163" customWidth="1"/>
    <col min="12290" max="12290" width="3.5" style="163" customWidth="1"/>
    <col min="12291" max="12291" width="64.83203125" style="163" customWidth="1"/>
    <col min="12292" max="12292" width="21.33203125" style="163" customWidth="1"/>
    <col min="12293" max="12293" width="4.33203125" style="163" customWidth="1"/>
    <col min="12294" max="12294" width="66.6640625" style="163" customWidth="1"/>
    <col min="12295" max="12295" width="3.5" style="163" customWidth="1"/>
    <col min="12296" max="12544" width="9.33203125" style="163"/>
    <col min="12545" max="12545" width="2.6640625" style="163" customWidth="1"/>
    <col min="12546" max="12546" width="3.5" style="163" customWidth="1"/>
    <col min="12547" max="12547" width="64.83203125" style="163" customWidth="1"/>
    <col min="12548" max="12548" width="21.33203125" style="163" customWidth="1"/>
    <col min="12549" max="12549" width="4.33203125" style="163" customWidth="1"/>
    <col min="12550" max="12550" width="66.6640625" style="163" customWidth="1"/>
    <col min="12551" max="12551" width="3.5" style="163" customWidth="1"/>
    <col min="12552" max="12800" width="9.33203125" style="163"/>
    <col min="12801" max="12801" width="2.6640625" style="163" customWidth="1"/>
    <col min="12802" max="12802" width="3.5" style="163" customWidth="1"/>
    <col min="12803" max="12803" width="64.83203125" style="163" customWidth="1"/>
    <col min="12804" max="12804" width="21.33203125" style="163" customWidth="1"/>
    <col min="12805" max="12805" width="4.33203125" style="163" customWidth="1"/>
    <col min="12806" max="12806" width="66.6640625" style="163" customWidth="1"/>
    <col min="12807" max="12807" width="3.5" style="163" customWidth="1"/>
    <col min="12808" max="13056" width="9.33203125" style="163"/>
    <col min="13057" max="13057" width="2.6640625" style="163" customWidth="1"/>
    <col min="13058" max="13058" width="3.5" style="163" customWidth="1"/>
    <col min="13059" max="13059" width="64.83203125" style="163" customWidth="1"/>
    <col min="13060" max="13060" width="21.33203125" style="163" customWidth="1"/>
    <col min="13061" max="13061" width="4.33203125" style="163" customWidth="1"/>
    <col min="13062" max="13062" width="66.6640625" style="163" customWidth="1"/>
    <col min="13063" max="13063" width="3.5" style="163" customWidth="1"/>
    <col min="13064" max="13312" width="9.33203125" style="163"/>
    <col min="13313" max="13313" width="2.6640625" style="163" customWidth="1"/>
    <col min="13314" max="13314" width="3.5" style="163" customWidth="1"/>
    <col min="13315" max="13315" width="64.83203125" style="163" customWidth="1"/>
    <col min="13316" max="13316" width="21.33203125" style="163" customWidth="1"/>
    <col min="13317" max="13317" width="4.33203125" style="163" customWidth="1"/>
    <col min="13318" max="13318" width="66.6640625" style="163" customWidth="1"/>
    <col min="13319" max="13319" width="3.5" style="163" customWidth="1"/>
    <col min="13320" max="13568" width="9.33203125" style="163"/>
    <col min="13569" max="13569" width="2.6640625" style="163" customWidth="1"/>
    <col min="13570" max="13570" width="3.5" style="163" customWidth="1"/>
    <col min="13571" max="13571" width="64.83203125" style="163" customWidth="1"/>
    <col min="13572" max="13572" width="21.33203125" style="163" customWidth="1"/>
    <col min="13573" max="13573" width="4.33203125" style="163" customWidth="1"/>
    <col min="13574" max="13574" width="66.6640625" style="163" customWidth="1"/>
    <col min="13575" max="13575" width="3.5" style="163" customWidth="1"/>
    <col min="13576" max="13824" width="9.33203125" style="163"/>
    <col min="13825" max="13825" width="2.6640625" style="163" customWidth="1"/>
    <col min="13826" max="13826" width="3.5" style="163" customWidth="1"/>
    <col min="13827" max="13827" width="64.83203125" style="163" customWidth="1"/>
    <col min="13828" max="13828" width="21.33203125" style="163" customWidth="1"/>
    <col min="13829" max="13829" width="4.33203125" style="163" customWidth="1"/>
    <col min="13830" max="13830" width="66.6640625" style="163" customWidth="1"/>
    <col min="13831" max="13831" width="3.5" style="163" customWidth="1"/>
    <col min="13832" max="14080" width="9.33203125" style="163"/>
    <col min="14081" max="14081" width="2.6640625" style="163" customWidth="1"/>
    <col min="14082" max="14082" width="3.5" style="163" customWidth="1"/>
    <col min="14083" max="14083" width="64.83203125" style="163" customWidth="1"/>
    <col min="14084" max="14084" width="21.33203125" style="163" customWidth="1"/>
    <col min="14085" max="14085" width="4.33203125" style="163" customWidth="1"/>
    <col min="14086" max="14086" width="66.6640625" style="163" customWidth="1"/>
    <col min="14087" max="14087" width="3.5" style="163" customWidth="1"/>
    <col min="14088" max="14336" width="9.33203125" style="163"/>
    <col min="14337" max="14337" width="2.6640625" style="163" customWidth="1"/>
    <col min="14338" max="14338" width="3.5" style="163" customWidth="1"/>
    <col min="14339" max="14339" width="64.83203125" style="163" customWidth="1"/>
    <col min="14340" max="14340" width="21.33203125" style="163" customWidth="1"/>
    <col min="14341" max="14341" width="4.33203125" style="163" customWidth="1"/>
    <col min="14342" max="14342" width="66.6640625" style="163" customWidth="1"/>
    <col min="14343" max="14343" width="3.5" style="163" customWidth="1"/>
    <col min="14344" max="14592" width="9.33203125" style="163"/>
    <col min="14593" max="14593" width="2.6640625" style="163" customWidth="1"/>
    <col min="14594" max="14594" width="3.5" style="163" customWidth="1"/>
    <col min="14595" max="14595" width="64.83203125" style="163" customWidth="1"/>
    <col min="14596" max="14596" width="21.33203125" style="163" customWidth="1"/>
    <col min="14597" max="14597" width="4.33203125" style="163" customWidth="1"/>
    <col min="14598" max="14598" width="66.6640625" style="163" customWidth="1"/>
    <col min="14599" max="14599" width="3.5" style="163" customWidth="1"/>
    <col min="14600" max="14848" width="9.33203125" style="163"/>
    <col min="14849" max="14849" width="2.6640625" style="163" customWidth="1"/>
    <col min="14850" max="14850" width="3.5" style="163" customWidth="1"/>
    <col min="14851" max="14851" width="64.83203125" style="163" customWidth="1"/>
    <col min="14852" max="14852" width="21.33203125" style="163" customWidth="1"/>
    <col min="14853" max="14853" width="4.33203125" style="163" customWidth="1"/>
    <col min="14854" max="14854" width="66.6640625" style="163" customWidth="1"/>
    <col min="14855" max="14855" width="3.5" style="163" customWidth="1"/>
    <col min="14856" max="15104" width="9.33203125" style="163"/>
    <col min="15105" max="15105" width="2.6640625" style="163" customWidth="1"/>
    <col min="15106" max="15106" width="3.5" style="163" customWidth="1"/>
    <col min="15107" max="15107" width="64.83203125" style="163" customWidth="1"/>
    <col min="15108" max="15108" width="21.33203125" style="163" customWidth="1"/>
    <col min="15109" max="15109" width="4.33203125" style="163" customWidth="1"/>
    <col min="15110" max="15110" width="66.6640625" style="163" customWidth="1"/>
    <col min="15111" max="15111" width="3.5" style="163" customWidth="1"/>
    <col min="15112" max="15360" width="9.33203125" style="163"/>
    <col min="15361" max="15361" width="2.6640625" style="163" customWidth="1"/>
    <col min="15362" max="15362" width="3.5" style="163" customWidth="1"/>
    <col min="15363" max="15363" width="64.83203125" style="163" customWidth="1"/>
    <col min="15364" max="15364" width="21.33203125" style="163" customWidth="1"/>
    <col min="15365" max="15365" width="4.33203125" style="163" customWidth="1"/>
    <col min="15366" max="15366" width="66.6640625" style="163" customWidth="1"/>
    <col min="15367" max="15367" width="3.5" style="163" customWidth="1"/>
    <col min="15368" max="15616" width="9.33203125" style="163"/>
    <col min="15617" max="15617" width="2.6640625" style="163" customWidth="1"/>
    <col min="15618" max="15618" width="3.5" style="163" customWidth="1"/>
    <col min="15619" max="15619" width="64.83203125" style="163" customWidth="1"/>
    <col min="15620" max="15620" width="21.33203125" style="163" customWidth="1"/>
    <col min="15621" max="15621" width="4.33203125" style="163" customWidth="1"/>
    <col min="15622" max="15622" width="66.6640625" style="163" customWidth="1"/>
    <col min="15623" max="15623" width="3.5" style="163" customWidth="1"/>
    <col min="15624" max="15872" width="9.33203125" style="163"/>
    <col min="15873" max="15873" width="2.6640625" style="163" customWidth="1"/>
    <col min="15874" max="15874" width="3.5" style="163" customWidth="1"/>
    <col min="15875" max="15875" width="64.83203125" style="163" customWidth="1"/>
    <col min="15876" max="15876" width="21.33203125" style="163" customWidth="1"/>
    <col min="15877" max="15877" width="4.33203125" style="163" customWidth="1"/>
    <col min="15878" max="15878" width="66.6640625" style="163" customWidth="1"/>
    <col min="15879" max="15879" width="3.5" style="163" customWidth="1"/>
    <col min="15880" max="16128" width="9.33203125" style="163"/>
    <col min="16129" max="16129" width="2.6640625" style="163" customWidth="1"/>
    <col min="16130" max="16130" width="3.5" style="163" customWidth="1"/>
    <col min="16131" max="16131" width="64.83203125" style="163" customWidth="1"/>
    <col min="16132" max="16132" width="21.33203125" style="163" customWidth="1"/>
    <col min="16133" max="16133" width="4.33203125" style="163" customWidth="1"/>
    <col min="16134" max="16134" width="66.6640625" style="163" customWidth="1"/>
    <col min="16135" max="16135" width="3.5" style="163" customWidth="1"/>
    <col min="16136" max="16384" width="9.33203125" style="163"/>
  </cols>
  <sheetData>
    <row r="1" spans="1:7" ht="12" customHeight="1">
      <c r="A1" s="4171" t="s">
        <v>166</v>
      </c>
      <c r="B1" s="1873"/>
      <c r="C1" s="1874"/>
      <c r="D1" s="1874"/>
      <c r="E1" s="1874"/>
      <c r="F1" s="1875"/>
      <c r="G1" s="4172" t="s">
        <v>2363</v>
      </c>
    </row>
    <row r="2" spans="1:7" ht="12" customHeight="1">
      <c r="A2" s="4171"/>
      <c r="B2" s="1876" t="s">
        <v>2580</v>
      </c>
      <c r="C2" s="1877"/>
      <c r="D2" s="1877"/>
      <c r="E2" s="1877"/>
      <c r="F2" s="1878"/>
      <c r="G2" s="4173"/>
    </row>
    <row r="3" spans="1:7" ht="12" customHeight="1">
      <c r="A3" s="4171"/>
      <c r="B3" s="1879"/>
      <c r="C3" s="1880"/>
      <c r="D3" s="1880"/>
      <c r="E3" s="1880"/>
      <c r="F3" s="1881"/>
      <c r="G3" s="4173"/>
    </row>
    <row r="4" spans="1:7" ht="12" customHeight="1">
      <c r="A4" s="4171"/>
      <c r="B4" s="1882" t="s">
        <v>386</v>
      </c>
      <c r="C4" s="1880" t="s">
        <v>2581</v>
      </c>
      <c r="D4" s="1880"/>
      <c r="E4" s="1883" t="s">
        <v>388</v>
      </c>
      <c r="F4" s="1881" t="s">
        <v>2582</v>
      </c>
      <c r="G4" s="4173"/>
    </row>
    <row r="5" spans="1:7" ht="12" customHeight="1">
      <c r="A5" s="4171"/>
      <c r="B5" s="1879" t="s">
        <v>2583</v>
      </c>
      <c r="C5" s="821"/>
      <c r="D5" s="1880"/>
      <c r="E5" s="1880" t="s">
        <v>2584</v>
      </c>
      <c r="F5" s="1881"/>
      <c r="G5" s="4173"/>
    </row>
    <row r="6" spans="1:7" ht="12" customHeight="1">
      <c r="A6" s="4171"/>
      <c r="B6" s="1879" t="s">
        <v>2585</v>
      </c>
      <c r="C6" s="821"/>
      <c r="D6" s="1880"/>
      <c r="E6" s="1880"/>
      <c r="F6" s="1881"/>
      <c r="G6" s="4173"/>
    </row>
    <row r="7" spans="1:7" ht="12" customHeight="1">
      <c r="A7" s="4171"/>
      <c r="B7" s="1879" t="s">
        <v>2586</v>
      </c>
      <c r="C7" s="821"/>
      <c r="D7" s="1880"/>
      <c r="E7" s="1880"/>
      <c r="F7" s="1881" t="s">
        <v>2587</v>
      </c>
      <c r="G7" s="4173"/>
    </row>
    <row r="8" spans="1:7" ht="12" customHeight="1">
      <c r="A8" s="4171"/>
      <c r="B8" s="1879" t="s">
        <v>2588</v>
      </c>
      <c r="C8" s="821"/>
      <c r="D8" s="1880"/>
      <c r="E8" s="1880"/>
      <c r="F8" s="1881"/>
      <c r="G8" s="4173"/>
    </row>
    <row r="9" spans="1:7" ht="12" customHeight="1">
      <c r="A9" s="4171"/>
      <c r="B9" s="1879" t="s">
        <v>2589</v>
      </c>
      <c r="C9" s="821"/>
      <c r="D9" s="1880"/>
      <c r="E9" s="1880"/>
      <c r="F9" s="1881" t="s">
        <v>2590</v>
      </c>
      <c r="G9" s="4173"/>
    </row>
    <row r="10" spans="1:7" ht="12" customHeight="1">
      <c r="A10" s="4171"/>
      <c r="B10" s="1879" t="s">
        <v>2591</v>
      </c>
      <c r="C10" s="821"/>
      <c r="D10" s="1880"/>
      <c r="E10" s="1880"/>
      <c r="F10" s="1881"/>
      <c r="G10" s="4173"/>
    </row>
    <row r="11" spans="1:7" ht="12" customHeight="1">
      <c r="B11" s="1879"/>
      <c r="C11" s="1880"/>
      <c r="D11" s="1880"/>
      <c r="E11" s="1880"/>
      <c r="F11" s="1881" t="s">
        <v>2592</v>
      </c>
      <c r="G11" s="4173"/>
    </row>
    <row r="12" spans="1:7" ht="12" customHeight="1">
      <c r="B12" s="1879"/>
      <c r="C12" s="1880" t="s">
        <v>2593</v>
      </c>
      <c r="D12" s="1880"/>
      <c r="E12" s="1880"/>
      <c r="F12" s="1881"/>
      <c r="G12" s="4173"/>
    </row>
    <row r="13" spans="1:7" ht="12" customHeight="1">
      <c r="B13" s="1879"/>
      <c r="C13" s="1880"/>
      <c r="D13" s="1880"/>
      <c r="E13" s="1880"/>
      <c r="F13" s="1881" t="s">
        <v>2594</v>
      </c>
      <c r="G13" s="4173"/>
    </row>
    <row r="14" spans="1:7" ht="12" customHeight="1">
      <c r="B14" s="1879"/>
      <c r="C14" s="1880" t="s">
        <v>2595</v>
      </c>
      <c r="D14" s="1880"/>
      <c r="E14" s="1880"/>
      <c r="F14" s="1881" t="s">
        <v>2596</v>
      </c>
      <c r="G14" s="4173"/>
    </row>
    <row r="15" spans="1:7" ht="12" customHeight="1">
      <c r="B15" s="1879"/>
      <c r="C15" s="1880"/>
      <c r="D15" s="1880"/>
      <c r="E15" s="1880"/>
      <c r="F15" s="1881"/>
    </row>
    <row r="16" spans="1:7" ht="12" customHeight="1">
      <c r="B16" s="1879"/>
      <c r="C16" s="1880" t="s">
        <v>2597</v>
      </c>
      <c r="D16" s="1880"/>
      <c r="E16" s="1880"/>
      <c r="F16" s="1881" t="s">
        <v>2598</v>
      </c>
    </row>
    <row r="17" spans="2:6" ht="12" customHeight="1">
      <c r="B17" s="1879"/>
      <c r="C17" s="1880"/>
      <c r="D17" s="1880"/>
      <c r="E17" s="1880"/>
      <c r="F17" s="1881" t="s">
        <v>2599</v>
      </c>
    </row>
    <row r="18" spans="2:6" ht="12" customHeight="1">
      <c r="B18" s="1879"/>
      <c r="C18" s="1880" t="s">
        <v>2600</v>
      </c>
      <c r="D18" s="1880"/>
      <c r="E18" s="1880"/>
      <c r="F18" s="1881" t="s">
        <v>2601</v>
      </c>
    </row>
    <row r="19" spans="2:6" ht="12" customHeight="1">
      <c r="B19" s="1879"/>
      <c r="C19" s="1880" t="s">
        <v>2602</v>
      </c>
      <c r="D19" s="1880"/>
      <c r="E19" s="1880"/>
      <c r="F19" s="1881"/>
    </row>
    <row r="20" spans="2:6" ht="12" customHeight="1">
      <c r="B20" s="1879"/>
      <c r="C20" s="1880" t="s">
        <v>2603</v>
      </c>
      <c r="D20" s="1880"/>
      <c r="E20" s="1883" t="s">
        <v>389</v>
      </c>
      <c r="F20" s="1881" t="s">
        <v>2604</v>
      </c>
    </row>
    <row r="21" spans="2:6" ht="12" customHeight="1">
      <c r="B21" s="1879"/>
      <c r="C21" s="1880"/>
      <c r="D21" s="1880"/>
      <c r="E21" s="1880" t="s">
        <v>2605</v>
      </c>
      <c r="F21" s="1881"/>
    </row>
    <row r="22" spans="2:6" ht="12" customHeight="1">
      <c r="B22" s="1879"/>
      <c r="C22" s="1880" t="s">
        <v>2606</v>
      </c>
      <c r="D22" s="1880"/>
      <c r="E22" s="1880" t="s">
        <v>2607</v>
      </c>
      <c r="F22" s="1881"/>
    </row>
    <row r="23" spans="2:6" ht="12" customHeight="1">
      <c r="B23" s="1879"/>
      <c r="C23" s="1880" t="s">
        <v>2608</v>
      </c>
      <c r="D23" s="1880"/>
      <c r="E23" s="1880" t="s">
        <v>2609</v>
      </c>
      <c r="F23" s="1881"/>
    </row>
    <row r="24" spans="2:6" ht="12" customHeight="1">
      <c r="B24" s="1879"/>
      <c r="C24" s="1880"/>
      <c r="D24" s="1880"/>
      <c r="E24" s="1880" t="s">
        <v>2610</v>
      </c>
      <c r="F24" s="1881"/>
    </row>
    <row r="25" spans="2:6" ht="12" customHeight="1">
      <c r="B25" s="1882" t="s">
        <v>387</v>
      </c>
      <c r="C25" s="1880" t="s">
        <v>2611</v>
      </c>
      <c r="D25" s="1880"/>
      <c r="E25" s="1880"/>
      <c r="F25" s="1881"/>
    </row>
    <row r="26" spans="2:6" ht="12" customHeight="1">
      <c r="B26" s="1879" t="s">
        <v>2612</v>
      </c>
      <c r="C26" s="1880"/>
      <c r="D26" s="1880"/>
      <c r="E26" s="1883" t="s">
        <v>390</v>
      </c>
      <c r="F26" s="1881" t="s">
        <v>2613</v>
      </c>
    </row>
    <row r="27" spans="2:6" ht="12" customHeight="1">
      <c r="B27" s="1879" t="s">
        <v>2614</v>
      </c>
      <c r="C27" s="1880"/>
      <c r="D27" s="1880"/>
      <c r="E27" s="1880" t="s">
        <v>2615</v>
      </c>
      <c r="F27" s="1881"/>
    </row>
    <row r="28" spans="2:6" ht="12" customHeight="1">
      <c r="B28" s="1879" t="s">
        <v>2616</v>
      </c>
      <c r="C28" s="1880"/>
      <c r="D28" s="1880"/>
      <c r="E28" s="1880"/>
      <c r="F28" s="1881"/>
    </row>
    <row r="29" spans="2:6" ht="12" customHeight="1">
      <c r="B29" s="1879" t="s">
        <v>2617</v>
      </c>
      <c r="C29" s="1880"/>
      <c r="D29" s="1880"/>
      <c r="E29" s="1883" t="s">
        <v>391</v>
      </c>
      <c r="F29" s="1881" t="s">
        <v>2618</v>
      </c>
    </row>
    <row r="30" spans="2:6" ht="12" customHeight="1">
      <c r="B30" s="1879" t="s">
        <v>2619</v>
      </c>
      <c r="C30" s="1880"/>
      <c r="D30" s="1880"/>
      <c r="E30" s="1880" t="s">
        <v>2620</v>
      </c>
      <c r="F30" s="1881"/>
    </row>
    <row r="31" spans="2:6" ht="12" customHeight="1">
      <c r="B31" s="1879" t="s">
        <v>2621</v>
      </c>
      <c r="C31" s="1880"/>
      <c r="D31" s="1880"/>
      <c r="E31" s="1880" t="s">
        <v>2622</v>
      </c>
      <c r="F31" s="1881"/>
    </row>
    <row r="32" spans="2:6" ht="12" customHeight="1">
      <c r="B32" s="1879" t="s">
        <v>2623</v>
      </c>
      <c r="C32" s="1880"/>
      <c r="D32" s="1880"/>
      <c r="E32" s="1880"/>
      <c r="F32" s="1881"/>
    </row>
    <row r="33" spans="1:7" ht="12" customHeight="1">
      <c r="B33" s="1879" t="s">
        <v>2624</v>
      </c>
      <c r="C33" s="1880"/>
      <c r="D33" s="1880"/>
      <c r="E33" s="1880"/>
      <c r="F33" s="1881"/>
    </row>
    <row r="34" spans="1:7" ht="12" customHeight="1">
      <c r="B34" s="1879"/>
      <c r="C34" s="1880"/>
      <c r="D34" s="1880"/>
      <c r="E34" s="1880"/>
      <c r="F34" s="1881"/>
    </row>
    <row r="35" spans="1:7" ht="12" customHeight="1">
      <c r="A35" s="4171"/>
      <c r="B35" s="1879"/>
      <c r="C35" s="1880" t="s">
        <v>2625</v>
      </c>
      <c r="D35" s="1880"/>
      <c r="E35" s="1880"/>
      <c r="F35" s="1881"/>
    </row>
    <row r="36" spans="1:7" ht="12" customHeight="1">
      <c r="A36" s="4171"/>
      <c r="B36" s="1879" t="s">
        <v>2626</v>
      </c>
      <c r="C36" s="1880"/>
      <c r="D36" s="1880"/>
      <c r="E36" s="1880"/>
      <c r="F36" s="1881"/>
    </row>
    <row r="37" spans="1:7" ht="12" customHeight="1">
      <c r="A37" s="4171"/>
      <c r="B37" s="1879" t="s">
        <v>2627</v>
      </c>
      <c r="C37" s="1880"/>
      <c r="D37" s="1880"/>
      <c r="E37" s="1880"/>
      <c r="F37" s="1881"/>
    </row>
    <row r="38" spans="1:7" ht="12" customHeight="1">
      <c r="A38" s="4171"/>
      <c r="B38" s="1879" t="s">
        <v>2628</v>
      </c>
      <c r="C38" s="1880"/>
      <c r="D38" s="1880"/>
      <c r="E38" s="1880"/>
      <c r="F38" s="1881"/>
    </row>
    <row r="39" spans="1:7" ht="12" customHeight="1">
      <c r="A39" s="4171"/>
      <c r="B39" s="1879" t="s">
        <v>2629</v>
      </c>
      <c r="C39" s="1880"/>
      <c r="D39" s="1880"/>
      <c r="E39" s="1880"/>
      <c r="F39" s="1881"/>
    </row>
    <row r="40" spans="1:7" ht="12" customHeight="1">
      <c r="A40" s="4171"/>
      <c r="B40" s="1879" t="s">
        <v>2630</v>
      </c>
      <c r="C40" s="1880"/>
      <c r="D40" s="1880"/>
      <c r="E40" s="1880"/>
      <c r="F40" s="1881"/>
    </row>
    <row r="41" spans="1:7" ht="12" customHeight="1">
      <c r="A41" s="4171"/>
      <c r="B41" s="1879" t="s">
        <v>2631</v>
      </c>
      <c r="C41" s="1880"/>
      <c r="D41" s="1880"/>
      <c r="E41" s="1880"/>
      <c r="F41" s="1881"/>
    </row>
    <row r="42" spans="1:7" ht="12" customHeight="1">
      <c r="A42" s="4171"/>
      <c r="B42" s="1879" t="s">
        <v>2632</v>
      </c>
      <c r="C42" s="1880"/>
      <c r="D42" s="1880"/>
      <c r="E42" s="1880"/>
      <c r="F42" s="1881"/>
    </row>
    <row r="43" spans="1:7" ht="12" customHeight="1">
      <c r="A43" s="4171"/>
      <c r="B43" s="1879" t="s">
        <v>2633</v>
      </c>
      <c r="C43" s="1880"/>
      <c r="D43" s="1880"/>
      <c r="E43" s="1880"/>
      <c r="F43" s="1881"/>
      <c r="G43" s="4174">
        <v>71</v>
      </c>
    </row>
    <row r="44" spans="1:7" ht="12" customHeight="1">
      <c r="A44" s="4171"/>
      <c r="B44" s="1884" t="s">
        <v>2634</v>
      </c>
      <c r="C44" s="1885"/>
      <c r="D44" s="1885"/>
      <c r="E44" s="1885"/>
      <c r="F44" s="1886"/>
      <c r="G44" s="4174"/>
    </row>
  </sheetData>
  <mergeCells count="4">
    <mergeCell ref="A1:A10"/>
    <mergeCell ref="G1:G14"/>
    <mergeCell ref="A35:A44"/>
    <mergeCell ref="G43:G44"/>
  </mergeCells>
  <printOptions horizontalCentered="1" verticalCentered="1"/>
  <pageMargins left="0.5" right="0.5" top="1" bottom="1" header="0" footer="0"/>
  <pageSetup scale="9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6"/>
  <dimension ref="A1:F78"/>
  <sheetViews>
    <sheetView view="pageBreakPreview" zoomScale="110" zoomScaleNormal="87" zoomScaleSheetLayoutView="110" workbookViewId="0"/>
  </sheetViews>
  <sheetFormatPr defaultColWidth="8.33203125" defaultRowHeight="12.75"/>
  <cols>
    <col min="1" max="1" width="13.1640625" style="238" customWidth="1"/>
    <col min="2" max="2" width="15.5" style="238" bestFit="1" customWidth="1"/>
    <col min="3" max="3" width="83.6640625" style="238" customWidth="1"/>
    <col min="4" max="4" width="13.33203125" style="238" customWidth="1"/>
    <col min="5" max="5" width="5" style="238" customWidth="1"/>
    <col min="6" max="6" width="4.1640625" style="238" customWidth="1"/>
    <col min="7" max="256" width="8.33203125" style="238"/>
    <col min="257" max="257" width="13.1640625" style="238" customWidth="1"/>
    <col min="258" max="258" width="15.5" style="238" bestFit="1" customWidth="1"/>
    <col min="259" max="259" width="83.6640625" style="238" customWidth="1"/>
    <col min="260" max="260" width="13.33203125" style="238" customWidth="1"/>
    <col min="261" max="261" width="5" style="238" customWidth="1"/>
    <col min="262" max="262" width="4.1640625" style="238" customWidth="1"/>
    <col min="263" max="512" width="8.33203125" style="238"/>
    <col min="513" max="513" width="13.1640625" style="238" customWidth="1"/>
    <col min="514" max="514" width="15.5" style="238" bestFit="1" customWidth="1"/>
    <col min="515" max="515" width="83.6640625" style="238" customWidth="1"/>
    <col min="516" max="516" width="13.33203125" style="238" customWidth="1"/>
    <col min="517" max="517" width="5" style="238" customWidth="1"/>
    <col min="518" max="518" width="4.1640625" style="238" customWidth="1"/>
    <col min="519" max="768" width="8.33203125" style="238"/>
    <col min="769" max="769" width="13.1640625" style="238" customWidth="1"/>
    <col min="770" max="770" width="15.5" style="238" bestFit="1" customWidth="1"/>
    <col min="771" max="771" width="83.6640625" style="238" customWidth="1"/>
    <col min="772" max="772" width="13.33203125" style="238" customWidth="1"/>
    <col min="773" max="773" width="5" style="238" customWidth="1"/>
    <col min="774" max="774" width="4.1640625" style="238" customWidth="1"/>
    <col min="775" max="1024" width="8.33203125" style="238"/>
    <col min="1025" max="1025" width="13.1640625" style="238" customWidth="1"/>
    <col min="1026" max="1026" width="15.5" style="238" bestFit="1" customWidth="1"/>
    <col min="1027" max="1027" width="83.6640625" style="238" customWidth="1"/>
    <col min="1028" max="1028" width="13.33203125" style="238" customWidth="1"/>
    <col min="1029" max="1029" width="5" style="238" customWidth="1"/>
    <col min="1030" max="1030" width="4.1640625" style="238" customWidth="1"/>
    <col min="1031" max="1280" width="8.33203125" style="238"/>
    <col min="1281" max="1281" width="13.1640625" style="238" customWidth="1"/>
    <col min="1282" max="1282" width="15.5" style="238" bestFit="1" customWidth="1"/>
    <col min="1283" max="1283" width="83.6640625" style="238" customWidth="1"/>
    <col min="1284" max="1284" width="13.33203125" style="238" customWidth="1"/>
    <col min="1285" max="1285" width="5" style="238" customWidth="1"/>
    <col min="1286" max="1286" width="4.1640625" style="238" customWidth="1"/>
    <col min="1287" max="1536" width="8.33203125" style="238"/>
    <col min="1537" max="1537" width="13.1640625" style="238" customWidth="1"/>
    <col min="1538" max="1538" width="15.5" style="238" bestFit="1" customWidth="1"/>
    <col min="1539" max="1539" width="83.6640625" style="238" customWidth="1"/>
    <col min="1540" max="1540" width="13.33203125" style="238" customWidth="1"/>
    <col min="1541" max="1541" width="5" style="238" customWidth="1"/>
    <col min="1542" max="1542" width="4.1640625" style="238" customWidth="1"/>
    <col min="1543" max="1792" width="8.33203125" style="238"/>
    <col min="1793" max="1793" width="13.1640625" style="238" customWidth="1"/>
    <col min="1794" max="1794" width="15.5" style="238" bestFit="1" customWidth="1"/>
    <col min="1795" max="1795" width="83.6640625" style="238" customWidth="1"/>
    <col min="1796" max="1796" width="13.33203125" style="238" customWidth="1"/>
    <col min="1797" max="1797" width="5" style="238" customWidth="1"/>
    <col min="1798" max="1798" width="4.1640625" style="238" customWidth="1"/>
    <col min="1799" max="2048" width="8.33203125" style="238"/>
    <col min="2049" max="2049" width="13.1640625" style="238" customWidth="1"/>
    <col min="2050" max="2050" width="15.5" style="238" bestFit="1" customWidth="1"/>
    <col min="2051" max="2051" width="83.6640625" style="238" customWidth="1"/>
    <col min="2052" max="2052" width="13.33203125" style="238" customWidth="1"/>
    <col min="2053" max="2053" width="5" style="238" customWidth="1"/>
    <col min="2054" max="2054" width="4.1640625" style="238" customWidth="1"/>
    <col min="2055" max="2304" width="8.33203125" style="238"/>
    <col min="2305" max="2305" width="13.1640625" style="238" customWidth="1"/>
    <col min="2306" max="2306" width="15.5" style="238" bestFit="1" customWidth="1"/>
    <col min="2307" max="2307" width="83.6640625" style="238" customWidth="1"/>
    <col min="2308" max="2308" width="13.33203125" style="238" customWidth="1"/>
    <col min="2309" max="2309" width="5" style="238" customWidth="1"/>
    <col min="2310" max="2310" width="4.1640625" style="238" customWidth="1"/>
    <col min="2311" max="2560" width="8.33203125" style="238"/>
    <col min="2561" max="2561" width="13.1640625" style="238" customWidth="1"/>
    <col min="2562" max="2562" width="15.5" style="238" bestFit="1" customWidth="1"/>
    <col min="2563" max="2563" width="83.6640625" style="238" customWidth="1"/>
    <col min="2564" max="2564" width="13.33203125" style="238" customWidth="1"/>
    <col min="2565" max="2565" width="5" style="238" customWidth="1"/>
    <col min="2566" max="2566" width="4.1640625" style="238" customWidth="1"/>
    <col min="2567" max="2816" width="8.33203125" style="238"/>
    <col min="2817" max="2817" width="13.1640625" style="238" customWidth="1"/>
    <col min="2818" max="2818" width="15.5" style="238" bestFit="1" customWidth="1"/>
    <col min="2819" max="2819" width="83.6640625" style="238" customWidth="1"/>
    <col min="2820" max="2820" width="13.33203125" style="238" customWidth="1"/>
    <col min="2821" max="2821" width="5" style="238" customWidth="1"/>
    <col min="2822" max="2822" width="4.1640625" style="238" customWidth="1"/>
    <col min="2823" max="3072" width="8.33203125" style="238"/>
    <col min="3073" max="3073" width="13.1640625" style="238" customWidth="1"/>
    <col min="3074" max="3074" width="15.5" style="238" bestFit="1" customWidth="1"/>
    <col min="3075" max="3075" width="83.6640625" style="238" customWidth="1"/>
    <col min="3076" max="3076" width="13.33203125" style="238" customWidth="1"/>
    <col min="3077" max="3077" width="5" style="238" customWidth="1"/>
    <col min="3078" max="3078" width="4.1640625" style="238" customWidth="1"/>
    <col min="3079" max="3328" width="8.33203125" style="238"/>
    <col min="3329" max="3329" width="13.1640625" style="238" customWidth="1"/>
    <col min="3330" max="3330" width="15.5" style="238" bestFit="1" customWidth="1"/>
    <col min="3331" max="3331" width="83.6640625" style="238" customWidth="1"/>
    <col min="3332" max="3332" width="13.33203125" style="238" customWidth="1"/>
    <col min="3333" max="3333" width="5" style="238" customWidth="1"/>
    <col min="3334" max="3334" width="4.1640625" style="238" customWidth="1"/>
    <col min="3335" max="3584" width="8.33203125" style="238"/>
    <col min="3585" max="3585" width="13.1640625" style="238" customWidth="1"/>
    <col min="3586" max="3586" width="15.5" style="238" bestFit="1" customWidth="1"/>
    <col min="3587" max="3587" width="83.6640625" style="238" customWidth="1"/>
    <col min="3588" max="3588" width="13.33203125" style="238" customWidth="1"/>
    <col min="3589" max="3589" width="5" style="238" customWidth="1"/>
    <col min="3590" max="3590" width="4.1640625" style="238" customWidth="1"/>
    <col min="3591" max="3840" width="8.33203125" style="238"/>
    <col min="3841" max="3841" width="13.1640625" style="238" customWidth="1"/>
    <col min="3842" max="3842" width="15.5" style="238" bestFit="1" customWidth="1"/>
    <col min="3843" max="3843" width="83.6640625" style="238" customWidth="1"/>
    <col min="3844" max="3844" width="13.33203125" style="238" customWidth="1"/>
    <col min="3845" max="3845" width="5" style="238" customWidth="1"/>
    <col min="3846" max="3846" width="4.1640625" style="238" customWidth="1"/>
    <col min="3847" max="4096" width="8.33203125" style="238"/>
    <col min="4097" max="4097" width="13.1640625" style="238" customWidth="1"/>
    <col min="4098" max="4098" width="15.5" style="238" bestFit="1" customWidth="1"/>
    <col min="4099" max="4099" width="83.6640625" style="238" customWidth="1"/>
    <col min="4100" max="4100" width="13.33203125" style="238" customWidth="1"/>
    <col min="4101" max="4101" width="5" style="238" customWidth="1"/>
    <col min="4102" max="4102" width="4.1640625" style="238" customWidth="1"/>
    <col min="4103" max="4352" width="8.33203125" style="238"/>
    <col min="4353" max="4353" width="13.1640625" style="238" customWidth="1"/>
    <col min="4354" max="4354" width="15.5" style="238" bestFit="1" customWidth="1"/>
    <col min="4355" max="4355" width="83.6640625" style="238" customWidth="1"/>
    <col min="4356" max="4356" width="13.33203125" style="238" customWidth="1"/>
    <col min="4357" max="4357" width="5" style="238" customWidth="1"/>
    <col min="4358" max="4358" width="4.1640625" style="238" customWidth="1"/>
    <col min="4359" max="4608" width="8.33203125" style="238"/>
    <col min="4609" max="4609" width="13.1640625" style="238" customWidth="1"/>
    <col min="4610" max="4610" width="15.5" style="238" bestFit="1" customWidth="1"/>
    <col min="4611" max="4611" width="83.6640625" style="238" customWidth="1"/>
    <col min="4612" max="4612" width="13.33203125" style="238" customWidth="1"/>
    <col min="4613" max="4613" width="5" style="238" customWidth="1"/>
    <col min="4614" max="4614" width="4.1640625" style="238" customWidth="1"/>
    <col min="4615" max="4864" width="8.33203125" style="238"/>
    <col min="4865" max="4865" width="13.1640625" style="238" customWidth="1"/>
    <col min="4866" max="4866" width="15.5" style="238" bestFit="1" customWidth="1"/>
    <col min="4867" max="4867" width="83.6640625" style="238" customWidth="1"/>
    <col min="4868" max="4868" width="13.33203125" style="238" customWidth="1"/>
    <col min="4869" max="4869" width="5" style="238" customWidth="1"/>
    <col min="4870" max="4870" width="4.1640625" style="238" customWidth="1"/>
    <col min="4871" max="5120" width="8.33203125" style="238"/>
    <col min="5121" max="5121" width="13.1640625" style="238" customWidth="1"/>
    <col min="5122" max="5122" width="15.5" style="238" bestFit="1" customWidth="1"/>
    <col min="5123" max="5123" width="83.6640625" style="238" customWidth="1"/>
    <col min="5124" max="5124" width="13.33203125" style="238" customWidth="1"/>
    <col min="5125" max="5125" width="5" style="238" customWidth="1"/>
    <col min="5126" max="5126" width="4.1640625" style="238" customWidth="1"/>
    <col min="5127" max="5376" width="8.33203125" style="238"/>
    <col min="5377" max="5377" width="13.1640625" style="238" customWidth="1"/>
    <col min="5378" max="5378" width="15.5" style="238" bestFit="1" customWidth="1"/>
    <col min="5379" max="5379" width="83.6640625" style="238" customWidth="1"/>
    <col min="5380" max="5380" width="13.33203125" style="238" customWidth="1"/>
    <col min="5381" max="5381" width="5" style="238" customWidth="1"/>
    <col min="5382" max="5382" width="4.1640625" style="238" customWidth="1"/>
    <col min="5383" max="5632" width="8.33203125" style="238"/>
    <col min="5633" max="5633" width="13.1640625" style="238" customWidth="1"/>
    <col min="5634" max="5634" width="15.5" style="238" bestFit="1" customWidth="1"/>
    <col min="5635" max="5635" width="83.6640625" style="238" customWidth="1"/>
    <col min="5636" max="5636" width="13.33203125" style="238" customWidth="1"/>
    <col min="5637" max="5637" width="5" style="238" customWidth="1"/>
    <col min="5638" max="5638" width="4.1640625" style="238" customWidth="1"/>
    <col min="5639" max="5888" width="8.33203125" style="238"/>
    <col min="5889" max="5889" width="13.1640625" style="238" customWidth="1"/>
    <col min="5890" max="5890" width="15.5" style="238" bestFit="1" customWidth="1"/>
    <col min="5891" max="5891" width="83.6640625" style="238" customWidth="1"/>
    <col min="5892" max="5892" width="13.33203125" style="238" customWidth="1"/>
    <col min="5893" max="5893" width="5" style="238" customWidth="1"/>
    <col min="5894" max="5894" width="4.1640625" style="238" customWidth="1"/>
    <col min="5895" max="6144" width="8.33203125" style="238"/>
    <col min="6145" max="6145" width="13.1640625" style="238" customWidth="1"/>
    <col min="6146" max="6146" width="15.5" style="238" bestFit="1" customWidth="1"/>
    <col min="6147" max="6147" width="83.6640625" style="238" customWidth="1"/>
    <col min="6148" max="6148" width="13.33203125" style="238" customWidth="1"/>
    <col min="6149" max="6149" width="5" style="238" customWidth="1"/>
    <col min="6150" max="6150" width="4.1640625" style="238" customWidth="1"/>
    <col min="6151" max="6400" width="8.33203125" style="238"/>
    <col min="6401" max="6401" width="13.1640625" style="238" customWidth="1"/>
    <col min="6402" max="6402" width="15.5" style="238" bestFit="1" customWidth="1"/>
    <col min="6403" max="6403" width="83.6640625" style="238" customWidth="1"/>
    <col min="6404" max="6404" width="13.33203125" style="238" customWidth="1"/>
    <col min="6405" max="6405" width="5" style="238" customWidth="1"/>
    <col min="6406" max="6406" width="4.1640625" style="238" customWidth="1"/>
    <col min="6407" max="6656" width="8.33203125" style="238"/>
    <col min="6657" max="6657" width="13.1640625" style="238" customWidth="1"/>
    <col min="6658" max="6658" width="15.5" style="238" bestFit="1" customWidth="1"/>
    <col min="6659" max="6659" width="83.6640625" style="238" customWidth="1"/>
    <col min="6660" max="6660" width="13.33203125" style="238" customWidth="1"/>
    <col min="6661" max="6661" width="5" style="238" customWidth="1"/>
    <col min="6662" max="6662" width="4.1640625" style="238" customWidth="1"/>
    <col min="6663" max="6912" width="8.33203125" style="238"/>
    <col min="6913" max="6913" width="13.1640625" style="238" customWidth="1"/>
    <col min="6914" max="6914" width="15.5" style="238" bestFit="1" customWidth="1"/>
    <col min="6915" max="6915" width="83.6640625" style="238" customWidth="1"/>
    <col min="6916" max="6916" width="13.33203125" style="238" customWidth="1"/>
    <col min="6917" max="6917" width="5" style="238" customWidth="1"/>
    <col min="6918" max="6918" width="4.1640625" style="238" customWidth="1"/>
    <col min="6919" max="7168" width="8.33203125" style="238"/>
    <col min="7169" max="7169" width="13.1640625" style="238" customWidth="1"/>
    <col min="7170" max="7170" width="15.5" style="238" bestFit="1" customWidth="1"/>
    <col min="7171" max="7171" width="83.6640625" style="238" customWidth="1"/>
    <col min="7172" max="7172" width="13.33203125" style="238" customWidth="1"/>
    <col min="7173" max="7173" width="5" style="238" customWidth="1"/>
    <col min="7174" max="7174" width="4.1640625" style="238" customWidth="1"/>
    <col min="7175" max="7424" width="8.33203125" style="238"/>
    <col min="7425" max="7425" width="13.1640625" style="238" customWidth="1"/>
    <col min="7426" max="7426" width="15.5" style="238" bestFit="1" customWidth="1"/>
    <col min="7427" max="7427" width="83.6640625" style="238" customWidth="1"/>
    <col min="7428" max="7428" width="13.33203125" style="238" customWidth="1"/>
    <col min="7429" max="7429" width="5" style="238" customWidth="1"/>
    <col min="7430" max="7430" width="4.1640625" style="238" customWidth="1"/>
    <col min="7431" max="7680" width="8.33203125" style="238"/>
    <col min="7681" max="7681" width="13.1640625" style="238" customWidth="1"/>
    <col min="7682" max="7682" width="15.5" style="238" bestFit="1" customWidth="1"/>
    <col min="7683" max="7683" width="83.6640625" style="238" customWidth="1"/>
    <col min="7684" max="7684" width="13.33203125" style="238" customWidth="1"/>
    <col min="7685" max="7685" width="5" style="238" customWidth="1"/>
    <col min="7686" max="7686" width="4.1640625" style="238" customWidth="1"/>
    <col min="7687" max="7936" width="8.33203125" style="238"/>
    <col min="7937" max="7937" width="13.1640625" style="238" customWidth="1"/>
    <col min="7938" max="7938" width="15.5" style="238" bestFit="1" customWidth="1"/>
    <col min="7939" max="7939" width="83.6640625" style="238" customWidth="1"/>
    <col min="7940" max="7940" width="13.33203125" style="238" customWidth="1"/>
    <col min="7941" max="7941" width="5" style="238" customWidth="1"/>
    <col min="7942" max="7942" width="4.1640625" style="238" customWidth="1"/>
    <col min="7943" max="8192" width="8.33203125" style="238"/>
    <col min="8193" max="8193" width="13.1640625" style="238" customWidth="1"/>
    <col min="8194" max="8194" width="15.5" style="238" bestFit="1" customWidth="1"/>
    <col min="8195" max="8195" width="83.6640625" style="238" customWidth="1"/>
    <col min="8196" max="8196" width="13.33203125" style="238" customWidth="1"/>
    <col min="8197" max="8197" width="5" style="238" customWidth="1"/>
    <col min="8198" max="8198" width="4.1640625" style="238" customWidth="1"/>
    <col min="8199" max="8448" width="8.33203125" style="238"/>
    <col min="8449" max="8449" width="13.1640625" style="238" customWidth="1"/>
    <col min="8450" max="8450" width="15.5" style="238" bestFit="1" customWidth="1"/>
    <col min="8451" max="8451" width="83.6640625" style="238" customWidth="1"/>
    <col min="8452" max="8452" width="13.33203125" style="238" customWidth="1"/>
    <col min="8453" max="8453" width="5" style="238" customWidth="1"/>
    <col min="8454" max="8454" width="4.1640625" style="238" customWidth="1"/>
    <col min="8455" max="8704" width="8.33203125" style="238"/>
    <col min="8705" max="8705" width="13.1640625" style="238" customWidth="1"/>
    <col min="8706" max="8706" width="15.5" style="238" bestFit="1" customWidth="1"/>
    <col min="8707" max="8707" width="83.6640625" style="238" customWidth="1"/>
    <col min="8708" max="8708" width="13.33203125" style="238" customWidth="1"/>
    <col min="8709" max="8709" width="5" style="238" customWidth="1"/>
    <col min="8710" max="8710" width="4.1640625" style="238" customWidth="1"/>
    <col min="8711" max="8960" width="8.33203125" style="238"/>
    <col min="8961" max="8961" width="13.1640625" style="238" customWidth="1"/>
    <col min="8962" max="8962" width="15.5" style="238" bestFit="1" customWidth="1"/>
    <col min="8963" max="8963" width="83.6640625" style="238" customWidth="1"/>
    <col min="8964" max="8964" width="13.33203125" style="238" customWidth="1"/>
    <col min="8965" max="8965" width="5" style="238" customWidth="1"/>
    <col min="8966" max="8966" width="4.1640625" style="238" customWidth="1"/>
    <col min="8967" max="9216" width="8.33203125" style="238"/>
    <col min="9217" max="9217" width="13.1640625" style="238" customWidth="1"/>
    <col min="9218" max="9218" width="15.5" style="238" bestFit="1" customWidth="1"/>
    <col min="9219" max="9219" width="83.6640625" style="238" customWidth="1"/>
    <col min="9220" max="9220" width="13.33203125" style="238" customWidth="1"/>
    <col min="9221" max="9221" width="5" style="238" customWidth="1"/>
    <col min="9222" max="9222" width="4.1640625" style="238" customWidth="1"/>
    <col min="9223" max="9472" width="8.33203125" style="238"/>
    <col min="9473" max="9473" width="13.1640625" style="238" customWidth="1"/>
    <col min="9474" max="9474" width="15.5" style="238" bestFit="1" customWidth="1"/>
    <col min="9475" max="9475" width="83.6640625" style="238" customWidth="1"/>
    <col min="9476" max="9476" width="13.33203125" style="238" customWidth="1"/>
    <col min="9477" max="9477" width="5" style="238" customWidth="1"/>
    <col min="9478" max="9478" width="4.1640625" style="238" customWidth="1"/>
    <col min="9479" max="9728" width="8.33203125" style="238"/>
    <col min="9729" max="9729" width="13.1640625" style="238" customWidth="1"/>
    <col min="9730" max="9730" width="15.5" style="238" bestFit="1" customWidth="1"/>
    <col min="9731" max="9731" width="83.6640625" style="238" customWidth="1"/>
    <col min="9732" max="9732" width="13.33203125" style="238" customWidth="1"/>
    <col min="9733" max="9733" width="5" style="238" customWidth="1"/>
    <col min="9734" max="9734" width="4.1640625" style="238" customWidth="1"/>
    <col min="9735" max="9984" width="8.33203125" style="238"/>
    <col min="9985" max="9985" width="13.1640625" style="238" customWidth="1"/>
    <col min="9986" max="9986" width="15.5" style="238" bestFit="1" customWidth="1"/>
    <col min="9987" max="9987" width="83.6640625" style="238" customWidth="1"/>
    <col min="9988" max="9988" width="13.33203125" style="238" customWidth="1"/>
    <col min="9989" max="9989" width="5" style="238" customWidth="1"/>
    <col min="9990" max="9990" width="4.1640625" style="238" customWidth="1"/>
    <col min="9991" max="10240" width="8.33203125" style="238"/>
    <col min="10241" max="10241" width="13.1640625" style="238" customWidth="1"/>
    <col min="10242" max="10242" width="15.5" style="238" bestFit="1" customWidth="1"/>
    <col min="10243" max="10243" width="83.6640625" style="238" customWidth="1"/>
    <col min="10244" max="10244" width="13.33203125" style="238" customWidth="1"/>
    <col min="10245" max="10245" width="5" style="238" customWidth="1"/>
    <col min="10246" max="10246" width="4.1640625" style="238" customWidth="1"/>
    <col min="10247" max="10496" width="8.33203125" style="238"/>
    <col min="10497" max="10497" width="13.1640625" style="238" customWidth="1"/>
    <col min="10498" max="10498" width="15.5" style="238" bestFit="1" customWidth="1"/>
    <col min="10499" max="10499" width="83.6640625" style="238" customWidth="1"/>
    <col min="10500" max="10500" width="13.33203125" style="238" customWidth="1"/>
    <col min="10501" max="10501" width="5" style="238" customWidth="1"/>
    <col min="10502" max="10502" width="4.1640625" style="238" customWidth="1"/>
    <col min="10503" max="10752" width="8.33203125" style="238"/>
    <col min="10753" max="10753" width="13.1640625" style="238" customWidth="1"/>
    <col min="10754" max="10754" width="15.5" style="238" bestFit="1" customWidth="1"/>
    <col min="10755" max="10755" width="83.6640625" style="238" customWidth="1"/>
    <col min="10756" max="10756" width="13.33203125" style="238" customWidth="1"/>
    <col min="10757" max="10757" width="5" style="238" customWidth="1"/>
    <col min="10758" max="10758" width="4.1640625" style="238" customWidth="1"/>
    <col min="10759" max="11008" width="8.33203125" style="238"/>
    <col min="11009" max="11009" width="13.1640625" style="238" customWidth="1"/>
    <col min="11010" max="11010" width="15.5" style="238" bestFit="1" customWidth="1"/>
    <col min="11011" max="11011" width="83.6640625" style="238" customWidth="1"/>
    <col min="11012" max="11012" width="13.33203125" style="238" customWidth="1"/>
    <col min="11013" max="11013" width="5" style="238" customWidth="1"/>
    <col min="11014" max="11014" width="4.1640625" style="238" customWidth="1"/>
    <col min="11015" max="11264" width="8.33203125" style="238"/>
    <col min="11265" max="11265" width="13.1640625" style="238" customWidth="1"/>
    <col min="11266" max="11266" width="15.5" style="238" bestFit="1" customWidth="1"/>
    <col min="11267" max="11267" width="83.6640625" style="238" customWidth="1"/>
    <col min="11268" max="11268" width="13.33203125" style="238" customWidth="1"/>
    <col min="11269" max="11269" width="5" style="238" customWidth="1"/>
    <col min="11270" max="11270" width="4.1640625" style="238" customWidth="1"/>
    <col min="11271" max="11520" width="8.33203125" style="238"/>
    <col min="11521" max="11521" width="13.1640625" style="238" customWidth="1"/>
    <col min="11522" max="11522" width="15.5" style="238" bestFit="1" customWidth="1"/>
    <col min="11523" max="11523" width="83.6640625" style="238" customWidth="1"/>
    <col min="11524" max="11524" width="13.33203125" style="238" customWidth="1"/>
    <col min="11525" max="11525" width="5" style="238" customWidth="1"/>
    <col min="11526" max="11526" width="4.1640625" style="238" customWidth="1"/>
    <col min="11527" max="11776" width="8.33203125" style="238"/>
    <col min="11777" max="11777" width="13.1640625" style="238" customWidth="1"/>
    <col min="11778" max="11778" width="15.5" style="238" bestFit="1" customWidth="1"/>
    <col min="11779" max="11779" width="83.6640625" style="238" customWidth="1"/>
    <col min="11780" max="11780" width="13.33203125" style="238" customWidth="1"/>
    <col min="11781" max="11781" width="5" style="238" customWidth="1"/>
    <col min="11782" max="11782" width="4.1640625" style="238" customWidth="1"/>
    <col min="11783" max="12032" width="8.33203125" style="238"/>
    <col min="12033" max="12033" width="13.1640625" style="238" customWidth="1"/>
    <col min="12034" max="12034" width="15.5" style="238" bestFit="1" customWidth="1"/>
    <col min="12035" max="12035" width="83.6640625" style="238" customWidth="1"/>
    <col min="12036" max="12036" width="13.33203125" style="238" customWidth="1"/>
    <col min="12037" max="12037" width="5" style="238" customWidth="1"/>
    <col min="12038" max="12038" width="4.1640625" style="238" customWidth="1"/>
    <col min="12039" max="12288" width="8.33203125" style="238"/>
    <col min="12289" max="12289" width="13.1640625" style="238" customWidth="1"/>
    <col min="12290" max="12290" width="15.5" style="238" bestFit="1" customWidth="1"/>
    <col min="12291" max="12291" width="83.6640625" style="238" customWidth="1"/>
    <col min="12292" max="12292" width="13.33203125" style="238" customWidth="1"/>
    <col min="12293" max="12293" width="5" style="238" customWidth="1"/>
    <col min="12294" max="12294" width="4.1640625" style="238" customWidth="1"/>
    <col min="12295" max="12544" width="8.33203125" style="238"/>
    <col min="12545" max="12545" width="13.1640625" style="238" customWidth="1"/>
    <col min="12546" max="12546" width="15.5" style="238" bestFit="1" customWidth="1"/>
    <col min="12547" max="12547" width="83.6640625" style="238" customWidth="1"/>
    <col min="12548" max="12548" width="13.33203125" style="238" customWidth="1"/>
    <col min="12549" max="12549" width="5" style="238" customWidth="1"/>
    <col min="12550" max="12550" width="4.1640625" style="238" customWidth="1"/>
    <col min="12551" max="12800" width="8.33203125" style="238"/>
    <col min="12801" max="12801" width="13.1640625" style="238" customWidth="1"/>
    <col min="12802" max="12802" width="15.5" style="238" bestFit="1" customWidth="1"/>
    <col min="12803" max="12803" width="83.6640625" style="238" customWidth="1"/>
    <col min="12804" max="12804" width="13.33203125" style="238" customWidth="1"/>
    <col min="12805" max="12805" width="5" style="238" customWidth="1"/>
    <col min="12806" max="12806" width="4.1640625" style="238" customWidth="1"/>
    <col min="12807" max="13056" width="8.33203125" style="238"/>
    <col min="13057" max="13057" width="13.1640625" style="238" customWidth="1"/>
    <col min="13058" max="13058" width="15.5" style="238" bestFit="1" customWidth="1"/>
    <col min="13059" max="13059" width="83.6640625" style="238" customWidth="1"/>
    <col min="13060" max="13060" width="13.33203125" style="238" customWidth="1"/>
    <col min="13061" max="13061" width="5" style="238" customWidth="1"/>
    <col min="13062" max="13062" width="4.1640625" style="238" customWidth="1"/>
    <col min="13063" max="13312" width="8.33203125" style="238"/>
    <col min="13313" max="13313" width="13.1640625" style="238" customWidth="1"/>
    <col min="13314" max="13314" width="15.5" style="238" bestFit="1" customWidth="1"/>
    <col min="13315" max="13315" width="83.6640625" style="238" customWidth="1"/>
    <col min="13316" max="13316" width="13.33203125" style="238" customWidth="1"/>
    <col min="13317" max="13317" width="5" style="238" customWidth="1"/>
    <col min="13318" max="13318" width="4.1640625" style="238" customWidth="1"/>
    <col min="13319" max="13568" width="8.33203125" style="238"/>
    <col min="13569" max="13569" width="13.1640625" style="238" customWidth="1"/>
    <col min="13570" max="13570" width="15.5" style="238" bestFit="1" customWidth="1"/>
    <col min="13571" max="13571" width="83.6640625" style="238" customWidth="1"/>
    <col min="13572" max="13572" width="13.33203125" style="238" customWidth="1"/>
    <col min="13573" max="13573" width="5" style="238" customWidth="1"/>
    <col min="13574" max="13574" width="4.1640625" style="238" customWidth="1"/>
    <col min="13575" max="13824" width="8.33203125" style="238"/>
    <col min="13825" max="13825" width="13.1640625" style="238" customWidth="1"/>
    <col min="13826" max="13826" width="15.5" style="238" bestFit="1" customWidth="1"/>
    <col min="13827" max="13827" width="83.6640625" style="238" customWidth="1"/>
    <col min="13828" max="13828" width="13.33203125" style="238" customWidth="1"/>
    <col min="13829" max="13829" width="5" style="238" customWidth="1"/>
    <col min="13830" max="13830" width="4.1640625" style="238" customWidth="1"/>
    <col min="13831" max="14080" width="8.33203125" style="238"/>
    <col min="14081" max="14081" width="13.1640625" style="238" customWidth="1"/>
    <col min="14082" max="14082" width="15.5" style="238" bestFit="1" customWidth="1"/>
    <col min="14083" max="14083" width="83.6640625" style="238" customWidth="1"/>
    <col min="14084" max="14084" width="13.33203125" style="238" customWidth="1"/>
    <col min="14085" max="14085" width="5" style="238" customWidth="1"/>
    <col min="14086" max="14086" width="4.1640625" style="238" customWidth="1"/>
    <col min="14087" max="14336" width="8.33203125" style="238"/>
    <col min="14337" max="14337" width="13.1640625" style="238" customWidth="1"/>
    <col min="14338" max="14338" width="15.5" style="238" bestFit="1" customWidth="1"/>
    <col min="14339" max="14339" width="83.6640625" style="238" customWidth="1"/>
    <col min="14340" max="14340" width="13.33203125" style="238" customWidth="1"/>
    <col min="14341" max="14341" width="5" style="238" customWidth="1"/>
    <col min="14342" max="14342" width="4.1640625" style="238" customWidth="1"/>
    <col min="14343" max="14592" width="8.33203125" style="238"/>
    <col min="14593" max="14593" width="13.1640625" style="238" customWidth="1"/>
    <col min="14594" max="14594" width="15.5" style="238" bestFit="1" customWidth="1"/>
    <col min="14595" max="14595" width="83.6640625" style="238" customWidth="1"/>
    <col min="14596" max="14596" width="13.33203125" style="238" customWidth="1"/>
    <col min="14597" max="14597" width="5" style="238" customWidth="1"/>
    <col min="14598" max="14598" width="4.1640625" style="238" customWidth="1"/>
    <col min="14599" max="14848" width="8.33203125" style="238"/>
    <col min="14849" max="14849" width="13.1640625" style="238" customWidth="1"/>
    <col min="14850" max="14850" width="15.5" style="238" bestFit="1" customWidth="1"/>
    <col min="14851" max="14851" width="83.6640625" style="238" customWidth="1"/>
    <col min="14852" max="14852" width="13.33203125" style="238" customWidth="1"/>
    <col min="14853" max="14853" width="5" style="238" customWidth="1"/>
    <col min="14854" max="14854" width="4.1640625" style="238" customWidth="1"/>
    <col min="14855" max="15104" width="8.33203125" style="238"/>
    <col min="15105" max="15105" width="13.1640625" style="238" customWidth="1"/>
    <col min="15106" max="15106" width="15.5" style="238" bestFit="1" customWidth="1"/>
    <col min="15107" max="15107" width="83.6640625" style="238" customWidth="1"/>
    <col min="15108" max="15108" width="13.33203125" style="238" customWidth="1"/>
    <col min="15109" max="15109" width="5" style="238" customWidth="1"/>
    <col min="15110" max="15110" width="4.1640625" style="238" customWidth="1"/>
    <col min="15111" max="15360" width="8.33203125" style="238"/>
    <col min="15361" max="15361" width="13.1640625" style="238" customWidth="1"/>
    <col min="15362" max="15362" width="15.5" style="238" bestFit="1" customWidth="1"/>
    <col min="15363" max="15363" width="83.6640625" style="238" customWidth="1"/>
    <col min="15364" max="15364" width="13.33203125" style="238" customWidth="1"/>
    <col min="15365" max="15365" width="5" style="238" customWidth="1"/>
    <col min="15366" max="15366" width="4.1640625" style="238" customWidth="1"/>
    <col min="15367" max="15616" width="8.33203125" style="238"/>
    <col min="15617" max="15617" width="13.1640625" style="238" customWidth="1"/>
    <col min="15618" max="15618" width="15.5" style="238" bestFit="1" customWidth="1"/>
    <col min="15619" max="15619" width="83.6640625" style="238" customWidth="1"/>
    <col min="15620" max="15620" width="13.33203125" style="238" customWidth="1"/>
    <col min="15621" max="15621" width="5" style="238" customWidth="1"/>
    <col min="15622" max="15622" width="4.1640625" style="238" customWidth="1"/>
    <col min="15623" max="15872" width="8.33203125" style="238"/>
    <col min="15873" max="15873" width="13.1640625" style="238" customWidth="1"/>
    <col min="15874" max="15874" width="15.5" style="238" bestFit="1" customWidth="1"/>
    <col min="15875" max="15875" width="83.6640625" style="238" customWidth="1"/>
    <col min="15876" max="15876" width="13.33203125" style="238" customWidth="1"/>
    <col min="15877" max="15877" width="5" style="238" customWidth="1"/>
    <col min="15878" max="15878" width="4.1640625" style="238" customWidth="1"/>
    <col min="15879" max="16128" width="8.33203125" style="238"/>
    <col min="16129" max="16129" width="13.1640625" style="238" customWidth="1"/>
    <col min="16130" max="16130" width="15.5" style="238" bestFit="1" customWidth="1"/>
    <col min="16131" max="16131" width="83.6640625" style="238" customWidth="1"/>
    <col min="16132" max="16132" width="13.33203125" style="238" customWidth="1"/>
    <col min="16133" max="16133" width="5" style="238" customWidth="1"/>
    <col min="16134" max="16134" width="4.1640625" style="238" customWidth="1"/>
    <col min="16135" max="16384" width="8.33203125" style="238"/>
  </cols>
  <sheetData>
    <row r="1" spans="1:6">
      <c r="A1" s="78" t="s">
        <v>568</v>
      </c>
      <c r="B1" s="27"/>
      <c r="C1" s="236">
        <f ca="1">NOW()-93</f>
        <v>42001.907204629628</v>
      </c>
      <c r="D1" s="27"/>
      <c r="E1" s="27"/>
      <c r="F1" s="237" t="s">
        <v>23</v>
      </c>
    </row>
    <row r="2" spans="1:6">
      <c r="A2" s="239"/>
      <c r="B2" s="240"/>
      <c r="C2" s="240"/>
      <c r="D2" s="240"/>
      <c r="E2" s="240"/>
      <c r="F2" s="241"/>
    </row>
    <row r="3" spans="1:6">
      <c r="A3" s="242"/>
      <c r="B3" s="79"/>
      <c r="C3" s="79"/>
      <c r="D3" s="79"/>
      <c r="E3" s="79"/>
      <c r="F3" s="243"/>
    </row>
    <row r="4" spans="1:6">
      <c r="A4" s="244" t="s">
        <v>569</v>
      </c>
      <c r="B4" s="245"/>
      <c r="C4" s="246"/>
      <c r="D4" s="245"/>
      <c r="E4" s="245"/>
      <c r="F4" s="247"/>
    </row>
    <row r="5" spans="1:6" ht="12.95" customHeight="1">
      <c r="A5" s="242"/>
      <c r="B5" s="79"/>
      <c r="C5" s="79"/>
      <c r="D5" s="79"/>
      <c r="E5" s="79"/>
      <c r="F5" s="243"/>
    </row>
    <row r="6" spans="1:6" ht="12.95" customHeight="1">
      <c r="A6" s="248" t="s">
        <v>570</v>
      </c>
      <c r="B6" s="79"/>
      <c r="C6" s="79"/>
      <c r="D6" s="79"/>
      <c r="E6" s="79"/>
      <c r="F6" s="243"/>
    </row>
    <row r="7" spans="1:6" ht="12.95" customHeight="1">
      <c r="A7" s="242" t="s">
        <v>571</v>
      </c>
      <c r="B7" s="79"/>
      <c r="C7" s="79"/>
      <c r="D7" s="79"/>
      <c r="E7" s="79"/>
      <c r="F7" s="243"/>
    </row>
    <row r="8" spans="1:6" ht="12.95" customHeight="1">
      <c r="A8" s="242" t="s">
        <v>572</v>
      </c>
      <c r="B8" s="79"/>
      <c r="C8" s="79"/>
      <c r="D8" s="79"/>
      <c r="E8" s="79"/>
      <c r="F8" s="243"/>
    </row>
    <row r="9" spans="1:6" ht="12.95" customHeight="1">
      <c r="A9" s="242" t="s">
        <v>573</v>
      </c>
      <c r="B9" s="79"/>
      <c r="C9" s="79"/>
      <c r="D9" s="79"/>
      <c r="E9" s="79"/>
      <c r="F9" s="243"/>
    </row>
    <row r="10" spans="1:6" ht="12.95" customHeight="1">
      <c r="A10" s="242"/>
      <c r="B10" s="79"/>
      <c r="C10" s="79"/>
      <c r="D10" s="79"/>
      <c r="E10" s="79"/>
      <c r="F10" s="243"/>
    </row>
    <row r="11" spans="1:6" ht="12.95" customHeight="1">
      <c r="A11" s="249" t="s">
        <v>169</v>
      </c>
      <c r="B11" s="250" t="s">
        <v>574</v>
      </c>
      <c r="C11" s="251" t="s">
        <v>170</v>
      </c>
      <c r="D11" s="252"/>
      <c r="E11" s="252"/>
      <c r="F11" s="253"/>
    </row>
    <row r="12" spans="1:6" ht="12.95" customHeight="1">
      <c r="A12" s="254"/>
      <c r="B12" s="243"/>
      <c r="C12" s="79"/>
      <c r="D12" s="79"/>
      <c r="E12" s="79"/>
      <c r="F12" s="243"/>
    </row>
    <row r="13" spans="1:6" ht="12.95" customHeight="1">
      <c r="A13" s="254"/>
      <c r="B13" s="243"/>
      <c r="C13" s="237" t="s">
        <v>575</v>
      </c>
      <c r="D13" s="79"/>
      <c r="E13" s="79"/>
      <c r="F13" s="243"/>
    </row>
    <row r="14" spans="1:6" ht="12.95" customHeight="1">
      <c r="A14" s="254"/>
      <c r="B14" s="243"/>
      <c r="C14" s="79"/>
      <c r="D14" s="79"/>
      <c r="E14" s="79"/>
      <c r="F14" s="243"/>
    </row>
    <row r="15" spans="1:6" ht="12.95" customHeight="1">
      <c r="A15" s="254"/>
      <c r="B15" s="243"/>
      <c r="C15" s="79"/>
      <c r="D15" s="79"/>
      <c r="E15" s="79"/>
      <c r="F15" s="243"/>
    </row>
    <row r="16" spans="1:6" ht="12.95" customHeight="1">
      <c r="A16" s="254"/>
      <c r="B16" s="243"/>
      <c r="C16" s="79"/>
      <c r="D16" s="79"/>
      <c r="E16" s="79"/>
      <c r="F16" s="243"/>
    </row>
    <row r="17" spans="1:6" ht="12.95" customHeight="1">
      <c r="A17" s="254"/>
      <c r="B17" s="243"/>
      <c r="C17" s="79"/>
      <c r="D17" s="79"/>
      <c r="E17" s="79"/>
      <c r="F17" s="243"/>
    </row>
    <row r="18" spans="1:6" ht="12.95" customHeight="1">
      <c r="A18" s="254"/>
      <c r="B18" s="243"/>
      <c r="C18" s="79"/>
      <c r="D18" s="79"/>
      <c r="E18" s="79"/>
      <c r="F18" s="243"/>
    </row>
    <row r="19" spans="1:6" ht="12.95" customHeight="1">
      <c r="A19" s="254"/>
      <c r="B19" s="243"/>
      <c r="C19" s="79"/>
      <c r="D19" s="79"/>
      <c r="E19" s="79"/>
      <c r="F19" s="243"/>
    </row>
    <row r="20" spans="1:6" ht="12.95" customHeight="1">
      <c r="A20" s="254"/>
      <c r="B20" s="243"/>
      <c r="C20" s="79"/>
      <c r="D20" s="79"/>
      <c r="E20" s="79"/>
      <c r="F20" s="243"/>
    </row>
    <row r="21" spans="1:6" ht="12.95" customHeight="1">
      <c r="A21" s="254"/>
      <c r="B21" s="243"/>
      <c r="C21" s="79"/>
      <c r="D21" s="79"/>
      <c r="E21" s="79"/>
      <c r="F21" s="243"/>
    </row>
    <row r="22" spans="1:6" ht="12.95" customHeight="1">
      <c r="A22" s="254"/>
      <c r="B22" s="243"/>
      <c r="C22" s="79"/>
      <c r="D22" s="79"/>
      <c r="E22" s="79"/>
      <c r="F22" s="243"/>
    </row>
    <row r="23" spans="1:6" ht="12.95" customHeight="1">
      <c r="A23" s="254"/>
      <c r="B23" s="243"/>
      <c r="C23" s="79"/>
      <c r="D23" s="79"/>
      <c r="E23" s="79"/>
      <c r="F23" s="243"/>
    </row>
    <row r="24" spans="1:6" ht="12.95" customHeight="1">
      <c r="A24" s="254"/>
      <c r="B24" s="243"/>
      <c r="C24" s="79"/>
      <c r="D24" s="79"/>
      <c r="E24" s="79"/>
      <c r="F24" s="243"/>
    </row>
    <row r="25" spans="1:6" ht="12.95" customHeight="1">
      <c r="A25" s="254"/>
      <c r="B25" s="243"/>
      <c r="C25" s="79"/>
      <c r="D25" s="79"/>
      <c r="E25" s="79"/>
      <c r="F25" s="243"/>
    </row>
    <row r="26" spans="1:6" ht="12.95" customHeight="1">
      <c r="A26" s="254"/>
      <c r="B26" s="243"/>
      <c r="C26" s="79"/>
      <c r="D26" s="79"/>
      <c r="E26" s="79"/>
      <c r="F26" s="243"/>
    </row>
    <row r="27" spans="1:6" ht="12.95" customHeight="1">
      <c r="A27" s="254"/>
      <c r="B27" s="243"/>
      <c r="C27" s="79"/>
      <c r="D27" s="79"/>
      <c r="E27" s="79"/>
      <c r="F27" s="243"/>
    </row>
    <row r="28" spans="1:6" ht="12.95" customHeight="1">
      <c r="A28" s="254"/>
      <c r="B28" s="243"/>
      <c r="C28" s="79"/>
      <c r="D28" s="79"/>
      <c r="E28" s="79"/>
      <c r="F28" s="243"/>
    </row>
    <row r="29" spans="1:6" ht="12.95" customHeight="1">
      <c r="A29" s="254"/>
      <c r="B29" s="243"/>
      <c r="C29" s="79"/>
      <c r="D29" s="79"/>
      <c r="E29" s="79"/>
      <c r="F29" s="243"/>
    </row>
    <row r="30" spans="1:6" ht="12.95" customHeight="1">
      <c r="A30" s="254"/>
      <c r="B30" s="243"/>
      <c r="C30" s="79"/>
      <c r="D30" s="79"/>
      <c r="E30" s="79"/>
      <c r="F30" s="243"/>
    </row>
    <row r="31" spans="1:6" ht="12.95" customHeight="1">
      <c r="A31" s="254"/>
      <c r="B31" s="243"/>
      <c r="C31" s="79"/>
      <c r="D31" s="79"/>
      <c r="E31" s="79"/>
      <c r="F31" s="243"/>
    </row>
    <row r="32" spans="1:6" ht="12.95" customHeight="1">
      <c r="A32" s="254"/>
      <c r="B32" s="243"/>
      <c r="C32" s="79"/>
      <c r="D32" s="79"/>
      <c r="E32" s="79"/>
      <c r="F32" s="243"/>
    </row>
    <row r="33" spans="1:6" ht="12.95" customHeight="1">
      <c r="A33" s="254"/>
      <c r="B33" s="243"/>
      <c r="C33" s="79"/>
      <c r="D33" s="79"/>
      <c r="E33" s="79"/>
      <c r="F33" s="243"/>
    </row>
    <row r="34" spans="1:6" ht="12.95" customHeight="1">
      <c r="A34" s="254"/>
      <c r="B34" s="243"/>
      <c r="C34" s="79"/>
      <c r="D34" s="79"/>
      <c r="E34" s="79"/>
      <c r="F34" s="243"/>
    </row>
    <row r="35" spans="1:6" ht="12.95" customHeight="1">
      <c r="A35" s="254"/>
      <c r="B35" s="243"/>
      <c r="C35" s="79"/>
      <c r="D35" s="79"/>
      <c r="E35" s="79"/>
      <c r="F35" s="243"/>
    </row>
    <row r="36" spans="1:6" ht="12.95" customHeight="1">
      <c r="A36" s="254"/>
      <c r="B36" s="243"/>
      <c r="C36" s="79"/>
      <c r="D36" s="79"/>
      <c r="E36" s="79"/>
      <c r="F36" s="243"/>
    </row>
    <row r="37" spans="1:6" ht="12.95" customHeight="1">
      <c r="A37" s="254"/>
      <c r="B37" s="243"/>
      <c r="C37" s="79"/>
      <c r="D37" s="79"/>
      <c r="E37" s="79"/>
      <c r="F37" s="243"/>
    </row>
    <row r="38" spans="1:6" ht="12.95" customHeight="1">
      <c r="A38" s="254"/>
      <c r="B38" s="243"/>
      <c r="C38" s="79"/>
      <c r="D38" s="79"/>
      <c r="E38" s="79"/>
      <c r="F38" s="243"/>
    </row>
    <row r="39" spans="1:6" ht="12.95" customHeight="1">
      <c r="A39" s="254"/>
      <c r="B39" s="243"/>
      <c r="C39" s="79"/>
      <c r="D39" s="79"/>
      <c r="E39" s="79"/>
      <c r="F39" s="243"/>
    </row>
    <row r="40" spans="1:6" ht="12.95" customHeight="1">
      <c r="A40" s="254"/>
      <c r="B40" s="243"/>
      <c r="C40" s="79"/>
      <c r="D40" s="79"/>
      <c r="E40" s="79"/>
      <c r="F40" s="243"/>
    </row>
    <row r="41" spans="1:6" ht="12.95" customHeight="1">
      <c r="A41" s="254"/>
      <c r="B41" s="243"/>
      <c r="C41" s="79"/>
      <c r="D41" s="79"/>
      <c r="E41" s="79"/>
      <c r="F41" s="243"/>
    </row>
    <row r="42" spans="1:6" ht="12.95" customHeight="1">
      <c r="A42" s="254"/>
      <c r="B42" s="243"/>
      <c r="C42" s="79"/>
      <c r="D42" s="79"/>
      <c r="E42" s="79"/>
      <c r="F42" s="243"/>
    </row>
    <row r="43" spans="1:6" ht="12.95" customHeight="1">
      <c r="A43" s="254"/>
      <c r="B43" s="243"/>
      <c r="C43" s="79"/>
      <c r="D43" s="79"/>
      <c r="E43" s="79"/>
      <c r="F43" s="243"/>
    </row>
    <row r="44" spans="1:6" ht="12.95" customHeight="1">
      <c r="A44" s="254"/>
      <c r="B44" s="243"/>
      <c r="C44" s="79"/>
      <c r="D44" s="79"/>
      <c r="E44" s="79"/>
      <c r="F44" s="243"/>
    </row>
    <row r="45" spans="1:6" ht="12.95" customHeight="1">
      <c r="A45" s="254"/>
      <c r="B45" s="243"/>
      <c r="C45" s="79"/>
      <c r="D45" s="79"/>
      <c r="E45" s="79"/>
      <c r="F45" s="243"/>
    </row>
    <row r="46" spans="1:6" ht="12.95" customHeight="1">
      <c r="A46" s="254"/>
      <c r="B46" s="243"/>
      <c r="C46" s="79"/>
      <c r="D46" s="79"/>
      <c r="E46" s="79"/>
      <c r="F46" s="243"/>
    </row>
    <row r="47" spans="1:6" ht="12.95" customHeight="1">
      <c r="A47" s="254"/>
      <c r="B47" s="243"/>
      <c r="C47" s="79"/>
      <c r="D47" s="79"/>
      <c r="E47" s="79"/>
      <c r="F47" s="243"/>
    </row>
    <row r="48" spans="1:6" ht="12.95" customHeight="1">
      <c r="A48" s="254"/>
      <c r="B48" s="243"/>
      <c r="C48" s="79"/>
      <c r="D48" s="79"/>
      <c r="E48" s="79"/>
      <c r="F48" s="243"/>
    </row>
    <row r="49" spans="1:6" ht="12.95" customHeight="1">
      <c r="A49" s="254"/>
      <c r="B49" s="243"/>
      <c r="C49" s="79"/>
      <c r="D49" s="79"/>
      <c r="E49" s="79"/>
      <c r="F49" s="243"/>
    </row>
    <row r="50" spans="1:6" ht="12.95" customHeight="1">
      <c r="A50" s="254"/>
      <c r="B50" s="243"/>
      <c r="C50" s="79"/>
      <c r="D50" s="79"/>
      <c r="E50" s="79"/>
      <c r="F50" s="243"/>
    </row>
    <row r="51" spans="1:6" ht="12.95" customHeight="1">
      <c r="A51" s="254"/>
      <c r="B51" s="243"/>
      <c r="C51" s="79"/>
      <c r="D51" s="79"/>
      <c r="E51" s="79"/>
      <c r="F51" s="243"/>
    </row>
    <row r="52" spans="1:6" ht="12.95" customHeight="1">
      <c r="A52" s="254"/>
      <c r="B52" s="243"/>
      <c r="C52" s="79"/>
      <c r="D52" s="79"/>
      <c r="E52" s="79"/>
      <c r="F52" s="243"/>
    </row>
    <row r="53" spans="1:6" ht="12.95" customHeight="1">
      <c r="A53" s="254"/>
      <c r="B53" s="243"/>
      <c r="C53" s="79"/>
      <c r="D53" s="79"/>
      <c r="E53" s="79"/>
      <c r="F53" s="243"/>
    </row>
    <row r="54" spans="1:6" ht="12.95" customHeight="1">
      <c r="A54" s="254"/>
      <c r="B54" s="243"/>
      <c r="C54" s="79"/>
      <c r="D54" s="79"/>
      <c r="E54" s="79"/>
      <c r="F54" s="243"/>
    </row>
    <row r="55" spans="1:6" ht="12.95" customHeight="1">
      <c r="A55" s="254"/>
      <c r="B55" s="243"/>
      <c r="C55" s="79"/>
      <c r="D55" s="79"/>
      <c r="E55" s="79"/>
      <c r="F55" s="243"/>
    </row>
    <row r="56" spans="1:6" ht="12.95" customHeight="1">
      <c r="A56" s="254"/>
      <c r="B56" s="243"/>
      <c r="C56" s="79"/>
      <c r="D56" s="79"/>
      <c r="E56" s="79"/>
      <c r="F56" s="243"/>
    </row>
    <row r="57" spans="1:6" ht="12.95" customHeight="1">
      <c r="A57" s="254"/>
      <c r="B57" s="243"/>
      <c r="C57" s="79"/>
      <c r="D57" s="79"/>
      <c r="E57" s="79"/>
      <c r="F57" s="243"/>
    </row>
    <row r="58" spans="1:6" ht="12.95" customHeight="1">
      <c r="A58" s="254"/>
      <c r="B58" s="243"/>
      <c r="C58" s="79"/>
      <c r="D58" s="79"/>
      <c r="E58" s="79"/>
      <c r="F58" s="243"/>
    </row>
    <row r="59" spans="1:6" ht="12.95" customHeight="1">
      <c r="A59" s="254"/>
      <c r="B59" s="243"/>
      <c r="C59" s="79"/>
      <c r="D59" s="79"/>
      <c r="E59" s="79"/>
      <c r="F59" s="243"/>
    </row>
    <row r="60" spans="1:6" ht="12.95" customHeight="1">
      <c r="A60" s="254"/>
      <c r="B60" s="243"/>
      <c r="C60" s="79"/>
      <c r="D60" s="79"/>
      <c r="E60" s="79"/>
      <c r="F60" s="243"/>
    </row>
    <row r="61" spans="1:6" ht="12.95" customHeight="1">
      <c r="A61" s="254"/>
      <c r="B61" s="243"/>
      <c r="C61" s="79"/>
      <c r="D61" s="79"/>
      <c r="E61" s="79"/>
      <c r="F61" s="243"/>
    </row>
    <row r="62" spans="1:6" ht="12.95" customHeight="1">
      <c r="A62" s="254"/>
      <c r="B62" s="243"/>
      <c r="C62" s="79"/>
      <c r="D62" s="79"/>
      <c r="E62" s="79"/>
      <c r="F62" s="243"/>
    </row>
    <row r="63" spans="1:6" ht="12.95" customHeight="1">
      <c r="A63" s="254"/>
      <c r="B63" s="243"/>
      <c r="C63" s="79"/>
      <c r="D63" s="79"/>
      <c r="E63" s="79"/>
      <c r="F63" s="243"/>
    </row>
    <row r="64" spans="1:6" ht="12.95" customHeight="1">
      <c r="A64" s="254"/>
      <c r="B64" s="243"/>
      <c r="C64" s="79"/>
      <c r="D64" s="79"/>
      <c r="E64" s="79"/>
      <c r="F64" s="243"/>
    </row>
    <row r="65" spans="1:6" ht="12.95" customHeight="1">
      <c r="A65" s="254"/>
      <c r="B65" s="243"/>
      <c r="C65" s="79"/>
      <c r="D65" s="79"/>
      <c r="E65" s="79"/>
      <c r="F65" s="243"/>
    </row>
    <row r="66" spans="1:6" ht="12.95" customHeight="1">
      <c r="A66" s="254"/>
      <c r="B66" s="243"/>
      <c r="C66" s="79"/>
      <c r="D66" s="79"/>
      <c r="E66" s="79"/>
      <c r="F66" s="243"/>
    </row>
    <row r="67" spans="1:6" ht="12.95" customHeight="1">
      <c r="A67" s="254"/>
      <c r="B67" s="243"/>
      <c r="C67" s="79"/>
      <c r="D67" s="79"/>
      <c r="E67" s="79"/>
      <c r="F67" s="243"/>
    </row>
    <row r="68" spans="1:6" ht="12.95" customHeight="1">
      <c r="A68" s="254"/>
      <c r="B68" s="243"/>
      <c r="C68" s="79"/>
      <c r="D68" s="79"/>
      <c r="E68" s="79"/>
      <c r="F68" s="243"/>
    </row>
    <row r="69" spans="1:6" ht="12.95" customHeight="1">
      <c r="A69" s="254"/>
      <c r="B69" s="243"/>
      <c r="C69" s="79"/>
      <c r="D69" s="79"/>
      <c r="E69" s="79"/>
      <c r="F69" s="243"/>
    </row>
    <row r="70" spans="1:6" ht="12.95" customHeight="1">
      <c r="A70" s="254"/>
      <c r="B70" s="243"/>
      <c r="C70" s="79"/>
      <c r="D70" s="79"/>
      <c r="E70" s="79"/>
      <c r="F70" s="243"/>
    </row>
    <row r="71" spans="1:6" ht="12.95" customHeight="1">
      <c r="A71" s="254"/>
      <c r="B71" s="243"/>
      <c r="C71" s="79"/>
      <c r="D71" s="79"/>
      <c r="E71" s="79"/>
      <c r="F71" s="243"/>
    </row>
    <row r="72" spans="1:6" ht="12.95" customHeight="1">
      <c r="A72" s="254"/>
      <c r="B72" s="243"/>
      <c r="C72" s="79"/>
      <c r="D72" s="79"/>
      <c r="E72" s="79"/>
      <c r="F72" s="243"/>
    </row>
    <row r="73" spans="1:6" ht="12.95" customHeight="1">
      <c r="A73" s="254"/>
      <c r="B73" s="243"/>
      <c r="C73" s="79"/>
      <c r="D73" s="79"/>
      <c r="E73" s="79"/>
      <c r="F73" s="243"/>
    </row>
    <row r="74" spans="1:6" ht="12.95" customHeight="1">
      <c r="A74" s="254"/>
      <c r="B74" s="243"/>
      <c r="C74" s="79"/>
      <c r="D74" s="79"/>
      <c r="E74" s="79"/>
      <c r="F74" s="243"/>
    </row>
    <row r="75" spans="1:6" ht="12.95" customHeight="1">
      <c r="A75" s="254"/>
      <c r="B75" s="243"/>
      <c r="C75" s="79"/>
      <c r="D75" s="79"/>
      <c r="E75" s="79"/>
      <c r="F75" s="243"/>
    </row>
    <row r="76" spans="1:6" ht="12.95" customHeight="1">
      <c r="A76" s="254"/>
      <c r="B76" s="243"/>
      <c r="C76" s="79"/>
      <c r="D76" s="79"/>
      <c r="E76" s="79"/>
      <c r="F76" s="243"/>
    </row>
    <row r="77" spans="1:6" ht="12.95" customHeight="1">
      <c r="A77" s="255"/>
      <c r="B77" s="256"/>
      <c r="C77" s="257"/>
      <c r="D77" s="257"/>
      <c r="E77" s="257"/>
      <c r="F77" s="256"/>
    </row>
    <row r="78" spans="1:6" ht="12.95" customHeight="1">
      <c r="A78" s="79" t="s">
        <v>576</v>
      </c>
      <c r="B78" s="79"/>
      <c r="C78" s="79"/>
      <c r="D78" s="79"/>
      <c r="E78" s="79"/>
      <c r="F78" s="79"/>
    </row>
  </sheetData>
  <printOptions horizontalCentered="1" verticalCentered="1"/>
  <pageMargins left="1" right="1" top="0.5" bottom="0.5" header="0" footer="0"/>
  <pageSetup scale="75" fitToWidth="0" fitToHeight="0"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M49"/>
  <sheetViews>
    <sheetView view="pageBreakPreview" zoomScaleNormal="100" zoomScaleSheetLayoutView="100" workbookViewId="0">
      <selection sqref="A1:A11"/>
    </sheetView>
  </sheetViews>
  <sheetFormatPr defaultColWidth="0" defaultRowHeight="11.25" zeroHeight="1"/>
  <cols>
    <col min="1" max="1" width="2.83203125" style="1893" customWidth="1"/>
    <col min="2" max="2" width="4.6640625" style="161" customWidth="1"/>
    <col min="3" max="3" width="51.6640625" style="161" customWidth="1"/>
    <col min="4" max="4" width="9.33203125" style="161" customWidth="1"/>
    <col min="5" max="5" width="33.1640625" style="161" customWidth="1"/>
    <col min="6" max="6" width="23.1640625" style="161" customWidth="1"/>
    <col min="7" max="7" width="21" style="161" customWidth="1"/>
    <col min="8" max="8" width="17.5" style="161" customWidth="1"/>
    <col min="9" max="9" width="5" style="1893" customWidth="1"/>
    <col min="10" max="10" width="2.83203125" style="1893" customWidth="1"/>
    <col min="11" max="13" width="9.33203125" style="161" customWidth="1"/>
    <col min="14" max="256" width="0" style="161" hidden="1"/>
    <col min="257" max="257" width="2.83203125" style="161" customWidth="1"/>
    <col min="258" max="258" width="4.6640625" style="161" customWidth="1"/>
    <col min="259" max="259" width="51.6640625" style="161" customWidth="1"/>
    <col min="260" max="260" width="9.33203125" style="161" customWidth="1"/>
    <col min="261" max="261" width="33.1640625" style="161" customWidth="1"/>
    <col min="262" max="262" width="23.1640625" style="161" customWidth="1"/>
    <col min="263" max="263" width="21" style="161" customWidth="1"/>
    <col min="264" max="264" width="17.5" style="161" customWidth="1"/>
    <col min="265" max="265" width="5" style="161" customWidth="1"/>
    <col min="266" max="266" width="2.83203125" style="161" customWidth="1"/>
    <col min="267" max="269" width="9.33203125" style="161" customWidth="1"/>
    <col min="270" max="512" width="0" style="161" hidden="1"/>
    <col min="513" max="513" width="2.83203125" style="161" customWidth="1"/>
    <col min="514" max="514" width="4.6640625" style="161" customWidth="1"/>
    <col min="515" max="515" width="51.6640625" style="161" customWidth="1"/>
    <col min="516" max="516" width="9.33203125" style="161" customWidth="1"/>
    <col min="517" max="517" width="33.1640625" style="161" customWidth="1"/>
    <col min="518" max="518" width="23.1640625" style="161" customWidth="1"/>
    <col min="519" max="519" width="21" style="161" customWidth="1"/>
    <col min="520" max="520" width="17.5" style="161" customWidth="1"/>
    <col min="521" max="521" width="5" style="161" customWidth="1"/>
    <col min="522" max="522" width="2.83203125" style="161" customWidth="1"/>
    <col min="523" max="525" width="9.33203125" style="161" customWidth="1"/>
    <col min="526" max="768" width="0" style="161" hidden="1"/>
    <col min="769" max="769" width="2.83203125" style="161" customWidth="1"/>
    <col min="770" max="770" width="4.6640625" style="161" customWidth="1"/>
    <col min="771" max="771" width="51.6640625" style="161" customWidth="1"/>
    <col min="772" max="772" width="9.33203125" style="161" customWidth="1"/>
    <col min="773" max="773" width="33.1640625" style="161" customWidth="1"/>
    <col min="774" max="774" width="23.1640625" style="161" customWidth="1"/>
    <col min="775" max="775" width="21" style="161" customWidth="1"/>
    <col min="776" max="776" width="17.5" style="161" customWidth="1"/>
    <col min="777" max="777" width="5" style="161" customWidth="1"/>
    <col min="778" max="778" width="2.83203125" style="161" customWidth="1"/>
    <col min="779" max="781" width="9.33203125" style="161" customWidth="1"/>
    <col min="782" max="1024" width="0" style="161" hidden="1"/>
    <col min="1025" max="1025" width="2.83203125" style="161" customWidth="1"/>
    <col min="1026" max="1026" width="4.6640625" style="161" customWidth="1"/>
    <col min="1027" max="1027" width="51.6640625" style="161" customWidth="1"/>
    <col min="1028" max="1028" width="9.33203125" style="161" customWidth="1"/>
    <col min="1029" max="1029" width="33.1640625" style="161" customWidth="1"/>
    <col min="1030" max="1030" width="23.1640625" style="161" customWidth="1"/>
    <col min="1031" max="1031" width="21" style="161" customWidth="1"/>
    <col min="1032" max="1032" width="17.5" style="161" customWidth="1"/>
    <col min="1033" max="1033" width="5" style="161" customWidth="1"/>
    <col min="1034" max="1034" width="2.83203125" style="161" customWidth="1"/>
    <col min="1035" max="1037" width="9.33203125" style="161" customWidth="1"/>
    <col min="1038" max="1280" width="0" style="161" hidden="1"/>
    <col min="1281" max="1281" width="2.83203125" style="161" customWidth="1"/>
    <col min="1282" max="1282" width="4.6640625" style="161" customWidth="1"/>
    <col min="1283" max="1283" width="51.6640625" style="161" customWidth="1"/>
    <col min="1284" max="1284" width="9.33203125" style="161" customWidth="1"/>
    <col min="1285" max="1285" width="33.1640625" style="161" customWidth="1"/>
    <col min="1286" max="1286" width="23.1640625" style="161" customWidth="1"/>
    <col min="1287" max="1287" width="21" style="161" customWidth="1"/>
    <col min="1288" max="1288" width="17.5" style="161" customWidth="1"/>
    <col min="1289" max="1289" width="5" style="161" customWidth="1"/>
    <col min="1290" max="1290" width="2.83203125" style="161" customWidth="1"/>
    <col min="1291" max="1293" width="9.33203125" style="161" customWidth="1"/>
    <col min="1294" max="1536" width="0" style="161" hidden="1"/>
    <col min="1537" max="1537" width="2.83203125" style="161" customWidth="1"/>
    <col min="1538" max="1538" width="4.6640625" style="161" customWidth="1"/>
    <col min="1539" max="1539" width="51.6640625" style="161" customWidth="1"/>
    <col min="1540" max="1540" width="9.33203125" style="161" customWidth="1"/>
    <col min="1541" max="1541" width="33.1640625" style="161" customWidth="1"/>
    <col min="1542" max="1542" width="23.1640625" style="161" customWidth="1"/>
    <col min="1543" max="1543" width="21" style="161" customWidth="1"/>
    <col min="1544" max="1544" width="17.5" style="161" customWidth="1"/>
    <col min="1545" max="1545" width="5" style="161" customWidth="1"/>
    <col min="1546" max="1546" width="2.83203125" style="161" customWidth="1"/>
    <col min="1547" max="1549" width="9.33203125" style="161" customWidth="1"/>
    <col min="1550" max="1792" width="0" style="161" hidden="1"/>
    <col min="1793" max="1793" width="2.83203125" style="161" customWidth="1"/>
    <col min="1794" max="1794" width="4.6640625" style="161" customWidth="1"/>
    <col min="1795" max="1795" width="51.6640625" style="161" customWidth="1"/>
    <col min="1796" max="1796" width="9.33203125" style="161" customWidth="1"/>
    <col min="1797" max="1797" width="33.1640625" style="161" customWidth="1"/>
    <col min="1798" max="1798" width="23.1640625" style="161" customWidth="1"/>
    <col min="1799" max="1799" width="21" style="161" customWidth="1"/>
    <col min="1800" max="1800" width="17.5" style="161" customWidth="1"/>
    <col min="1801" max="1801" width="5" style="161" customWidth="1"/>
    <col min="1802" max="1802" width="2.83203125" style="161" customWidth="1"/>
    <col min="1803" max="1805" width="9.33203125" style="161" customWidth="1"/>
    <col min="1806" max="2048" width="0" style="161" hidden="1"/>
    <col min="2049" max="2049" width="2.83203125" style="161" customWidth="1"/>
    <col min="2050" max="2050" width="4.6640625" style="161" customWidth="1"/>
    <col min="2051" max="2051" width="51.6640625" style="161" customWidth="1"/>
    <col min="2052" max="2052" width="9.33203125" style="161" customWidth="1"/>
    <col min="2053" max="2053" width="33.1640625" style="161" customWidth="1"/>
    <col min="2054" max="2054" width="23.1640625" style="161" customWidth="1"/>
    <col min="2055" max="2055" width="21" style="161" customWidth="1"/>
    <col min="2056" max="2056" width="17.5" style="161" customWidth="1"/>
    <col min="2057" max="2057" width="5" style="161" customWidth="1"/>
    <col min="2058" max="2058" width="2.83203125" style="161" customWidth="1"/>
    <col min="2059" max="2061" width="9.33203125" style="161" customWidth="1"/>
    <col min="2062" max="2304" width="0" style="161" hidden="1"/>
    <col min="2305" max="2305" width="2.83203125" style="161" customWidth="1"/>
    <col min="2306" max="2306" width="4.6640625" style="161" customWidth="1"/>
    <col min="2307" max="2307" width="51.6640625" style="161" customWidth="1"/>
    <col min="2308" max="2308" width="9.33203125" style="161" customWidth="1"/>
    <col min="2309" max="2309" width="33.1640625" style="161" customWidth="1"/>
    <col min="2310" max="2310" width="23.1640625" style="161" customWidth="1"/>
    <col min="2311" max="2311" width="21" style="161" customWidth="1"/>
    <col min="2312" max="2312" width="17.5" style="161" customWidth="1"/>
    <col min="2313" max="2313" width="5" style="161" customWidth="1"/>
    <col min="2314" max="2314" width="2.83203125" style="161" customWidth="1"/>
    <col min="2315" max="2317" width="9.33203125" style="161" customWidth="1"/>
    <col min="2318" max="2560" width="0" style="161" hidden="1"/>
    <col min="2561" max="2561" width="2.83203125" style="161" customWidth="1"/>
    <col min="2562" max="2562" width="4.6640625" style="161" customWidth="1"/>
    <col min="2563" max="2563" width="51.6640625" style="161" customWidth="1"/>
    <col min="2564" max="2564" width="9.33203125" style="161" customWidth="1"/>
    <col min="2565" max="2565" width="33.1640625" style="161" customWidth="1"/>
    <col min="2566" max="2566" width="23.1640625" style="161" customWidth="1"/>
    <col min="2567" max="2567" width="21" style="161" customWidth="1"/>
    <col min="2568" max="2568" width="17.5" style="161" customWidth="1"/>
    <col min="2569" max="2569" width="5" style="161" customWidth="1"/>
    <col min="2570" max="2570" width="2.83203125" style="161" customWidth="1"/>
    <col min="2571" max="2573" width="9.33203125" style="161" customWidth="1"/>
    <col min="2574" max="2816" width="0" style="161" hidden="1"/>
    <col min="2817" max="2817" width="2.83203125" style="161" customWidth="1"/>
    <col min="2818" max="2818" width="4.6640625" style="161" customWidth="1"/>
    <col min="2819" max="2819" width="51.6640625" style="161" customWidth="1"/>
    <col min="2820" max="2820" width="9.33203125" style="161" customWidth="1"/>
    <col min="2821" max="2821" width="33.1640625" style="161" customWidth="1"/>
    <col min="2822" max="2822" width="23.1640625" style="161" customWidth="1"/>
    <col min="2823" max="2823" width="21" style="161" customWidth="1"/>
    <col min="2824" max="2824" width="17.5" style="161" customWidth="1"/>
    <col min="2825" max="2825" width="5" style="161" customWidth="1"/>
    <col min="2826" max="2826" width="2.83203125" style="161" customWidth="1"/>
    <col min="2827" max="2829" width="9.33203125" style="161" customWidth="1"/>
    <col min="2830" max="3072" width="0" style="161" hidden="1"/>
    <col min="3073" max="3073" width="2.83203125" style="161" customWidth="1"/>
    <col min="3074" max="3074" width="4.6640625" style="161" customWidth="1"/>
    <col min="3075" max="3075" width="51.6640625" style="161" customWidth="1"/>
    <col min="3076" max="3076" width="9.33203125" style="161" customWidth="1"/>
    <col min="3077" max="3077" width="33.1640625" style="161" customWidth="1"/>
    <col min="3078" max="3078" width="23.1640625" style="161" customWidth="1"/>
    <col min="3079" max="3079" width="21" style="161" customWidth="1"/>
    <col min="3080" max="3080" width="17.5" style="161" customWidth="1"/>
    <col min="3081" max="3081" width="5" style="161" customWidth="1"/>
    <col min="3082" max="3082" width="2.83203125" style="161" customWidth="1"/>
    <col min="3083" max="3085" width="9.33203125" style="161" customWidth="1"/>
    <col min="3086" max="3328" width="0" style="161" hidden="1"/>
    <col min="3329" max="3329" width="2.83203125" style="161" customWidth="1"/>
    <col min="3330" max="3330" width="4.6640625" style="161" customWidth="1"/>
    <col min="3331" max="3331" width="51.6640625" style="161" customWidth="1"/>
    <col min="3332" max="3332" width="9.33203125" style="161" customWidth="1"/>
    <col min="3333" max="3333" width="33.1640625" style="161" customWidth="1"/>
    <col min="3334" max="3334" width="23.1640625" style="161" customWidth="1"/>
    <col min="3335" max="3335" width="21" style="161" customWidth="1"/>
    <col min="3336" max="3336" width="17.5" style="161" customWidth="1"/>
    <col min="3337" max="3337" width="5" style="161" customWidth="1"/>
    <col min="3338" max="3338" width="2.83203125" style="161" customWidth="1"/>
    <col min="3339" max="3341" width="9.33203125" style="161" customWidth="1"/>
    <col min="3342" max="3584" width="0" style="161" hidden="1"/>
    <col min="3585" max="3585" width="2.83203125" style="161" customWidth="1"/>
    <col min="3586" max="3586" width="4.6640625" style="161" customWidth="1"/>
    <col min="3587" max="3587" width="51.6640625" style="161" customWidth="1"/>
    <col min="3588" max="3588" width="9.33203125" style="161" customWidth="1"/>
    <col min="3589" max="3589" width="33.1640625" style="161" customWidth="1"/>
    <col min="3590" max="3590" width="23.1640625" style="161" customWidth="1"/>
    <col min="3591" max="3591" width="21" style="161" customWidth="1"/>
    <col min="3592" max="3592" width="17.5" style="161" customWidth="1"/>
    <col min="3593" max="3593" width="5" style="161" customWidth="1"/>
    <col min="3594" max="3594" width="2.83203125" style="161" customWidth="1"/>
    <col min="3595" max="3597" width="9.33203125" style="161" customWidth="1"/>
    <col min="3598" max="3840" width="0" style="161" hidden="1"/>
    <col min="3841" max="3841" width="2.83203125" style="161" customWidth="1"/>
    <col min="3842" max="3842" width="4.6640625" style="161" customWidth="1"/>
    <col min="3843" max="3843" width="51.6640625" style="161" customWidth="1"/>
    <col min="3844" max="3844" width="9.33203125" style="161" customWidth="1"/>
    <col min="3845" max="3845" width="33.1640625" style="161" customWidth="1"/>
    <col min="3846" max="3846" width="23.1640625" style="161" customWidth="1"/>
    <col min="3847" max="3847" width="21" style="161" customWidth="1"/>
    <col min="3848" max="3848" width="17.5" style="161" customWidth="1"/>
    <col min="3849" max="3849" width="5" style="161" customWidth="1"/>
    <col min="3850" max="3850" width="2.83203125" style="161" customWidth="1"/>
    <col min="3851" max="3853" width="9.33203125" style="161" customWidth="1"/>
    <col min="3854" max="4096" width="0" style="161" hidden="1"/>
    <col min="4097" max="4097" width="2.83203125" style="161" customWidth="1"/>
    <col min="4098" max="4098" width="4.6640625" style="161" customWidth="1"/>
    <col min="4099" max="4099" width="51.6640625" style="161" customWidth="1"/>
    <col min="4100" max="4100" width="9.33203125" style="161" customWidth="1"/>
    <col min="4101" max="4101" width="33.1640625" style="161" customWidth="1"/>
    <col min="4102" max="4102" width="23.1640625" style="161" customWidth="1"/>
    <col min="4103" max="4103" width="21" style="161" customWidth="1"/>
    <col min="4104" max="4104" width="17.5" style="161" customWidth="1"/>
    <col min="4105" max="4105" width="5" style="161" customWidth="1"/>
    <col min="4106" max="4106" width="2.83203125" style="161" customWidth="1"/>
    <col min="4107" max="4109" width="9.33203125" style="161" customWidth="1"/>
    <col min="4110" max="4352" width="0" style="161" hidden="1"/>
    <col min="4353" max="4353" width="2.83203125" style="161" customWidth="1"/>
    <col min="4354" max="4354" width="4.6640625" style="161" customWidth="1"/>
    <col min="4355" max="4355" width="51.6640625" style="161" customWidth="1"/>
    <col min="4356" max="4356" width="9.33203125" style="161" customWidth="1"/>
    <col min="4357" max="4357" width="33.1640625" style="161" customWidth="1"/>
    <col min="4358" max="4358" width="23.1640625" style="161" customWidth="1"/>
    <col min="4359" max="4359" width="21" style="161" customWidth="1"/>
    <col min="4360" max="4360" width="17.5" style="161" customWidth="1"/>
    <col min="4361" max="4361" width="5" style="161" customWidth="1"/>
    <col min="4362" max="4362" width="2.83203125" style="161" customWidth="1"/>
    <col min="4363" max="4365" width="9.33203125" style="161" customWidth="1"/>
    <col min="4366" max="4608" width="0" style="161" hidden="1"/>
    <col min="4609" max="4609" width="2.83203125" style="161" customWidth="1"/>
    <col min="4610" max="4610" width="4.6640625" style="161" customWidth="1"/>
    <col min="4611" max="4611" width="51.6640625" style="161" customWidth="1"/>
    <col min="4612" max="4612" width="9.33203125" style="161" customWidth="1"/>
    <col min="4613" max="4613" width="33.1640625" style="161" customWidth="1"/>
    <col min="4614" max="4614" width="23.1640625" style="161" customWidth="1"/>
    <col min="4615" max="4615" width="21" style="161" customWidth="1"/>
    <col min="4616" max="4616" width="17.5" style="161" customWidth="1"/>
    <col min="4617" max="4617" width="5" style="161" customWidth="1"/>
    <col min="4618" max="4618" width="2.83203125" style="161" customWidth="1"/>
    <col min="4619" max="4621" width="9.33203125" style="161" customWidth="1"/>
    <col min="4622" max="4864" width="0" style="161" hidden="1"/>
    <col min="4865" max="4865" width="2.83203125" style="161" customWidth="1"/>
    <col min="4866" max="4866" width="4.6640625" style="161" customWidth="1"/>
    <col min="4867" max="4867" width="51.6640625" style="161" customWidth="1"/>
    <col min="4868" max="4868" width="9.33203125" style="161" customWidth="1"/>
    <col min="4869" max="4869" width="33.1640625" style="161" customWidth="1"/>
    <col min="4870" max="4870" width="23.1640625" style="161" customWidth="1"/>
    <col min="4871" max="4871" width="21" style="161" customWidth="1"/>
    <col min="4872" max="4872" width="17.5" style="161" customWidth="1"/>
    <col min="4873" max="4873" width="5" style="161" customWidth="1"/>
    <col min="4874" max="4874" width="2.83203125" style="161" customWidth="1"/>
    <col min="4875" max="4877" width="9.33203125" style="161" customWidth="1"/>
    <col min="4878" max="5120" width="0" style="161" hidden="1"/>
    <col min="5121" max="5121" width="2.83203125" style="161" customWidth="1"/>
    <col min="5122" max="5122" width="4.6640625" style="161" customWidth="1"/>
    <col min="5123" max="5123" width="51.6640625" style="161" customWidth="1"/>
    <col min="5124" max="5124" width="9.33203125" style="161" customWidth="1"/>
    <col min="5125" max="5125" width="33.1640625" style="161" customWidth="1"/>
    <col min="5126" max="5126" width="23.1640625" style="161" customWidth="1"/>
    <col min="5127" max="5127" width="21" style="161" customWidth="1"/>
    <col min="5128" max="5128" width="17.5" style="161" customWidth="1"/>
    <col min="5129" max="5129" width="5" style="161" customWidth="1"/>
    <col min="5130" max="5130" width="2.83203125" style="161" customWidth="1"/>
    <col min="5131" max="5133" width="9.33203125" style="161" customWidth="1"/>
    <col min="5134" max="5376" width="0" style="161" hidden="1"/>
    <col min="5377" max="5377" width="2.83203125" style="161" customWidth="1"/>
    <col min="5378" max="5378" width="4.6640625" style="161" customWidth="1"/>
    <col min="5379" max="5379" width="51.6640625" style="161" customWidth="1"/>
    <col min="5380" max="5380" width="9.33203125" style="161" customWidth="1"/>
    <col min="5381" max="5381" width="33.1640625" style="161" customWidth="1"/>
    <col min="5382" max="5382" width="23.1640625" style="161" customWidth="1"/>
    <col min="5383" max="5383" width="21" style="161" customWidth="1"/>
    <col min="5384" max="5384" width="17.5" style="161" customWidth="1"/>
    <col min="5385" max="5385" width="5" style="161" customWidth="1"/>
    <col min="5386" max="5386" width="2.83203125" style="161" customWidth="1"/>
    <col min="5387" max="5389" width="9.33203125" style="161" customWidth="1"/>
    <col min="5390" max="5632" width="0" style="161" hidden="1"/>
    <col min="5633" max="5633" width="2.83203125" style="161" customWidth="1"/>
    <col min="5634" max="5634" width="4.6640625" style="161" customWidth="1"/>
    <col min="5635" max="5635" width="51.6640625" style="161" customWidth="1"/>
    <col min="5636" max="5636" width="9.33203125" style="161" customWidth="1"/>
    <col min="5637" max="5637" width="33.1640625" style="161" customWidth="1"/>
    <col min="5638" max="5638" width="23.1640625" style="161" customWidth="1"/>
    <col min="5639" max="5639" width="21" style="161" customWidth="1"/>
    <col min="5640" max="5640" width="17.5" style="161" customWidth="1"/>
    <col min="5641" max="5641" width="5" style="161" customWidth="1"/>
    <col min="5642" max="5642" width="2.83203125" style="161" customWidth="1"/>
    <col min="5643" max="5645" width="9.33203125" style="161" customWidth="1"/>
    <col min="5646" max="5888" width="0" style="161" hidden="1"/>
    <col min="5889" max="5889" width="2.83203125" style="161" customWidth="1"/>
    <col min="5890" max="5890" width="4.6640625" style="161" customWidth="1"/>
    <col min="5891" max="5891" width="51.6640625" style="161" customWidth="1"/>
    <col min="5892" max="5892" width="9.33203125" style="161" customWidth="1"/>
    <col min="5893" max="5893" width="33.1640625" style="161" customWidth="1"/>
    <col min="5894" max="5894" width="23.1640625" style="161" customWidth="1"/>
    <col min="5895" max="5895" width="21" style="161" customWidth="1"/>
    <col min="5896" max="5896" width="17.5" style="161" customWidth="1"/>
    <col min="5897" max="5897" width="5" style="161" customWidth="1"/>
    <col min="5898" max="5898" width="2.83203125" style="161" customWidth="1"/>
    <col min="5899" max="5901" width="9.33203125" style="161" customWidth="1"/>
    <col min="5902" max="6144" width="0" style="161" hidden="1"/>
    <col min="6145" max="6145" width="2.83203125" style="161" customWidth="1"/>
    <col min="6146" max="6146" width="4.6640625" style="161" customWidth="1"/>
    <col min="6147" max="6147" width="51.6640625" style="161" customWidth="1"/>
    <col min="6148" max="6148" width="9.33203125" style="161" customWidth="1"/>
    <col min="6149" max="6149" width="33.1640625" style="161" customWidth="1"/>
    <col min="6150" max="6150" width="23.1640625" style="161" customWidth="1"/>
    <col min="6151" max="6151" width="21" style="161" customWidth="1"/>
    <col min="6152" max="6152" width="17.5" style="161" customWidth="1"/>
    <col min="6153" max="6153" width="5" style="161" customWidth="1"/>
    <col min="6154" max="6154" width="2.83203125" style="161" customWidth="1"/>
    <col min="6155" max="6157" width="9.33203125" style="161" customWidth="1"/>
    <col min="6158" max="6400" width="0" style="161" hidden="1"/>
    <col min="6401" max="6401" width="2.83203125" style="161" customWidth="1"/>
    <col min="6402" max="6402" width="4.6640625" style="161" customWidth="1"/>
    <col min="6403" max="6403" width="51.6640625" style="161" customWidth="1"/>
    <col min="6404" max="6404" width="9.33203125" style="161" customWidth="1"/>
    <col min="6405" max="6405" width="33.1640625" style="161" customWidth="1"/>
    <col min="6406" max="6406" width="23.1640625" style="161" customWidth="1"/>
    <col min="6407" max="6407" width="21" style="161" customWidth="1"/>
    <col min="6408" max="6408" width="17.5" style="161" customWidth="1"/>
    <col min="6409" max="6409" width="5" style="161" customWidth="1"/>
    <col min="6410" max="6410" width="2.83203125" style="161" customWidth="1"/>
    <col min="6411" max="6413" width="9.33203125" style="161" customWidth="1"/>
    <col min="6414" max="6656" width="0" style="161" hidden="1"/>
    <col min="6657" max="6657" width="2.83203125" style="161" customWidth="1"/>
    <col min="6658" max="6658" width="4.6640625" style="161" customWidth="1"/>
    <col min="6659" max="6659" width="51.6640625" style="161" customWidth="1"/>
    <col min="6660" max="6660" width="9.33203125" style="161" customWidth="1"/>
    <col min="6661" max="6661" width="33.1640625" style="161" customWidth="1"/>
    <col min="6662" max="6662" width="23.1640625" style="161" customWidth="1"/>
    <col min="6663" max="6663" width="21" style="161" customWidth="1"/>
    <col min="6664" max="6664" width="17.5" style="161" customWidth="1"/>
    <col min="6665" max="6665" width="5" style="161" customWidth="1"/>
    <col min="6666" max="6666" width="2.83203125" style="161" customWidth="1"/>
    <col min="6667" max="6669" width="9.33203125" style="161" customWidth="1"/>
    <col min="6670" max="6912" width="0" style="161" hidden="1"/>
    <col min="6913" max="6913" width="2.83203125" style="161" customWidth="1"/>
    <col min="6914" max="6914" width="4.6640625" style="161" customWidth="1"/>
    <col min="6915" max="6915" width="51.6640625" style="161" customWidth="1"/>
    <col min="6916" max="6916" width="9.33203125" style="161" customWidth="1"/>
    <col min="6917" max="6917" width="33.1640625" style="161" customWidth="1"/>
    <col min="6918" max="6918" width="23.1640625" style="161" customWidth="1"/>
    <col min="6919" max="6919" width="21" style="161" customWidth="1"/>
    <col min="6920" max="6920" width="17.5" style="161" customWidth="1"/>
    <col min="6921" max="6921" width="5" style="161" customWidth="1"/>
    <col min="6922" max="6922" width="2.83203125" style="161" customWidth="1"/>
    <col min="6923" max="6925" width="9.33203125" style="161" customWidth="1"/>
    <col min="6926" max="7168" width="0" style="161" hidden="1"/>
    <col min="7169" max="7169" width="2.83203125" style="161" customWidth="1"/>
    <col min="7170" max="7170" width="4.6640625" style="161" customWidth="1"/>
    <col min="7171" max="7171" width="51.6640625" style="161" customWidth="1"/>
    <col min="7172" max="7172" width="9.33203125" style="161" customWidth="1"/>
    <col min="7173" max="7173" width="33.1640625" style="161" customWidth="1"/>
    <col min="7174" max="7174" width="23.1640625" style="161" customWidth="1"/>
    <col min="7175" max="7175" width="21" style="161" customWidth="1"/>
    <col min="7176" max="7176" width="17.5" style="161" customWidth="1"/>
    <col min="7177" max="7177" width="5" style="161" customWidth="1"/>
    <col min="7178" max="7178" width="2.83203125" style="161" customWidth="1"/>
    <col min="7179" max="7181" width="9.33203125" style="161" customWidth="1"/>
    <col min="7182" max="7424" width="0" style="161" hidden="1"/>
    <col min="7425" max="7425" width="2.83203125" style="161" customWidth="1"/>
    <col min="7426" max="7426" width="4.6640625" style="161" customWidth="1"/>
    <col min="7427" max="7427" width="51.6640625" style="161" customWidth="1"/>
    <col min="7428" max="7428" width="9.33203125" style="161" customWidth="1"/>
    <col min="7429" max="7429" width="33.1640625" style="161" customWidth="1"/>
    <col min="7430" max="7430" width="23.1640625" style="161" customWidth="1"/>
    <col min="7431" max="7431" width="21" style="161" customWidth="1"/>
    <col min="7432" max="7432" width="17.5" style="161" customWidth="1"/>
    <col min="7433" max="7433" width="5" style="161" customWidth="1"/>
    <col min="7434" max="7434" width="2.83203125" style="161" customWidth="1"/>
    <col min="7435" max="7437" width="9.33203125" style="161" customWidth="1"/>
    <col min="7438" max="7680" width="0" style="161" hidden="1"/>
    <col min="7681" max="7681" width="2.83203125" style="161" customWidth="1"/>
    <col min="7682" max="7682" width="4.6640625" style="161" customWidth="1"/>
    <col min="7683" max="7683" width="51.6640625" style="161" customWidth="1"/>
    <col min="7684" max="7684" width="9.33203125" style="161" customWidth="1"/>
    <col min="7685" max="7685" width="33.1640625" style="161" customWidth="1"/>
    <col min="7686" max="7686" width="23.1640625" style="161" customWidth="1"/>
    <col min="7687" max="7687" width="21" style="161" customWidth="1"/>
    <col min="7688" max="7688" width="17.5" style="161" customWidth="1"/>
    <col min="7689" max="7689" width="5" style="161" customWidth="1"/>
    <col min="7690" max="7690" width="2.83203125" style="161" customWidth="1"/>
    <col min="7691" max="7693" width="9.33203125" style="161" customWidth="1"/>
    <col min="7694" max="7936" width="0" style="161" hidden="1"/>
    <col min="7937" max="7937" width="2.83203125" style="161" customWidth="1"/>
    <col min="7938" max="7938" width="4.6640625" style="161" customWidth="1"/>
    <col min="7939" max="7939" width="51.6640625" style="161" customWidth="1"/>
    <col min="7940" max="7940" width="9.33203125" style="161" customWidth="1"/>
    <col min="7941" max="7941" width="33.1640625" style="161" customWidth="1"/>
    <col min="7942" max="7942" width="23.1640625" style="161" customWidth="1"/>
    <col min="7943" max="7943" width="21" style="161" customWidth="1"/>
    <col min="7944" max="7944" width="17.5" style="161" customWidth="1"/>
    <col min="7945" max="7945" width="5" style="161" customWidth="1"/>
    <col min="7946" max="7946" width="2.83203125" style="161" customWidth="1"/>
    <col min="7947" max="7949" width="9.33203125" style="161" customWidth="1"/>
    <col min="7950" max="8192" width="0" style="161" hidden="1"/>
    <col min="8193" max="8193" width="2.83203125" style="161" customWidth="1"/>
    <col min="8194" max="8194" width="4.6640625" style="161" customWidth="1"/>
    <col min="8195" max="8195" width="51.6640625" style="161" customWidth="1"/>
    <col min="8196" max="8196" width="9.33203125" style="161" customWidth="1"/>
    <col min="8197" max="8197" width="33.1640625" style="161" customWidth="1"/>
    <col min="8198" max="8198" width="23.1640625" style="161" customWidth="1"/>
    <col min="8199" max="8199" width="21" style="161" customWidth="1"/>
    <col min="8200" max="8200" width="17.5" style="161" customWidth="1"/>
    <col min="8201" max="8201" width="5" style="161" customWidth="1"/>
    <col min="8202" max="8202" width="2.83203125" style="161" customWidth="1"/>
    <col min="8203" max="8205" width="9.33203125" style="161" customWidth="1"/>
    <col min="8206" max="8448" width="0" style="161" hidden="1"/>
    <col min="8449" max="8449" width="2.83203125" style="161" customWidth="1"/>
    <col min="8450" max="8450" width="4.6640625" style="161" customWidth="1"/>
    <col min="8451" max="8451" width="51.6640625" style="161" customWidth="1"/>
    <col min="8452" max="8452" width="9.33203125" style="161" customWidth="1"/>
    <col min="8453" max="8453" width="33.1640625" style="161" customWidth="1"/>
    <col min="8454" max="8454" width="23.1640625" style="161" customWidth="1"/>
    <col min="8455" max="8455" width="21" style="161" customWidth="1"/>
    <col min="8456" max="8456" width="17.5" style="161" customWidth="1"/>
    <col min="8457" max="8457" width="5" style="161" customWidth="1"/>
    <col min="8458" max="8458" width="2.83203125" style="161" customWidth="1"/>
    <col min="8459" max="8461" width="9.33203125" style="161" customWidth="1"/>
    <col min="8462" max="8704" width="0" style="161" hidden="1"/>
    <col min="8705" max="8705" width="2.83203125" style="161" customWidth="1"/>
    <col min="8706" max="8706" width="4.6640625" style="161" customWidth="1"/>
    <col min="8707" max="8707" width="51.6640625" style="161" customWidth="1"/>
    <col min="8708" max="8708" width="9.33203125" style="161" customWidth="1"/>
    <col min="8709" max="8709" width="33.1640625" style="161" customWidth="1"/>
    <col min="8710" max="8710" width="23.1640625" style="161" customWidth="1"/>
    <col min="8711" max="8711" width="21" style="161" customWidth="1"/>
    <col min="8712" max="8712" width="17.5" style="161" customWidth="1"/>
    <col min="8713" max="8713" width="5" style="161" customWidth="1"/>
    <col min="8714" max="8714" width="2.83203125" style="161" customWidth="1"/>
    <col min="8715" max="8717" width="9.33203125" style="161" customWidth="1"/>
    <col min="8718" max="8960" width="0" style="161" hidden="1"/>
    <col min="8961" max="8961" width="2.83203125" style="161" customWidth="1"/>
    <col min="8962" max="8962" width="4.6640625" style="161" customWidth="1"/>
    <col min="8963" max="8963" width="51.6640625" style="161" customWidth="1"/>
    <col min="8964" max="8964" width="9.33203125" style="161" customWidth="1"/>
    <col min="8965" max="8965" width="33.1640625" style="161" customWidth="1"/>
    <col min="8966" max="8966" width="23.1640625" style="161" customWidth="1"/>
    <col min="8967" max="8967" width="21" style="161" customWidth="1"/>
    <col min="8968" max="8968" width="17.5" style="161" customWidth="1"/>
    <col min="8969" max="8969" width="5" style="161" customWidth="1"/>
    <col min="8970" max="8970" width="2.83203125" style="161" customWidth="1"/>
    <col min="8971" max="8973" width="9.33203125" style="161" customWidth="1"/>
    <col min="8974" max="9216" width="0" style="161" hidden="1"/>
    <col min="9217" max="9217" width="2.83203125" style="161" customWidth="1"/>
    <col min="9218" max="9218" width="4.6640625" style="161" customWidth="1"/>
    <col min="9219" max="9219" width="51.6640625" style="161" customWidth="1"/>
    <col min="9220" max="9220" width="9.33203125" style="161" customWidth="1"/>
    <col min="9221" max="9221" width="33.1640625" style="161" customWidth="1"/>
    <col min="9222" max="9222" width="23.1640625" style="161" customWidth="1"/>
    <col min="9223" max="9223" width="21" style="161" customWidth="1"/>
    <col min="9224" max="9224" width="17.5" style="161" customWidth="1"/>
    <col min="9225" max="9225" width="5" style="161" customWidth="1"/>
    <col min="9226" max="9226" width="2.83203125" style="161" customWidth="1"/>
    <col min="9227" max="9229" width="9.33203125" style="161" customWidth="1"/>
    <col min="9230" max="9472" width="0" style="161" hidden="1"/>
    <col min="9473" max="9473" width="2.83203125" style="161" customWidth="1"/>
    <col min="9474" max="9474" width="4.6640625" style="161" customWidth="1"/>
    <col min="9475" max="9475" width="51.6640625" style="161" customWidth="1"/>
    <col min="9476" max="9476" width="9.33203125" style="161" customWidth="1"/>
    <col min="9477" max="9477" width="33.1640625" style="161" customWidth="1"/>
    <col min="9478" max="9478" width="23.1640625" style="161" customWidth="1"/>
    <col min="9479" max="9479" width="21" style="161" customWidth="1"/>
    <col min="9480" max="9480" width="17.5" style="161" customWidth="1"/>
    <col min="9481" max="9481" width="5" style="161" customWidth="1"/>
    <col min="9482" max="9482" width="2.83203125" style="161" customWidth="1"/>
    <col min="9483" max="9485" width="9.33203125" style="161" customWidth="1"/>
    <col min="9486" max="9728" width="0" style="161" hidden="1"/>
    <col min="9729" max="9729" width="2.83203125" style="161" customWidth="1"/>
    <col min="9730" max="9730" width="4.6640625" style="161" customWidth="1"/>
    <col min="9731" max="9731" width="51.6640625" style="161" customWidth="1"/>
    <col min="9732" max="9732" width="9.33203125" style="161" customWidth="1"/>
    <col min="9733" max="9733" width="33.1640625" style="161" customWidth="1"/>
    <col min="9734" max="9734" width="23.1640625" style="161" customWidth="1"/>
    <col min="9735" max="9735" width="21" style="161" customWidth="1"/>
    <col min="9736" max="9736" width="17.5" style="161" customWidth="1"/>
    <col min="9737" max="9737" width="5" style="161" customWidth="1"/>
    <col min="9738" max="9738" width="2.83203125" style="161" customWidth="1"/>
    <col min="9739" max="9741" width="9.33203125" style="161" customWidth="1"/>
    <col min="9742" max="9984" width="0" style="161" hidden="1"/>
    <col min="9985" max="9985" width="2.83203125" style="161" customWidth="1"/>
    <col min="9986" max="9986" width="4.6640625" style="161" customWidth="1"/>
    <col min="9987" max="9987" width="51.6640625" style="161" customWidth="1"/>
    <col min="9988" max="9988" width="9.33203125" style="161" customWidth="1"/>
    <col min="9989" max="9989" width="33.1640625" style="161" customWidth="1"/>
    <col min="9990" max="9990" width="23.1640625" style="161" customWidth="1"/>
    <col min="9991" max="9991" width="21" style="161" customWidth="1"/>
    <col min="9992" max="9992" width="17.5" style="161" customWidth="1"/>
    <col min="9993" max="9993" width="5" style="161" customWidth="1"/>
    <col min="9994" max="9994" width="2.83203125" style="161" customWidth="1"/>
    <col min="9995" max="9997" width="9.33203125" style="161" customWidth="1"/>
    <col min="9998" max="10240" width="0" style="161" hidden="1"/>
    <col min="10241" max="10241" width="2.83203125" style="161" customWidth="1"/>
    <col min="10242" max="10242" width="4.6640625" style="161" customWidth="1"/>
    <col min="10243" max="10243" width="51.6640625" style="161" customWidth="1"/>
    <col min="10244" max="10244" width="9.33203125" style="161" customWidth="1"/>
    <col min="10245" max="10245" width="33.1640625" style="161" customWidth="1"/>
    <col min="10246" max="10246" width="23.1640625" style="161" customWidth="1"/>
    <col min="10247" max="10247" width="21" style="161" customWidth="1"/>
    <col min="10248" max="10248" width="17.5" style="161" customWidth="1"/>
    <col min="10249" max="10249" width="5" style="161" customWidth="1"/>
    <col min="10250" max="10250" width="2.83203125" style="161" customWidth="1"/>
    <col min="10251" max="10253" width="9.33203125" style="161" customWidth="1"/>
    <col min="10254" max="10496" width="0" style="161" hidden="1"/>
    <col min="10497" max="10497" width="2.83203125" style="161" customWidth="1"/>
    <col min="10498" max="10498" width="4.6640625" style="161" customWidth="1"/>
    <col min="10499" max="10499" width="51.6640625" style="161" customWidth="1"/>
    <col min="10500" max="10500" width="9.33203125" style="161" customWidth="1"/>
    <col min="10501" max="10501" width="33.1640625" style="161" customWidth="1"/>
    <col min="10502" max="10502" width="23.1640625" style="161" customWidth="1"/>
    <col min="10503" max="10503" width="21" style="161" customWidth="1"/>
    <col min="10504" max="10504" width="17.5" style="161" customWidth="1"/>
    <col min="10505" max="10505" width="5" style="161" customWidth="1"/>
    <col min="10506" max="10506" width="2.83203125" style="161" customWidth="1"/>
    <col min="10507" max="10509" width="9.33203125" style="161" customWidth="1"/>
    <col min="10510" max="10752" width="0" style="161" hidden="1"/>
    <col min="10753" max="10753" width="2.83203125" style="161" customWidth="1"/>
    <col min="10754" max="10754" width="4.6640625" style="161" customWidth="1"/>
    <col min="10755" max="10755" width="51.6640625" style="161" customWidth="1"/>
    <col min="10756" max="10756" width="9.33203125" style="161" customWidth="1"/>
    <col min="10757" max="10757" width="33.1640625" style="161" customWidth="1"/>
    <col min="10758" max="10758" width="23.1640625" style="161" customWidth="1"/>
    <col min="10759" max="10759" width="21" style="161" customWidth="1"/>
    <col min="10760" max="10760" width="17.5" style="161" customWidth="1"/>
    <col min="10761" max="10761" width="5" style="161" customWidth="1"/>
    <col min="10762" max="10762" width="2.83203125" style="161" customWidth="1"/>
    <col min="10763" max="10765" width="9.33203125" style="161" customWidth="1"/>
    <col min="10766" max="11008" width="0" style="161" hidden="1"/>
    <col min="11009" max="11009" width="2.83203125" style="161" customWidth="1"/>
    <col min="11010" max="11010" width="4.6640625" style="161" customWidth="1"/>
    <col min="11011" max="11011" width="51.6640625" style="161" customWidth="1"/>
    <col min="11012" max="11012" width="9.33203125" style="161" customWidth="1"/>
    <col min="11013" max="11013" width="33.1640625" style="161" customWidth="1"/>
    <col min="11014" max="11014" width="23.1640625" style="161" customWidth="1"/>
    <col min="11015" max="11015" width="21" style="161" customWidth="1"/>
    <col min="11016" max="11016" width="17.5" style="161" customWidth="1"/>
    <col min="11017" max="11017" width="5" style="161" customWidth="1"/>
    <col min="11018" max="11018" width="2.83203125" style="161" customWidth="1"/>
    <col min="11019" max="11021" width="9.33203125" style="161" customWidth="1"/>
    <col min="11022" max="11264" width="0" style="161" hidden="1"/>
    <col min="11265" max="11265" width="2.83203125" style="161" customWidth="1"/>
    <col min="11266" max="11266" width="4.6640625" style="161" customWidth="1"/>
    <col min="11267" max="11267" width="51.6640625" style="161" customWidth="1"/>
    <col min="11268" max="11268" width="9.33203125" style="161" customWidth="1"/>
    <col min="11269" max="11269" width="33.1640625" style="161" customWidth="1"/>
    <col min="11270" max="11270" width="23.1640625" style="161" customWidth="1"/>
    <col min="11271" max="11271" width="21" style="161" customWidth="1"/>
    <col min="11272" max="11272" width="17.5" style="161" customWidth="1"/>
    <col min="11273" max="11273" width="5" style="161" customWidth="1"/>
    <col min="11274" max="11274" width="2.83203125" style="161" customWidth="1"/>
    <col min="11275" max="11277" width="9.33203125" style="161" customWidth="1"/>
    <col min="11278" max="11520" width="0" style="161" hidden="1"/>
    <col min="11521" max="11521" width="2.83203125" style="161" customWidth="1"/>
    <col min="11522" max="11522" width="4.6640625" style="161" customWidth="1"/>
    <col min="11523" max="11523" width="51.6640625" style="161" customWidth="1"/>
    <col min="11524" max="11524" width="9.33203125" style="161" customWidth="1"/>
    <col min="11525" max="11525" width="33.1640625" style="161" customWidth="1"/>
    <col min="11526" max="11526" width="23.1640625" style="161" customWidth="1"/>
    <col min="11527" max="11527" width="21" style="161" customWidth="1"/>
    <col min="11528" max="11528" width="17.5" style="161" customWidth="1"/>
    <col min="11529" max="11529" width="5" style="161" customWidth="1"/>
    <col min="11530" max="11530" width="2.83203125" style="161" customWidth="1"/>
    <col min="11531" max="11533" width="9.33203125" style="161" customWidth="1"/>
    <col min="11534" max="11776" width="0" style="161" hidden="1"/>
    <col min="11777" max="11777" width="2.83203125" style="161" customWidth="1"/>
    <col min="11778" max="11778" width="4.6640625" style="161" customWidth="1"/>
    <col min="11779" max="11779" width="51.6640625" style="161" customWidth="1"/>
    <col min="11780" max="11780" width="9.33203125" style="161" customWidth="1"/>
    <col min="11781" max="11781" width="33.1640625" style="161" customWidth="1"/>
    <col min="11782" max="11782" width="23.1640625" style="161" customWidth="1"/>
    <col min="11783" max="11783" width="21" style="161" customWidth="1"/>
    <col min="11784" max="11784" width="17.5" style="161" customWidth="1"/>
    <col min="11785" max="11785" width="5" style="161" customWidth="1"/>
    <col min="11786" max="11786" width="2.83203125" style="161" customWidth="1"/>
    <col min="11787" max="11789" width="9.33203125" style="161" customWidth="1"/>
    <col min="11790" max="12032" width="0" style="161" hidden="1"/>
    <col min="12033" max="12033" width="2.83203125" style="161" customWidth="1"/>
    <col min="12034" max="12034" width="4.6640625" style="161" customWidth="1"/>
    <col min="12035" max="12035" width="51.6640625" style="161" customWidth="1"/>
    <col min="12036" max="12036" width="9.33203125" style="161" customWidth="1"/>
    <col min="12037" max="12037" width="33.1640625" style="161" customWidth="1"/>
    <col min="12038" max="12038" width="23.1640625" style="161" customWidth="1"/>
    <col min="12039" max="12039" width="21" style="161" customWidth="1"/>
    <col min="12040" max="12040" width="17.5" style="161" customWidth="1"/>
    <col min="12041" max="12041" width="5" style="161" customWidth="1"/>
    <col min="12042" max="12042" width="2.83203125" style="161" customWidth="1"/>
    <col min="12043" max="12045" width="9.33203125" style="161" customWidth="1"/>
    <col min="12046" max="12288" width="0" style="161" hidden="1"/>
    <col min="12289" max="12289" width="2.83203125" style="161" customWidth="1"/>
    <col min="12290" max="12290" width="4.6640625" style="161" customWidth="1"/>
    <col min="12291" max="12291" width="51.6640625" style="161" customWidth="1"/>
    <col min="12292" max="12292" width="9.33203125" style="161" customWidth="1"/>
    <col min="12293" max="12293" width="33.1640625" style="161" customWidth="1"/>
    <col min="12294" max="12294" width="23.1640625" style="161" customWidth="1"/>
    <col min="12295" max="12295" width="21" style="161" customWidth="1"/>
    <col min="12296" max="12296" width="17.5" style="161" customWidth="1"/>
    <col min="12297" max="12297" width="5" style="161" customWidth="1"/>
    <col min="12298" max="12298" width="2.83203125" style="161" customWidth="1"/>
    <col min="12299" max="12301" width="9.33203125" style="161" customWidth="1"/>
    <col min="12302" max="12544" width="0" style="161" hidden="1"/>
    <col min="12545" max="12545" width="2.83203125" style="161" customWidth="1"/>
    <col min="12546" max="12546" width="4.6640625" style="161" customWidth="1"/>
    <col min="12547" max="12547" width="51.6640625" style="161" customWidth="1"/>
    <col min="12548" max="12548" width="9.33203125" style="161" customWidth="1"/>
    <col min="12549" max="12549" width="33.1640625" style="161" customWidth="1"/>
    <col min="12550" max="12550" width="23.1640625" style="161" customWidth="1"/>
    <col min="12551" max="12551" width="21" style="161" customWidth="1"/>
    <col min="12552" max="12552" width="17.5" style="161" customWidth="1"/>
    <col min="12553" max="12553" width="5" style="161" customWidth="1"/>
    <col min="12554" max="12554" width="2.83203125" style="161" customWidth="1"/>
    <col min="12555" max="12557" width="9.33203125" style="161" customWidth="1"/>
    <col min="12558" max="12800" width="0" style="161" hidden="1"/>
    <col min="12801" max="12801" width="2.83203125" style="161" customWidth="1"/>
    <col min="12802" max="12802" width="4.6640625" style="161" customWidth="1"/>
    <col min="12803" max="12803" width="51.6640625" style="161" customWidth="1"/>
    <col min="12804" max="12804" width="9.33203125" style="161" customWidth="1"/>
    <col min="12805" max="12805" width="33.1640625" style="161" customWidth="1"/>
    <col min="12806" max="12806" width="23.1640625" style="161" customWidth="1"/>
    <col min="12807" max="12807" width="21" style="161" customWidth="1"/>
    <col min="12808" max="12808" width="17.5" style="161" customWidth="1"/>
    <col min="12809" max="12809" width="5" style="161" customWidth="1"/>
    <col min="12810" max="12810" width="2.83203125" style="161" customWidth="1"/>
    <col min="12811" max="12813" width="9.33203125" style="161" customWidth="1"/>
    <col min="12814" max="13056" width="0" style="161" hidden="1"/>
    <col min="13057" max="13057" width="2.83203125" style="161" customWidth="1"/>
    <col min="13058" max="13058" width="4.6640625" style="161" customWidth="1"/>
    <col min="13059" max="13059" width="51.6640625" style="161" customWidth="1"/>
    <col min="13060" max="13060" width="9.33203125" style="161" customWidth="1"/>
    <col min="13061" max="13061" width="33.1640625" style="161" customWidth="1"/>
    <col min="13062" max="13062" width="23.1640625" style="161" customWidth="1"/>
    <col min="13063" max="13063" width="21" style="161" customWidth="1"/>
    <col min="13064" max="13064" width="17.5" style="161" customWidth="1"/>
    <col min="13065" max="13065" width="5" style="161" customWidth="1"/>
    <col min="13066" max="13066" width="2.83203125" style="161" customWidth="1"/>
    <col min="13067" max="13069" width="9.33203125" style="161" customWidth="1"/>
    <col min="13070" max="13312" width="0" style="161" hidden="1"/>
    <col min="13313" max="13313" width="2.83203125" style="161" customWidth="1"/>
    <col min="13314" max="13314" width="4.6640625" style="161" customWidth="1"/>
    <col min="13315" max="13315" width="51.6640625" style="161" customWidth="1"/>
    <col min="13316" max="13316" width="9.33203125" style="161" customWidth="1"/>
    <col min="13317" max="13317" width="33.1640625" style="161" customWidth="1"/>
    <col min="13318" max="13318" width="23.1640625" style="161" customWidth="1"/>
    <col min="13319" max="13319" width="21" style="161" customWidth="1"/>
    <col min="13320" max="13320" width="17.5" style="161" customWidth="1"/>
    <col min="13321" max="13321" width="5" style="161" customWidth="1"/>
    <col min="13322" max="13322" width="2.83203125" style="161" customWidth="1"/>
    <col min="13323" max="13325" width="9.33203125" style="161" customWidth="1"/>
    <col min="13326" max="13568" width="0" style="161" hidden="1"/>
    <col min="13569" max="13569" width="2.83203125" style="161" customWidth="1"/>
    <col min="13570" max="13570" width="4.6640625" style="161" customWidth="1"/>
    <col min="13571" max="13571" width="51.6640625" style="161" customWidth="1"/>
    <col min="13572" max="13572" width="9.33203125" style="161" customWidth="1"/>
    <col min="13573" max="13573" width="33.1640625" style="161" customWidth="1"/>
    <col min="13574" max="13574" width="23.1640625" style="161" customWidth="1"/>
    <col min="13575" max="13575" width="21" style="161" customWidth="1"/>
    <col min="13576" max="13576" width="17.5" style="161" customWidth="1"/>
    <col min="13577" max="13577" width="5" style="161" customWidth="1"/>
    <col min="13578" max="13578" width="2.83203125" style="161" customWidth="1"/>
    <col min="13579" max="13581" width="9.33203125" style="161" customWidth="1"/>
    <col min="13582" max="13824" width="0" style="161" hidden="1"/>
    <col min="13825" max="13825" width="2.83203125" style="161" customWidth="1"/>
    <col min="13826" max="13826" width="4.6640625" style="161" customWidth="1"/>
    <col min="13827" max="13827" width="51.6640625" style="161" customWidth="1"/>
    <col min="13828" max="13828" width="9.33203125" style="161" customWidth="1"/>
    <col min="13829" max="13829" width="33.1640625" style="161" customWidth="1"/>
    <col min="13830" max="13830" width="23.1640625" style="161" customWidth="1"/>
    <col min="13831" max="13831" width="21" style="161" customWidth="1"/>
    <col min="13832" max="13832" width="17.5" style="161" customWidth="1"/>
    <col min="13833" max="13833" width="5" style="161" customWidth="1"/>
    <col min="13834" max="13834" width="2.83203125" style="161" customWidth="1"/>
    <col min="13835" max="13837" width="9.33203125" style="161" customWidth="1"/>
    <col min="13838" max="14080" width="0" style="161" hidden="1"/>
    <col min="14081" max="14081" width="2.83203125" style="161" customWidth="1"/>
    <col min="14082" max="14082" width="4.6640625" style="161" customWidth="1"/>
    <col min="14083" max="14083" width="51.6640625" style="161" customWidth="1"/>
    <col min="14084" max="14084" width="9.33203125" style="161" customWidth="1"/>
    <col min="14085" max="14085" width="33.1640625" style="161" customWidth="1"/>
    <col min="14086" max="14086" width="23.1640625" style="161" customWidth="1"/>
    <col min="14087" max="14087" width="21" style="161" customWidth="1"/>
    <col min="14088" max="14088" width="17.5" style="161" customWidth="1"/>
    <col min="14089" max="14089" width="5" style="161" customWidth="1"/>
    <col min="14090" max="14090" width="2.83203125" style="161" customWidth="1"/>
    <col min="14091" max="14093" width="9.33203125" style="161" customWidth="1"/>
    <col min="14094" max="14336" width="0" style="161" hidden="1"/>
    <col min="14337" max="14337" width="2.83203125" style="161" customWidth="1"/>
    <col min="14338" max="14338" width="4.6640625" style="161" customWidth="1"/>
    <col min="14339" max="14339" width="51.6640625" style="161" customWidth="1"/>
    <col min="14340" max="14340" width="9.33203125" style="161" customWidth="1"/>
    <col min="14341" max="14341" width="33.1640625" style="161" customWidth="1"/>
    <col min="14342" max="14342" width="23.1640625" style="161" customWidth="1"/>
    <col min="14343" max="14343" width="21" style="161" customWidth="1"/>
    <col min="14344" max="14344" width="17.5" style="161" customWidth="1"/>
    <col min="14345" max="14345" width="5" style="161" customWidth="1"/>
    <col min="14346" max="14346" width="2.83203125" style="161" customWidth="1"/>
    <col min="14347" max="14349" width="9.33203125" style="161" customWidth="1"/>
    <col min="14350" max="14592" width="0" style="161" hidden="1"/>
    <col min="14593" max="14593" width="2.83203125" style="161" customWidth="1"/>
    <col min="14594" max="14594" width="4.6640625" style="161" customWidth="1"/>
    <col min="14595" max="14595" width="51.6640625" style="161" customWidth="1"/>
    <col min="14596" max="14596" width="9.33203125" style="161" customWidth="1"/>
    <col min="14597" max="14597" width="33.1640625" style="161" customWidth="1"/>
    <col min="14598" max="14598" width="23.1640625" style="161" customWidth="1"/>
    <col min="14599" max="14599" width="21" style="161" customWidth="1"/>
    <col min="14600" max="14600" width="17.5" style="161" customWidth="1"/>
    <col min="14601" max="14601" width="5" style="161" customWidth="1"/>
    <col min="14602" max="14602" width="2.83203125" style="161" customWidth="1"/>
    <col min="14603" max="14605" width="9.33203125" style="161" customWidth="1"/>
    <col min="14606" max="14848" width="0" style="161" hidden="1"/>
    <col min="14849" max="14849" width="2.83203125" style="161" customWidth="1"/>
    <col min="14850" max="14850" width="4.6640625" style="161" customWidth="1"/>
    <col min="14851" max="14851" width="51.6640625" style="161" customWidth="1"/>
    <col min="14852" max="14852" width="9.33203125" style="161" customWidth="1"/>
    <col min="14853" max="14853" width="33.1640625" style="161" customWidth="1"/>
    <col min="14854" max="14854" width="23.1640625" style="161" customWidth="1"/>
    <col min="14855" max="14855" width="21" style="161" customWidth="1"/>
    <col min="14856" max="14856" width="17.5" style="161" customWidth="1"/>
    <col min="14857" max="14857" width="5" style="161" customWidth="1"/>
    <col min="14858" max="14858" width="2.83203125" style="161" customWidth="1"/>
    <col min="14859" max="14861" width="9.33203125" style="161" customWidth="1"/>
    <col min="14862" max="15104" width="0" style="161" hidden="1"/>
    <col min="15105" max="15105" width="2.83203125" style="161" customWidth="1"/>
    <col min="15106" max="15106" width="4.6640625" style="161" customWidth="1"/>
    <col min="15107" max="15107" width="51.6640625" style="161" customWidth="1"/>
    <col min="15108" max="15108" width="9.33203125" style="161" customWidth="1"/>
    <col min="15109" max="15109" width="33.1640625" style="161" customWidth="1"/>
    <col min="15110" max="15110" width="23.1640625" style="161" customWidth="1"/>
    <col min="15111" max="15111" width="21" style="161" customWidth="1"/>
    <col min="15112" max="15112" width="17.5" style="161" customWidth="1"/>
    <col min="15113" max="15113" width="5" style="161" customWidth="1"/>
    <col min="15114" max="15114" width="2.83203125" style="161" customWidth="1"/>
    <col min="15115" max="15117" width="9.33203125" style="161" customWidth="1"/>
    <col min="15118" max="15360" width="0" style="161" hidden="1"/>
    <col min="15361" max="15361" width="2.83203125" style="161" customWidth="1"/>
    <col min="15362" max="15362" width="4.6640625" style="161" customWidth="1"/>
    <col min="15363" max="15363" width="51.6640625" style="161" customWidth="1"/>
    <col min="15364" max="15364" width="9.33203125" style="161" customWidth="1"/>
    <col min="15365" max="15365" width="33.1640625" style="161" customWidth="1"/>
    <col min="15366" max="15366" width="23.1640625" style="161" customWidth="1"/>
    <col min="15367" max="15367" width="21" style="161" customWidth="1"/>
    <col min="15368" max="15368" width="17.5" style="161" customWidth="1"/>
    <col min="15369" max="15369" width="5" style="161" customWidth="1"/>
    <col min="15370" max="15370" width="2.83203125" style="161" customWidth="1"/>
    <col min="15371" max="15373" width="9.33203125" style="161" customWidth="1"/>
    <col min="15374" max="15616" width="0" style="161" hidden="1"/>
    <col min="15617" max="15617" width="2.83203125" style="161" customWidth="1"/>
    <col min="15618" max="15618" width="4.6640625" style="161" customWidth="1"/>
    <col min="15619" max="15619" width="51.6640625" style="161" customWidth="1"/>
    <col min="15620" max="15620" width="9.33203125" style="161" customWidth="1"/>
    <col min="15621" max="15621" width="33.1640625" style="161" customWidth="1"/>
    <col min="15622" max="15622" width="23.1640625" style="161" customWidth="1"/>
    <col min="15623" max="15623" width="21" style="161" customWidth="1"/>
    <col min="15624" max="15624" width="17.5" style="161" customWidth="1"/>
    <col min="15625" max="15625" width="5" style="161" customWidth="1"/>
    <col min="15626" max="15626" width="2.83203125" style="161" customWidth="1"/>
    <col min="15627" max="15629" width="9.33203125" style="161" customWidth="1"/>
    <col min="15630" max="15872" width="0" style="161" hidden="1"/>
    <col min="15873" max="15873" width="2.83203125" style="161" customWidth="1"/>
    <col min="15874" max="15874" width="4.6640625" style="161" customWidth="1"/>
    <col min="15875" max="15875" width="51.6640625" style="161" customWidth="1"/>
    <col min="15876" max="15876" width="9.33203125" style="161" customWidth="1"/>
    <col min="15877" max="15877" width="33.1640625" style="161" customWidth="1"/>
    <col min="15878" max="15878" width="23.1640625" style="161" customWidth="1"/>
    <col min="15879" max="15879" width="21" style="161" customWidth="1"/>
    <col min="15880" max="15880" width="17.5" style="161" customWidth="1"/>
    <col min="15881" max="15881" width="5" style="161" customWidth="1"/>
    <col min="15882" max="15882" width="2.83203125" style="161" customWidth="1"/>
    <col min="15883" max="15885" width="9.33203125" style="161" customWidth="1"/>
    <col min="15886" max="16128" width="0" style="161" hidden="1"/>
    <col min="16129" max="16129" width="2.83203125" style="161" customWidth="1"/>
    <col min="16130" max="16130" width="4.6640625" style="161" customWidth="1"/>
    <col min="16131" max="16131" width="51.6640625" style="161" customWidth="1"/>
    <col min="16132" max="16132" width="9.33203125" style="161" customWidth="1"/>
    <col min="16133" max="16133" width="33.1640625" style="161" customWidth="1"/>
    <col min="16134" max="16134" width="23.1640625" style="161" customWidth="1"/>
    <col min="16135" max="16135" width="21" style="161" customWidth="1"/>
    <col min="16136" max="16136" width="17.5" style="161" customWidth="1"/>
    <col min="16137" max="16137" width="5" style="161" customWidth="1"/>
    <col min="16138" max="16138" width="2.83203125" style="161" customWidth="1"/>
    <col min="16139" max="16141" width="9.33203125" style="161" customWidth="1"/>
    <col min="16142" max="16384" width="0" style="161" hidden="1"/>
  </cols>
  <sheetData>
    <row r="1" spans="1:10" ht="12.75" customHeight="1">
      <c r="A1" s="4175"/>
      <c r="B1" s="4176" t="s">
        <v>2635</v>
      </c>
      <c r="C1" s="4177"/>
      <c r="D1" s="4177"/>
      <c r="E1" s="4177"/>
      <c r="F1" s="4177"/>
      <c r="G1" s="4177"/>
      <c r="H1" s="4177"/>
      <c r="I1" s="4178"/>
      <c r="J1" s="4179">
        <v>72</v>
      </c>
    </row>
    <row r="2" spans="1:10" ht="12.75" customHeight="1">
      <c r="A2" s="4175"/>
      <c r="B2" s="1887" t="s">
        <v>710</v>
      </c>
      <c r="C2" s="1888"/>
      <c r="D2" s="1888"/>
      <c r="E2" s="1888"/>
      <c r="F2" s="1888"/>
      <c r="G2" s="1888"/>
      <c r="H2" s="1888"/>
      <c r="I2" s="1889"/>
      <c r="J2" s="4179"/>
    </row>
    <row r="3" spans="1:10" ht="12.75" customHeight="1">
      <c r="A3" s="4175"/>
      <c r="B3" s="1890"/>
      <c r="C3" s="1891"/>
      <c r="D3" s="1891"/>
      <c r="E3" s="1891"/>
      <c r="F3" s="1891"/>
      <c r="G3" s="1891"/>
      <c r="H3" s="1891"/>
      <c r="I3" s="1892"/>
    </row>
    <row r="4" spans="1:10" ht="12.75" customHeight="1">
      <c r="A4" s="4175"/>
      <c r="B4" s="1894"/>
      <c r="C4" s="1894" t="s">
        <v>2636</v>
      </c>
      <c r="D4" s="1894"/>
      <c r="E4" s="1894"/>
      <c r="F4" s="1894"/>
      <c r="G4" s="1894"/>
      <c r="H4" s="1894" t="s">
        <v>2637</v>
      </c>
      <c r="I4" s="1894"/>
    </row>
    <row r="5" spans="1:10" ht="12.75" customHeight="1">
      <c r="A5" s="4175"/>
      <c r="B5" s="1894" t="s">
        <v>639</v>
      </c>
      <c r="C5" s="1894" t="s">
        <v>2638</v>
      </c>
      <c r="D5" s="1894" t="s">
        <v>1649</v>
      </c>
      <c r="E5" s="1894" t="s">
        <v>2639</v>
      </c>
      <c r="F5" s="1894" t="s">
        <v>2640</v>
      </c>
      <c r="G5" s="1894" t="s">
        <v>2641</v>
      </c>
      <c r="H5" s="1894" t="s">
        <v>2642</v>
      </c>
      <c r="I5" s="1894" t="s">
        <v>639</v>
      </c>
    </row>
    <row r="6" spans="1:10" ht="12.75" customHeight="1">
      <c r="A6" s="4175"/>
      <c r="B6" s="1894" t="s">
        <v>642</v>
      </c>
      <c r="C6" s="1894" t="s">
        <v>2643</v>
      </c>
      <c r="D6" s="1894"/>
      <c r="E6" s="1894"/>
      <c r="F6" s="1894" t="s">
        <v>2644</v>
      </c>
      <c r="G6" s="1894" t="s">
        <v>2645</v>
      </c>
      <c r="H6" s="1894" t="s">
        <v>2646</v>
      </c>
      <c r="I6" s="1894" t="s">
        <v>642</v>
      </c>
    </row>
    <row r="7" spans="1:10" ht="12.75" customHeight="1">
      <c r="A7" s="4175"/>
      <c r="B7" s="1895"/>
      <c r="C7" s="1896" t="s">
        <v>651</v>
      </c>
      <c r="D7" s="1895"/>
      <c r="E7" s="1896" t="s">
        <v>652</v>
      </c>
      <c r="F7" s="1896" t="s">
        <v>653</v>
      </c>
      <c r="G7" s="1896" t="s">
        <v>654</v>
      </c>
      <c r="H7" s="1896" t="s">
        <v>655</v>
      </c>
      <c r="I7" s="1895"/>
    </row>
    <row r="8" spans="1:10" ht="12.75" customHeight="1">
      <c r="A8" s="4175"/>
      <c r="B8" s="1897">
        <v>1</v>
      </c>
      <c r="C8" s="1898" t="s">
        <v>657</v>
      </c>
      <c r="D8" s="1899"/>
      <c r="E8" s="1899" t="s">
        <v>2647</v>
      </c>
      <c r="F8" s="1900" t="s">
        <v>2648</v>
      </c>
      <c r="G8" s="1901">
        <v>9111</v>
      </c>
      <c r="H8" s="1901">
        <v>23550</v>
      </c>
      <c r="I8" s="1897">
        <v>1</v>
      </c>
    </row>
    <row r="9" spans="1:10" ht="12.75" customHeight="1">
      <c r="A9" s="4175"/>
      <c r="B9" s="1897">
        <v>2</v>
      </c>
      <c r="C9" s="1899"/>
      <c r="D9" s="1899"/>
      <c r="E9" s="1899"/>
      <c r="F9" s="1897"/>
      <c r="G9" s="1902"/>
      <c r="H9" s="1902"/>
      <c r="I9" s="1897">
        <v>2</v>
      </c>
    </row>
    <row r="10" spans="1:10" ht="12.75" customHeight="1">
      <c r="A10" s="4175"/>
      <c r="B10" s="1897">
        <v>3</v>
      </c>
      <c r="C10" s="1899" t="s">
        <v>2649</v>
      </c>
      <c r="D10" s="1899"/>
      <c r="E10" s="1899" t="s">
        <v>648</v>
      </c>
      <c r="F10" s="1897"/>
      <c r="G10" s="1903">
        <v>0</v>
      </c>
      <c r="H10" s="1904">
        <v>-963</v>
      </c>
      <c r="I10" s="1897">
        <v>3</v>
      </c>
    </row>
    <row r="11" spans="1:10" ht="12.75" customHeight="1">
      <c r="A11" s="4175"/>
      <c r="B11" s="1897">
        <v>4</v>
      </c>
      <c r="C11" s="1899"/>
      <c r="D11" s="1899"/>
      <c r="E11" s="1899"/>
      <c r="F11" s="1897"/>
      <c r="G11" s="1903"/>
      <c r="H11" s="1903"/>
      <c r="I11" s="1897">
        <v>4</v>
      </c>
    </row>
    <row r="12" spans="1:10" ht="12.75" customHeight="1">
      <c r="B12" s="1897">
        <v>5</v>
      </c>
      <c r="C12" s="1899" t="s">
        <v>2650</v>
      </c>
      <c r="D12" s="1899"/>
      <c r="E12" s="1899" t="s">
        <v>648</v>
      </c>
      <c r="F12" s="1900" t="s">
        <v>2651</v>
      </c>
      <c r="G12" s="1903">
        <v>78778</v>
      </c>
      <c r="H12" s="1903">
        <v>10094</v>
      </c>
      <c r="I12" s="1897">
        <v>5</v>
      </c>
    </row>
    <row r="13" spans="1:10" ht="12.75" customHeight="1">
      <c r="B13" s="1897">
        <v>6</v>
      </c>
      <c r="C13" s="1899"/>
      <c r="D13" s="1899"/>
      <c r="E13" s="1899"/>
      <c r="F13" s="1900" t="s">
        <v>2652</v>
      </c>
      <c r="G13" s="1903">
        <v>98284</v>
      </c>
      <c r="H13" s="1904" t="s">
        <v>2653</v>
      </c>
      <c r="I13" s="1897">
        <v>6</v>
      </c>
    </row>
    <row r="14" spans="1:10" ht="12.75" customHeight="1">
      <c r="B14" s="1897">
        <v>7</v>
      </c>
      <c r="C14" s="1899"/>
      <c r="D14" s="1899"/>
      <c r="E14" s="1899"/>
      <c r="F14" s="1897"/>
      <c r="G14" s="1903"/>
      <c r="H14" s="1903"/>
      <c r="I14" s="1897">
        <v>7</v>
      </c>
    </row>
    <row r="15" spans="1:10" ht="12.75" customHeight="1">
      <c r="B15" s="1897">
        <v>8</v>
      </c>
      <c r="C15" s="1899" t="s">
        <v>2654</v>
      </c>
      <c r="D15" s="1899"/>
      <c r="E15" s="1899" t="s">
        <v>648</v>
      </c>
      <c r="F15" s="1900" t="s">
        <v>2648</v>
      </c>
      <c r="G15" s="1903">
        <v>183</v>
      </c>
      <c r="H15" s="1903">
        <v>144</v>
      </c>
      <c r="I15" s="1897">
        <v>8</v>
      </c>
    </row>
    <row r="16" spans="1:10" ht="12.75" customHeight="1">
      <c r="B16" s="1897">
        <v>9</v>
      </c>
      <c r="C16" s="1899"/>
      <c r="D16" s="1899"/>
      <c r="E16" s="1899"/>
      <c r="F16" s="1897"/>
      <c r="G16" s="1903"/>
      <c r="H16" s="1903"/>
      <c r="I16" s="1897">
        <v>9</v>
      </c>
      <c r="J16" s="1905"/>
    </row>
    <row r="17" spans="1:13" ht="12.75" customHeight="1">
      <c r="B17" s="1897">
        <v>10</v>
      </c>
      <c r="C17" s="1899" t="s">
        <v>2655</v>
      </c>
      <c r="D17" s="1899"/>
      <c r="E17" s="1899" t="s">
        <v>648</v>
      </c>
      <c r="F17" s="1900" t="s">
        <v>2648</v>
      </c>
      <c r="G17" s="1903">
        <v>286</v>
      </c>
      <c r="H17" s="1903">
        <v>86</v>
      </c>
      <c r="I17" s="1897">
        <v>10</v>
      </c>
      <c r="M17" s="1906"/>
    </row>
    <row r="18" spans="1:13" ht="12.75" customHeight="1">
      <c r="B18" s="1897">
        <v>11</v>
      </c>
      <c r="C18" s="1899"/>
      <c r="D18" s="1899"/>
      <c r="E18" s="1899"/>
      <c r="F18" s="1897"/>
      <c r="G18" s="1903"/>
      <c r="H18" s="1903"/>
      <c r="I18" s="1897">
        <v>11</v>
      </c>
    </row>
    <row r="19" spans="1:13" ht="12.75" customHeight="1">
      <c r="B19" s="1897">
        <v>12</v>
      </c>
      <c r="C19" s="1899" t="s">
        <v>2656</v>
      </c>
      <c r="D19" s="1899"/>
      <c r="E19" s="1899" t="s">
        <v>2647</v>
      </c>
      <c r="F19" s="1897" t="s">
        <v>2657</v>
      </c>
      <c r="G19" s="1903">
        <v>0</v>
      </c>
      <c r="H19" s="1903">
        <v>-11331</v>
      </c>
      <c r="I19" s="1897">
        <v>12</v>
      </c>
    </row>
    <row r="20" spans="1:13" ht="12.75" customHeight="1">
      <c r="B20" s="1897">
        <v>13</v>
      </c>
      <c r="C20" s="1899"/>
      <c r="D20" s="1899"/>
      <c r="E20" s="1899"/>
      <c r="F20" s="1897"/>
      <c r="G20" s="1903"/>
      <c r="H20" s="1903"/>
      <c r="I20" s="1897">
        <v>13</v>
      </c>
    </row>
    <row r="21" spans="1:13" ht="12.75" customHeight="1">
      <c r="B21" s="1897">
        <v>14</v>
      </c>
      <c r="C21" s="1899" t="s">
        <v>2658</v>
      </c>
      <c r="D21" s="1899"/>
      <c r="E21" s="1899" t="s">
        <v>2659</v>
      </c>
      <c r="F21" s="1897" t="s">
        <v>2648</v>
      </c>
      <c r="G21" s="1903">
        <v>4701</v>
      </c>
      <c r="H21" s="1903">
        <v>94</v>
      </c>
      <c r="I21" s="1897">
        <v>14</v>
      </c>
    </row>
    <row r="22" spans="1:13" ht="12.75" customHeight="1">
      <c r="B22" s="1897">
        <v>15</v>
      </c>
      <c r="C22" s="1899"/>
      <c r="D22" s="1899"/>
      <c r="E22" s="1899"/>
      <c r="F22" s="1897"/>
      <c r="G22" s="1907"/>
      <c r="H22" s="1907"/>
      <c r="I22" s="1897">
        <v>15</v>
      </c>
    </row>
    <row r="23" spans="1:13" ht="12.75" customHeight="1">
      <c r="B23" s="1897">
        <v>16</v>
      </c>
      <c r="C23" s="1899" t="s">
        <v>1511</v>
      </c>
      <c r="D23" s="1899"/>
      <c r="E23" s="1899" t="s">
        <v>2659</v>
      </c>
      <c r="F23" s="1897" t="s">
        <v>2648</v>
      </c>
      <c r="G23" s="1903">
        <v>87</v>
      </c>
      <c r="H23" s="1903">
        <v>0</v>
      </c>
      <c r="I23" s="1897">
        <v>16</v>
      </c>
    </row>
    <row r="24" spans="1:13" ht="12.75" customHeight="1">
      <c r="B24" s="1897">
        <v>17</v>
      </c>
      <c r="C24" s="1899"/>
      <c r="D24" s="1899"/>
      <c r="E24" s="1899"/>
      <c r="F24" s="1897"/>
      <c r="G24" s="1908"/>
      <c r="H24" s="1909"/>
      <c r="I24" s="1897">
        <v>17</v>
      </c>
    </row>
    <row r="25" spans="1:13" ht="12.75" customHeight="1">
      <c r="B25" s="1897">
        <v>18</v>
      </c>
      <c r="C25" s="1899"/>
      <c r="D25" s="1899"/>
      <c r="E25" s="1899"/>
      <c r="F25" s="1897"/>
      <c r="G25" s="1902"/>
      <c r="H25" s="1910"/>
      <c r="I25" s="1897">
        <v>18</v>
      </c>
    </row>
    <row r="26" spans="1:13" ht="12.75" customHeight="1">
      <c r="B26" s="1897">
        <v>19</v>
      </c>
      <c r="C26" s="1899"/>
      <c r="D26" s="1899"/>
      <c r="E26" s="1899"/>
      <c r="F26" s="1897"/>
      <c r="G26" s="1902"/>
      <c r="H26" s="1910"/>
      <c r="I26" s="1897">
        <v>19</v>
      </c>
    </row>
    <row r="27" spans="1:13" ht="12.75" customHeight="1">
      <c r="B27" s="1897">
        <v>20</v>
      </c>
      <c r="C27" s="1899"/>
      <c r="D27" s="1899"/>
      <c r="E27" s="1899"/>
      <c r="F27" s="1897"/>
      <c r="G27" s="1899"/>
      <c r="H27" s="1899"/>
      <c r="I27" s="1897">
        <v>20</v>
      </c>
    </row>
    <row r="28" spans="1:13" ht="12.75" customHeight="1">
      <c r="B28" s="1897">
        <v>21</v>
      </c>
      <c r="C28" s="1899"/>
      <c r="D28" s="1899"/>
      <c r="E28" s="1899"/>
      <c r="F28" s="1897"/>
      <c r="G28" s="1899"/>
      <c r="H28" s="1899"/>
      <c r="I28" s="1897">
        <v>21</v>
      </c>
      <c r="J28" s="4180" t="s">
        <v>2660</v>
      </c>
    </row>
    <row r="29" spans="1:13" ht="12.75" customHeight="1">
      <c r="B29" s="1897">
        <v>22</v>
      </c>
      <c r="C29" s="1899"/>
      <c r="D29" s="1899"/>
      <c r="E29" s="1899"/>
      <c r="F29" s="1897"/>
      <c r="G29" s="1899"/>
      <c r="H29" s="1899"/>
      <c r="I29" s="1897">
        <v>22</v>
      </c>
      <c r="J29" s="4180"/>
    </row>
    <row r="30" spans="1:13" ht="12.75" customHeight="1">
      <c r="B30" s="1897">
        <v>23</v>
      </c>
      <c r="C30" s="1899"/>
      <c r="D30" s="1899"/>
      <c r="E30" s="1899"/>
      <c r="F30" s="1897"/>
      <c r="G30" s="1899"/>
      <c r="H30" s="1899"/>
      <c r="I30" s="1897">
        <v>23</v>
      </c>
      <c r="J30" s="4180"/>
    </row>
    <row r="31" spans="1:13" ht="12.75" customHeight="1">
      <c r="B31" s="1897">
        <v>24</v>
      </c>
      <c r="C31" s="1899"/>
      <c r="D31" s="1899"/>
      <c r="E31" s="1899"/>
      <c r="F31" s="1897"/>
      <c r="G31" s="1899"/>
      <c r="H31" s="1899"/>
      <c r="I31" s="1897">
        <v>24</v>
      </c>
      <c r="J31" s="4180"/>
    </row>
    <row r="32" spans="1:13" ht="12.75" customHeight="1">
      <c r="A32" s="4180" t="s">
        <v>576</v>
      </c>
      <c r="B32" s="1911">
        <v>25</v>
      </c>
      <c r="C32" s="1912"/>
      <c r="D32" s="1912"/>
      <c r="E32" s="1912"/>
      <c r="F32" s="1911"/>
      <c r="G32" s="1912"/>
      <c r="H32" s="1912"/>
      <c r="I32" s="1911">
        <v>25</v>
      </c>
      <c r="J32" s="4180"/>
    </row>
    <row r="33" spans="1:10" ht="12.75" customHeight="1">
      <c r="A33" s="4180"/>
      <c r="B33" s="845"/>
      <c r="C33" s="846"/>
      <c r="D33" s="846"/>
      <c r="E33" s="846"/>
      <c r="F33" s="1913"/>
      <c r="G33" s="846"/>
      <c r="H33" s="846"/>
      <c r="I33" s="1914"/>
      <c r="J33" s="4180"/>
    </row>
    <row r="34" spans="1:10" ht="12.75" customHeight="1">
      <c r="A34" s="4180"/>
      <c r="B34" s="847"/>
      <c r="C34" s="705"/>
      <c r="D34" s="705"/>
      <c r="E34" s="705"/>
      <c r="F34" s="1675"/>
      <c r="G34" s="705"/>
      <c r="H34" s="705"/>
      <c r="I34" s="1915"/>
      <c r="J34" s="4180"/>
    </row>
    <row r="35" spans="1:10" ht="12.75" customHeight="1">
      <c r="A35" s="4180"/>
      <c r="B35" s="847"/>
      <c r="C35" s="705"/>
      <c r="D35" s="705"/>
      <c r="E35" s="705"/>
      <c r="F35" s="1675"/>
      <c r="G35" s="705"/>
      <c r="H35" s="705"/>
      <c r="I35" s="1915"/>
      <c r="J35" s="4180"/>
    </row>
    <row r="36" spans="1:10" ht="12.75" customHeight="1">
      <c r="A36" s="4180"/>
      <c r="B36" s="847"/>
      <c r="C36" s="705"/>
      <c r="D36" s="705"/>
      <c r="E36" s="705"/>
      <c r="F36" s="1675"/>
      <c r="G36" s="705"/>
      <c r="H36" s="705"/>
      <c r="I36" s="1915"/>
      <c r="J36" s="4180"/>
    </row>
    <row r="37" spans="1:10" ht="12.75" customHeight="1">
      <c r="A37" s="4180"/>
      <c r="B37" s="847"/>
      <c r="C37" s="705"/>
      <c r="D37" s="705"/>
      <c r="E37" s="705"/>
      <c r="F37" s="1675"/>
      <c r="G37" s="705"/>
      <c r="H37" s="705"/>
      <c r="I37" s="1915"/>
      <c r="J37" s="4180"/>
    </row>
    <row r="38" spans="1:10" ht="12.75" customHeight="1">
      <c r="A38" s="4180"/>
      <c r="B38" s="847"/>
      <c r="C38" s="705"/>
      <c r="D38" s="705"/>
      <c r="E38" s="705"/>
      <c r="F38" s="1675"/>
      <c r="G38" s="705"/>
      <c r="H38" s="705"/>
      <c r="I38" s="1915"/>
      <c r="J38" s="4180"/>
    </row>
    <row r="39" spans="1:10" ht="12.75" customHeight="1">
      <c r="A39" s="4180"/>
      <c r="B39" s="1916"/>
      <c r="C39" s="705"/>
      <c r="D39" s="705"/>
      <c r="E39" s="705"/>
      <c r="F39" s="705"/>
      <c r="G39" s="705"/>
      <c r="H39" s="705"/>
      <c r="I39" s="1915"/>
      <c r="J39" s="4180"/>
    </row>
    <row r="40" spans="1:10" ht="12.75" customHeight="1">
      <c r="A40" s="4180"/>
      <c r="B40" s="1916"/>
      <c r="C40" s="705"/>
      <c r="D40" s="705"/>
      <c r="E40" s="705"/>
      <c r="F40" s="705"/>
      <c r="G40" s="705"/>
      <c r="H40" s="705"/>
      <c r="I40" s="1915"/>
      <c r="J40" s="4180"/>
    </row>
    <row r="41" spans="1:10" ht="12.75" customHeight="1">
      <c r="A41" s="4180"/>
      <c r="B41" s="1916"/>
      <c r="C41" s="705"/>
      <c r="D41" s="705"/>
      <c r="E41" s="705"/>
      <c r="F41" s="705"/>
      <c r="G41" s="705"/>
      <c r="H41" s="705"/>
      <c r="I41" s="1915"/>
      <c r="J41" s="4180"/>
    </row>
    <row r="42" spans="1:10" ht="12.75" customHeight="1">
      <c r="A42" s="4180"/>
      <c r="B42" s="1916"/>
      <c r="C42" s="705"/>
      <c r="D42" s="705"/>
      <c r="E42" s="705"/>
      <c r="F42" s="705"/>
      <c r="G42" s="705"/>
      <c r="H42" s="705"/>
      <c r="I42" s="1915"/>
      <c r="J42" s="4180"/>
    </row>
    <row r="43" spans="1:10" ht="12.75" customHeight="1">
      <c r="B43" s="1917" t="s">
        <v>467</v>
      </c>
      <c r="C43" s="1918"/>
      <c r="D43" s="1918"/>
      <c r="E43" s="1918"/>
      <c r="F43" s="1919"/>
      <c r="G43" s="1918"/>
      <c r="H43" s="1918"/>
      <c r="I43" s="1920"/>
    </row>
    <row r="44" spans="1:10"/>
    <row r="45" spans="1:10"/>
    <row r="46" spans="1:10"/>
    <row r="47" spans="1:10"/>
    <row r="48" spans="1:10"/>
    <row r="49"/>
  </sheetData>
  <mergeCells count="5">
    <mergeCell ref="A1:A11"/>
    <mergeCell ref="B1:I1"/>
    <mergeCell ref="J1:J2"/>
    <mergeCell ref="J28:J42"/>
    <mergeCell ref="A32:A42"/>
  </mergeCells>
  <printOptions horizontalCentered="1" verticalCentered="1"/>
  <pageMargins left="0.5" right="0.5" top="1" bottom="1" header="0" footer="0"/>
  <pageSetup scale="94"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2">
    <pageSetUpPr fitToPage="1"/>
  </sheetPr>
  <dimension ref="A1:G74"/>
  <sheetViews>
    <sheetView view="pageBreakPreview" zoomScale="60" zoomScaleNormal="100" workbookViewId="0"/>
  </sheetViews>
  <sheetFormatPr defaultColWidth="0" defaultRowHeight="11.25" zeroHeight="1"/>
  <cols>
    <col min="1" max="1" width="2.1640625" style="527" customWidth="1"/>
    <col min="2" max="2" width="3.33203125" style="527" customWidth="1"/>
    <col min="3" max="3" width="52.33203125" style="527" customWidth="1"/>
    <col min="4" max="4" width="16.83203125" style="527" customWidth="1"/>
    <col min="5" max="5" width="9.33203125" style="527" customWidth="1"/>
    <col min="6" max="6" width="10" style="527" customWidth="1"/>
    <col min="7" max="7" width="11" style="527" customWidth="1"/>
    <col min="8" max="10" width="9.33203125" style="527" customWidth="1"/>
    <col min="11" max="256" width="0" style="527" hidden="1"/>
    <col min="257" max="257" width="2.1640625" style="527" customWidth="1"/>
    <col min="258" max="258" width="3.33203125" style="527" customWidth="1"/>
    <col min="259" max="259" width="52.33203125" style="527" customWidth="1"/>
    <col min="260" max="260" width="16.83203125" style="527" customWidth="1"/>
    <col min="261" max="261" width="9.33203125" style="527" customWidth="1"/>
    <col min="262" max="262" width="10" style="527" customWidth="1"/>
    <col min="263" max="263" width="11" style="527" customWidth="1"/>
    <col min="264" max="266" width="9.33203125" style="527" customWidth="1"/>
    <col min="267" max="512" width="0" style="527" hidden="1"/>
    <col min="513" max="513" width="2.1640625" style="527" customWidth="1"/>
    <col min="514" max="514" width="3.33203125" style="527" customWidth="1"/>
    <col min="515" max="515" width="52.33203125" style="527" customWidth="1"/>
    <col min="516" max="516" width="16.83203125" style="527" customWidth="1"/>
    <col min="517" max="517" width="9.33203125" style="527" customWidth="1"/>
    <col min="518" max="518" width="10" style="527" customWidth="1"/>
    <col min="519" max="519" width="11" style="527" customWidth="1"/>
    <col min="520" max="522" width="9.33203125" style="527" customWidth="1"/>
    <col min="523" max="768" width="0" style="527" hidden="1"/>
    <col min="769" max="769" width="2.1640625" style="527" customWidth="1"/>
    <col min="770" max="770" width="3.33203125" style="527" customWidth="1"/>
    <col min="771" max="771" width="52.33203125" style="527" customWidth="1"/>
    <col min="772" max="772" width="16.83203125" style="527" customWidth="1"/>
    <col min="773" max="773" width="9.33203125" style="527" customWidth="1"/>
    <col min="774" max="774" width="10" style="527" customWidth="1"/>
    <col min="775" max="775" width="11" style="527" customWidth="1"/>
    <col min="776" max="778" width="9.33203125" style="527" customWidth="1"/>
    <col min="779" max="1024" width="0" style="527" hidden="1"/>
    <col min="1025" max="1025" width="2.1640625" style="527" customWidth="1"/>
    <col min="1026" max="1026" width="3.33203125" style="527" customWidth="1"/>
    <col min="1027" max="1027" width="52.33203125" style="527" customWidth="1"/>
    <col min="1028" max="1028" width="16.83203125" style="527" customWidth="1"/>
    <col min="1029" max="1029" width="9.33203125" style="527" customWidth="1"/>
    <col min="1030" max="1030" width="10" style="527" customWidth="1"/>
    <col min="1031" max="1031" width="11" style="527" customWidth="1"/>
    <col min="1032" max="1034" width="9.33203125" style="527" customWidth="1"/>
    <col min="1035" max="1280" width="0" style="527" hidden="1"/>
    <col min="1281" max="1281" width="2.1640625" style="527" customWidth="1"/>
    <col min="1282" max="1282" width="3.33203125" style="527" customWidth="1"/>
    <col min="1283" max="1283" width="52.33203125" style="527" customWidth="1"/>
    <col min="1284" max="1284" width="16.83203125" style="527" customWidth="1"/>
    <col min="1285" max="1285" width="9.33203125" style="527" customWidth="1"/>
    <col min="1286" max="1286" width="10" style="527" customWidth="1"/>
    <col min="1287" max="1287" width="11" style="527" customWidth="1"/>
    <col min="1288" max="1290" width="9.33203125" style="527" customWidth="1"/>
    <col min="1291" max="1536" width="0" style="527" hidden="1"/>
    <col min="1537" max="1537" width="2.1640625" style="527" customWidth="1"/>
    <col min="1538" max="1538" width="3.33203125" style="527" customWidth="1"/>
    <col min="1539" max="1539" width="52.33203125" style="527" customWidth="1"/>
    <col min="1540" max="1540" width="16.83203125" style="527" customWidth="1"/>
    <col min="1541" max="1541" width="9.33203125" style="527" customWidth="1"/>
    <col min="1542" max="1542" width="10" style="527" customWidth="1"/>
    <col min="1543" max="1543" width="11" style="527" customWidth="1"/>
    <col min="1544" max="1546" width="9.33203125" style="527" customWidth="1"/>
    <col min="1547" max="1792" width="0" style="527" hidden="1"/>
    <col min="1793" max="1793" width="2.1640625" style="527" customWidth="1"/>
    <col min="1794" max="1794" width="3.33203125" style="527" customWidth="1"/>
    <col min="1795" max="1795" width="52.33203125" style="527" customWidth="1"/>
    <col min="1796" max="1796" width="16.83203125" style="527" customWidth="1"/>
    <col min="1797" max="1797" width="9.33203125" style="527" customWidth="1"/>
    <col min="1798" max="1798" width="10" style="527" customWidth="1"/>
    <col min="1799" max="1799" width="11" style="527" customWidth="1"/>
    <col min="1800" max="1802" width="9.33203125" style="527" customWidth="1"/>
    <col min="1803" max="2048" width="0" style="527" hidden="1"/>
    <col min="2049" max="2049" width="2.1640625" style="527" customWidth="1"/>
    <col min="2050" max="2050" width="3.33203125" style="527" customWidth="1"/>
    <col min="2051" max="2051" width="52.33203125" style="527" customWidth="1"/>
    <col min="2052" max="2052" width="16.83203125" style="527" customWidth="1"/>
    <col min="2053" max="2053" width="9.33203125" style="527" customWidth="1"/>
    <col min="2054" max="2054" width="10" style="527" customWidth="1"/>
    <col min="2055" max="2055" width="11" style="527" customWidth="1"/>
    <col min="2056" max="2058" width="9.33203125" style="527" customWidth="1"/>
    <col min="2059" max="2304" width="0" style="527" hidden="1"/>
    <col min="2305" max="2305" width="2.1640625" style="527" customWidth="1"/>
    <col min="2306" max="2306" width="3.33203125" style="527" customWidth="1"/>
    <col min="2307" max="2307" width="52.33203125" style="527" customWidth="1"/>
    <col min="2308" max="2308" width="16.83203125" style="527" customWidth="1"/>
    <col min="2309" max="2309" width="9.33203125" style="527" customWidth="1"/>
    <col min="2310" max="2310" width="10" style="527" customWidth="1"/>
    <col min="2311" max="2311" width="11" style="527" customWidth="1"/>
    <col min="2312" max="2314" width="9.33203125" style="527" customWidth="1"/>
    <col min="2315" max="2560" width="0" style="527" hidden="1"/>
    <col min="2561" max="2561" width="2.1640625" style="527" customWidth="1"/>
    <col min="2562" max="2562" width="3.33203125" style="527" customWidth="1"/>
    <col min="2563" max="2563" width="52.33203125" style="527" customWidth="1"/>
    <col min="2564" max="2564" width="16.83203125" style="527" customWidth="1"/>
    <col min="2565" max="2565" width="9.33203125" style="527" customWidth="1"/>
    <col min="2566" max="2566" width="10" style="527" customWidth="1"/>
    <col min="2567" max="2567" width="11" style="527" customWidth="1"/>
    <col min="2568" max="2570" width="9.33203125" style="527" customWidth="1"/>
    <col min="2571" max="2816" width="0" style="527" hidden="1"/>
    <col min="2817" max="2817" width="2.1640625" style="527" customWidth="1"/>
    <col min="2818" max="2818" width="3.33203125" style="527" customWidth="1"/>
    <col min="2819" max="2819" width="52.33203125" style="527" customWidth="1"/>
    <col min="2820" max="2820" width="16.83203125" style="527" customWidth="1"/>
    <col min="2821" max="2821" width="9.33203125" style="527" customWidth="1"/>
    <col min="2822" max="2822" width="10" style="527" customWidth="1"/>
    <col min="2823" max="2823" width="11" style="527" customWidth="1"/>
    <col min="2824" max="2826" width="9.33203125" style="527" customWidth="1"/>
    <col min="2827" max="3072" width="0" style="527" hidden="1"/>
    <col min="3073" max="3073" width="2.1640625" style="527" customWidth="1"/>
    <col min="3074" max="3074" width="3.33203125" style="527" customWidth="1"/>
    <col min="3075" max="3075" width="52.33203125" style="527" customWidth="1"/>
    <col min="3076" max="3076" width="16.83203125" style="527" customWidth="1"/>
    <col min="3077" max="3077" width="9.33203125" style="527" customWidth="1"/>
    <col min="3078" max="3078" width="10" style="527" customWidth="1"/>
    <col min="3079" max="3079" width="11" style="527" customWidth="1"/>
    <col min="3080" max="3082" width="9.33203125" style="527" customWidth="1"/>
    <col min="3083" max="3328" width="0" style="527" hidden="1"/>
    <col min="3329" max="3329" width="2.1640625" style="527" customWidth="1"/>
    <col min="3330" max="3330" width="3.33203125" style="527" customWidth="1"/>
    <col min="3331" max="3331" width="52.33203125" style="527" customWidth="1"/>
    <col min="3332" max="3332" width="16.83203125" style="527" customWidth="1"/>
    <col min="3333" max="3333" width="9.33203125" style="527" customWidth="1"/>
    <col min="3334" max="3334" width="10" style="527" customWidth="1"/>
    <col min="3335" max="3335" width="11" style="527" customWidth="1"/>
    <col min="3336" max="3338" width="9.33203125" style="527" customWidth="1"/>
    <col min="3339" max="3584" width="0" style="527" hidden="1"/>
    <col min="3585" max="3585" width="2.1640625" style="527" customWidth="1"/>
    <col min="3586" max="3586" width="3.33203125" style="527" customWidth="1"/>
    <col min="3587" max="3587" width="52.33203125" style="527" customWidth="1"/>
    <col min="3588" max="3588" width="16.83203125" style="527" customWidth="1"/>
    <col min="3589" max="3589" width="9.33203125" style="527" customWidth="1"/>
    <col min="3590" max="3590" width="10" style="527" customWidth="1"/>
    <col min="3591" max="3591" width="11" style="527" customWidth="1"/>
    <col min="3592" max="3594" width="9.33203125" style="527" customWidth="1"/>
    <col min="3595" max="3840" width="0" style="527" hidden="1"/>
    <col min="3841" max="3841" width="2.1640625" style="527" customWidth="1"/>
    <col min="3842" max="3842" width="3.33203125" style="527" customWidth="1"/>
    <col min="3843" max="3843" width="52.33203125" style="527" customWidth="1"/>
    <col min="3844" max="3844" width="16.83203125" style="527" customWidth="1"/>
    <col min="3845" max="3845" width="9.33203125" style="527" customWidth="1"/>
    <col min="3846" max="3846" width="10" style="527" customWidth="1"/>
    <col min="3847" max="3847" width="11" style="527" customWidth="1"/>
    <col min="3848" max="3850" width="9.33203125" style="527" customWidth="1"/>
    <col min="3851" max="4096" width="0" style="527" hidden="1"/>
    <col min="4097" max="4097" width="2.1640625" style="527" customWidth="1"/>
    <col min="4098" max="4098" width="3.33203125" style="527" customWidth="1"/>
    <col min="4099" max="4099" width="52.33203125" style="527" customWidth="1"/>
    <col min="4100" max="4100" width="16.83203125" style="527" customWidth="1"/>
    <col min="4101" max="4101" width="9.33203125" style="527" customWidth="1"/>
    <col min="4102" max="4102" width="10" style="527" customWidth="1"/>
    <col min="4103" max="4103" width="11" style="527" customWidth="1"/>
    <col min="4104" max="4106" width="9.33203125" style="527" customWidth="1"/>
    <col min="4107" max="4352" width="0" style="527" hidden="1"/>
    <col min="4353" max="4353" width="2.1640625" style="527" customWidth="1"/>
    <col min="4354" max="4354" width="3.33203125" style="527" customWidth="1"/>
    <col min="4355" max="4355" width="52.33203125" style="527" customWidth="1"/>
    <col min="4356" max="4356" width="16.83203125" style="527" customWidth="1"/>
    <col min="4357" max="4357" width="9.33203125" style="527" customWidth="1"/>
    <col min="4358" max="4358" width="10" style="527" customWidth="1"/>
    <col min="4359" max="4359" width="11" style="527" customWidth="1"/>
    <col min="4360" max="4362" width="9.33203125" style="527" customWidth="1"/>
    <col min="4363" max="4608" width="0" style="527" hidden="1"/>
    <col min="4609" max="4609" width="2.1640625" style="527" customWidth="1"/>
    <col min="4610" max="4610" width="3.33203125" style="527" customWidth="1"/>
    <col min="4611" max="4611" width="52.33203125" style="527" customWidth="1"/>
    <col min="4612" max="4612" width="16.83203125" style="527" customWidth="1"/>
    <col min="4613" max="4613" width="9.33203125" style="527" customWidth="1"/>
    <col min="4614" max="4614" width="10" style="527" customWidth="1"/>
    <col min="4615" max="4615" width="11" style="527" customWidth="1"/>
    <col min="4616" max="4618" width="9.33203125" style="527" customWidth="1"/>
    <col min="4619" max="4864" width="0" style="527" hidden="1"/>
    <col min="4865" max="4865" width="2.1640625" style="527" customWidth="1"/>
    <col min="4866" max="4866" width="3.33203125" style="527" customWidth="1"/>
    <col min="4867" max="4867" width="52.33203125" style="527" customWidth="1"/>
    <col min="4868" max="4868" width="16.83203125" style="527" customWidth="1"/>
    <col min="4869" max="4869" width="9.33203125" style="527" customWidth="1"/>
    <col min="4870" max="4870" width="10" style="527" customWidth="1"/>
    <col min="4871" max="4871" width="11" style="527" customWidth="1"/>
    <col min="4872" max="4874" width="9.33203125" style="527" customWidth="1"/>
    <col min="4875" max="5120" width="0" style="527" hidden="1"/>
    <col min="5121" max="5121" width="2.1640625" style="527" customWidth="1"/>
    <col min="5122" max="5122" width="3.33203125" style="527" customWidth="1"/>
    <col min="5123" max="5123" width="52.33203125" style="527" customWidth="1"/>
    <col min="5124" max="5124" width="16.83203125" style="527" customWidth="1"/>
    <col min="5125" max="5125" width="9.33203125" style="527" customWidth="1"/>
    <col min="5126" max="5126" width="10" style="527" customWidth="1"/>
    <col min="5127" max="5127" width="11" style="527" customWidth="1"/>
    <col min="5128" max="5130" width="9.33203125" style="527" customWidth="1"/>
    <col min="5131" max="5376" width="0" style="527" hidden="1"/>
    <col min="5377" max="5377" width="2.1640625" style="527" customWidth="1"/>
    <col min="5378" max="5378" width="3.33203125" style="527" customWidth="1"/>
    <col min="5379" max="5379" width="52.33203125" style="527" customWidth="1"/>
    <col min="5380" max="5380" width="16.83203125" style="527" customWidth="1"/>
    <col min="5381" max="5381" width="9.33203125" style="527" customWidth="1"/>
    <col min="5382" max="5382" width="10" style="527" customWidth="1"/>
    <col min="5383" max="5383" width="11" style="527" customWidth="1"/>
    <col min="5384" max="5386" width="9.33203125" style="527" customWidth="1"/>
    <col min="5387" max="5632" width="0" style="527" hidden="1"/>
    <col min="5633" max="5633" width="2.1640625" style="527" customWidth="1"/>
    <col min="5634" max="5634" width="3.33203125" style="527" customWidth="1"/>
    <col min="5635" max="5635" width="52.33203125" style="527" customWidth="1"/>
    <col min="5636" max="5636" width="16.83203125" style="527" customWidth="1"/>
    <col min="5637" max="5637" width="9.33203125" style="527" customWidth="1"/>
    <col min="5638" max="5638" width="10" style="527" customWidth="1"/>
    <col min="5639" max="5639" width="11" style="527" customWidth="1"/>
    <col min="5640" max="5642" width="9.33203125" style="527" customWidth="1"/>
    <col min="5643" max="5888" width="0" style="527" hidden="1"/>
    <col min="5889" max="5889" width="2.1640625" style="527" customWidth="1"/>
    <col min="5890" max="5890" width="3.33203125" style="527" customWidth="1"/>
    <col min="5891" max="5891" width="52.33203125" style="527" customWidth="1"/>
    <col min="5892" max="5892" width="16.83203125" style="527" customWidth="1"/>
    <col min="5893" max="5893" width="9.33203125" style="527" customWidth="1"/>
    <col min="5894" max="5894" width="10" style="527" customWidth="1"/>
    <col min="5895" max="5895" width="11" style="527" customWidth="1"/>
    <col min="5896" max="5898" width="9.33203125" style="527" customWidth="1"/>
    <col min="5899" max="6144" width="0" style="527" hidden="1"/>
    <col min="6145" max="6145" width="2.1640625" style="527" customWidth="1"/>
    <col min="6146" max="6146" width="3.33203125" style="527" customWidth="1"/>
    <col min="6147" max="6147" width="52.33203125" style="527" customWidth="1"/>
    <col min="6148" max="6148" width="16.83203125" style="527" customWidth="1"/>
    <col min="6149" max="6149" width="9.33203125" style="527" customWidth="1"/>
    <col min="6150" max="6150" width="10" style="527" customWidth="1"/>
    <col min="6151" max="6151" width="11" style="527" customWidth="1"/>
    <col min="6152" max="6154" width="9.33203125" style="527" customWidth="1"/>
    <col min="6155" max="6400" width="0" style="527" hidden="1"/>
    <col min="6401" max="6401" width="2.1640625" style="527" customWidth="1"/>
    <col min="6402" max="6402" width="3.33203125" style="527" customWidth="1"/>
    <col min="6403" max="6403" width="52.33203125" style="527" customWidth="1"/>
    <col min="6404" max="6404" width="16.83203125" style="527" customWidth="1"/>
    <col min="6405" max="6405" width="9.33203125" style="527" customWidth="1"/>
    <col min="6406" max="6406" width="10" style="527" customWidth="1"/>
    <col min="6407" max="6407" width="11" style="527" customWidth="1"/>
    <col min="6408" max="6410" width="9.33203125" style="527" customWidth="1"/>
    <col min="6411" max="6656" width="0" style="527" hidden="1"/>
    <col min="6657" max="6657" width="2.1640625" style="527" customWidth="1"/>
    <col min="6658" max="6658" width="3.33203125" style="527" customWidth="1"/>
    <col min="6659" max="6659" width="52.33203125" style="527" customWidth="1"/>
    <col min="6660" max="6660" width="16.83203125" style="527" customWidth="1"/>
    <col min="6661" max="6661" width="9.33203125" style="527" customWidth="1"/>
    <col min="6662" max="6662" width="10" style="527" customWidth="1"/>
    <col min="6663" max="6663" width="11" style="527" customWidth="1"/>
    <col min="6664" max="6666" width="9.33203125" style="527" customWidth="1"/>
    <col min="6667" max="6912" width="0" style="527" hidden="1"/>
    <col min="6913" max="6913" width="2.1640625" style="527" customWidth="1"/>
    <col min="6914" max="6914" width="3.33203125" style="527" customWidth="1"/>
    <col min="6915" max="6915" width="52.33203125" style="527" customWidth="1"/>
    <col min="6916" max="6916" width="16.83203125" style="527" customWidth="1"/>
    <col min="6917" max="6917" width="9.33203125" style="527" customWidth="1"/>
    <col min="6918" max="6918" width="10" style="527" customWidth="1"/>
    <col min="6919" max="6919" width="11" style="527" customWidth="1"/>
    <col min="6920" max="6922" width="9.33203125" style="527" customWidth="1"/>
    <col min="6923" max="7168" width="0" style="527" hidden="1"/>
    <col min="7169" max="7169" width="2.1640625" style="527" customWidth="1"/>
    <col min="7170" max="7170" width="3.33203125" style="527" customWidth="1"/>
    <col min="7171" max="7171" width="52.33203125" style="527" customWidth="1"/>
    <col min="7172" max="7172" width="16.83203125" style="527" customWidth="1"/>
    <col min="7173" max="7173" width="9.33203125" style="527" customWidth="1"/>
    <col min="7174" max="7174" width="10" style="527" customWidth="1"/>
    <col min="7175" max="7175" width="11" style="527" customWidth="1"/>
    <col min="7176" max="7178" width="9.33203125" style="527" customWidth="1"/>
    <col min="7179" max="7424" width="0" style="527" hidden="1"/>
    <col min="7425" max="7425" width="2.1640625" style="527" customWidth="1"/>
    <col min="7426" max="7426" width="3.33203125" style="527" customWidth="1"/>
    <col min="7427" max="7427" width="52.33203125" style="527" customWidth="1"/>
    <col min="7428" max="7428" width="16.83203125" style="527" customWidth="1"/>
    <col min="7429" max="7429" width="9.33203125" style="527" customWidth="1"/>
    <col min="7430" max="7430" width="10" style="527" customWidth="1"/>
    <col min="7431" max="7431" width="11" style="527" customWidth="1"/>
    <col min="7432" max="7434" width="9.33203125" style="527" customWidth="1"/>
    <col min="7435" max="7680" width="0" style="527" hidden="1"/>
    <col min="7681" max="7681" width="2.1640625" style="527" customWidth="1"/>
    <col min="7682" max="7682" width="3.33203125" style="527" customWidth="1"/>
    <col min="7683" max="7683" width="52.33203125" style="527" customWidth="1"/>
    <col min="7684" max="7684" width="16.83203125" style="527" customWidth="1"/>
    <col min="7685" max="7685" width="9.33203125" style="527" customWidth="1"/>
    <col min="7686" max="7686" width="10" style="527" customWidth="1"/>
    <col min="7687" max="7687" width="11" style="527" customWidth="1"/>
    <col min="7688" max="7690" width="9.33203125" style="527" customWidth="1"/>
    <col min="7691" max="7936" width="0" style="527" hidden="1"/>
    <col min="7937" max="7937" width="2.1640625" style="527" customWidth="1"/>
    <col min="7938" max="7938" width="3.33203125" style="527" customWidth="1"/>
    <col min="7939" max="7939" width="52.33203125" style="527" customWidth="1"/>
    <col min="7940" max="7940" width="16.83203125" style="527" customWidth="1"/>
    <col min="7941" max="7941" width="9.33203125" style="527" customWidth="1"/>
    <col min="7942" max="7942" width="10" style="527" customWidth="1"/>
    <col min="7943" max="7943" width="11" style="527" customWidth="1"/>
    <col min="7944" max="7946" width="9.33203125" style="527" customWidth="1"/>
    <col min="7947" max="8192" width="0" style="527" hidden="1"/>
    <col min="8193" max="8193" width="2.1640625" style="527" customWidth="1"/>
    <col min="8194" max="8194" width="3.33203125" style="527" customWidth="1"/>
    <col min="8195" max="8195" width="52.33203125" style="527" customWidth="1"/>
    <col min="8196" max="8196" width="16.83203125" style="527" customWidth="1"/>
    <col min="8197" max="8197" width="9.33203125" style="527" customWidth="1"/>
    <col min="8198" max="8198" width="10" style="527" customWidth="1"/>
    <col min="8199" max="8199" width="11" style="527" customWidth="1"/>
    <col min="8200" max="8202" width="9.33203125" style="527" customWidth="1"/>
    <col min="8203" max="8448" width="0" style="527" hidden="1"/>
    <col min="8449" max="8449" width="2.1640625" style="527" customWidth="1"/>
    <col min="8450" max="8450" width="3.33203125" style="527" customWidth="1"/>
    <col min="8451" max="8451" width="52.33203125" style="527" customWidth="1"/>
    <col min="8452" max="8452" width="16.83203125" style="527" customWidth="1"/>
    <col min="8453" max="8453" width="9.33203125" style="527" customWidth="1"/>
    <col min="8454" max="8454" width="10" style="527" customWidth="1"/>
    <col min="8455" max="8455" width="11" style="527" customWidth="1"/>
    <col min="8456" max="8458" width="9.33203125" style="527" customWidth="1"/>
    <col min="8459" max="8704" width="0" style="527" hidden="1"/>
    <col min="8705" max="8705" width="2.1640625" style="527" customWidth="1"/>
    <col min="8706" max="8706" width="3.33203125" style="527" customWidth="1"/>
    <col min="8707" max="8707" width="52.33203125" style="527" customWidth="1"/>
    <col min="8708" max="8708" width="16.83203125" style="527" customWidth="1"/>
    <col min="8709" max="8709" width="9.33203125" style="527" customWidth="1"/>
    <col min="8710" max="8710" width="10" style="527" customWidth="1"/>
    <col min="8711" max="8711" width="11" style="527" customWidth="1"/>
    <col min="8712" max="8714" width="9.33203125" style="527" customWidth="1"/>
    <col min="8715" max="8960" width="0" style="527" hidden="1"/>
    <col min="8961" max="8961" width="2.1640625" style="527" customWidth="1"/>
    <col min="8962" max="8962" width="3.33203125" style="527" customWidth="1"/>
    <col min="8963" max="8963" width="52.33203125" style="527" customWidth="1"/>
    <col min="8964" max="8964" width="16.83203125" style="527" customWidth="1"/>
    <col min="8965" max="8965" width="9.33203125" style="527" customWidth="1"/>
    <col min="8966" max="8966" width="10" style="527" customWidth="1"/>
    <col min="8967" max="8967" width="11" style="527" customWidth="1"/>
    <col min="8968" max="8970" width="9.33203125" style="527" customWidth="1"/>
    <col min="8971" max="9216" width="0" style="527" hidden="1"/>
    <col min="9217" max="9217" width="2.1640625" style="527" customWidth="1"/>
    <col min="9218" max="9218" width="3.33203125" style="527" customWidth="1"/>
    <col min="9219" max="9219" width="52.33203125" style="527" customWidth="1"/>
    <col min="9220" max="9220" width="16.83203125" style="527" customWidth="1"/>
    <col min="9221" max="9221" width="9.33203125" style="527" customWidth="1"/>
    <col min="9222" max="9222" width="10" style="527" customWidth="1"/>
    <col min="9223" max="9223" width="11" style="527" customWidth="1"/>
    <col min="9224" max="9226" width="9.33203125" style="527" customWidth="1"/>
    <col min="9227" max="9472" width="0" style="527" hidden="1"/>
    <col min="9473" max="9473" width="2.1640625" style="527" customWidth="1"/>
    <col min="9474" max="9474" width="3.33203125" style="527" customWidth="1"/>
    <col min="9475" max="9475" width="52.33203125" style="527" customWidth="1"/>
    <col min="9476" max="9476" width="16.83203125" style="527" customWidth="1"/>
    <col min="9477" max="9477" width="9.33203125" style="527" customWidth="1"/>
    <col min="9478" max="9478" width="10" style="527" customWidth="1"/>
    <col min="9479" max="9479" width="11" style="527" customWidth="1"/>
    <col min="9480" max="9482" width="9.33203125" style="527" customWidth="1"/>
    <col min="9483" max="9728" width="0" style="527" hidden="1"/>
    <col min="9729" max="9729" width="2.1640625" style="527" customWidth="1"/>
    <col min="9730" max="9730" width="3.33203125" style="527" customWidth="1"/>
    <col min="9731" max="9731" width="52.33203125" style="527" customWidth="1"/>
    <col min="9732" max="9732" width="16.83203125" style="527" customWidth="1"/>
    <col min="9733" max="9733" width="9.33203125" style="527" customWidth="1"/>
    <col min="9734" max="9734" width="10" style="527" customWidth="1"/>
    <col min="9735" max="9735" width="11" style="527" customWidth="1"/>
    <col min="9736" max="9738" width="9.33203125" style="527" customWidth="1"/>
    <col min="9739" max="9984" width="0" style="527" hidden="1"/>
    <col min="9985" max="9985" width="2.1640625" style="527" customWidth="1"/>
    <col min="9986" max="9986" width="3.33203125" style="527" customWidth="1"/>
    <col min="9987" max="9987" width="52.33203125" style="527" customWidth="1"/>
    <col min="9988" max="9988" width="16.83203125" style="527" customWidth="1"/>
    <col min="9989" max="9989" width="9.33203125" style="527" customWidth="1"/>
    <col min="9990" max="9990" width="10" style="527" customWidth="1"/>
    <col min="9991" max="9991" width="11" style="527" customWidth="1"/>
    <col min="9992" max="9994" width="9.33203125" style="527" customWidth="1"/>
    <col min="9995" max="10240" width="0" style="527" hidden="1"/>
    <col min="10241" max="10241" width="2.1640625" style="527" customWidth="1"/>
    <col min="10242" max="10242" width="3.33203125" style="527" customWidth="1"/>
    <col min="10243" max="10243" width="52.33203125" style="527" customWidth="1"/>
    <col min="10244" max="10244" width="16.83203125" style="527" customWidth="1"/>
    <col min="10245" max="10245" width="9.33203125" style="527" customWidth="1"/>
    <col min="10246" max="10246" width="10" style="527" customWidth="1"/>
    <col min="10247" max="10247" width="11" style="527" customWidth="1"/>
    <col min="10248" max="10250" width="9.33203125" style="527" customWidth="1"/>
    <col min="10251" max="10496" width="0" style="527" hidden="1"/>
    <col min="10497" max="10497" width="2.1640625" style="527" customWidth="1"/>
    <col min="10498" max="10498" width="3.33203125" style="527" customWidth="1"/>
    <col min="10499" max="10499" width="52.33203125" style="527" customWidth="1"/>
    <col min="10500" max="10500" width="16.83203125" style="527" customWidth="1"/>
    <col min="10501" max="10501" width="9.33203125" style="527" customWidth="1"/>
    <col min="10502" max="10502" width="10" style="527" customWidth="1"/>
    <col min="10503" max="10503" width="11" style="527" customWidth="1"/>
    <col min="10504" max="10506" width="9.33203125" style="527" customWidth="1"/>
    <col min="10507" max="10752" width="0" style="527" hidden="1"/>
    <col min="10753" max="10753" width="2.1640625" style="527" customWidth="1"/>
    <col min="10754" max="10754" width="3.33203125" style="527" customWidth="1"/>
    <col min="10755" max="10755" width="52.33203125" style="527" customWidth="1"/>
    <col min="10756" max="10756" width="16.83203125" style="527" customWidth="1"/>
    <col min="10757" max="10757" width="9.33203125" style="527" customWidth="1"/>
    <col min="10758" max="10758" width="10" style="527" customWidth="1"/>
    <col min="10759" max="10759" width="11" style="527" customWidth="1"/>
    <col min="10760" max="10762" width="9.33203125" style="527" customWidth="1"/>
    <col min="10763" max="11008" width="0" style="527" hidden="1"/>
    <col min="11009" max="11009" width="2.1640625" style="527" customWidth="1"/>
    <col min="11010" max="11010" width="3.33203125" style="527" customWidth="1"/>
    <col min="11011" max="11011" width="52.33203125" style="527" customWidth="1"/>
    <col min="11012" max="11012" width="16.83203125" style="527" customWidth="1"/>
    <col min="11013" max="11013" width="9.33203125" style="527" customWidth="1"/>
    <col min="11014" max="11014" width="10" style="527" customWidth="1"/>
    <col min="11015" max="11015" width="11" style="527" customWidth="1"/>
    <col min="11016" max="11018" width="9.33203125" style="527" customWidth="1"/>
    <col min="11019" max="11264" width="0" style="527" hidden="1"/>
    <col min="11265" max="11265" width="2.1640625" style="527" customWidth="1"/>
    <col min="11266" max="11266" width="3.33203125" style="527" customWidth="1"/>
    <col min="11267" max="11267" width="52.33203125" style="527" customWidth="1"/>
    <col min="11268" max="11268" width="16.83203125" style="527" customWidth="1"/>
    <col min="11269" max="11269" width="9.33203125" style="527" customWidth="1"/>
    <col min="11270" max="11270" width="10" style="527" customWidth="1"/>
    <col min="11271" max="11271" width="11" style="527" customWidth="1"/>
    <col min="11272" max="11274" width="9.33203125" style="527" customWidth="1"/>
    <col min="11275" max="11520" width="0" style="527" hidden="1"/>
    <col min="11521" max="11521" width="2.1640625" style="527" customWidth="1"/>
    <col min="11522" max="11522" width="3.33203125" style="527" customWidth="1"/>
    <col min="11523" max="11523" width="52.33203125" style="527" customWidth="1"/>
    <col min="11524" max="11524" width="16.83203125" style="527" customWidth="1"/>
    <col min="11525" max="11525" width="9.33203125" style="527" customWidth="1"/>
    <col min="11526" max="11526" width="10" style="527" customWidth="1"/>
    <col min="11527" max="11527" width="11" style="527" customWidth="1"/>
    <col min="11528" max="11530" width="9.33203125" style="527" customWidth="1"/>
    <col min="11531" max="11776" width="0" style="527" hidden="1"/>
    <col min="11777" max="11777" width="2.1640625" style="527" customWidth="1"/>
    <col min="11778" max="11778" width="3.33203125" style="527" customWidth="1"/>
    <col min="11779" max="11779" width="52.33203125" style="527" customWidth="1"/>
    <col min="11780" max="11780" width="16.83203125" style="527" customWidth="1"/>
    <col min="11781" max="11781" width="9.33203125" style="527" customWidth="1"/>
    <col min="11782" max="11782" width="10" style="527" customWidth="1"/>
    <col min="11783" max="11783" width="11" style="527" customWidth="1"/>
    <col min="11784" max="11786" width="9.33203125" style="527" customWidth="1"/>
    <col min="11787" max="12032" width="0" style="527" hidden="1"/>
    <col min="12033" max="12033" width="2.1640625" style="527" customWidth="1"/>
    <col min="12034" max="12034" width="3.33203125" style="527" customWidth="1"/>
    <col min="12035" max="12035" width="52.33203125" style="527" customWidth="1"/>
    <col min="12036" max="12036" width="16.83203125" style="527" customWidth="1"/>
    <col min="12037" max="12037" width="9.33203125" style="527" customWidth="1"/>
    <col min="12038" max="12038" width="10" style="527" customWidth="1"/>
    <col min="12039" max="12039" width="11" style="527" customWidth="1"/>
    <col min="12040" max="12042" width="9.33203125" style="527" customWidth="1"/>
    <col min="12043" max="12288" width="0" style="527" hidden="1"/>
    <col min="12289" max="12289" width="2.1640625" style="527" customWidth="1"/>
    <col min="12290" max="12290" width="3.33203125" style="527" customWidth="1"/>
    <col min="12291" max="12291" width="52.33203125" style="527" customWidth="1"/>
    <col min="12292" max="12292" width="16.83203125" style="527" customWidth="1"/>
    <col min="12293" max="12293" width="9.33203125" style="527" customWidth="1"/>
    <col min="12294" max="12294" width="10" style="527" customWidth="1"/>
    <col min="12295" max="12295" width="11" style="527" customWidth="1"/>
    <col min="12296" max="12298" width="9.33203125" style="527" customWidth="1"/>
    <col min="12299" max="12544" width="0" style="527" hidden="1"/>
    <col min="12545" max="12545" width="2.1640625" style="527" customWidth="1"/>
    <col min="12546" max="12546" width="3.33203125" style="527" customWidth="1"/>
    <col min="12547" max="12547" width="52.33203125" style="527" customWidth="1"/>
    <col min="12548" max="12548" width="16.83203125" style="527" customWidth="1"/>
    <col min="12549" max="12549" width="9.33203125" style="527" customWidth="1"/>
    <col min="12550" max="12550" width="10" style="527" customWidth="1"/>
    <col min="12551" max="12551" width="11" style="527" customWidth="1"/>
    <col min="12552" max="12554" width="9.33203125" style="527" customWidth="1"/>
    <col min="12555" max="12800" width="0" style="527" hidden="1"/>
    <col min="12801" max="12801" width="2.1640625" style="527" customWidth="1"/>
    <col min="12802" max="12802" width="3.33203125" style="527" customWidth="1"/>
    <col min="12803" max="12803" width="52.33203125" style="527" customWidth="1"/>
    <col min="12804" max="12804" width="16.83203125" style="527" customWidth="1"/>
    <col min="12805" max="12805" width="9.33203125" style="527" customWidth="1"/>
    <col min="12806" max="12806" width="10" style="527" customWidth="1"/>
    <col min="12807" max="12807" width="11" style="527" customWidth="1"/>
    <col min="12808" max="12810" width="9.33203125" style="527" customWidth="1"/>
    <col min="12811" max="13056" width="0" style="527" hidden="1"/>
    <col min="13057" max="13057" width="2.1640625" style="527" customWidth="1"/>
    <col min="13058" max="13058" width="3.33203125" style="527" customWidth="1"/>
    <col min="13059" max="13059" width="52.33203125" style="527" customWidth="1"/>
    <col min="13060" max="13060" width="16.83203125" style="527" customWidth="1"/>
    <col min="13061" max="13061" width="9.33203125" style="527" customWidth="1"/>
    <col min="13062" max="13062" width="10" style="527" customWidth="1"/>
    <col min="13063" max="13063" width="11" style="527" customWidth="1"/>
    <col min="13064" max="13066" width="9.33203125" style="527" customWidth="1"/>
    <col min="13067" max="13312" width="0" style="527" hidden="1"/>
    <col min="13313" max="13313" width="2.1640625" style="527" customWidth="1"/>
    <col min="13314" max="13314" width="3.33203125" style="527" customWidth="1"/>
    <col min="13315" max="13315" width="52.33203125" style="527" customWidth="1"/>
    <col min="13316" max="13316" width="16.83203125" style="527" customWidth="1"/>
    <col min="13317" max="13317" width="9.33203125" style="527" customWidth="1"/>
    <col min="13318" max="13318" width="10" style="527" customWidth="1"/>
    <col min="13319" max="13319" width="11" style="527" customWidth="1"/>
    <col min="13320" max="13322" width="9.33203125" style="527" customWidth="1"/>
    <col min="13323" max="13568" width="0" style="527" hidden="1"/>
    <col min="13569" max="13569" width="2.1640625" style="527" customWidth="1"/>
    <col min="13570" max="13570" width="3.33203125" style="527" customWidth="1"/>
    <col min="13571" max="13571" width="52.33203125" style="527" customWidth="1"/>
    <col min="13572" max="13572" width="16.83203125" style="527" customWidth="1"/>
    <col min="13573" max="13573" width="9.33203125" style="527" customWidth="1"/>
    <col min="13574" max="13574" width="10" style="527" customWidth="1"/>
    <col min="13575" max="13575" width="11" style="527" customWidth="1"/>
    <col min="13576" max="13578" width="9.33203125" style="527" customWidth="1"/>
    <col min="13579" max="13824" width="0" style="527" hidden="1"/>
    <col min="13825" max="13825" width="2.1640625" style="527" customWidth="1"/>
    <col min="13826" max="13826" width="3.33203125" style="527" customWidth="1"/>
    <col min="13827" max="13827" width="52.33203125" style="527" customWidth="1"/>
    <col min="13828" max="13828" width="16.83203125" style="527" customWidth="1"/>
    <col min="13829" max="13829" width="9.33203125" style="527" customWidth="1"/>
    <col min="13830" max="13830" width="10" style="527" customWidth="1"/>
    <col min="13831" max="13831" width="11" style="527" customWidth="1"/>
    <col min="13832" max="13834" width="9.33203125" style="527" customWidth="1"/>
    <col min="13835" max="14080" width="0" style="527" hidden="1"/>
    <col min="14081" max="14081" width="2.1640625" style="527" customWidth="1"/>
    <col min="14082" max="14082" width="3.33203125" style="527" customWidth="1"/>
    <col min="14083" max="14083" width="52.33203125" style="527" customWidth="1"/>
    <col min="14084" max="14084" width="16.83203125" style="527" customWidth="1"/>
    <col min="14085" max="14085" width="9.33203125" style="527" customWidth="1"/>
    <col min="14086" max="14086" width="10" style="527" customWidth="1"/>
    <col min="14087" max="14087" width="11" style="527" customWidth="1"/>
    <col min="14088" max="14090" width="9.33203125" style="527" customWidth="1"/>
    <col min="14091" max="14336" width="0" style="527" hidden="1"/>
    <col min="14337" max="14337" width="2.1640625" style="527" customWidth="1"/>
    <col min="14338" max="14338" width="3.33203125" style="527" customWidth="1"/>
    <col min="14339" max="14339" width="52.33203125" style="527" customWidth="1"/>
    <col min="14340" max="14340" width="16.83203125" style="527" customWidth="1"/>
    <col min="14341" max="14341" width="9.33203125" style="527" customWidth="1"/>
    <col min="14342" max="14342" width="10" style="527" customWidth="1"/>
    <col min="14343" max="14343" width="11" style="527" customWidth="1"/>
    <col min="14344" max="14346" width="9.33203125" style="527" customWidth="1"/>
    <col min="14347" max="14592" width="0" style="527" hidden="1"/>
    <col min="14593" max="14593" width="2.1640625" style="527" customWidth="1"/>
    <col min="14594" max="14594" width="3.33203125" style="527" customWidth="1"/>
    <col min="14595" max="14595" width="52.33203125" style="527" customWidth="1"/>
    <col min="14596" max="14596" width="16.83203125" style="527" customWidth="1"/>
    <col min="14597" max="14597" width="9.33203125" style="527" customWidth="1"/>
    <col min="14598" max="14598" width="10" style="527" customWidth="1"/>
    <col min="14599" max="14599" width="11" style="527" customWidth="1"/>
    <col min="14600" max="14602" width="9.33203125" style="527" customWidth="1"/>
    <col min="14603" max="14848" width="0" style="527" hidden="1"/>
    <col min="14849" max="14849" width="2.1640625" style="527" customWidth="1"/>
    <col min="14850" max="14850" width="3.33203125" style="527" customWidth="1"/>
    <col min="14851" max="14851" width="52.33203125" style="527" customWidth="1"/>
    <col min="14852" max="14852" width="16.83203125" style="527" customWidth="1"/>
    <col min="14853" max="14853" width="9.33203125" style="527" customWidth="1"/>
    <col min="14854" max="14854" width="10" style="527" customWidth="1"/>
    <col min="14855" max="14855" width="11" style="527" customWidth="1"/>
    <col min="14856" max="14858" width="9.33203125" style="527" customWidth="1"/>
    <col min="14859" max="15104" width="0" style="527" hidden="1"/>
    <col min="15105" max="15105" width="2.1640625" style="527" customWidth="1"/>
    <col min="15106" max="15106" width="3.33203125" style="527" customWidth="1"/>
    <col min="15107" max="15107" width="52.33203125" style="527" customWidth="1"/>
    <col min="15108" max="15108" width="16.83203125" style="527" customWidth="1"/>
    <col min="15109" max="15109" width="9.33203125" style="527" customWidth="1"/>
    <col min="15110" max="15110" width="10" style="527" customWidth="1"/>
    <col min="15111" max="15111" width="11" style="527" customWidth="1"/>
    <col min="15112" max="15114" width="9.33203125" style="527" customWidth="1"/>
    <col min="15115" max="15360" width="0" style="527" hidden="1"/>
    <col min="15361" max="15361" width="2.1640625" style="527" customWidth="1"/>
    <col min="15362" max="15362" width="3.33203125" style="527" customWidth="1"/>
    <col min="15363" max="15363" width="52.33203125" style="527" customWidth="1"/>
    <col min="15364" max="15364" width="16.83203125" style="527" customWidth="1"/>
    <col min="15365" max="15365" width="9.33203125" style="527" customWidth="1"/>
    <col min="15366" max="15366" width="10" style="527" customWidth="1"/>
    <col min="15367" max="15367" width="11" style="527" customWidth="1"/>
    <col min="15368" max="15370" width="9.33203125" style="527" customWidth="1"/>
    <col min="15371" max="15616" width="0" style="527" hidden="1"/>
    <col min="15617" max="15617" width="2.1640625" style="527" customWidth="1"/>
    <col min="15618" max="15618" width="3.33203125" style="527" customWidth="1"/>
    <col min="15619" max="15619" width="52.33203125" style="527" customWidth="1"/>
    <col min="15620" max="15620" width="16.83203125" style="527" customWidth="1"/>
    <col min="15621" max="15621" width="9.33203125" style="527" customWidth="1"/>
    <col min="15622" max="15622" width="10" style="527" customWidth="1"/>
    <col min="15623" max="15623" width="11" style="527" customWidth="1"/>
    <col min="15624" max="15626" width="9.33203125" style="527" customWidth="1"/>
    <col min="15627" max="15872" width="0" style="527" hidden="1"/>
    <col min="15873" max="15873" width="2.1640625" style="527" customWidth="1"/>
    <col min="15874" max="15874" width="3.33203125" style="527" customWidth="1"/>
    <col min="15875" max="15875" width="52.33203125" style="527" customWidth="1"/>
    <col min="15876" max="15876" width="16.83203125" style="527" customWidth="1"/>
    <col min="15877" max="15877" width="9.33203125" style="527" customWidth="1"/>
    <col min="15878" max="15878" width="10" style="527" customWidth="1"/>
    <col min="15879" max="15879" width="11" style="527" customWidth="1"/>
    <col min="15880" max="15882" width="9.33203125" style="527" customWidth="1"/>
    <col min="15883" max="16128" width="0" style="527" hidden="1"/>
    <col min="16129" max="16129" width="2.1640625" style="527" customWidth="1"/>
    <col min="16130" max="16130" width="3.33203125" style="527" customWidth="1"/>
    <col min="16131" max="16131" width="52.33203125" style="527" customWidth="1"/>
    <col min="16132" max="16132" width="16.83203125" style="527" customWidth="1"/>
    <col min="16133" max="16133" width="9.33203125" style="527" customWidth="1"/>
    <col min="16134" max="16134" width="10" style="527" customWidth="1"/>
    <col min="16135" max="16135" width="11" style="527" customWidth="1"/>
    <col min="16136" max="16138" width="9.33203125" style="527" customWidth="1"/>
    <col min="16139" max="16384" width="0" style="527" hidden="1"/>
  </cols>
  <sheetData>
    <row r="1" spans="1:7" ht="11.25" customHeight="1">
      <c r="A1" s="1921" t="s">
        <v>559</v>
      </c>
      <c r="B1" s="1922"/>
      <c r="C1" s="525"/>
      <c r="D1" s="526"/>
      <c r="E1" s="525"/>
      <c r="F1" s="525"/>
      <c r="G1" s="234">
        <v>73</v>
      </c>
    </row>
    <row r="2" spans="1:7">
      <c r="A2" s="1923"/>
      <c r="B2" s="1924"/>
      <c r="C2" s="1924"/>
      <c r="D2" s="1924"/>
      <c r="E2" s="1924"/>
      <c r="F2" s="1924"/>
      <c r="G2" s="1925"/>
    </row>
    <row r="3" spans="1:7">
      <c r="A3" s="1926" t="s">
        <v>2661</v>
      </c>
      <c r="B3" s="533"/>
      <c r="C3" s="533"/>
      <c r="D3" s="533"/>
      <c r="E3" s="533"/>
      <c r="F3" s="533"/>
      <c r="G3" s="1927"/>
    </row>
    <row r="4" spans="1:7">
      <c r="A4" s="544"/>
      <c r="B4" s="525"/>
      <c r="C4" s="525"/>
      <c r="D4" s="525"/>
      <c r="E4" s="525"/>
      <c r="F4" s="525"/>
      <c r="G4" s="1928"/>
    </row>
    <row r="5" spans="1:7">
      <c r="A5" s="542"/>
      <c r="B5" s="539" t="s">
        <v>2662</v>
      </c>
      <c r="C5" s="539"/>
      <c r="D5" s="539"/>
      <c r="E5" s="539"/>
      <c r="F5" s="539"/>
      <c r="G5" s="541"/>
    </row>
    <row r="6" spans="1:7">
      <c r="A6" s="542"/>
      <c r="B6" s="538" t="s">
        <v>2663</v>
      </c>
      <c r="C6" s="539" t="s">
        <v>2664</v>
      </c>
      <c r="D6" s="539"/>
      <c r="E6" s="539"/>
      <c r="F6" s="539"/>
      <c r="G6" s="541"/>
    </row>
    <row r="7" spans="1:7">
      <c r="A7" s="542"/>
      <c r="B7" s="538" t="s">
        <v>1577</v>
      </c>
      <c r="C7" s="539" t="s">
        <v>2665</v>
      </c>
      <c r="D7" s="539"/>
      <c r="E7" s="539"/>
      <c r="F7" s="539"/>
      <c r="G7" s="541"/>
    </row>
    <row r="8" spans="1:7">
      <c r="A8" s="542"/>
      <c r="B8" s="538" t="s">
        <v>2666</v>
      </c>
      <c r="C8" s="539" t="s">
        <v>2667</v>
      </c>
      <c r="D8" s="539"/>
      <c r="E8" s="539"/>
      <c r="F8" s="539"/>
      <c r="G8" s="541"/>
    </row>
    <row r="9" spans="1:7">
      <c r="A9" s="542" t="s">
        <v>2668</v>
      </c>
      <c r="B9" s="539"/>
      <c r="C9" s="539"/>
      <c r="D9" s="539"/>
      <c r="E9" s="539"/>
      <c r="F9" s="539"/>
      <c r="G9" s="541"/>
    </row>
    <row r="10" spans="1:7">
      <c r="A10" s="542"/>
      <c r="B10" s="538" t="s">
        <v>2669</v>
      </c>
      <c r="C10" s="539" t="s">
        <v>2670</v>
      </c>
      <c r="D10" s="539"/>
      <c r="E10" s="539"/>
      <c r="F10" s="539"/>
      <c r="G10" s="541"/>
    </row>
    <row r="11" spans="1:7">
      <c r="A11" s="542" t="s">
        <v>2671</v>
      </c>
      <c r="B11" s="539"/>
      <c r="C11" s="539"/>
      <c r="D11" s="539"/>
      <c r="E11" s="539"/>
      <c r="F11" s="539"/>
      <c r="G11" s="541"/>
    </row>
    <row r="12" spans="1:7">
      <c r="A12" s="542"/>
      <c r="B12" s="538" t="s">
        <v>2672</v>
      </c>
      <c r="C12" s="539" t="s">
        <v>2673</v>
      </c>
      <c r="D12" s="539"/>
      <c r="E12" s="539"/>
      <c r="F12" s="539"/>
      <c r="G12" s="541"/>
    </row>
    <row r="13" spans="1:7">
      <c r="A13" s="542"/>
      <c r="B13" s="539" t="s">
        <v>2674</v>
      </c>
      <c r="C13" s="539"/>
      <c r="D13" s="539"/>
      <c r="E13" s="539"/>
      <c r="F13" s="539"/>
      <c r="G13" s="541"/>
    </row>
    <row r="14" spans="1:7">
      <c r="A14" s="542"/>
      <c r="B14" s="539" t="s">
        <v>2675</v>
      </c>
      <c r="C14" s="539"/>
      <c r="D14" s="539"/>
      <c r="E14" s="539"/>
      <c r="F14" s="539"/>
      <c r="G14" s="541"/>
    </row>
    <row r="15" spans="1:7">
      <c r="A15" s="542" t="s">
        <v>2676</v>
      </c>
      <c r="B15" s="539"/>
      <c r="C15" s="539"/>
      <c r="D15" s="539"/>
      <c r="E15" s="539"/>
      <c r="F15" s="539"/>
      <c r="G15" s="541"/>
    </row>
    <row r="16" spans="1:7">
      <c r="A16" s="542"/>
      <c r="B16" s="539" t="s">
        <v>2677</v>
      </c>
      <c r="C16" s="539"/>
      <c r="D16" s="539"/>
      <c r="E16" s="539"/>
      <c r="F16" s="539"/>
      <c r="G16" s="541"/>
    </row>
    <row r="17" spans="1:7">
      <c r="A17" s="542"/>
      <c r="B17" s="539" t="s">
        <v>2678</v>
      </c>
      <c r="C17" s="539"/>
      <c r="D17" s="539"/>
      <c r="E17" s="539"/>
      <c r="F17" s="539"/>
      <c r="G17" s="541"/>
    </row>
    <row r="18" spans="1:7">
      <c r="A18" s="542" t="s">
        <v>2679</v>
      </c>
      <c r="B18" s="539"/>
      <c r="C18" s="539"/>
      <c r="D18" s="539"/>
      <c r="E18" s="539"/>
      <c r="F18" s="539"/>
      <c r="G18" s="541"/>
    </row>
    <row r="19" spans="1:7">
      <c r="A19" s="542" t="s">
        <v>2680</v>
      </c>
      <c r="B19" s="539"/>
      <c r="C19" s="539"/>
      <c r="D19" s="539"/>
      <c r="E19" s="539"/>
      <c r="F19" s="539"/>
      <c r="G19" s="541"/>
    </row>
    <row r="20" spans="1:7">
      <c r="A20" s="542" t="s">
        <v>2681</v>
      </c>
      <c r="B20" s="539"/>
      <c r="C20" s="539"/>
      <c r="D20" s="539"/>
      <c r="E20" s="539"/>
      <c r="F20" s="539"/>
      <c r="G20" s="541"/>
    </row>
    <row r="21" spans="1:7">
      <c r="A21" s="542"/>
      <c r="B21" s="539" t="s">
        <v>2682</v>
      </c>
      <c r="C21" s="539"/>
      <c r="D21" s="539"/>
      <c r="E21" s="539"/>
      <c r="F21" s="539"/>
      <c r="G21" s="541"/>
    </row>
    <row r="22" spans="1:7">
      <c r="A22" s="542"/>
      <c r="B22" s="539" t="s">
        <v>2683</v>
      </c>
      <c r="C22" s="539"/>
      <c r="D22" s="539"/>
      <c r="E22" s="539"/>
      <c r="F22" s="539"/>
      <c r="G22" s="541"/>
    </row>
    <row r="23" spans="1:7">
      <c r="A23" s="542"/>
      <c r="B23" s="539" t="s">
        <v>2684</v>
      </c>
      <c r="C23" s="539"/>
      <c r="D23" s="539"/>
      <c r="E23" s="539"/>
      <c r="F23" s="539"/>
      <c r="G23" s="541"/>
    </row>
    <row r="24" spans="1:7">
      <c r="A24" s="542" t="s">
        <v>2685</v>
      </c>
      <c r="B24" s="539"/>
      <c r="C24" s="539"/>
      <c r="D24" s="539"/>
      <c r="E24" s="539"/>
      <c r="F24" s="539"/>
      <c r="G24" s="541"/>
    </row>
    <row r="25" spans="1:7">
      <c r="A25" s="542"/>
      <c r="B25" s="539" t="s">
        <v>2686</v>
      </c>
      <c r="C25" s="539"/>
      <c r="D25" s="539"/>
      <c r="E25" s="539"/>
      <c r="F25" s="539"/>
      <c r="G25" s="541"/>
    </row>
    <row r="26" spans="1:7">
      <c r="A26" s="542" t="s">
        <v>2687</v>
      </c>
      <c r="B26" s="539"/>
      <c r="C26" s="539"/>
      <c r="D26" s="539"/>
      <c r="E26" s="539"/>
      <c r="F26" s="539"/>
      <c r="G26" s="541"/>
    </row>
    <row r="27" spans="1:7">
      <c r="A27" s="542"/>
      <c r="B27" s="539" t="s">
        <v>2688</v>
      </c>
      <c r="C27" s="539"/>
      <c r="D27" s="539"/>
      <c r="E27" s="539"/>
      <c r="F27" s="539"/>
      <c r="G27" s="541"/>
    </row>
    <row r="28" spans="1:7">
      <c r="A28" s="542" t="s">
        <v>2689</v>
      </c>
      <c r="B28" s="539"/>
      <c r="C28" s="539"/>
      <c r="D28" s="539"/>
      <c r="E28" s="539"/>
      <c r="F28" s="539"/>
      <c r="G28" s="541"/>
    </row>
    <row r="29" spans="1:7">
      <c r="A29" s="542"/>
      <c r="B29" s="539" t="s">
        <v>2690</v>
      </c>
      <c r="C29" s="539"/>
      <c r="D29" s="539"/>
      <c r="E29" s="539"/>
      <c r="F29" s="539"/>
      <c r="G29" s="541"/>
    </row>
    <row r="30" spans="1:7">
      <c r="A30" s="542"/>
      <c r="B30" s="539" t="s">
        <v>2691</v>
      </c>
      <c r="C30" s="539"/>
      <c r="D30" s="539"/>
      <c r="E30" s="539"/>
      <c r="F30" s="539"/>
      <c r="G30" s="541"/>
    </row>
    <row r="31" spans="1:7">
      <c r="A31" s="542" t="s">
        <v>2692</v>
      </c>
      <c r="B31" s="539"/>
      <c r="C31" s="539"/>
      <c r="D31" s="539"/>
      <c r="E31" s="539"/>
      <c r="F31" s="539"/>
      <c r="G31" s="541"/>
    </row>
    <row r="32" spans="1:7">
      <c r="A32" s="542" t="s">
        <v>2693</v>
      </c>
      <c r="B32" s="539"/>
      <c r="C32" s="539"/>
      <c r="D32" s="539"/>
      <c r="E32" s="539"/>
      <c r="F32" s="539"/>
      <c r="G32" s="541"/>
    </row>
    <row r="33" spans="1:7">
      <c r="A33" s="542" t="s">
        <v>2694</v>
      </c>
      <c r="B33" s="539"/>
      <c r="C33" s="539"/>
      <c r="D33" s="539"/>
      <c r="E33" s="539"/>
      <c r="F33" s="539"/>
      <c r="G33" s="541"/>
    </row>
    <row r="34" spans="1:7">
      <c r="A34" s="542" t="s">
        <v>2695</v>
      </c>
      <c r="B34" s="539"/>
      <c r="C34" s="539"/>
      <c r="D34" s="539"/>
      <c r="E34" s="539"/>
      <c r="F34" s="539"/>
      <c r="G34" s="541"/>
    </row>
    <row r="35" spans="1:7">
      <c r="A35" s="542" t="s">
        <v>2696</v>
      </c>
      <c r="B35" s="539"/>
      <c r="C35" s="539"/>
      <c r="D35" s="539"/>
      <c r="E35" s="539"/>
      <c r="F35" s="539"/>
      <c r="G35" s="541"/>
    </row>
    <row r="36" spans="1:7">
      <c r="A36" s="542" t="s">
        <v>2697</v>
      </c>
      <c r="B36" s="539"/>
      <c r="C36" s="539"/>
      <c r="D36" s="539"/>
      <c r="E36" s="539"/>
      <c r="F36" s="539"/>
      <c r="G36" s="541"/>
    </row>
    <row r="37" spans="1:7">
      <c r="A37" s="542"/>
      <c r="B37" s="539" t="s">
        <v>2698</v>
      </c>
      <c r="C37" s="539"/>
      <c r="D37" s="539"/>
      <c r="E37" s="539"/>
      <c r="F37" s="539"/>
      <c r="G37" s="541"/>
    </row>
    <row r="38" spans="1:7">
      <c r="A38" s="542" t="s">
        <v>2699</v>
      </c>
      <c r="B38" s="539"/>
      <c r="C38" s="539"/>
      <c r="D38" s="539"/>
      <c r="E38" s="539"/>
      <c r="F38" s="539"/>
      <c r="G38" s="541"/>
    </row>
    <row r="39" spans="1:7">
      <c r="A39" s="542" t="s">
        <v>2700</v>
      </c>
      <c r="B39" s="539"/>
      <c r="C39" s="539"/>
      <c r="D39" s="539"/>
      <c r="E39" s="539"/>
      <c r="F39" s="539"/>
      <c r="G39" s="541"/>
    </row>
    <row r="40" spans="1:7">
      <c r="A40" s="542"/>
      <c r="B40" s="539" t="s">
        <v>2701</v>
      </c>
      <c r="C40" s="539"/>
      <c r="D40" s="539"/>
      <c r="E40" s="539"/>
      <c r="F40" s="539"/>
      <c r="G40" s="541"/>
    </row>
    <row r="41" spans="1:7">
      <c r="A41" s="542"/>
      <c r="B41" s="539" t="s">
        <v>2702</v>
      </c>
      <c r="C41" s="539"/>
      <c r="D41" s="539"/>
      <c r="E41" s="539"/>
      <c r="F41" s="539"/>
      <c r="G41" s="541"/>
    </row>
    <row r="42" spans="1:7">
      <c r="A42" s="542" t="s">
        <v>2703</v>
      </c>
      <c r="B42" s="539"/>
      <c r="C42" s="539"/>
      <c r="D42" s="539"/>
      <c r="E42" s="539"/>
      <c r="F42" s="539"/>
      <c r="G42" s="541"/>
    </row>
    <row r="43" spans="1:7">
      <c r="A43" s="542" t="s">
        <v>2704</v>
      </c>
      <c r="B43" s="539"/>
      <c r="C43" s="539"/>
      <c r="D43" s="539"/>
      <c r="E43" s="539"/>
      <c r="F43" s="539"/>
      <c r="G43" s="541"/>
    </row>
    <row r="44" spans="1:7">
      <c r="A44" s="542" t="s">
        <v>2705</v>
      </c>
      <c r="B44" s="539"/>
      <c r="C44" s="539"/>
      <c r="D44" s="539"/>
      <c r="E44" s="539"/>
      <c r="F44" s="539"/>
      <c r="G44" s="541"/>
    </row>
    <row r="45" spans="1:7">
      <c r="A45" s="542"/>
      <c r="B45" s="539" t="s">
        <v>2706</v>
      </c>
      <c r="C45" s="539"/>
      <c r="D45" s="539"/>
      <c r="E45" s="539"/>
      <c r="F45" s="539"/>
      <c r="G45" s="541"/>
    </row>
    <row r="46" spans="1:7">
      <c r="A46" s="542" t="s">
        <v>2707</v>
      </c>
      <c r="B46" s="539"/>
      <c r="C46" s="539"/>
      <c r="D46" s="539"/>
      <c r="E46" s="539"/>
      <c r="F46" s="539"/>
      <c r="G46" s="541"/>
    </row>
    <row r="47" spans="1:7">
      <c r="A47" s="542"/>
      <c r="B47" s="539" t="s">
        <v>2708</v>
      </c>
      <c r="C47" s="539"/>
      <c r="D47" s="539"/>
      <c r="E47" s="539"/>
      <c r="F47" s="539"/>
      <c r="G47" s="541"/>
    </row>
    <row r="48" spans="1:7">
      <c r="A48" s="542"/>
      <c r="B48" s="539"/>
      <c r="C48" s="539"/>
      <c r="D48" s="539"/>
      <c r="E48" s="539"/>
      <c r="F48" s="539"/>
      <c r="G48" s="541"/>
    </row>
    <row r="49" spans="1:7">
      <c r="A49" s="542"/>
      <c r="B49" s="539"/>
      <c r="C49" s="539"/>
      <c r="D49" s="539"/>
      <c r="E49" s="539"/>
      <c r="F49" s="539"/>
      <c r="G49" s="541"/>
    </row>
    <row r="50" spans="1:7">
      <c r="A50" s="542"/>
      <c r="B50" s="539"/>
      <c r="C50" s="539"/>
      <c r="D50" s="539"/>
      <c r="E50" s="539"/>
      <c r="F50" s="539"/>
      <c r="G50" s="541"/>
    </row>
    <row r="51" spans="1:7">
      <c r="A51" s="542"/>
      <c r="B51" s="539"/>
      <c r="C51" s="539"/>
      <c r="D51" s="539"/>
      <c r="E51" s="539"/>
      <c r="F51" s="539"/>
      <c r="G51" s="541"/>
    </row>
    <row r="52" spans="1:7">
      <c r="A52" s="542"/>
      <c r="B52" s="539"/>
      <c r="C52" s="539"/>
      <c r="D52" s="539"/>
      <c r="E52" s="539"/>
      <c r="F52" s="539"/>
      <c r="G52" s="541"/>
    </row>
    <row r="53" spans="1:7">
      <c r="A53" s="542"/>
      <c r="B53" s="539"/>
      <c r="C53" s="539"/>
      <c r="D53" s="539"/>
      <c r="E53" s="539"/>
      <c r="F53" s="539"/>
      <c r="G53" s="541"/>
    </row>
    <row r="54" spans="1:7">
      <c r="A54" s="542"/>
      <c r="B54" s="539"/>
      <c r="C54" s="539"/>
      <c r="D54" s="539"/>
      <c r="E54" s="539"/>
      <c r="F54" s="539"/>
      <c r="G54" s="541"/>
    </row>
    <row r="55" spans="1:7">
      <c r="A55" s="542"/>
      <c r="B55" s="539"/>
      <c r="C55" s="539"/>
      <c r="D55" s="539"/>
      <c r="E55" s="539"/>
      <c r="F55" s="539"/>
      <c r="G55" s="541"/>
    </row>
    <row r="56" spans="1:7">
      <c r="A56" s="542"/>
      <c r="B56" s="539"/>
      <c r="C56" s="539"/>
      <c r="D56" s="539"/>
      <c r="E56" s="539"/>
      <c r="F56" s="539"/>
      <c r="G56" s="541"/>
    </row>
    <row r="57" spans="1:7">
      <c r="A57" s="542"/>
      <c r="B57" s="539"/>
      <c r="C57" s="539"/>
      <c r="D57" s="539"/>
      <c r="E57" s="539"/>
      <c r="F57" s="539"/>
      <c r="G57" s="541"/>
    </row>
    <row r="58" spans="1:7">
      <c r="A58" s="542"/>
      <c r="B58" s="539"/>
      <c r="C58" s="539"/>
      <c r="D58" s="539"/>
      <c r="E58" s="539"/>
      <c r="F58" s="539"/>
      <c r="G58" s="541"/>
    </row>
    <row r="59" spans="1:7">
      <c r="A59" s="542"/>
      <c r="B59" s="539"/>
      <c r="C59" s="539"/>
      <c r="D59" s="539"/>
      <c r="E59" s="539"/>
      <c r="F59" s="539"/>
      <c r="G59" s="541"/>
    </row>
    <row r="60" spans="1:7">
      <c r="A60" s="542"/>
      <c r="B60" s="539"/>
      <c r="C60" s="539"/>
      <c r="D60" s="539"/>
      <c r="E60" s="539"/>
      <c r="F60" s="539"/>
      <c r="G60" s="541"/>
    </row>
    <row r="61" spans="1:7">
      <c r="A61" s="542"/>
      <c r="B61" s="539"/>
      <c r="C61" s="539"/>
      <c r="D61" s="539"/>
      <c r="E61" s="539"/>
      <c r="F61" s="539"/>
      <c r="G61" s="541"/>
    </row>
    <row r="62" spans="1:7">
      <c r="A62" s="542"/>
      <c r="B62" s="539"/>
      <c r="C62" s="539"/>
      <c r="D62" s="539"/>
      <c r="E62" s="539"/>
      <c r="F62" s="539"/>
      <c r="G62" s="541"/>
    </row>
    <row r="63" spans="1:7">
      <c r="A63" s="542"/>
      <c r="B63" s="539"/>
      <c r="C63" s="539"/>
      <c r="D63" s="539"/>
      <c r="E63" s="539"/>
      <c r="F63" s="539"/>
      <c r="G63" s="541"/>
    </row>
    <row r="64" spans="1:7">
      <c r="A64" s="542"/>
      <c r="B64" s="539"/>
      <c r="C64" s="539"/>
      <c r="D64" s="539"/>
      <c r="E64" s="539"/>
      <c r="F64" s="539"/>
      <c r="G64" s="541"/>
    </row>
    <row r="65" spans="1:7">
      <c r="A65" s="542"/>
      <c r="B65" s="539"/>
      <c r="C65" s="539"/>
      <c r="D65" s="539"/>
      <c r="E65" s="539"/>
      <c r="F65" s="539"/>
      <c r="G65" s="541"/>
    </row>
    <row r="66" spans="1:7">
      <c r="A66" s="542"/>
      <c r="B66" s="539"/>
      <c r="C66" s="539"/>
      <c r="D66" s="539"/>
      <c r="E66" s="539"/>
      <c r="F66" s="539"/>
      <c r="G66" s="541"/>
    </row>
    <row r="67" spans="1:7">
      <c r="A67" s="542"/>
      <c r="B67" s="539"/>
      <c r="C67" s="539"/>
      <c r="D67" s="539"/>
      <c r="E67" s="539"/>
      <c r="F67" s="539"/>
      <c r="G67" s="541"/>
    </row>
    <row r="68" spans="1:7">
      <c r="A68" s="542"/>
      <c r="B68" s="539"/>
      <c r="C68" s="539"/>
      <c r="D68" s="539"/>
      <c r="E68" s="539"/>
      <c r="F68" s="539"/>
      <c r="G68" s="541"/>
    </row>
    <row r="69" spans="1:7">
      <c r="A69" s="1539"/>
      <c r="B69" s="547"/>
      <c r="C69" s="547"/>
      <c r="D69" s="547"/>
      <c r="E69" s="547"/>
      <c r="F69" s="547"/>
      <c r="G69" s="548"/>
    </row>
    <row r="70" spans="1:7">
      <c r="A70" s="592" t="s">
        <v>2709</v>
      </c>
    </row>
    <row r="71" spans="1:7"/>
    <row r="72" spans="1:7"/>
    <row r="73" spans="1:7"/>
    <row r="74" spans="1:7"/>
  </sheetData>
  <printOptions horizontalCentered="1" verticalCentered="1"/>
  <pageMargins left="1" right="1" top="0.5" bottom="0.5" header="0" footer="0"/>
  <pageSetup orientation="portrait" horizontalDpi="4294967292"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N151"/>
  <sheetViews>
    <sheetView showZeros="0" view="pageBreakPreview" zoomScale="115" zoomScaleNormal="100" zoomScaleSheetLayoutView="115" workbookViewId="0"/>
  </sheetViews>
  <sheetFormatPr defaultRowHeight="11.25" zeroHeight="1"/>
  <cols>
    <col min="1" max="1" width="4.6640625" style="527" customWidth="1"/>
    <col min="2" max="2" width="6.6640625" style="527" customWidth="1"/>
    <col min="3" max="3" width="13.1640625" style="527" customWidth="1"/>
    <col min="4" max="4" width="9" style="527" customWidth="1"/>
    <col min="5" max="5" width="10.6640625" style="527" customWidth="1"/>
    <col min="6" max="6" width="10.5" style="527" customWidth="1"/>
    <col min="7" max="7" width="13.83203125" style="527" customWidth="1"/>
    <col min="8" max="9" width="13.1640625" style="527" bestFit="1" customWidth="1"/>
    <col min="10" max="10" width="9.6640625" style="527" customWidth="1"/>
    <col min="11" max="11" width="4.6640625" style="527" customWidth="1"/>
    <col min="12" max="13" width="9.33203125" style="527"/>
    <col min="14" max="14" width="10.5" style="527" bestFit="1" customWidth="1"/>
    <col min="15" max="256" width="9.33203125" style="527"/>
    <col min="257" max="257" width="4.6640625" style="527" customWidth="1"/>
    <col min="258" max="258" width="6.6640625" style="527" customWidth="1"/>
    <col min="259" max="259" width="13.1640625" style="527" customWidth="1"/>
    <col min="260" max="260" width="9" style="527" customWidth="1"/>
    <col min="261" max="261" width="10.6640625" style="527" customWidth="1"/>
    <col min="262" max="262" width="10.5" style="527" customWidth="1"/>
    <col min="263" max="263" width="13.83203125" style="527" customWidth="1"/>
    <col min="264" max="265" width="13.1640625" style="527" bestFit="1" customWidth="1"/>
    <col min="266" max="266" width="9.6640625" style="527" customWidth="1"/>
    <col min="267" max="267" width="4.6640625" style="527" customWidth="1"/>
    <col min="268" max="269" width="9.33203125" style="527"/>
    <col min="270" max="270" width="10.5" style="527" bestFit="1" customWidth="1"/>
    <col min="271" max="512" width="9.33203125" style="527"/>
    <col min="513" max="513" width="4.6640625" style="527" customWidth="1"/>
    <col min="514" max="514" width="6.6640625" style="527" customWidth="1"/>
    <col min="515" max="515" width="13.1640625" style="527" customWidth="1"/>
    <col min="516" max="516" width="9" style="527" customWidth="1"/>
    <col min="517" max="517" width="10.6640625" style="527" customWidth="1"/>
    <col min="518" max="518" width="10.5" style="527" customWidth="1"/>
    <col min="519" max="519" width="13.83203125" style="527" customWidth="1"/>
    <col min="520" max="521" width="13.1640625" style="527" bestFit="1" customWidth="1"/>
    <col min="522" max="522" width="9.6640625" style="527" customWidth="1"/>
    <col min="523" max="523" width="4.6640625" style="527" customWidth="1"/>
    <col min="524" max="525" width="9.33203125" style="527"/>
    <col min="526" max="526" width="10.5" style="527" bestFit="1" customWidth="1"/>
    <col min="527" max="768" width="9.33203125" style="527"/>
    <col min="769" max="769" width="4.6640625" style="527" customWidth="1"/>
    <col min="770" max="770" width="6.6640625" style="527" customWidth="1"/>
    <col min="771" max="771" width="13.1640625" style="527" customWidth="1"/>
    <col min="772" max="772" width="9" style="527" customWidth="1"/>
    <col min="773" max="773" width="10.6640625" style="527" customWidth="1"/>
    <col min="774" max="774" width="10.5" style="527" customWidth="1"/>
    <col min="775" max="775" width="13.83203125" style="527" customWidth="1"/>
    <col min="776" max="777" width="13.1640625" style="527" bestFit="1" customWidth="1"/>
    <col min="778" max="778" width="9.6640625" style="527" customWidth="1"/>
    <col min="779" max="779" width="4.6640625" style="527" customWidth="1"/>
    <col min="780" max="781" width="9.33203125" style="527"/>
    <col min="782" max="782" width="10.5" style="527" bestFit="1" customWidth="1"/>
    <col min="783" max="1024" width="9.33203125" style="527"/>
    <col min="1025" max="1025" width="4.6640625" style="527" customWidth="1"/>
    <col min="1026" max="1026" width="6.6640625" style="527" customWidth="1"/>
    <col min="1027" max="1027" width="13.1640625" style="527" customWidth="1"/>
    <col min="1028" max="1028" width="9" style="527" customWidth="1"/>
    <col min="1029" max="1029" width="10.6640625" style="527" customWidth="1"/>
    <col min="1030" max="1030" width="10.5" style="527" customWidth="1"/>
    <col min="1031" max="1031" width="13.83203125" style="527" customWidth="1"/>
    <col min="1032" max="1033" width="13.1640625" style="527" bestFit="1" customWidth="1"/>
    <col min="1034" max="1034" width="9.6640625" style="527" customWidth="1"/>
    <col min="1035" max="1035" width="4.6640625" style="527" customWidth="1"/>
    <col min="1036" max="1037" width="9.33203125" style="527"/>
    <col min="1038" max="1038" width="10.5" style="527" bestFit="1" customWidth="1"/>
    <col min="1039" max="1280" width="9.33203125" style="527"/>
    <col min="1281" max="1281" width="4.6640625" style="527" customWidth="1"/>
    <col min="1282" max="1282" width="6.6640625" style="527" customWidth="1"/>
    <col min="1283" max="1283" width="13.1640625" style="527" customWidth="1"/>
    <col min="1284" max="1284" width="9" style="527" customWidth="1"/>
    <col min="1285" max="1285" width="10.6640625" style="527" customWidth="1"/>
    <col min="1286" max="1286" width="10.5" style="527" customWidth="1"/>
    <col min="1287" max="1287" width="13.83203125" style="527" customWidth="1"/>
    <col min="1288" max="1289" width="13.1640625" style="527" bestFit="1" customWidth="1"/>
    <col min="1290" max="1290" width="9.6640625" style="527" customWidth="1"/>
    <col min="1291" max="1291" width="4.6640625" style="527" customWidth="1"/>
    <col min="1292" max="1293" width="9.33203125" style="527"/>
    <col min="1294" max="1294" width="10.5" style="527" bestFit="1" customWidth="1"/>
    <col min="1295" max="1536" width="9.33203125" style="527"/>
    <col min="1537" max="1537" width="4.6640625" style="527" customWidth="1"/>
    <col min="1538" max="1538" width="6.6640625" style="527" customWidth="1"/>
    <col min="1539" max="1539" width="13.1640625" style="527" customWidth="1"/>
    <col min="1540" max="1540" width="9" style="527" customWidth="1"/>
    <col min="1541" max="1541" width="10.6640625" style="527" customWidth="1"/>
    <col min="1542" max="1542" width="10.5" style="527" customWidth="1"/>
    <col min="1543" max="1543" width="13.83203125" style="527" customWidth="1"/>
    <col min="1544" max="1545" width="13.1640625" style="527" bestFit="1" customWidth="1"/>
    <col min="1546" max="1546" width="9.6640625" style="527" customWidth="1"/>
    <col min="1547" max="1547" width="4.6640625" style="527" customWidth="1"/>
    <col min="1548" max="1549" width="9.33203125" style="527"/>
    <col min="1550" max="1550" width="10.5" style="527" bestFit="1" customWidth="1"/>
    <col min="1551" max="1792" width="9.33203125" style="527"/>
    <col min="1793" max="1793" width="4.6640625" style="527" customWidth="1"/>
    <col min="1794" max="1794" width="6.6640625" style="527" customWidth="1"/>
    <col min="1795" max="1795" width="13.1640625" style="527" customWidth="1"/>
    <col min="1796" max="1796" width="9" style="527" customWidth="1"/>
    <col min="1797" max="1797" width="10.6640625" style="527" customWidth="1"/>
    <col min="1798" max="1798" width="10.5" style="527" customWidth="1"/>
    <col min="1799" max="1799" width="13.83203125" style="527" customWidth="1"/>
    <col min="1800" max="1801" width="13.1640625" style="527" bestFit="1" customWidth="1"/>
    <col min="1802" max="1802" width="9.6640625" style="527" customWidth="1"/>
    <col min="1803" max="1803" width="4.6640625" style="527" customWidth="1"/>
    <col min="1804" max="1805" width="9.33203125" style="527"/>
    <col min="1806" max="1806" width="10.5" style="527" bestFit="1" customWidth="1"/>
    <col min="1807" max="2048" width="9.33203125" style="527"/>
    <col min="2049" max="2049" width="4.6640625" style="527" customWidth="1"/>
    <col min="2050" max="2050" width="6.6640625" style="527" customWidth="1"/>
    <col min="2051" max="2051" width="13.1640625" style="527" customWidth="1"/>
    <col min="2052" max="2052" width="9" style="527" customWidth="1"/>
    <col min="2053" max="2053" width="10.6640625" style="527" customWidth="1"/>
    <col min="2054" max="2054" width="10.5" style="527" customWidth="1"/>
    <col min="2055" max="2055" width="13.83203125" style="527" customWidth="1"/>
    <col min="2056" max="2057" width="13.1640625" style="527" bestFit="1" customWidth="1"/>
    <col min="2058" max="2058" width="9.6640625" style="527" customWidth="1"/>
    <col min="2059" max="2059" width="4.6640625" style="527" customWidth="1"/>
    <col min="2060" max="2061" width="9.33203125" style="527"/>
    <col min="2062" max="2062" width="10.5" style="527" bestFit="1" customWidth="1"/>
    <col min="2063" max="2304" width="9.33203125" style="527"/>
    <col min="2305" max="2305" width="4.6640625" style="527" customWidth="1"/>
    <col min="2306" max="2306" width="6.6640625" style="527" customWidth="1"/>
    <col min="2307" max="2307" width="13.1640625" style="527" customWidth="1"/>
    <col min="2308" max="2308" width="9" style="527" customWidth="1"/>
    <col min="2309" max="2309" width="10.6640625" style="527" customWidth="1"/>
    <col min="2310" max="2310" width="10.5" style="527" customWidth="1"/>
    <col min="2311" max="2311" width="13.83203125" style="527" customWidth="1"/>
    <col min="2312" max="2313" width="13.1640625" style="527" bestFit="1" customWidth="1"/>
    <col min="2314" max="2314" width="9.6640625" style="527" customWidth="1"/>
    <col min="2315" max="2315" width="4.6640625" style="527" customWidth="1"/>
    <col min="2316" max="2317" width="9.33203125" style="527"/>
    <col min="2318" max="2318" width="10.5" style="527" bestFit="1" customWidth="1"/>
    <col min="2319" max="2560" width="9.33203125" style="527"/>
    <col min="2561" max="2561" width="4.6640625" style="527" customWidth="1"/>
    <col min="2562" max="2562" width="6.6640625" style="527" customWidth="1"/>
    <col min="2563" max="2563" width="13.1640625" style="527" customWidth="1"/>
    <col min="2564" max="2564" width="9" style="527" customWidth="1"/>
    <col min="2565" max="2565" width="10.6640625" style="527" customWidth="1"/>
    <col min="2566" max="2566" width="10.5" style="527" customWidth="1"/>
    <col min="2567" max="2567" width="13.83203125" style="527" customWidth="1"/>
    <col min="2568" max="2569" width="13.1640625" style="527" bestFit="1" customWidth="1"/>
    <col min="2570" max="2570" width="9.6640625" style="527" customWidth="1"/>
    <col min="2571" max="2571" width="4.6640625" style="527" customWidth="1"/>
    <col min="2572" max="2573" width="9.33203125" style="527"/>
    <col min="2574" max="2574" width="10.5" style="527" bestFit="1" customWidth="1"/>
    <col min="2575" max="2816" width="9.33203125" style="527"/>
    <col min="2817" max="2817" width="4.6640625" style="527" customWidth="1"/>
    <col min="2818" max="2818" width="6.6640625" style="527" customWidth="1"/>
    <col min="2819" max="2819" width="13.1640625" style="527" customWidth="1"/>
    <col min="2820" max="2820" width="9" style="527" customWidth="1"/>
    <col min="2821" max="2821" width="10.6640625" style="527" customWidth="1"/>
    <col min="2822" max="2822" width="10.5" style="527" customWidth="1"/>
    <col min="2823" max="2823" width="13.83203125" style="527" customWidth="1"/>
    <col min="2824" max="2825" width="13.1640625" style="527" bestFit="1" customWidth="1"/>
    <col min="2826" max="2826" width="9.6640625" style="527" customWidth="1"/>
    <col min="2827" max="2827" width="4.6640625" style="527" customWidth="1"/>
    <col min="2828" max="2829" width="9.33203125" style="527"/>
    <col min="2830" max="2830" width="10.5" style="527" bestFit="1" customWidth="1"/>
    <col min="2831" max="3072" width="9.33203125" style="527"/>
    <col min="3073" max="3073" width="4.6640625" style="527" customWidth="1"/>
    <col min="3074" max="3074" width="6.6640625" style="527" customWidth="1"/>
    <col min="3075" max="3075" width="13.1640625" style="527" customWidth="1"/>
    <col min="3076" max="3076" width="9" style="527" customWidth="1"/>
    <col min="3077" max="3077" width="10.6640625" style="527" customWidth="1"/>
    <col min="3078" max="3078" width="10.5" style="527" customWidth="1"/>
    <col min="3079" max="3079" width="13.83203125" style="527" customWidth="1"/>
    <col min="3080" max="3081" width="13.1640625" style="527" bestFit="1" customWidth="1"/>
    <col min="3082" max="3082" width="9.6640625" style="527" customWidth="1"/>
    <col min="3083" max="3083" width="4.6640625" style="527" customWidth="1"/>
    <col min="3084" max="3085" width="9.33203125" style="527"/>
    <col min="3086" max="3086" width="10.5" style="527" bestFit="1" customWidth="1"/>
    <col min="3087" max="3328" width="9.33203125" style="527"/>
    <col min="3329" max="3329" width="4.6640625" style="527" customWidth="1"/>
    <col min="3330" max="3330" width="6.6640625" style="527" customWidth="1"/>
    <col min="3331" max="3331" width="13.1640625" style="527" customWidth="1"/>
    <col min="3332" max="3332" width="9" style="527" customWidth="1"/>
    <col min="3333" max="3333" width="10.6640625" style="527" customWidth="1"/>
    <col min="3334" max="3334" width="10.5" style="527" customWidth="1"/>
    <col min="3335" max="3335" width="13.83203125" style="527" customWidth="1"/>
    <col min="3336" max="3337" width="13.1640625" style="527" bestFit="1" customWidth="1"/>
    <col min="3338" max="3338" width="9.6640625" style="527" customWidth="1"/>
    <col min="3339" max="3339" width="4.6640625" style="527" customWidth="1"/>
    <col min="3340" max="3341" width="9.33203125" style="527"/>
    <col min="3342" max="3342" width="10.5" style="527" bestFit="1" customWidth="1"/>
    <col min="3343" max="3584" width="9.33203125" style="527"/>
    <col min="3585" max="3585" width="4.6640625" style="527" customWidth="1"/>
    <col min="3586" max="3586" width="6.6640625" style="527" customWidth="1"/>
    <col min="3587" max="3587" width="13.1640625" style="527" customWidth="1"/>
    <col min="3588" max="3588" width="9" style="527" customWidth="1"/>
    <col min="3589" max="3589" width="10.6640625" style="527" customWidth="1"/>
    <col min="3590" max="3590" width="10.5" style="527" customWidth="1"/>
    <col min="3591" max="3591" width="13.83203125" style="527" customWidth="1"/>
    <col min="3592" max="3593" width="13.1640625" style="527" bestFit="1" customWidth="1"/>
    <col min="3594" max="3594" width="9.6640625" style="527" customWidth="1"/>
    <col min="3595" max="3595" width="4.6640625" style="527" customWidth="1"/>
    <col min="3596" max="3597" width="9.33203125" style="527"/>
    <col min="3598" max="3598" width="10.5" style="527" bestFit="1" customWidth="1"/>
    <col min="3599" max="3840" width="9.33203125" style="527"/>
    <col min="3841" max="3841" width="4.6640625" style="527" customWidth="1"/>
    <col min="3842" max="3842" width="6.6640625" style="527" customWidth="1"/>
    <col min="3843" max="3843" width="13.1640625" style="527" customWidth="1"/>
    <col min="3844" max="3844" width="9" style="527" customWidth="1"/>
    <col min="3845" max="3845" width="10.6640625" style="527" customWidth="1"/>
    <col min="3846" max="3846" width="10.5" style="527" customWidth="1"/>
    <col min="3847" max="3847" width="13.83203125" style="527" customWidth="1"/>
    <col min="3848" max="3849" width="13.1640625" style="527" bestFit="1" customWidth="1"/>
    <col min="3850" max="3850" width="9.6640625" style="527" customWidth="1"/>
    <col min="3851" max="3851" width="4.6640625" style="527" customWidth="1"/>
    <col min="3852" max="3853" width="9.33203125" style="527"/>
    <col min="3854" max="3854" width="10.5" style="527" bestFit="1" customWidth="1"/>
    <col min="3855" max="4096" width="9.33203125" style="527"/>
    <col min="4097" max="4097" width="4.6640625" style="527" customWidth="1"/>
    <col min="4098" max="4098" width="6.6640625" style="527" customWidth="1"/>
    <col min="4099" max="4099" width="13.1640625" style="527" customWidth="1"/>
    <col min="4100" max="4100" width="9" style="527" customWidth="1"/>
    <col min="4101" max="4101" width="10.6640625" style="527" customWidth="1"/>
    <col min="4102" max="4102" width="10.5" style="527" customWidth="1"/>
    <col min="4103" max="4103" width="13.83203125" style="527" customWidth="1"/>
    <col min="4104" max="4105" width="13.1640625" style="527" bestFit="1" customWidth="1"/>
    <col min="4106" max="4106" width="9.6640625" style="527" customWidth="1"/>
    <col min="4107" max="4107" width="4.6640625" style="527" customWidth="1"/>
    <col min="4108" max="4109" width="9.33203125" style="527"/>
    <col min="4110" max="4110" width="10.5" style="527" bestFit="1" customWidth="1"/>
    <col min="4111" max="4352" width="9.33203125" style="527"/>
    <col min="4353" max="4353" width="4.6640625" style="527" customWidth="1"/>
    <col min="4354" max="4354" width="6.6640625" style="527" customWidth="1"/>
    <col min="4355" max="4355" width="13.1640625" style="527" customWidth="1"/>
    <col min="4356" max="4356" width="9" style="527" customWidth="1"/>
    <col min="4357" max="4357" width="10.6640625" style="527" customWidth="1"/>
    <col min="4358" max="4358" width="10.5" style="527" customWidth="1"/>
    <col min="4359" max="4359" width="13.83203125" style="527" customWidth="1"/>
    <col min="4360" max="4361" width="13.1640625" style="527" bestFit="1" customWidth="1"/>
    <col min="4362" max="4362" width="9.6640625" style="527" customWidth="1"/>
    <col min="4363" max="4363" width="4.6640625" style="527" customWidth="1"/>
    <col min="4364" max="4365" width="9.33203125" style="527"/>
    <col min="4366" max="4366" width="10.5" style="527" bestFit="1" customWidth="1"/>
    <col min="4367" max="4608" width="9.33203125" style="527"/>
    <col min="4609" max="4609" width="4.6640625" style="527" customWidth="1"/>
    <col min="4610" max="4610" width="6.6640625" style="527" customWidth="1"/>
    <col min="4611" max="4611" width="13.1640625" style="527" customWidth="1"/>
    <col min="4612" max="4612" width="9" style="527" customWidth="1"/>
    <col min="4613" max="4613" width="10.6640625" style="527" customWidth="1"/>
    <col min="4614" max="4614" width="10.5" style="527" customWidth="1"/>
    <col min="4615" max="4615" width="13.83203125" style="527" customWidth="1"/>
    <col min="4616" max="4617" width="13.1640625" style="527" bestFit="1" customWidth="1"/>
    <col min="4618" max="4618" width="9.6640625" style="527" customWidth="1"/>
    <col min="4619" max="4619" width="4.6640625" style="527" customWidth="1"/>
    <col min="4620" max="4621" width="9.33203125" style="527"/>
    <col min="4622" max="4622" width="10.5" style="527" bestFit="1" customWidth="1"/>
    <col min="4623" max="4864" width="9.33203125" style="527"/>
    <col min="4865" max="4865" width="4.6640625" style="527" customWidth="1"/>
    <col min="4866" max="4866" width="6.6640625" style="527" customWidth="1"/>
    <col min="4867" max="4867" width="13.1640625" style="527" customWidth="1"/>
    <col min="4868" max="4868" width="9" style="527" customWidth="1"/>
    <col min="4869" max="4869" width="10.6640625" style="527" customWidth="1"/>
    <col min="4870" max="4870" width="10.5" style="527" customWidth="1"/>
    <col min="4871" max="4871" width="13.83203125" style="527" customWidth="1"/>
    <col min="4872" max="4873" width="13.1640625" style="527" bestFit="1" customWidth="1"/>
    <col min="4874" max="4874" width="9.6640625" style="527" customWidth="1"/>
    <col min="4875" max="4875" width="4.6640625" style="527" customWidth="1"/>
    <col min="4876" max="4877" width="9.33203125" style="527"/>
    <col min="4878" max="4878" width="10.5" style="527" bestFit="1" customWidth="1"/>
    <col min="4879" max="5120" width="9.33203125" style="527"/>
    <col min="5121" max="5121" width="4.6640625" style="527" customWidth="1"/>
    <col min="5122" max="5122" width="6.6640625" style="527" customWidth="1"/>
    <col min="5123" max="5123" width="13.1640625" style="527" customWidth="1"/>
    <col min="5124" max="5124" width="9" style="527" customWidth="1"/>
    <col min="5125" max="5125" width="10.6640625" style="527" customWidth="1"/>
    <col min="5126" max="5126" width="10.5" style="527" customWidth="1"/>
    <col min="5127" max="5127" width="13.83203125" style="527" customWidth="1"/>
    <col min="5128" max="5129" width="13.1640625" style="527" bestFit="1" customWidth="1"/>
    <col min="5130" max="5130" width="9.6640625" style="527" customWidth="1"/>
    <col min="5131" max="5131" width="4.6640625" style="527" customWidth="1"/>
    <col min="5132" max="5133" width="9.33203125" style="527"/>
    <col min="5134" max="5134" width="10.5" style="527" bestFit="1" customWidth="1"/>
    <col min="5135" max="5376" width="9.33203125" style="527"/>
    <col min="5377" max="5377" width="4.6640625" style="527" customWidth="1"/>
    <col min="5378" max="5378" width="6.6640625" style="527" customWidth="1"/>
    <col min="5379" max="5379" width="13.1640625" style="527" customWidth="1"/>
    <col min="5380" max="5380" width="9" style="527" customWidth="1"/>
    <col min="5381" max="5381" width="10.6640625" style="527" customWidth="1"/>
    <col min="5382" max="5382" width="10.5" style="527" customWidth="1"/>
    <col min="5383" max="5383" width="13.83203125" style="527" customWidth="1"/>
    <col min="5384" max="5385" width="13.1640625" style="527" bestFit="1" customWidth="1"/>
    <col min="5386" max="5386" width="9.6640625" style="527" customWidth="1"/>
    <col min="5387" max="5387" width="4.6640625" style="527" customWidth="1"/>
    <col min="5388" max="5389" width="9.33203125" style="527"/>
    <col min="5390" max="5390" width="10.5" style="527" bestFit="1" customWidth="1"/>
    <col min="5391" max="5632" width="9.33203125" style="527"/>
    <col min="5633" max="5633" width="4.6640625" style="527" customWidth="1"/>
    <col min="5634" max="5634" width="6.6640625" style="527" customWidth="1"/>
    <col min="5635" max="5635" width="13.1640625" style="527" customWidth="1"/>
    <col min="5636" max="5636" width="9" style="527" customWidth="1"/>
    <col min="5637" max="5637" width="10.6640625" style="527" customWidth="1"/>
    <col min="5638" max="5638" width="10.5" style="527" customWidth="1"/>
    <col min="5639" max="5639" width="13.83203125" style="527" customWidth="1"/>
    <col min="5640" max="5641" width="13.1640625" style="527" bestFit="1" customWidth="1"/>
    <col min="5642" max="5642" width="9.6640625" style="527" customWidth="1"/>
    <col min="5643" max="5643" width="4.6640625" style="527" customWidth="1"/>
    <col min="5644" max="5645" width="9.33203125" style="527"/>
    <col min="5646" max="5646" width="10.5" style="527" bestFit="1" customWidth="1"/>
    <col min="5647" max="5888" width="9.33203125" style="527"/>
    <col min="5889" max="5889" width="4.6640625" style="527" customWidth="1"/>
    <col min="5890" max="5890" width="6.6640625" style="527" customWidth="1"/>
    <col min="5891" max="5891" width="13.1640625" style="527" customWidth="1"/>
    <col min="5892" max="5892" width="9" style="527" customWidth="1"/>
    <col min="5893" max="5893" width="10.6640625" style="527" customWidth="1"/>
    <col min="5894" max="5894" width="10.5" style="527" customWidth="1"/>
    <col min="5895" max="5895" width="13.83203125" style="527" customWidth="1"/>
    <col min="5896" max="5897" width="13.1640625" style="527" bestFit="1" customWidth="1"/>
    <col min="5898" max="5898" width="9.6640625" style="527" customWidth="1"/>
    <col min="5899" max="5899" width="4.6640625" style="527" customWidth="1"/>
    <col min="5900" max="5901" width="9.33203125" style="527"/>
    <col min="5902" max="5902" width="10.5" style="527" bestFit="1" customWidth="1"/>
    <col min="5903" max="6144" width="9.33203125" style="527"/>
    <col min="6145" max="6145" width="4.6640625" style="527" customWidth="1"/>
    <col min="6146" max="6146" width="6.6640625" style="527" customWidth="1"/>
    <col min="6147" max="6147" width="13.1640625" style="527" customWidth="1"/>
    <col min="6148" max="6148" width="9" style="527" customWidth="1"/>
    <col min="6149" max="6149" width="10.6640625" style="527" customWidth="1"/>
    <col min="6150" max="6150" width="10.5" style="527" customWidth="1"/>
    <col min="6151" max="6151" width="13.83203125" style="527" customWidth="1"/>
    <col min="6152" max="6153" width="13.1640625" style="527" bestFit="1" customWidth="1"/>
    <col min="6154" max="6154" width="9.6640625" style="527" customWidth="1"/>
    <col min="6155" max="6155" width="4.6640625" style="527" customWidth="1"/>
    <col min="6156" max="6157" width="9.33203125" style="527"/>
    <col min="6158" max="6158" width="10.5" style="527" bestFit="1" customWidth="1"/>
    <col min="6159" max="6400" width="9.33203125" style="527"/>
    <col min="6401" max="6401" width="4.6640625" style="527" customWidth="1"/>
    <col min="6402" max="6402" width="6.6640625" style="527" customWidth="1"/>
    <col min="6403" max="6403" width="13.1640625" style="527" customWidth="1"/>
    <col min="6404" max="6404" width="9" style="527" customWidth="1"/>
    <col min="6405" max="6405" width="10.6640625" style="527" customWidth="1"/>
    <col min="6406" max="6406" width="10.5" style="527" customWidth="1"/>
    <col min="6407" max="6407" width="13.83203125" style="527" customWidth="1"/>
    <col min="6408" max="6409" width="13.1640625" style="527" bestFit="1" customWidth="1"/>
    <col min="6410" max="6410" width="9.6640625" style="527" customWidth="1"/>
    <col min="6411" max="6411" width="4.6640625" style="527" customWidth="1"/>
    <col min="6412" max="6413" width="9.33203125" style="527"/>
    <col min="6414" max="6414" width="10.5" style="527" bestFit="1" customWidth="1"/>
    <col min="6415" max="6656" width="9.33203125" style="527"/>
    <col min="6657" max="6657" width="4.6640625" style="527" customWidth="1"/>
    <col min="6658" max="6658" width="6.6640625" style="527" customWidth="1"/>
    <col min="6659" max="6659" width="13.1640625" style="527" customWidth="1"/>
    <col min="6660" max="6660" width="9" style="527" customWidth="1"/>
    <col min="6661" max="6661" width="10.6640625" style="527" customWidth="1"/>
    <col min="6662" max="6662" width="10.5" style="527" customWidth="1"/>
    <col min="6663" max="6663" width="13.83203125" style="527" customWidth="1"/>
    <col min="6664" max="6665" width="13.1640625" style="527" bestFit="1" customWidth="1"/>
    <col min="6666" max="6666" width="9.6640625" style="527" customWidth="1"/>
    <col min="6667" max="6667" width="4.6640625" style="527" customWidth="1"/>
    <col min="6668" max="6669" width="9.33203125" style="527"/>
    <col min="6670" max="6670" width="10.5" style="527" bestFit="1" customWidth="1"/>
    <col min="6671" max="6912" width="9.33203125" style="527"/>
    <col min="6913" max="6913" width="4.6640625" style="527" customWidth="1"/>
    <col min="6914" max="6914" width="6.6640625" style="527" customWidth="1"/>
    <col min="6915" max="6915" width="13.1640625" style="527" customWidth="1"/>
    <col min="6916" max="6916" width="9" style="527" customWidth="1"/>
    <col min="6917" max="6917" width="10.6640625" style="527" customWidth="1"/>
    <col min="6918" max="6918" width="10.5" style="527" customWidth="1"/>
    <col min="6919" max="6919" width="13.83203125" style="527" customWidth="1"/>
    <col min="6920" max="6921" width="13.1640625" style="527" bestFit="1" customWidth="1"/>
    <col min="6922" max="6922" width="9.6640625" style="527" customWidth="1"/>
    <col min="6923" max="6923" width="4.6640625" style="527" customWidth="1"/>
    <col min="6924" max="6925" width="9.33203125" style="527"/>
    <col min="6926" max="6926" width="10.5" style="527" bestFit="1" customWidth="1"/>
    <col min="6927" max="7168" width="9.33203125" style="527"/>
    <col min="7169" max="7169" width="4.6640625" style="527" customWidth="1"/>
    <col min="7170" max="7170" width="6.6640625" style="527" customWidth="1"/>
    <col min="7171" max="7171" width="13.1640625" style="527" customWidth="1"/>
    <col min="7172" max="7172" width="9" style="527" customWidth="1"/>
    <col min="7173" max="7173" width="10.6640625" style="527" customWidth="1"/>
    <col min="7174" max="7174" width="10.5" style="527" customWidth="1"/>
    <col min="7175" max="7175" width="13.83203125" style="527" customWidth="1"/>
    <col min="7176" max="7177" width="13.1640625" style="527" bestFit="1" customWidth="1"/>
    <col min="7178" max="7178" width="9.6640625" style="527" customWidth="1"/>
    <col min="7179" max="7179" width="4.6640625" style="527" customWidth="1"/>
    <col min="7180" max="7181" width="9.33203125" style="527"/>
    <col min="7182" max="7182" width="10.5" style="527" bestFit="1" customWidth="1"/>
    <col min="7183" max="7424" width="9.33203125" style="527"/>
    <col min="7425" max="7425" width="4.6640625" style="527" customWidth="1"/>
    <col min="7426" max="7426" width="6.6640625" style="527" customWidth="1"/>
    <col min="7427" max="7427" width="13.1640625" style="527" customWidth="1"/>
    <col min="7428" max="7428" width="9" style="527" customWidth="1"/>
    <col min="7429" max="7429" width="10.6640625" style="527" customWidth="1"/>
    <col min="7430" max="7430" width="10.5" style="527" customWidth="1"/>
    <col min="7431" max="7431" width="13.83203125" style="527" customWidth="1"/>
    <col min="7432" max="7433" width="13.1640625" style="527" bestFit="1" customWidth="1"/>
    <col min="7434" max="7434" width="9.6640625" style="527" customWidth="1"/>
    <col min="7435" max="7435" width="4.6640625" style="527" customWidth="1"/>
    <col min="7436" max="7437" width="9.33203125" style="527"/>
    <col min="7438" max="7438" width="10.5" style="527" bestFit="1" customWidth="1"/>
    <col min="7439" max="7680" width="9.33203125" style="527"/>
    <col min="7681" max="7681" width="4.6640625" style="527" customWidth="1"/>
    <col min="7682" max="7682" width="6.6640625" style="527" customWidth="1"/>
    <col min="7683" max="7683" width="13.1640625" style="527" customWidth="1"/>
    <col min="7684" max="7684" width="9" style="527" customWidth="1"/>
    <col min="7685" max="7685" width="10.6640625" style="527" customWidth="1"/>
    <col min="7686" max="7686" width="10.5" style="527" customWidth="1"/>
    <col min="7687" max="7687" width="13.83203125" style="527" customWidth="1"/>
    <col min="7688" max="7689" width="13.1640625" style="527" bestFit="1" customWidth="1"/>
    <col min="7690" max="7690" width="9.6640625" style="527" customWidth="1"/>
    <col min="7691" max="7691" width="4.6640625" style="527" customWidth="1"/>
    <col min="7692" max="7693" width="9.33203125" style="527"/>
    <col min="7694" max="7694" width="10.5" style="527" bestFit="1" customWidth="1"/>
    <col min="7695" max="7936" width="9.33203125" style="527"/>
    <col min="7937" max="7937" width="4.6640625" style="527" customWidth="1"/>
    <col min="7938" max="7938" width="6.6640625" style="527" customWidth="1"/>
    <col min="7939" max="7939" width="13.1640625" style="527" customWidth="1"/>
    <col min="7940" max="7940" width="9" style="527" customWidth="1"/>
    <col min="7941" max="7941" width="10.6640625" style="527" customWidth="1"/>
    <col min="7942" max="7942" width="10.5" style="527" customWidth="1"/>
    <col min="7943" max="7943" width="13.83203125" style="527" customWidth="1"/>
    <col min="7944" max="7945" width="13.1640625" style="527" bestFit="1" customWidth="1"/>
    <col min="7946" max="7946" width="9.6640625" style="527" customWidth="1"/>
    <col min="7947" max="7947" width="4.6640625" style="527" customWidth="1"/>
    <col min="7948" max="7949" width="9.33203125" style="527"/>
    <col min="7950" max="7950" width="10.5" style="527" bestFit="1" customWidth="1"/>
    <col min="7951" max="8192" width="9.33203125" style="527"/>
    <col min="8193" max="8193" width="4.6640625" style="527" customWidth="1"/>
    <col min="8194" max="8194" width="6.6640625" style="527" customWidth="1"/>
    <col min="8195" max="8195" width="13.1640625" style="527" customWidth="1"/>
    <col min="8196" max="8196" width="9" style="527" customWidth="1"/>
    <col min="8197" max="8197" width="10.6640625" style="527" customWidth="1"/>
    <col min="8198" max="8198" width="10.5" style="527" customWidth="1"/>
    <col min="8199" max="8199" width="13.83203125" style="527" customWidth="1"/>
    <col min="8200" max="8201" width="13.1640625" style="527" bestFit="1" customWidth="1"/>
    <col min="8202" max="8202" width="9.6640625" style="527" customWidth="1"/>
    <col min="8203" max="8203" width="4.6640625" style="527" customWidth="1"/>
    <col min="8204" max="8205" width="9.33203125" style="527"/>
    <col min="8206" max="8206" width="10.5" style="527" bestFit="1" customWidth="1"/>
    <col min="8207" max="8448" width="9.33203125" style="527"/>
    <col min="8449" max="8449" width="4.6640625" style="527" customWidth="1"/>
    <col min="8450" max="8450" width="6.6640625" style="527" customWidth="1"/>
    <col min="8451" max="8451" width="13.1640625" style="527" customWidth="1"/>
    <col min="8452" max="8452" width="9" style="527" customWidth="1"/>
    <col min="8453" max="8453" width="10.6640625" style="527" customWidth="1"/>
    <col min="8454" max="8454" width="10.5" style="527" customWidth="1"/>
    <col min="8455" max="8455" width="13.83203125" style="527" customWidth="1"/>
    <col min="8456" max="8457" width="13.1640625" style="527" bestFit="1" customWidth="1"/>
    <col min="8458" max="8458" width="9.6640625" style="527" customWidth="1"/>
    <col min="8459" max="8459" width="4.6640625" style="527" customWidth="1"/>
    <col min="8460" max="8461" width="9.33203125" style="527"/>
    <col min="8462" max="8462" width="10.5" style="527" bestFit="1" customWidth="1"/>
    <col min="8463" max="8704" width="9.33203125" style="527"/>
    <col min="8705" max="8705" width="4.6640625" style="527" customWidth="1"/>
    <col min="8706" max="8706" width="6.6640625" style="527" customWidth="1"/>
    <col min="8707" max="8707" width="13.1640625" style="527" customWidth="1"/>
    <col min="8708" max="8708" width="9" style="527" customWidth="1"/>
    <col min="8709" max="8709" width="10.6640625" style="527" customWidth="1"/>
    <col min="8710" max="8710" width="10.5" style="527" customWidth="1"/>
    <col min="8711" max="8711" width="13.83203125" style="527" customWidth="1"/>
    <col min="8712" max="8713" width="13.1640625" style="527" bestFit="1" customWidth="1"/>
    <col min="8714" max="8714" width="9.6640625" style="527" customWidth="1"/>
    <col min="8715" max="8715" width="4.6640625" style="527" customWidth="1"/>
    <col min="8716" max="8717" width="9.33203125" style="527"/>
    <col min="8718" max="8718" width="10.5" style="527" bestFit="1" customWidth="1"/>
    <col min="8719" max="8960" width="9.33203125" style="527"/>
    <col min="8961" max="8961" width="4.6640625" style="527" customWidth="1"/>
    <col min="8962" max="8962" width="6.6640625" style="527" customWidth="1"/>
    <col min="8963" max="8963" width="13.1640625" style="527" customWidth="1"/>
    <col min="8964" max="8964" width="9" style="527" customWidth="1"/>
    <col min="8965" max="8965" width="10.6640625" style="527" customWidth="1"/>
    <col min="8966" max="8966" width="10.5" style="527" customWidth="1"/>
    <col min="8967" max="8967" width="13.83203125" style="527" customWidth="1"/>
    <col min="8968" max="8969" width="13.1640625" style="527" bestFit="1" customWidth="1"/>
    <col min="8970" max="8970" width="9.6640625" style="527" customWidth="1"/>
    <col min="8971" max="8971" width="4.6640625" style="527" customWidth="1"/>
    <col min="8972" max="8973" width="9.33203125" style="527"/>
    <col min="8974" max="8974" width="10.5" style="527" bestFit="1" customWidth="1"/>
    <col min="8975" max="9216" width="9.33203125" style="527"/>
    <col min="9217" max="9217" width="4.6640625" style="527" customWidth="1"/>
    <col min="9218" max="9218" width="6.6640625" style="527" customWidth="1"/>
    <col min="9219" max="9219" width="13.1640625" style="527" customWidth="1"/>
    <col min="9220" max="9220" width="9" style="527" customWidth="1"/>
    <col min="9221" max="9221" width="10.6640625" style="527" customWidth="1"/>
    <col min="9222" max="9222" width="10.5" style="527" customWidth="1"/>
    <col min="9223" max="9223" width="13.83203125" style="527" customWidth="1"/>
    <col min="9224" max="9225" width="13.1640625" style="527" bestFit="1" customWidth="1"/>
    <col min="9226" max="9226" width="9.6640625" style="527" customWidth="1"/>
    <col min="9227" max="9227" width="4.6640625" style="527" customWidth="1"/>
    <col min="9228" max="9229" width="9.33203125" style="527"/>
    <col min="9230" max="9230" width="10.5" style="527" bestFit="1" customWidth="1"/>
    <col min="9231" max="9472" width="9.33203125" style="527"/>
    <col min="9473" max="9473" width="4.6640625" style="527" customWidth="1"/>
    <col min="9474" max="9474" width="6.6640625" style="527" customWidth="1"/>
    <col min="9475" max="9475" width="13.1640625" style="527" customWidth="1"/>
    <col min="9476" max="9476" width="9" style="527" customWidth="1"/>
    <col min="9477" max="9477" width="10.6640625" style="527" customWidth="1"/>
    <col min="9478" max="9478" width="10.5" style="527" customWidth="1"/>
    <col min="9479" max="9479" width="13.83203125" style="527" customWidth="1"/>
    <col min="9480" max="9481" width="13.1640625" style="527" bestFit="1" customWidth="1"/>
    <col min="9482" max="9482" width="9.6640625" style="527" customWidth="1"/>
    <col min="9483" max="9483" width="4.6640625" style="527" customWidth="1"/>
    <col min="9484" max="9485" width="9.33203125" style="527"/>
    <col min="9486" max="9486" width="10.5" style="527" bestFit="1" customWidth="1"/>
    <col min="9487" max="9728" width="9.33203125" style="527"/>
    <col min="9729" max="9729" width="4.6640625" style="527" customWidth="1"/>
    <col min="9730" max="9730" width="6.6640625" style="527" customWidth="1"/>
    <col min="9731" max="9731" width="13.1640625" style="527" customWidth="1"/>
    <col min="9732" max="9732" width="9" style="527" customWidth="1"/>
    <col min="9733" max="9733" width="10.6640625" style="527" customWidth="1"/>
    <col min="9734" max="9734" width="10.5" style="527" customWidth="1"/>
    <col min="9735" max="9735" width="13.83203125" style="527" customWidth="1"/>
    <col min="9736" max="9737" width="13.1640625" style="527" bestFit="1" customWidth="1"/>
    <col min="9738" max="9738" width="9.6640625" style="527" customWidth="1"/>
    <col min="9739" max="9739" width="4.6640625" style="527" customWidth="1"/>
    <col min="9740" max="9741" width="9.33203125" style="527"/>
    <col min="9742" max="9742" width="10.5" style="527" bestFit="1" customWidth="1"/>
    <col min="9743" max="9984" width="9.33203125" style="527"/>
    <col min="9985" max="9985" width="4.6640625" style="527" customWidth="1"/>
    <col min="9986" max="9986" width="6.6640625" style="527" customWidth="1"/>
    <col min="9987" max="9987" width="13.1640625" style="527" customWidth="1"/>
    <col min="9988" max="9988" width="9" style="527" customWidth="1"/>
    <col min="9989" max="9989" width="10.6640625" style="527" customWidth="1"/>
    <col min="9990" max="9990" width="10.5" style="527" customWidth="1"/>
    <col min="9991" max="9991" width="13.83203125" style="527" customWidth="1"/>
    <col min="9992" max="9993" width="13.1640625" style="527" bestFit="1" customWidth="1"/>
    <col min="9994" max="9994" width="9.6640625" style="527" customWidth="1"/>
    <col min="9995" max="9995" width="4.6640625" style="527" customWidth="1"/>
    <col min="9996" max="9997" width="9.33203125" style="527"/>
    <col min="9998" max="9998" width="10.5" style="527" bestFit="1" customWidth="1"/>
    <col min="9999" max="10240" width="9.33203125" style="527"/>
    <col min="10241" max="10241" width="4.6640625" style="527" customWidth="1"/>
    <col min="10242" max="10242" width="6.6640625" style="527" customWidth="1"/>
    <col min="10243" max="10243" width="13.1640625" style="527" customWidth="1"/>
    <col min="10244" max="10244" width="9" style="527" customWidth="1"/>
    <col min="10245" max="10245" width="10.6640625" style="527" customWidth="1"/>
    <col min="10246" max="10246" width="10.5" style="527" customWidth="1"/>
    <col min="10247" max="10247" width="13.83203125" style="527" customWidth="1"/>
    <col min="10248" max="10249" width="13.1640625" style="527" bestFit="1" customWidth="1"/>
    <col min="10250" max="10250" width="9.6640625" style="527" customWidth="1"/>
    <col min="10251" max="10251" width="4.6640625" style="527" customWidth="1"/>
    <col min="10252" max="10253" width="9.33203125" style="527"/>
    <col min="10254" max="10254" width="10.5" style="527" bestFit="1" customWidth="1"/>
    <col min="10255" max="10496" width="9.33203125" style="527"/>
    <col min="10497" max="10497" width="4.6640625" style="527" customWidth="1"/>
    <col min="10498" max="10498" width="6.6640625" style="527" customWidth="1"/>
    <col min="10499" max="10499" width="13.1640625" style="527" customWidth="1"/>
    <col min="10500" max="10500" width="9" style="527" customWidth="1"/>
    <col min="10501" max="10501" width="10.6640625" style="527" customWidth="1"/>
    <col min="10502" max="10502" width="10.5" style="527" customWidth="1"/>
    <col min="10503" max="10503" width="13.83203125" style="527" customWidth="1"/>
    <col min="10504" max="10505" width="13.1640625" style="527" bestFit="1" customWidth="1"/>
    <col min="10506" max="10506" width="9.6640625" style="527" customWidth="1"/>
    <col min="10507" max="10507" width="4.6640625" style="527" customWidth="1"/>
    <col min="10508" max="10509" width="9.33203125" style="527"/>
    <col min="10510" max="10510" width="10.5" style="527" bestFit="1" customWidth="1"/>
    <col min="10511" max="10752" width="9.33203125" style="527"/>
    <col min="10753" max="10753" width="4.6640625" style="527" customWidth="1"/>
    <col min="10754" max="10754" width="6.6640625" style="527" customWidth="1"/>
    <col min="10755" max="10755" width="13.1640625" style="527" customWidth="1"/>
    <col min="10756" max="10756" width="9" style="527" customWidth="1"/>
    <col min="10757" max="10757" width="10.6640625" style="527" customWidth="1"/>
    <col min="10758" max="10758" width="10.5" style="527" customWidth="1"/>
    <col min="10759" max="10759" width="13.83203125" style="527" customWidth="1"/>
    <col min="10760" max="10761" width="13.1640625" style="527" bestFit="1" customWidth="1"/>
    <col min="10762" max="10762" width="9.6640625" style="527" customWidth="1"/>
    <col min="10763" max="10763" width="4.6640625" style="527" customWidth="1"/>
    <col min="10764" max="10765" width="9.33203125" style="527"/>
    <col min="10766" max="10766" width="10.5" style="527" bestFit="1" customWidth="1"/>
    <col min="10767" max="11008" width="9.33203125" style="527"/>
    <col min="11009" max="11009" width="4.6640625" style="527" customWidth="1"/>
    <col min="11010" max="11010" width="6.6640625" style="527" customWidth="1"/>
    <col min="11011" max="11011" width="13.1640625" style="527" customWidth="1"/>
    <col min="11012" max="11012" width="9" style="527" customWidth="1"/>
    <col min="11013" max="11013" width="10.6640625" style="527" customWidth="1"/>
    <col min="11014" max="11014" width="10.5" style="527" customWidth="1"/>
    <col min="11015" max="11015" width="13.83203125" style="527" customWidth="1"/>
    <col min="11016" max="11017" width="13.1640625" style="527" bestFit="1" customWidth="1"/>
    <col min="11018" max="11018" width="9.6640625" style="527" customWidth="1"/>
    <col min="11019" max="11019" width="4.6640625" style="527" customWidth="1"/>
    <col min="11020" max="11021" width="9.33203125" style="527"/>
    <col min="11022" max="11022" width="10.5" style="527" bestFit="1" customWidth="1"/>
    <col min="11023" max="11264" width="9.33203125" style="527"/>
    <col min="11265" max="11265" width="4.6640625" style="527" customWidth="1"/>
    <col min="11266" max="11266" width="6.6640625" style="527" customWidth="1"/>
    <col min="11267" max="11267" width="13.1640625" style="527" customWidth="1"/>
    <col min="11268" max="11268" width="9" style="527" customWidth="1"/>
    <col min="11269" max="11269" width="10.6640625" style="527" customWidth="1"/>
    <col min="11270" max="11270" width="10.5" style="527" customWidth="1"/>
    <col min="11271" max="11271" width="13.83203125" style="527" customWidth="1"/>
    <col min="11272" max="11273" width="13.1640625" style="527" bestFit="1" customWidth="1"/>
    <col min="11274" max="11274" width="9.6640625" style="527" customWidth="1"/>
    <col min="11275" max="11275" width="4.6640625" style="527" customWidth="1"/>
    <col min="11276" max="11277" width="9.33203125" style="527"/>
    <col min="11278" max="11278" width="10.5" style="527" bestFit="1" customWidth="1"/>
    <col min="11279" max="11520" width="9.33203125" style="527"/>
    <col min="11521" max="11521" width="4.6640625" style="527" customWidth="1"/>
    <col min="11522" max="11522" width="6.6640625" style="527" customWidth="1"/>
    <col min="11523" max="11523" width="13.1640625" style="527" customWidth="1"/>
    <col min="11524" max="11524" width="9" style="527" customWidth="1"/>
    <col min="11525" max="11525" width="10.6640625" style="527" customWidth="1"/>
    <col min="11526" max="11526" width="10.5" style="527" customWidth="1"/>
    <col min="11527" max="11527" width="13.83203125" style="527" customWidth="1"/>
    <col min="11528" max="11529" width="13.1640625" style="527" bestFit="1" customWidth="1"/>
    <col min="11530" max="11530" width="9.6640625" style="527" customWidth="1"/>
    <col min="11531" max="11531" width="4.6640625" style="527" customWidth="1"/>
    <col min="11532" max="11533" width="9.33203125" style="527"/>
    <col min="11534" max="11534" width="10.5" style="527" bestFit="1" customWidth="1"/>
    <col min="11535" max="11776" width="9.33203125" style="527"/>
    <col min="11777" max="11777" width="4.6640625" style="527" customWidth="1"/>
    <col min="11778" max="11778" width="6.6640625" style="527" customWidth="1"/>
    <col min="11779" max="11779" width="13.1640625" style="527" customWidth="1"/>
    <col min="11780" max="11780" width="9" style="527" customWidth="1"/>
    <col min="11781" max="11781" width="10.6640625" style="527" customWidth="1"/>
    <col min="11782" max="11782" width="10.5" style="527" customWidth="1"/>
    <col min="11783" max="11783" width="13.83203125" style="527" customWidth="1"/>
    <col min="11784" max="11785" width="13.1640625" style="527" bestFit="1" customWidth="1"/>
    <col min="11786" max="11786" width="9.6640625" style="527" customWidth="1"/>
    <col min="11787" max="11787" width="4.6640625" style="527" customWidth="1"/>
    <col min="11788" max="11789" width="9.33203125" style="527"/>
    <col min="11790" max="11790" width="10.5" style="527" bestFit="1" customWidth="1"/>
    <col min="11791" max="12032" width="9.33203125" style="527"/>
    <col min="12033" max="12033" width="4.6640625" style="527" customWidth="1"/>
    <col min="12034" max="12034" width="6.6640625" style="527" customWidth="1"/>
    <col min="12035" max="12035" width="13.1640625" style="527" customWidth="1"/>
    <col min="12036" max="12036" width="9" style="527" customWidth="1"/>
    <col min="12037" max="12037" width="10.6640625" style="527" customWidth="1"/>
    <col min="12038" max="12038" width="10.5" style="527" customWidth="1"/>
    <col min="12039" max="12039" width="13.83203125" style="527" customWidth="1"/>
    <col min="12040" max="12041" width="13.1640625" style="527" bestFit="1" customWidth="1"/>
    <col min="12042" max="12042" width="9.6640625" style="527" customWidth="1"/>
    <col min="12043" max="12043" width="4.6640625" style="527" customWidth="1"/>
    <col min="12044" max="12045" width="9.33203125" style="527"/>
    <col min="12046" max="12046" width="10.5" style="527" bestFit="1" customWidth="1"/>
    <col min="12047" max="12288" width="9.33203125" style="527"/>
    <col min="12289" max="12289" width="4.6640625" style="527" customWidth="1"/>
    <col min="12290" max="12290" width="6.6640625" style="527" customWidth="1"/>
    <col min="12291" max="12291" width="13.1640625" style="527" customWidth="1"/>
    <col min="12292" max="12292" width="9" style="527" customWidth="1"/>
    <col min="12293" max="12293" width="10.6640625" style="527" customWidth="1"/>
    <col min="12294" max="12294" width="10.5" style="527" customWidth="1"/>
    <col min="12295" max="12295" width="13.83203125" style="527" customWidth="1"/>
    <col min="12296" max="12297" width="13.1640625" style="527" bestFit="1" customWidth="1"/>
    <col min="12298" max="12298" width="9.6640625" style="527" customWidth="1"/>
    <col min="12299" max="12299" width="4.6640625" style="527" customWidth="1"/>
    <col min="12300" max="12301" width="9.33203125" style="527"/>
    <col min="12302" max="12302" width="10.5" style="527" bestFit="1" customWidth="1"/>
    <col min="12303" max="12544" width="9.33203125" style="527"/>
    <col min="12545" max="12545" width="4.6640625" style="527" customWidth="1"/>
    <col min="12546" max="12546" width="6.6640625" style="527" customWidth="1"/>
    <col min="12547" max="12547" width="13.1640625" style="527" customWidth="1"/>
    <col min="12548" max="12548" width="9" style="527" customWidth="1"/>
    <col min="12549" max="12549" width="10.6640625" style="527" customWidth="1"/>
    <col min="12550" max="12550" width="10.5" style="527" customWidth="1"/>
    <col min="12551" max="12551" width="13.83203125" style="527" customWidth="1"/>
    <col min="12552" max="12553" width="13.1640625" style="527" bestFit="1" customWidth="1"/>
    <col min="12554" max="12554" width="9.6640625" style="527" customWidth="1"/>
    <col min="12555" max="12555" width="4.6640625" style="527" customWidth="1"/>
    <col min="12556" max="12557" width="9.33203125" style="527"/>
    <col min="12558" max="12558" width="10.5" style="527" bestFit="1" customWidth="1"/>
    <col min="12559" max="12800" width="9.33203125" style="527"/>
    <col min="12801" max="12801" width="4.6640625" style="527" customWidth="1"/>
    <col min="12802" max="12802" width="6.6640625" style="527" customWidth="1"/>
    <col min="12803" max="12803" width="13.1640625" style="527" customWidth="1"/>
    <col min="12804" max="12804" width="9" style="527" customWidth="1"/>
    <col min="12805" max="12805" width="10.6640625" style="527" customWidth="1"/>
    <col min="12806" max="12806" width="10.5" style="527" customWidth="1"/>
    <col min="12807" max="12807" width="13.83203125" style="527" customWidth="1"/>
    <col min="12808" max="12809" width="13.1640625" style="527" bestFit="1" customWidth="1"/>
    <col min="12810" max="12810" width="9.6640625" style="527" customWidth="1"/>
    <col min="12811" max="12811" width="4.6640625" style="527" customWidth="1"/>
    <col min="12812" max="12813" width="9.33203125" style="527"/>
    <col min="12814" max="12814" width="10.5" style="527" bestFit="1" customWidth="1"/>
    <col min="12815" max="13056" width="9.33203125" style="527"/>
    <col min="13057" max="13057" width="4.6640625" style="527" customWidth="1"/>
    <col min="13058" max="13058" width="6.6640625" style="527" customWidth="1"/>
    <col min="13059" max="13059" width="13.1640625" style="527" customWidth="1"/>
    <col min="13060" max="13060" width="9" style="527" customWidth="1"/>
    <col min="13061" max="13061" width="10.6640625" style="527" customWidth="1"/>
    <col min="13062" max="13062" width="10.5" style="527" customWidth="1"/>
    <col min="13063" max="13063" width="13.83203125" style="527" customWidth="1"/>
    <col min="13064" max="13065" width="13.1640625" style="527" bestFit="1" customWidth="1"/>
    <col min="13066" max="13066" width="9.6640625" style="527" customWidth="1"/>
    <col min="13067" max="13067" width="4.6640625" style="527" customWidth="1"/>
    <col min="13068" max="13069" width="9.33203125" style="527"/>
    <col min="13070" max="13070" width="10.5" style="527" bestFit="1" customWidth="1"/>
    <col min="13071" max="13312" width="9.33203125" style="527"/>
    <col min="13313" max="13313" width="4.6640625" style="527" customWidth="1"/>
    <col min="13314" max="13314" width="6.6640625" style="527" customWidth="1"/>
    <col min="13315" max="13315" width="13.1640625" style="527" customWidth="1"/>
    <col min="13316" max="13316" width="9" style="527" customWidth="1"/>
    <col min="13317" max="13317" width="10.6640625" style="527" customWidth="1"/>
    <col min="13318" max="13318" width="10.5" style="527" customWidth="1"/>
    <col min="13319" max="13319" width="13.83203125" style="527" customWidth="1"/>
    <col min="13320" max="13321" width="13.1640625" style="527" bestFit="1" customWidth="1"/>
    <col min="13322" max="13322" width="9.6640625" style="527" customWidth="1"/>
    <col min="13323" max="13323" width="4.6640625" style="527" customWidth="1"/>
    <col min="13324" max="13325" width="9.33203125" style="527"/>
    <col min="13326" max="13326" width="10.5" style="527" bestFit="1" customWidth="1"/>
    <col min="13327" max="13568" width="9.33203125" style="527"/>
    <col min="13569" max="13569" width="4.6640625" style="527" customWidth="1"/>
    <col min="13570" max="13570" width="6.6640625" style="527" customWidth="1"/>
    <col min="13571" max="13571" width="13.1640625" style="527" customWidth="1"/>
    <col min="13572" max="13572" width="9" style="527" customWidth="1"/>
    <col min="13573" max="13573" width="10.6640625" style="527" customWidth="1"/>
    <col min="13574" max="13574" width="10.5" style="527" customWidth="1"/>
    <col min="13575" max="13575" width="13.83203125" style="527" customWidth="1"/>
    <col min="13576" max="13577" width="13.1640625" style="527" bestFit="1" customWidth="1"/>
    <col min="13578" max="13578" width="9.6640625" style="527" customWidth="1"/>
    <col min="13579" max="13579" width="4.6640625" style="527" customWidth="1"/>
    <col min="13580" max="13581" width="9.33203125" style="527"/>
    <col min="13582" max="13582" width="10.5" style="527" bestFit="1" customWidth="1"/>
    <col min="13583" max="13824" width="9.33203125" style="527"/>
    <col min="13825" max="13825" width="4.6640625" style="527" customWidth="1"/>
    <col min="13826" max="13826" width="6.6640625" style="527" customWidth="1"/>
    <col min="13827" max="13827" width="13.1640625" style="527" customWidth="1"/>
    <col min="13828" max="13828" width="9" style="527" customWidth="1"/>
    <col min="13829" max="13829" width="10.6640625" style="527" customWidth="1"/>
    <col min="13830" max="13830" width="10.5" style="527" customWidth="1"/>
    <col min="13831" max="13831" width="13.83203125" style="527" customWidth="1"/>
    <col min="13832" max="13833" width="13.1640625" style="527" bestFit="1" customWidth="1"/>
    <col min="13834" max="13834" width="9.6640625" style="527" customWidth="1"/>
    <col min="13835" max="13835" width="4.6640625" style="527" customWidth="1"/>
    <col min="13836" max="13837" width="9.33203125" style="527"/>
    <col min="13838" max="13838" width="10.5" style="527" bestFit="1" customWidth="1"/>
    <col min="13839" max="14080" width="9.33203125" style="527"/>
    <col min="14081" max="14081" width="4.6640625" style="527" customWidth="1"/>
    <col min="14082" max="14082" width="6.6640625" style="527" customWidth="1"/>
    <col min="14083" max="14083" width="13.1640625" style="527" customWidth="1"/>
    <col min="14084" max="14084" width="9" style="527" customWidth="1"/>
    <col min="14085" max="14085" width="10.6640625" style="527" customWidth="1"/>
    <col min="14086" max="14086" width="10.5" style="527" customWidth="1"/>
    <col min="14087" max="14087" width="13.83203125" style="527" customWidth="1"/>
    <col min="14088" max="14089" width="13.1640625" style="527" bestFit="1" customWidth="1"/>
    <col min="14090" max="14090" width="9.6640625" style="527" customWidth="1"/>
    <col min="14091" max="14091" width="4.6640625" style="527" customWidth="1"/>
    <col min="14092" max="14093" width="9.33203125" style="527"/>
    <col min="14094" max="14094" width="10.5" style="527" bestFit="1" customWidth="1"/>
    <col min="14095" max="14336" width="9.33203125" style="527"/>
    <col min="14337" max="14337" width="4.6640625" style="527" customWidth="1"/>
    <col min="14338" max="14338" width="6.6640625" style="527" customWidth="1"/>
    <col min="14339" max="14339" width="13.1640625" style="527" customWidth="1"/>
    <col min="14340" max="14340" width="9" style="527" customWidth="1"/>
    <col min="14341" max="14341" width="10.6640625" style="527" customWidth="1"/>
    <col min="14342" max="14342" width="10.5" style="527" customWidth="1"/>
    <col min="14343" max="14343" width="13.83203125" style="527" customWidth="1"/>
    <col min="14344" max="14345" width="13.1640625" style="527" bestFit="1" customWidth="1"/>
    <col min="14346" max="14346" width="9.6640625" style="527" customWidth="1"/>
    <col min="14347" max="14347" width="4.6640625" style="527" customWidth="1"/>
    <col min="14348" max="14349" width="9.33203125" style="527"/>
    <col min="14350" max="14350" width="10.5" style="527" bestFit="1" customWidth="1"/>
    <col min="14351" max="14592" width="9.33203125" style="527"/>
    <col min="14593" max="14593" width="4.6640625" style="527" customWidth="1"/>
    <col min="14594" max="14594" width="6.6640625" style="527" customWidth="1"/>
    <col min="14595" max="14595" width="13.1640625" style="527" customWidth="1"/>
    <col min="14596" max="14596" width="9" style="527" customWidth="1"/>
    <col min="14597" max="14597" width="10.6640625" style="527" customWidth="1"/>
    <col min="14598" max="14598" width="10.5" style="527" customWidth="1"/>
    <col min="14599" max="14599" width="13.83203125" style="527" customWidth="1"/>
    <col min="14600" max="14601" width="13.1640625" style="527" bestFit="1" customWidth="1"/>
    <col min="14602" max="14602" width="9.6640625" style="527" customWidth="1"/>
    <col min="14603" max="14603" width="4.6640625" style="527" customWidth="1"/>
    <col min="14604" max="14605" width="9.33203125" style="527"/>
    <col min="14606" max="14606" width="10.5" style="527" bestFit="1" customWidth="1"/>
    <col min="14607" max="14848" width="9.33203125" style="527"/>
    <col min="14849" max="14849" width="4.6640625" style="527" customWidth="1"/>
    <col min="14850" max="14850" width="6.6640625" style="527" customWidth="1"/>
    <col min="14851" max="14851" width="13.1640625" style="527" customWidth="1"/>
    <col min="14852" max="14852" width="9" style="527" customWidth="1"/>
    <col min="14853" max="14853" width="10.6640625" style="527" customWidth="1"/>
    <col min="14854" max="14854" width="10.5" style="527" customWidth="1"/>
    <col min="14855" max="14855" width="13.83203125" style="527" customWidth="1"/>
    <col min="14856" max="14857" width="13.1640625" style="527" bestFit="1" customWidth="1"/>
    <col min="14858" max="14858" width="9.6640625" style="527" customWidth="1"/>
    <col min="14859" max="14859" width="4.6640625" style="527" customWidth="1"/>
    <col min="14860" max="14861" width="9.33203125" style="527"/>
    <col min="14862" max="14862" width="10.5" style="527" bestFit="1" customWidth="1"/>
    <col min="14863" max="15104" width="9.33203125" style="527"/>
    <col min="15105" max="15105" width="4.6640625" style="527" customWidth="1"/>
    <col min="15106" max="15106" width="6.6640625" style="527" customWidth="1"/>
    <col min="15107" max="15107" width="13.1640625" style="527" customWidth="1"/>
    <col min="15108" max="15108" width="9" style="527" customWidth="1"/>
    <col min="15109" max="15109" width="10.6640625" style="527" customWidth="1"/>
    <col min="15110" max="15110" width="10.5" style="527" customWidth="1"/>
    <col min="15111" max="15111" width="13.83203125" style="527" customWidth="1"/>
    <col min="15112" max="15113" width="13.1640625" style="527" bestFit="1" customWidth="1"/>
    <col min="15114" max="15114" width="9.6640625" style="527" customWidth="1"/>
    <col min="15115" max="15115" width="4.6640625" style="527" customWidth="1"/>
    <col min="15116" max="15117" width="9.33203125" style="527"/>
    <col min="15118" max="15118" width="10.5" style="527" bestFit="1" customWidth="1"/>
    <col min="15119" max="15360" width="9.33203125" style="527"/>
    <col min="15361" max="15361" width="4.6640625" style="527" customWidth="1"/>
    <col min="15362" max="15362" width="6.6640625" style="527" customWidth="1"/>
    <col min="15363" max="15363" width="13.1640625" style="527" customWidth="1"/>
    <col min="15364" max="15364" width="9" style="527" customWidth="1"/>
    <col min="15365" max="15365" width="10.6640625" style="527" customWidth="1"/>
    <col min="15366" max="15366" width="10.5" style="527" customWidth="1"/>
    <col min="15367" max="15367" width="13.83203125" style="527" customWidth="1"/>
    <col min="15368" max="15369" width="13.1640625" style="527" bestFit="1" customWidth="1"/>
    <col min="15370" max="15370" width="9.6640625" style="527" customWidth="1"/>
    <col min="15371" max="15371" width="4.6640625" style="527" customWidth="1"/>
    <col min="15372" max="15373" width="9.33203125" style="527"/>
    <col min="15374" max="15374" width="10.5" style="527" bestFit="1" customWidth="1"/>
    <col min="15375" max="15616" width="9.33203125" style="527"/>
    <col min="15617" max="15617" width="4.6640625" style="527" customWidth="1"/>
    <col min="15618" max="15618" width="6.6640625" style="527" customWidth="1"/>
    <col min="15619" max="15619" width="13.1640625" style="527" customWidth="1"/>
    <col min="15620" max="15620" width="9" style="527" customWidth="1"/>
    <col min="15621" max="15621" width="10.6640625" style="527" customWidth="1"/>
    <col min="15622" max="15622" width="10.5" style="527" customWidth="1"/>
    <col min="15623" max="15623" width="13.83203125" style="527" customWidth="1"/>
    <col min="15624" max="15625" width="13.1640625" style="527" bestFit="1" customWidth="1"/>
    <col min="15626" max="15626" width="9.6640625" style="527" customWidth="1"/>
    <col min="15627" max="15627" width="4.6640625" style="527" customWidth="1"/>
    <col min="15628" max="15629" width="9.33203125" style="527"/>
    <col min="15630" max="15630" width="10.5" style="527" bestFit="1" customWidth="1"/>
    <col min="15631" max="15872" width="9.33203125" style="527"/>
    <col min="15873" max="15873" width="4.6640625" style="527" customWidth="1"/>
    <col min="15874" max="15874" width="6.6640625" style="527" customWidth="1"/>
    <col min="15875" max="15875" width="13.1640625" style="527" customWidth="1"/>
    <col min="15876" max="15876" width="9" style="527" customWidth="1"/>
    <col min="15877" max="15877" width="10.6640625" style="527" customWidth="1"/>
    <col min="15878" max="15878" width="10.5" style="527" customWidth="1"/>
    <col min="15879" max="15879" width="13.83203125" style="527" customWidth="1"/>
    <col min="15880" max="15881" width="13.1640625" style="527" bestFit="1" customWidth="1"/>
    <col min="15882" max="15882" width="9.6640625" style="527" customWidth="1"/>
    <col min="15883" max="15883" width="4.6640625" style="527" customWidth="1"/>
    <col min="15884" max="15885" width="9.33203125" style="527"/>
    <col min="15886" max="15886" width="10.5" style="527" bestFit="1" customWidth="1"/>
    <col min="15887" max="16128" width="9.33203125" style="527"/>
    <col min="16129" max="16129" width="4.6640625" style="527" customWidth="1"/>
    <col min="16130" max="16130" width="6.6640625" style="527" customWidth="1"/>
    <col min="16131" max="16131" width="13.1640625" style="527" customWidth="1"/>
    <col min="16132" max="16132" width="9" style="527" customWidth="1"/>
    <col min="16133" max="16133" width="10.6640625" style="527" customWidth="1"/>
    <col min="16134" max="16134" width="10.5" style="527" customWidth="1"/>
    <col min="16135" max="16135" width="13.83203125" style="527" customWidth="1"/>
    <col min="16136" max="16137" width="13.1640625" style="527" bestFit="1" customWidth="1"/>
    <col min="16138" max="16138" width="9.6640625" style="527" customWidth="1"/>
    <col min="16139" max="16139" width="4.6640625" style="527" customWidth="1"/>
    <col min="16140" max="16141" width="9.33203125" style="527"/>
    <col min="16142" max="16142" width="10.5" style="527" bestFit="1" customWidth="1"/>
    <col min="16143" max="16384" width="9.33203125" style="527"/>
  </cols>
  <sheetData>
    <row r="1" spans="1:11" ht="12" customHeight="1">
      <c r="A1" s="526">
        <v>74</v>
      </c>
      <c r="B1" s="525"/>
      <c r="C1" s="525"/>
      <c r="D1" s="525"/>
      <c r="E1" s="525"/>
      <c r="F1" s="525"/>
      <c r="H1" s="526"/>
      <c r="J1" s="526"/>
      <c r="K1" s="234" t="s">
        <v>559</v>
      </c>
    </row>
    <row r="2" spans="1:11" ht="23.25" customHeight="1">
      <c r="A2" s="594" t="s">
        <v>2710</v>
      </c>
      <c r="B2" s="596"/>
      <c r="C2" s="596"/>
      <c r="D2" s="596"/>
      <c r="E2" s="596"/>
      <c r="F2" s="596"/>
      <c r="G2" s="596"/>
      <c r="H2" s="596"/>
      <c r="I2" s="596"/>
      <c r="J2" s="596"/>
      <c r="K2" s="1752"/>
    </row>
    <row r="3" spans="1:11" ht="15" customHeight="1">
      <c r="A3" s="650"/>
      <c r="B3" s="600"/>
      <c r="C3" s="600"/>
      <c r="D3" s="600"/>
      <c r="E3" s="600"/>
      <c r="F3" s="600"/>
      <c r="G3" s="600"/>
      <c r="H3" s="600"/>
      <c r="I3" s="600"/>
      <c r="J3" s="600"/>
      <c r="K3" s="1929"/>
    </row>
    <row r="4" spans="1:11" ht="12" customHeight="1">
      <c r="A4" s="1930"/>
      <c r="B4" s="1931"/>
      <c r="C4" s="1931"/>
      <c r="D4" s="529" t="s">
        <v>2711</v>
      </c>
      <c r="E4" s="529"/>
      <c r="F4" s="529"/>
      <c r="G4" s="529"/>
      <c r="H4" s="1931"/>
      <c r="I4" s="1931"/>
      <c r="J4" s="1931"/>
      <c r="K4" s="1932"/>
    </row>
    <row r="5" spans="1:11" ht="12" customHeight="1">
      <c r="A5" s="1933"/>
      <c r="B5" s="1934"/>
      <c r="C5" s="1935" t="s">
        <v>2712</v>
      </c>
      <c r="D5" s="1936"/>
      <c r="E5" s="1936"/>
      <c r="F5" s="1936"/>
      <c r="G5" s="1936" t="s">
        <v>2713</v>
      </c>
      <c r="H5" s="1934"/>
      <c r="I5" s="1934"/>
      <c r="J5" s="1934"/>
      <c r="K5" s="1937"/>
    </row>
    <row r="6" spans="1:11" ht="12" customHeight="1">
      <c r="A6" s="1933"/>
      <c r="B6" s="1934"/>
      <c r="C6" s="1935" t="s">
        <v>2714</v>
      </c>
      <c r="D6" s="1935" t="s">
        <v>2715</v>
      </c>
      <c r="E6" s="1935" t="s">
        <v>2713</v>
      </c>
      <c r="F6" s="1935" t="s">
        <v>2713</v>
      </c>
      <c r="G6" s="1935" t="s">
        <v>2716</v>
      </c>
      <c r="H6" s="1935" t="s">
        <v>2713</v>
      </c>
      <c r="I6" s="1935" t="s">
        <v>2713</v>
      </c>
      <c r="J6" s="1934"/>
      <c r="K6" s="1937"/>
    </row>
    <row r="7" spans="1:11" ht="12" customHeight="1">
      <c r="A7" s="1938" t="s">
        <v>639</v>
      </c>
      <c r="B7" s="1935" t="s">
        <v>1343</v>
      </c>
      <c r="C7" s="1935" t="s">
        <v>2717</v>
      </c>
      <c r="D7" s="1935" t="s">
        <v>1682</v>
      </c>
      <c r="E7" s="1935" t="s">
        <v>2718</v>
      </c>
      <c r="F7" s="1935" t="s">
        <v>2719</v>
      </c>
      <c r="G7" s="1935" t="s">
        <v>2720</v>
      </c>
      <c r="H7" s="1935" t="s">
        <v>2721</v>
      </c>
      <c r="I7" s="1935" t="s">
        <v>2722</v>
      </c>
      <c r="J7" s="1935" t="s">
        <v>2723</v>
      </c>
      <c r="K7" s="1939" t="s">
        <v>639</v>
      </c>
    </row>
    <row r="8" spans="1:11" ht="12" customHeight="1">
      <c r="A8" s="1938" t="s">
        <v>642</v>
      </c>
      <c r="B8" s="1935"/>
      <c r="C8" s="1935" t="s">
        <v>2724</v>
      </c>
      <c r="D8" s="1935" t="s">
        <v>2725</v>
      </c>
      <c r="E8" s="1935" t="s">
        <v>2726</v>
      </c>
      <c r="F8" s="1935" t="s">
        <v>2727</v>
      </c>
      <c r="G8" s="1935" t="s">
        <v>2728</v>
      </c>
      <c r="H8" s="1935" t="s">
        <v>2729</v>
      </c>
      <c r="I8" s="1935" t="s">
        <v>2729</v>
      </c>
      <c r="J8" s="1935"/>
      <c r="K8" s="1939" t="s">
        <v>642</v>
      </c>
    </row>
    <row r="9" spans="1:11" ht="12" customHeight="1">
      <c r="A9" s="1940"/>
      <c r="B9" s="1941" t="s">
        <v>651</v>
      </c>
      <c r="C9" s="1941" t="s">
        <v>652</v>
      </c>
      <c r="D9" s="1941" t="s">
        <v>653</v>
      </c>
      <c r="E9" s="1941" t="s">
        <v>654</v>
      </c>
      <c r="F9" s="1941" t="s">
        <v>655</v>
      </c>
      <c r="G9" s="1941" t="s">
        <v>656</v>
      </c>
      <c r="H9" s="1941" t="s">
        <v>1087</v>
      </c>
      <c r="I9" s="1941" t="s">
        <v>1088</v>
      </c>
      <c r="J9" s="1941" t="s">
        <v>1362</v>
      </c>
      <c r="K9" s="1942"/>
    </row>
    <row r="10" spans="1:11" ht="12" customHeight="1">
      <c r="A10" s="1943">
        <v>1</v>
      </c>
      <c r="B10" s="1944">
        <v>1</v>
      </c>
      <c r="C10" s="1945">
        <v>1</v>
      </c>
      <c r="D10" s="1946">
        <v>22792</v>
      </c>
      <c r="E10" s="1946">
        <v>4629</v>
      </c>
      <c r="F10" s="1946">
        <v>220</v>
      </c>
      <c r="G10" s="1946">
        <v>3279</v>
      </c>
      <c r="H10" s="1946">
        <v>2485</v>
      </c>
      <c r="I10" s="1946">
        <v>5655</v>
      </c>
      <c r="J10" s="1946">
        <f t="shared" ref="J10:J15" si="0">SUM(D10:I10)</f>
        <v>39060</v>
      </c>
      <c r="K10" s="1947">
        <v>1</v>
      </c>
    </row>
    <row r="11" spans="1:11" ht="12" customHeight="1">
      <c r="A11" s="1943">
        <v>2</v>
      </c>
      <c r="B11" s="1944" t="s">
        <v>2730</v>
      </c>
      <c r="C11" s="1945">
        <v>0.75</v>
      </c>
      <c r="D11" s="1946">
        <v>0</v>
      </c>
      <c r="E11" s="1946">
        <v>0</v>
      </c>
      <c r="F11" s="1946">
        <v>0</v>
      </c>
      <c r="G11" s="1946">
        <v>0</v>
      </c>
      <c r="H11" s="1946">
        <v>0</v>
      </c>
      <c r="I11" s="1946">
        <v>5</v>
      </c>
      <c r="J11" s="1946">
        <f t="shared" si="0"/>
        <v>5</v>
      </c>
      <c r="K11" s="1947">
        <v>2</v>
      </c>
    </row>
    <row r="12" spans="1:11" ht="12" customHeight="1">
      <c r="A12" s="1943">
        <v>3</v>
      </c>
      <c r="B12" s="1944" t="s">
        <v>2730</v>
      </c>
      <c r="C12" s="1948">
        <v>0.66700000000000004</v>
      </c>
      <c r="D12" s="1946">
        <v>0</v>
      </c>
      <c r="E12" s="1946">
        <v>0</v>
      </c>
      <c r="F12" s="1946">
        <v>0</v>
      </c>
      <c r="G12" s="1946">
        <v>0</v>
      </c>
      <c r="H12" s="1946">
        <v>0</v>
      </c>
      <c r="I12" s="1946">
        <v>17</v>
      </c>
      <c r="J12" s="1946">
        <f t="shared" si="0"/>
        <v>17</v>
      </c>
      <c r="K12" s="1947">
        <v>3</v>
      </c>
    </row>
    <row r="13" spans="1:11" ht="12" customHeight="1">
      <c r="A13" s="1943">
        <v>4</v>
      </c>
      <c r="B13" s="1944" t="s">
        <v>2730</v>
      </c>
      <c r="C13" s="1945">
        <v>0.5</v>
      </c>
      <c r="D13" s="1946">
        <v>499</v>
      </c>
      <c r="E13" s="1946">
        <v>121</v>
      </c>
      <c r="F13" s="1946">
        <v>146</v>
      </c>
      <c r="G13" s="1946">
        <v>51</v>
      </c>
      <c r="H13" s="1946">
        <v>80</v>
      </c>
      <c r="I13" s="1946">
        <v>234</v>
      </c>
      <c r="J13" s="1946">
        <f t="shared" si="0"/>
        <v>1131</v>
      </c>
      <c r="K13" s="1947">
        <v>4</v>
      </c>
    </row>
    <row r="14" spans="1:11" ht="12" customHeight="1">
      <c r="A14" s="1943">
        <v>5</v>
      </c>
      <c r="B14" s="1944" t="s">
        <v>2730</v>
      </c>
      <c r="C14" s="1948">
        <v>0.33300000000000002</v>
      </c>
      <c r="D14" s="1946">
        <v>2</v>
      </c>
      <c r="E14" s="1946">
        <v>0</v>
      </c>
      <c r="F14" s="1946">
        <v>0</v>
      </c>
      <c r="G14" s="1946">
        <v>1</v>
      </c>
      <c r="H14" s="1946">
        <v>6</v>
      </c>
      <c r="I14" s="1946">
        <v>34</v>
      </c>
      <c r="J14" s="1946">
        <f t="shared" si="0"/>
        <v>43</v>
      </c>
      <c r="K14" s="1947">
        <v>5</v>
      </c>
    </row>
    <row r="15" spans="1:11" ht="12" customHeight="1">
      <c r="A15" s="1943">
        <v>6</v>
      </c>
      <c r="B15" s="1944" t="s">
        <v>2730</v>
      </c>
      <c r="C15" s="1945">
        <v>0.25</v>
      </c>
      <c r="D15" s="1946">
        <v>0</v>
      </c>
      <c r="E15" s="1946">
        <v>0</v>
      </c>
      <c r="F15" s="1946">
        <v>0</v>
      </c>
      <c r="G15" s="1946">
        <v>0</v>
      </c>
      <c r="H15" s="1946">
        <v>1</v>
      </c>
      <c r="I15" s="1946">
        <v>54</v>
      </c>
      <c r="J15" s="1946">
        <f t="shared" si="0"/>
        <v>55</v>
      </c>
      <c r="K15" s="1947">
        <v>6</v>
      </c>
    </row>
    <row r="16" spans="1:11" ht="12" customHeight="1">
      <c r="A16" s="1943">
        <v>7</v>
      </c>
      <c r="B16" s="1944" t="s">
        <v>2730</v>
      </c>
      <c r="C16" s="1945">
        <v>0.2</v>
      </c>
      <c r="D16" s="1946">
        <v>0</v>
      </c>
      <c r="E16" s="1946">
        <v>0</v>
      </c>
      <c r="F16" s="1946">
        <v>0</v>
      </c>
      <c r="G16" s="1946">
        <v>0</v>
      </c>
      <c r="H16" s="1946">
        <v>0</v>
      </c>
      <c r="I16" s="1946">
        <v>0</v>
      </c>
      <c r="J16" s="1946">
        <v>0</v>
      </c>
      <c r="K16" s="1947">
        <v>7</v>
      </c>
    </row>
    <row r="17" spans="1:14" ht="12" customHeight="1">
      <c r="A17" s="1943">
        <v>8</v>
      </c>
      <c r="B17" s="1944" t="s">
        <v>2730</v>
      </c>
      <c r="C17" s="1949">
        <v>0.16700000000000001</v>
      </c>
      <c r="D17" s="1946">
        <v>0</v>
      </c>
      <c r="E17" s="1946">
        <v>0</v>
      </c>
      <c r="F17" s="1946">
        <v>0</v>
      </c>
      <c r="G17" s="1946">
        <v>0</v>
      </c>
      <c r="H17" s="1946">
        <v>0</v>
      </c>
      <c r="I17" s="1946">
        <v>0</v>
      </c>
      <c r="J17" s="1946">
        <v>0</v>
      </c>
      <c r="K17" s="1947">
        <v>8</v>
      </c>
    </row>
    <row r="18" spans="1:14" ht="26.25" customHeight="1">
      <c r="A18" s="1943">
        <v>9</v>
      </c>
      <c r="B18" s="1931"/>
      <c r="C18" s="1950" t="s">
        <v>2731</v>
      </c>
      <c r="D18" s="1946">
        <f t="shared" ref="D18:I18" si="1">SUM(D11:D17)</f>
        <v>501</v>
      </c>
      <c r="E18" s="1946">
        <f t="shared" si="1"/>
        <v>121</v>
      </c>
      <c r="F18" s="1946">
        <f t="shared" si="1"/>
        <v>146</v>
      </c>
      <c r="G18" s="1946">
        <f t="shared" si="1"/>
        <v>52</v>
      </c>
      <c r="H18" s="1946">
        <f t="shared" si="1"/>
        <v>87</v>
      </c>
      <c r="I18" s="1946">
        <f t="shared" si="1"/>
        <v>344</v>
      </c>
      <c r="J18" s="1946">
        <f>SUM(D18:I18)</f>
        <v>1251</v>
      </c>
      <c r="K18" s="1947">
        <v>9</v>
      </c>
      <c r="N18" s="1768"/>
    </row>
    <row r="19" spans="1:14" ht="12" customHeight="1">
      <c r="A19" s="1943">
        <v>10</v>
      </c>
      <c r="B19" s="1951"/>
      <c r="C19" s="1952"/>
      <c r="D19" s="1946"/>
      <c r="E19" s="1953"/>
      <c r="F19" s="1946"/>
      <c r="G19" s="1946"/>
      <c r="H19" s="1946"/>
      <c r="I19" s="1946" t="s">
        <v>598</v>
      </c>
      <c r="J19" s="1946"/>
      <c r="K19" s="1947">
        <v>10</v>
      </c>
      <c r="N19" s="1768"/>
    </row>
    <row r="20" spans="1:14" ht="25.5" customHeight="1">
      <c r="A20" s="1943">
        <v>11</v>
      </c>
      <c r="B20" s="1951"/>
      <c r="C20" s="1952" t="s">
        <v>2732</v>
      </c>
      <c r="D20" s="1946">
        <f t="shared" ref="D20:I20" si="2">+D18+D10</f>
        <v>23293</v>
      </c>
      <c r="E20" s="1946">
        <f t="shared" si="2"/>
        <v>4750</v>
      </c>
      <c r="F20" s="1946">
        <f t="shared" si="2"/>
        <v>366</v>
      </c>
      <c r="G20" s="1946">
        <f t="shared" si="2"/>
        <v>3331</v>
      </c>
      <c r="H20" s="1946">
        <f t="shared" si="2"/>
        <v>2572</v>
      </c>
      <c r="I20" s="1946">
        <f t="shared" si="2"/>
        <v>5999</v>
      </c>
      <c r="J20" s="1946">
        <f>SUM(D20:I20)</f>
        <v>40311</v>
      </c>
      <c r="K20" s="1947">
        <v>11</v>
      </c>
      <c r="N20" s="1768"/>
    </row>
    <row r="21" spans="1:14" ht="12" customHeight="1">
      <c r="A21" s="1943">
        <v>12</v>
      </c>
      <c r="B21" s="1951"/>
      <c r="C21" s="1952"/>
      <c r="D21" s="1946"/>
      <c r="E21" s="1946"/>
      <c r="F21" s="1946"/>
      <c r="G21" s="1946"/>
      <c r="H21" s="1946"/>
      <c r="I21" s="1946"/>
      <c r="J21" s="1946"/>
      <c r="K21" s="1947">
        <v>12</v>
      </c>
      <c r="N21" s="1768"/>
    </row>
    <row r="22" spans="1:14" ht="12" customHeight="1">
      <c r="A22" s="1943">
        <v>13</v>
      </c>
      <c r="B22" s="1941">
        <v>2</v>
      </c>
      <c r="C22" s="1954"/>
      <c r="D22" s="1946">
        <v>4</v>
      </c>
      <c r="E22" s="1946">
        <v>0</v>
      </c>
      <c r="F22" s="1946">
        <v>0</v>
      </c>
      <c r="G22" s="1946">
        <v>4</v>
      </c>
      <c r="H22" s="1946">
        <v>1</v>
      </c>
      <c r="I22" s="1946">
        <v>5</v>
      </c>
      <c r="J22" s="1946">
        <f>SUM(D22:I22)</f>
        <v>14</v>
      </c>
      <c r="K22" s="1947">
        <v>13</v>
      </c>
    </row>
    <row r="23" spans="1:14" ht="12" customHeight="1">
      <c r="A23" s="1943">
        <v>14</v>
      </c>
      <c r="B23" s="1944">
        <v>3</v>
      </c>
      <c r="C23" s="1954"/>
      <c r="D23" s="1946">
        <v>84</v>
      </c>
      <c r="E23" s="1946">
        <v>2</v>
      </c>
      <c r="F23" s="1946">
        <v>0</v>
      </c>
      <c r="G23" s="1946">
        <v>2</v>
      </c>
      <c r="H23" s="1946">
        <v>19</v>
      </c>
      <c r="I23" s="1946">
        <v>112</v>
      </c>
      <c r="J23" s="1946">
        <f>SUM(D23:I23)</f>
        <v>219</v>
      </c>
      <c r="K23" s="1947">
        <v>14</v>
      </c>
    </row>
    <row r="24" spans="1:14" ht="12" customHeight="1">
      <c r="A24" s="1943">
        <v>15</v>
      </c>
      <c r="B24" s="1944">
        <v>4</v>
      </c>
      <c r="C24" s="1954"/>
      <c r="D24" s="1946">
        <v>34</v>
      </c>
      <c r="E24" s="1946">
        <v>0</v>
      </c>
      <c r="F24" s="1946">
        <v>0</v>
      </c>
      <c r="G24" s="1946">
        <v>5</v>
      </c>
      <c r="H24" s="1946">
        <v>1</v>
      </c>
      <c r="I24" s="1946">
        <v>0</v>
      </c>
      <c r="J24" s="1946">
        <f>SUM(D24:I24)</f>
        <v>40</v>
      </c>
      <c r="K24" s="1947">
        <v>15</v>
      </c>
    </row>
    <row r="25" spans="1:14" ht="12" customHeight="1">
      <c r="A25" s="1943">
        <v>16</v>
      </c>
      <c r="B25" s="1944">
        <v>5</v>
      </c>
      <c r="C25" s="1954"/>
      <c r="D25" s="1946">
        <v>9228</v>
      </c>
      <c r="E25" s="1946">
        <v>332</v>
      </c>
      <c r="F25" s="1946">
        <v>26</v>
      </c>
      <c r="G25" s="1946">
        <v>115</v>
      </c>
      <c r="H25" s="1946">
        <v>826</v>
      </c>
      <c r="I25" s="1946">
        <v>161</v>
      </c>
      <c r="J25" s="1946">
        <f>SUM(D25:I25)</f>
        <v>10688</v>
      </c>
      <c r="K25" s="1947">
        <v>16</v>
      </c>
    </row>
    <row r="26" spans="1:14" ht="12" customHeight="1" thickBot="1">
      <c r="A26" s="1955">
        <v>17</v>
      </c>
      <c r="B26" s="1956"/>
      <c r="C26" s="1956"/>
      <c r="D26" s="1957"/>
      <c r="E26" s="1957"/>
      <c r="F26" s="1957"/>
      <c r="G26" s="1957"/>
      <c r="H26" s="1957"/>
      <c r="I26" s="1957"/>
      <c r="J26" s="1957"/>
      <c r="K26" s="1958">
        <v>17</v>
      </c>
    </row>
    <row r="27" spans="1:14" ht="12" customHeight="1" thickBot="1">
      <c r="A27" s="1959">
        <v>57</v>
      </c>
      <c r="B27" s="1960"/>
      <c r="C27" s="1960" t="s">
        <v>2733</v>
      </c>
      <c r="D27" s="1957">
        <f t="shared" ref="D27:I27" si="3">SUM(D20:D25)</f>
        <v>32643</v>
      </c>
      <c r="E27" s="1957">
        <f t="shared" si="3"/>
        <v>5084</v>
      </c>
      <c r="F27" s="1957">
        <f t="shared" si="3"/>
        <v>392</v>
      </c>
      <c r="G27" s="1957">
        <f t="shared" si="3"/>
        <v>3457</v>
      </c>
      <c r="H27" s="1957">
        <f t="shared" si="3"/>
        <v>3419</v>
      </c>
      <c r="I27" s="1957">
        <f t="shared" si="3"/>
        <v>6277</v>
      </c>
      <c r="J27" s="1957">
        <f>SUM(D27:I27)</f>
        <v>51272</v>
      </c>
      <c r="K27" s="1958">
        <v>57</v>
      </c>
    </row>
    <row r="28" spans="1:14" ht="12" customHeight="1">
      <c r="A28" s="1938">
        <v>58</v>
      </c>
      <c r="B28" s="646" t="s">
        <v>2734</v>
      </c>
      <c r="C28" s="646"/>
      <c r="D28" s="1934"/>
      <c r="E28" s="1934"/>
      <c r="F28" s="1934"/>
      <c r="G28" s="1934"/>
      <c r="H28" s="1934"/>
      <c r="I28" s="1934"/>
      <c r="J28" s="1934"/>
      <c r="K28" s="1939">
        <v>58</v>
      </c>
    </row>
    <row r="29" spans="1:14" ht="12" customHeight="1">
      <c r="A29" s="1933"/>
      <c r="B29" s="646" t="s">
        <v>2735</v>
      </c>
      <c r="C29" s="646"/>
      <c r="D29" s="1935" t="s">
        <v>575</v>
      </c>
      <c r="E29" s="1935" t="s">
        <v>575</v>
      </c>
      <c r="F29" s="1935" t="s">
        <v>575</v>
      </c>
      <c r="G29" s="1935" t="s">
        <v>575</v>
      </c>
      <c r="H29" s="1935" t="s">
        <v>575</v>
      </c>
      <c r="I29" s="1935" t="s">
        <v>575</v>
      </c>
      <c r="J29" s="1935" t="s">
        <v>575</v>
      </c>
      <c r="K29" s="1937"/>
    </row>
    <row r="30" spans="1:14" ht="12" customHeight="1" thickBot="1">
      <c r="A30" s="1961"/>
      <c r="B30" s="641" t="s">
        <v>2736</v>
      </c>
      <c r="C30" s="641"/>
      <c r="D30" s="1962"/>
      <c r="E30" s="1962"/>
      <c r="F30" s="1963"/>
      <c r="G30" s="1962"/>
      <c r="H30" s="1962"/>
      <c r="I30" s="1962"/>
      <c r="J30" s="1962"/>
      <c r="K30" s="1964"/>
    </row>
    <row r="31" spans="1:14" ht="23.25" customHeight="1">
      <c r="A31" s="4181" t="s">
        <v>2737</v>
      </c>
      <c r="B31" s="4182"/>
      <c r="C31" s="4182"/>
      <c r="D31" s="4182"/>
      <c r="E31" s="4182"/>
      <c r="F31" s="4182"/>
      <c r="G31" s="4182"/>
      <c r="H31" s="4182"/>
      <c r="I31" s="4182"/>
      <c r="J31" s="4182"/>
      <c r="K31" s="4183"/>
    </row>
    <row r="32" spans="1:14" ht="15" customHeight="1">
      <c r="A32" s="655"/>
      <c r="B32" s="646"/>
      <c r="C32" s="646"/>
      <c r="D32" s="1965"/>
      <c r="E32" s="1965"/>
      <c r="F32" s="1965"/>
      <c r="G32" s="1965"/>
      <c r="H32" s="1965"/>
      <c r="I32" s="1965"/>
      <c r="J32" s="1965"/>
      <c r="K32" s="1966"/>
    </row>
    <row r="33" spans="1:13" ht="12" customHeight="1">
      <c r="A33" s="1930"/>
      <c r="B33" s="1931"/>
      <c r="C33" s="1931"/>
      <c r="D33" s="529" t="s">
        <v>2711</v>
      </c>
      <c r="E33" s="529"/>
      <c r="F33" s="529"/>
      <c r="G33" s="529"/>
      <c r="H33" s="1931"/>
      <c r="I33" s="1931"/>
      <c r="J33" s="1931"/>
      <c r="K33" s="1932"/>
    </row>
    <row r="34" spans="1:13" ht="12" customHeight="1">
      <c r="A34" s="1933"/>
      <c r="B34" s="1934"/>
      <c r="C34" s="1935" t="s">
        <v>2712</v>
      </c>
      <c r="D34" s="1936"/>
      <c r="E34" s="1936"/>
      <c r="F34" s="1936"/>
      <c r="G34" s="1936" t="s">
        <v>2713</v>
      </c>
      <c r="H34" s="1934"/>
      <c r="I34" s="1934"/>
      <c r="J34" s="1934"/>
      <c r="K34" s="1937"/>
    </row>
    <row r="35" spans="1:13" ht="12" customHeight="1">
      <c r="A35" s="1933"/>
      <c r="B35" s="1934"/>
      <c r="C35" s="1935" t="s">
        <v>2714</v>
      </c>
      <c r="D35" s="1935" t="s">
        <v>2715</v>
      </c>
      <c r="E35" s="1935" t="s">
        <v>2713</v>
      </c>
      <c r="F35" s="1935" t="s">
        <v>2713</v>
      </c>
      <c r="G35" s="1935" t="s">
        <v>2716</v>
      </c>
      <c r="H35" s="1935" t="s">
        <v>2713</v>
      </c>
      <c r="I35" s="1935" t="s">
        <v>2713</v>
      </c>
      <c r="J35" s="1934"/>
      <c r="K35" s="1937"/>
    </row>
    <row r="36" spans="1:13" ht="12" customHeight="1">
      <c r="A36" s="1938" t="s">
        <v>639</v>
      </c>
      <c r="B36" s="1935" t="s">
        <v>1343</v>
      </c>
      <c r="C36" s="1935" t="s">
        <v>2717</v>
      </c>
      <c r="D36" s="1935" t="s">
        <v>1682</v>
      </c>
      <c r="E36" s="1935" t="s">
        <v>2718</v>
      </c>
      <c r="F36" s="1935" t="s">
        <v>2719</v>
      </c>
      <c r="G36" s="1935" t="s">
        <v>2720</v>
      </c>
      <c r="H36" s="1935" t="s">
        <v>2721</v>
      </c>
      <c r="I36" s="1935" t="s">
        <v>2722</v>
      </c>
      <c r="J36" s="1935" t="s">
        <v>2723</v>
      </c>
      <c r="K36" s="1939" t="s">
        <v>639</v>
      </c>
    </row>
    <row r="37" spans="1:13" ht="12" customHeight="1">
      <c r="A37" s="1938" t="s">
        <v>642</v>
      </c>
      <c r="B37" s="1935"/>
      <c r="C37" s="1935" t="s">
        <v>2724</v>
      </c>
      <c r="D37" s="1935" t="s">
        <v>2725</v>
      </c>
      <c r="E37" s="1935" t="s">
        <v>2726</v>
      </c>
      <c r="F37" s="1935" t="s">
        <v>2727</v>
      </c>
      <c r="G37" s="1935" t="s">
        <v>2728</v>
      </c>
      <c r="H37" s="1935" t="s">
        <v>2729</v>
      </c>
      <c r="I37" s="1935" t="s">
        <v>2729</v>
      </c>
      <c r="J37" s="1935"/>
      <c r="K37" s="1939" t="s">
        <v>642</v>
      </c>
      <c r="M37" s="638"/>
    </row>
    <row r="38" spans="1:13" ht="12" customHeight="1">
      <c r="A38" s="1940"/>
      <c r="B38" s="1941" t="s">
        <v>651</v>
      </c>
      <c r="C38" s="1941" t="s">
        <v>652</v>
      </c>
      <c r="D38" s="1941" t="s">
        <v>653</v>
      </c>
      <c r="E38" s="1941" t="s">
        <v>654</v>
      </c>
      <c r="F38" s="1941" t="s">
        <v>655</v>
      </c>
      <c r="G38" s="1941" t="s">
        <v>656</v>
      </c>
      <c r="H38" s="1941" t="s">
        <v>1087</v>
      </c>
      <c r="I38" s="1941" t="s">
        <v>1088</v>
      </c>
      <c r="J38" s="1941" t="s">
        <v>1362</v>
      </c>
      <c r="K38" s="1942"/>
    </row>
    <row r="39" spans="1:13" ht="12" customHeight="1">
      <c r="A39" s="1943">
        <v>1</v>
      </c>
      <c r="B39" s="1944">
        <v>1</v>
      </c>
      <c r="C39" s="1967">
        <v>1</v>
      </c>
      <c r="D39" s="1946">
        <v>22</v>
      </c>
      <c r="E39" s="1946">
        <v>0</v>
      </c>
      <c r="F39" s="1946">
        <v>0</v>
      </c>
      <c r="G39" s="1946">
        <v>8</v>
      </c>
      <c r="H39" s="1946">
        <v>2</v>
      </c>
      <c r="I39" s="1946">
        <v>12</v>
      </c>
      <c r="J39" s="1946">
        <f t="shared" ref="J39:J44" si="4">SUM(D39:I39)</f>
        <v>44</v>
      </c>
      <c r="K39" s="1947">
        <v>1</v>
      </c>
    </row>
    <row r="40" spans="1:13" ht="12" customHeight="1">
      <c r="A40" s="1943">
        <v>2</v>
      </c>
      <c r="B40" s="1944" t="s">
        <v>2730</v>
      </c>
      <c r="C40" s="1967">
        <v>0.5</v>
      </c>
      <c r="D40" s="1946">
        <v>5</v>
      </c>
      <c r="E40" s="1946">
        <v>0</v>
      </c>
      <c r="F40" s="1946">
        <v>0</v>
      </c>
      <c r="G40" s="1946">
        <v>0</v>
      </c>
      <c r="H40" s="1946">
        <v>0</v>
      </c>
      <c r="I40" s="1946">
        <v>0</v>
      </c>
      <c r="J40" s="1946">
        <f t="shared" si="4"/>
        <v>5</v>
      </c>
      <c r="K40" s="1947">
        <v>2</v>
      </c>
    </row>
    <row r="41" spans="1:13" ht="12" customHeight="1">
      <c r="A41" s="1943">
        <v>3</v>
      </c>
      <c r="B41" s="1944"/>
      <c r="C41" s="1952" t="s">
        <v>2732</v>
      </c>
      <c r="D41" s="1946">
        <f t="shared" ref="D41:I41" si="5">SUM(D39:D40)</f>
        <v>27</v>
      </c>
      <c r="E41" s="1946">
        <f t="shared" si="5"/>
        <v>0</v>
      </c>
      <c r="F41" s="1946">
        <f t="shared" si="5"/>
        <v>0</v>
      </c>
      <c r="G41" s="1946">
        <f t="shared" si="5"/>
        <v>8</v>
      </c>
      <c r="H41" s="1946">
        <f t="shared" si="5"/>
        <v>2</v>
      </c>
      <c r="I41" s="1946">
        <f t="shared" si="5"/>
        <v>12</v>
      </c>
      <c r="J41" s="1946">
        <f t="shared" si="4"/>
        <v>49</v>
      </c>
      <c r="K41" s="1947">
        <v>3</v>
      </c>
    </row>
    <row r="42" spans="1:13" ht="12" customHeight="1">
      <c r="A42" s="1943">
        <v>4</v>
      </c>
      <c r="B42" s="1944">
        <v>2</v>
      </c>
      <c r="C42" s="1950"/>
      <c r="D42" s="1946">
        <v>4</v>
      </c>
      <c r="E42" s="1946">
        <v>0</v>
      </c>
      <c r="F42" s="1946">
        <v>0</v>
      </c>
      <c r="G42" s="1946">
        <v>0</v>
      </c>
      <c r="H42" s="1946">
        <v>1</v>
      </c>
      <c r="I42" s="1946">
        <v>5</v>
      </c>
      <c r="J42" s="1946">
        <f t="shared" si="4"/>
        <v>10</v>
      </c>
      <c r="K42" s="1947">
        <v>4</v>
      </c>
    </row>
    <row r="43" spans="1:13" ht="12" customHeight="1" thickBot="1">
      <c r="A43" s="1955">
        <v>5</v>
      </c>
      <c r="B43" s="1968">
        <v>5</v>
      </c>
      <c r="C43" s="1956"/>
      <c r="D43" s="1969">
        <v>80</v>
      </c>
      <c r="E43" s="1969">
        <v>2</v>
      </c>
      <c r="F43" s="1969">
        <v>0</v>
      </c>
      <c r="G43" s="1969">
        <v>5</v>
      </c>
      <c r="H43" s="1969">
        <v>20</v>
      </c>
      <c r="I43" s="1969">
        <v>5</v>
      </c>
      <c r="J43" s="1969">
        <f t="shared" si="4"/>
        <v>112</v>
      </c>
      <c r="K43" s="1970">
        <v>5</v>
      </c>
    </row>
    <row r="44" spans="1:13" ht="26.25" customHeight="1" thickBot="1">
      <c r="A44" s="1971">
        <v>57</v>
      </c>
      <c r="B44" s="4184" t="s">
        <v>2738</v>
      </c>
      <c r="C44" s="4185"/>
      <c r="D44" s="1957">
        <f t="shared" ref="D44:I44" si="6">SUM(D41:D43)</f>
        <v>111</v>
      </c>
      <c r="E44" s="1957">
        <f t="shared" si="6"/>
        <v>2</v>
      </c>
      <c r="F44" s="1957">
        <f t="shared" si="6"/>
        <v>0</v>
      </c>
      <c r="G44" s="1957">
        <f t="shared" si="6"/>
        <v>13</v>
      </c>
      <c r="H44" s="1957">
        <f t="shared" si="6"/>
        <v>23</v>
      </c>
      <c r="I44" s="1957">
        <f t="shared" si="6"/>
        <v>22</v>
      </c>
      <c r="J44" s="1957">
        <f t="shared" si="4"/>
        <v>171</v>
      </c>
      <c r="K44" s="1972">
        <v>57</v>
      </c>
    </row>
    <row r="45" spans="1:13" ht="12" customHeight="1">
      <c r="A45" s="633"/>
      <c r="B45" s="646"/>
      <c r="C45" s="646"/>
      <c r="D45" s="646"/>
      <c r="E45" s="646"/>
      <c r="F45" s="646"/>
      <c r="G45" s="646"/>
      <c r="H45" s="646"/>
      <c r="I45" s="646"/>
      <c r="J45" s="646"/>
      <c r="K45" s="635"/>
    </row>
    <row r="46" spans="1:13" ht="12" customHeight="1">
      <c r="A46" s="633"/>
      <c r="B46" s="646"/>
      <c r="C46" s="646"/>
      <c r="D46" s="646"/>
      <c r="E46" s="646"/>
      <c r="F46" s="646"/>
      <c r="G46" s="646"/>
      <c r="H46" s="646"/>
      <c r="I46" s="646"/>
      <c r="J46" s="646"/>
      <c r="K46" s="635"/>
    </row>
    <row r="47" spans="1:13" ht="12" customHeight="1">
      <c r="A47" s="633"/>
      <c r="B47" s="646"/>
      <c r="C47" s="646"/>
      <c r="D47" s="646"/>
      <c r="E47" s="646"/>
      <c r="F47" s="646"/>
      <c r="G47" s="646"/>
      <c r="H47" s="646"/>
      <c r="I47" s="646"/>
      <c r="J47" s="646"/>
      <c r="K47" s="635"/>
    </row>
    <row r="48" spans="1:13" ht="12" customHeight="1">
      <c r="A48" s="633"/>
      <c r="B48" s="646"/>
      <c r="C48" s="646"/>
      <c r="D48" s="646"/>
      <c r="E48" s="646"/>
      <c r="F48" s="646"/>
      <c r="G48" s="646"/>
      <c r="H48" s="646"/>
      <c r="I48" s="646"/>
      <c r="J48" s="646"/>
      <c r="K48" s="635"/>
    </row>
    <row r="49" spans="1:11" ht="12" customHeight="1">
      <c r="A49" s="633"/>
      <c r="B49" s="646"/>
      <c r="C49" s="646"/>
      <c r="D49" s="646"/>
      <c r="E49" s="646"/>
      <c r="F49" s="646"/>
      <c r="G49" s="646"/>
      <c r="H49" s="646"/>
      <c r="I49" s="646"/>
      <c r="J49" s="646"/>
      <c r="K49" s="635"/>
    </row>
    <row r="50" spans="1:11" ht="12" customHeight="1">
      <c r="A50" s="633"/>
      <c r="B50" s="646"/>
      <c r="C50" s="646"/>
      <c r="D50" s="646"/>
      <c r="E50" s="646"/>
      <c r="F50" s="646"/>
      <c r="G50" s="646"/>
      <c r="H50" s="646"/>
      <c r="I50" s="646"/>
      <c r="J50" s="646"/>
      <c r="K50" s="635"/>
    </row>
    <row r="51" spans="1:11" ht="12" customHeight="1">
      <c r="A51" s="633"/>
      <c r="B51" s="646"/>
      <c r="C51" s="646"/>
      <c r="D51" s="646"/>
      <c r="E51" s="646"/>
      <c r="F51" s="646"/>
      <c r="G51" s="646"/>
      <c r="H51" s="646"/>
      <c r="I51" s="646"/>
      <c r="J51" s="646"/>
      <c r="K51" s="635"/>
    </row>
    <row r="52" spans="1:11" ht="12" customHeight="1">
      <c r="A52" s="633"/>
      <c r="B52" s="646"/>
      <c r="C52" s="646"/>
      <c r="D52" s="646"/>
      <c r="E52" s="646"/>
      <c r="F52" s="646"/>
      <c r="G52" s="646"/>
      <c r="H52" s="646"/>
      <c r="I52" s="646"/>
      <c r="J52" s="646"/>
      <c r="K52" s="635"/>
    </row>
    <row r="53" spans="1:11" ht="12" customHeight="1">
      <c r="A53" s="633"/>
      <c r="B53" s="646"/>
      <c r="C53" s="646"/>
      <c r="D53" s="646"/>
      <c r="E53" s="646"/>
      <c r="F53" s="646"/>
      <c r="G53" s="646"/>
      <c r="H53" s="646"/>
      <c r="I53" s="646"/>
      <c r="J53" s="646"/>
      <c r="K53" s="635"/>
    </row>
    <row r="54" spans="1:11" ht="12" customHeight="1">
      <c r="A54" s="633"/>
      <c r="B54" s="646"/>
      <c r="C54" s="646"/>
      <c r="D54" s="646"/>
      <c r="E54" s="646"/>
      <c r="F54" s="646"/>
      <c r="G54" s="646"/>
      <c r="H54" s="646"/>
      <c r="I54" s="646"/>
      <c r="J54" s="646"/>
      <c r="K54" s="635"/>
    </row>
    <row r="55" spans="1:11" ht="12" customHeight="1">
      <c r="A55" s="633"/>
      <c r="B55" s="646"/>
      <c r="C55" s="646"/>
      <c r="D55" s="646"/>
      <c r="E55" s="646"/>
      <c r="F55" s="646"/>
      <c r="G55" s="646"/>
      <c r="H55" s="646"/>
      <c r="I55" s="646"/>
      <c r="J55" s="646"/>
      <c r="K55" s="635"/>
    </row>
    <row r="56" spans="1:11" ht="12" customHeight="1">
      <c r="A56" s="633"/>
      <c r="B56" s="646"/>
      <c r="C56" s="646"/>
      <c r="D56" s="646"/>
      <c r="E56" s="646"/>
      <c r="F56" s="646"/>
      <c r="G56" s="646"/>
      <c r="H56" s="646"/>
      <c r="I56" s="646"/>
      <c r="J56" s="646"/>
      <c r="K56" s="635"/>
    </row>
    <row r="57" spans="1:11" ht="12" customHeight="1">
      <c r="A57" s="633"/>
      <c r="B57" s="646"/>
      <c r="C57" s="646"/>
      <c r="D57" s="646"/>
      <c r="E57" s="646"/>
      <c r="F57" s="646"/>
      <c r="G57" s="646"/>
      <c r="H57" s="646"/>
      <c r="I57" s="646"/>
      <c r="J57" s="646"/>
      <c r="K57" s="635"/>
    </row>
    <row r="58" spans="1:11" ht="12" customHeight="1">
      <c r="A58" s="633"/>
      <c r="B58" s="646"/>
      <c r="C58" s="646"/>
      <c r="D58" s="646"/>
      <c r="E58" s="646"/>
      <c r="F58" s="646"/>
      <c r="G58" s="646"/>
      <c r="H58" s="646"/>
      <c r="I58" s="646"/>
      <c r="J58" s="646"/>
      <c r="K58" s="635"/>
    </row>
    <row r="59" spans="1:11" ht="12" customHeight="1">
      <c r="A59" s="633"/>
      <c r="B59" s="646"/>
      <c r="C59" s="646"/>
      <c r="D59" s="646"/>
      <c r="E59" s="646"/>
      <c r="F59" s="646"/>
      <c r="G59" s="646"/>
      <c r="H59" s="646"/>
      <c r="I59" s="646"/>
      <c r="J59" s="646"/>
      <c r="K59" s="635"/>
    </row>
    <row r="60" spans="1:11" ht="12" customHeight="1">
      <c r="A60" s="633"/>
      <c r="B60" s="646"/>
      <c r="C60" s="646"/>
      <c r="D60" s="646"/>
      <c r="E60" s="646"/>
      <c r="F60" s="646"/>
      <c r="G60" s="646"/>
      <c r="H60" s="646"/>
      <c r="I60" s="646"/>
      <c r="J60" s="646"/>
      <c r="K60" s="635"/>
    </row>
    <row r="61" spans="1:11" ht="12" customHeight="1">
      <c r="A61" s="633"/>
      <c r="B61" s="646"/>
      <c r="C61" s="646"/>
      <c r="D61" s="646"/>
      <c r="E61" s="646"/>
      <c r="F61" s="646"/>
      <c r="G61" s="646"/>
      <c r="H61" s="646"/>
      <c r="I61" s="646"/>
      <c r="J61" s="646"/>
      <c r="K61" s="635"/>
    </row>
    <row r="62" spans="1:11" ht="12" customHeight="1">
      <c r="A62" s="1769"/>
      <c r="B62" s="641"/>
      <c r="C62" s="641"/>
      <c r="D62" s="641"/>
      <c r="E62" s="641"/>
      <c r="F62" s="641"/>
      <c r="G62" s="641"/>
      <c r="H62" s="641"/>
      <c r="I62" s="641"/>
      <c r="J62" s="641"/>
      <c r="K62" s="1566"/>
    </row>
    <row r="63" spans="1:11" ht="12" customHeight="1">
      <c r="B63" s="525"/>
      <c r="C63" s="525"/>
      <c r="D63" s="525"/>
      <c r="E63" s="525"/>
      <c r="F63" s="525"/>
      <c r="G63" s="525"/>
      <c r="H63" s="525"/>
      <c r="I63" s="525"/>
      <c r="J63" s="525"/>
      <c r="K63" s="233" t="s">
        <v>2739</v>
      </c>
    </row>
    <row r="64" spans="1:11" ht="93.75" customHeight="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sheetData>
  <mergeCells count="2">
    <mergeCell ref="A31:K31"/>
    <mergeCell ref="B44:C44"/>
  </mergeCells>
  <printOptions horizontalCentered="1" verticalCentered="1"/>
  <pageMargins left="1" right="1" top="0.5" bottom="0.5" header="0" footer="0"/>
  <pageSetup scale="96"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P49"/>
  <sheetViews>
    <sheetView showZeros="0" view="pageBreakPreview" zoomScaleNormal="100" zoomScaleSheetLayoutView="100" workbookViewId="0">
      <selection sqref="A1:A10"/>
    </sheetView>
  </sheetViews>
  <sheetFormatPr defaultColWidth="0" defaultRowHeight="11.25" zeroHeight="1"/>
  <cols>
    <col min="1" max="1" width="3.1640625" style="1409" customWidth="1"/>
    <col min="2" max="2" width="5.5" style="527" customWidth="1"/>
    <col min="3" max="3" width="7" style="527" customWidth="1"/>
    <col min="4" max="4" width="31.1640625" style="527" customWidth="1"/>
    <col min="5" max="5" width="16" style="1251" customWidth="1"/>
    <col min="6" max="6" width="14.83203125" style="1251" customWidth="1"/>
    <col min="7" max="7" width="15.1640625" style="1251" customWidth="1"/>
    <col min="8" max="8" width="15.83203125" style="1251" customWidth="1"/>
    <col min="9" max="9" width="14.5" style="1251" customWidth="1"/>
    <col min="10" max="10" width="15.1640625" style="1251" customWidth="1"/>
    <col min="11" max="11" width="14.33203125" style="1251" customWidth="1"/>
    <col min="12" max="12" width="14.6640625" style="527" customWidth="1"/>
    <col min="13" max="13" width="5.6640625" style="527" customWidth="1"/>
    <col min="14" max="14" width="3.1640625" style="1409" customWidth="1"/>
    <col min="15" max="17" width="9.33203125" style="527" customWidth="1"/>
    <col min="18" max="256" width="0" style="527" hidden="1"/>
    <col min="257" max="257" width="3.1640625" style="527" customWidth="1"/>
    <col min="258" max="258" width="5.5" style="527" customWidth="1"/>
    <col min="259" max="259" width="7" style="527" customWidth="1"/>
    <col min="260" max="260" width="31.1640625" style="527" customWidth="1"/>
    <col min="261" max="261" width="16" style="527" customWidth="1"/>
    <col min="262" max="262" width="14.83203125" style="527" customWidth="1"/>
    <col min="263" max="263" width="15.1640625" style="527" customWidth="1"/>
    <col min="264" max="264" width="15.83203125" style="527" customWidth="1"/>
    <col min="265" max="265" width="14.5" style="527" customWidth="1"/>
    <col min="266" max="266" width="15.1640625" style="527" customWidth="1"/>
    <col min="267" max="267" width="14.33203125" style="527" customWidth="1"/>
    <col min="268" max="268" width="14.6640625" style="527" customWidth="1"/>
    <col min="269" max="269" width="5.6640625" style="527" customWidth="1"/>
    <col min="270" max="270" width="3.1640625" style="527" customWidth="1"/>
    <col min="271" max="273" width="9.33203125" style="527" customWidth="1"/>
    <col min="274" max="512" width="0" style="527" hidden="1"/>
    <col min="513" max="513" width="3.1640625" style="527" customWidth="1"/>
    <col min="514" max="514" width="5.5" style="527" customWidth="1"/>
    <col min="515" max="515" width="7" style="527" customWidth="1"/>
    <col min="516" max="516" width="31.1640625" style="527" customWidth="1"/>
    <col min="517" max="517" width="16" style="527" customWidth="1"/>
    <col min="518" max="518" width="14.83203125" style="527" customWidth="1"/>
    <col min="519" max="519" width="15.1640625" style="527" customWidth="1"/>
    <col min="520" max="520" width="15.83203125" style="527" customWidth="1"/>
    <col min="521" max="521" width="14.5" style="527" customWidth="1"/>
    <col min="522" max="522" width="15.1640625" style="527" customWidth="1"/>
    <col min="523" max="523" width="14.33203125" style="527" customWidth="1"/>
    <col min="524" max="524" width="14.6640625" style="527" customWidth="1"/>
    <col min="525" max="525" width="5.6640625" style="527" customWidth="1"/>
    <col min="526" max="526" width="3.1640625" style="527" customWidth="1"/>
    <col min="527" max="529" width="9.33203125" style="527" customWidth="1"/>
    <col min="530" max="768" width="0" style="527" hidden="1"/>
    <col min="769" max="769" width="3.1640625" style="527" customWidth="1"/>
    <col min="770" max="770" width="5.5" style="527" customWidth="1"/>
    <col min="771" max="771" width="7" style="527" customWidth="1"/>
    <col min="772" max="772" width="31.1640625" style="527" customWidth="1"/>
    <col min="773" max="773" width="16" style="527" customWidth="1"/>
    <col min="774" max="774" width="14.83203125" style="527" customWidth="1"/>
    <col min="775" max="775" width="15.1640625" style="527" customWidth="1"/>
    <col min="776" max="776" width="15.83203125" style="527" customWidth="1"/>
    <col min="777" max="777" width="14.5" style="527" customWidth="1"/>
    <col min="778" max="778" width="15.1640625" style="527" customWidth="1"/>
    <col min="779" max="779" width="14.33203125" style="527" customWidth="1"/>
    <col min="780" max="780" width="14.6640625" style="527" customWidth="1"/>
    <col min="781" max="781" width="5.6640625" style="527" customWidth="1"/>
    <col min="782" max="782" width="3.1640625" style="527" customWidth="1"/>
    <col min="783" max="785" width="9.33203125" style="527" customWidth="1"/>
    <col min="786" max="1024" width="0" style="527" hidden="1"/>
    <col min="1025" max="1025" width="3.1640625" style="527" customWidth="1"/>
    <col min="1026" max="1026" width="5.5" style="527" customWidth="1"/>
    <col min="1027" max="1027" width="7" style="527" customWidth="1"/>
    <col min="1028" max="1028" width="31.1640625" style="527" customWidth="1"/>
    <col min="1029" max="1029" width="16" style="527" customWidth="1"/>
    <col min="1030" max="1030" width="14.83203125" style="527" customWidth="1"/>
    <col min="1031" max="1031" width="15.1640625" style="527" customWidth="1"/>
    <col min="1032" max="1032" width="15.83203125" style="527" customWidth="1"/>
    <col min="1033" max="1033" width="14.5" style="527" customWidth="1"/>
    <col min="1034" max="1034" width="15.1640625" style="527" customWidth="1"/>
    <col min="1035" max="1035" width="14.33203125" style="527" customWidth="1"/>
    <col min="1036" max="1036" width="14.6640625" style="527" customWidth="1"/>
    <col min="1037" max="1037" width="5.6640625" style="527" customWidth="1"/>
    <col min="1038" max="1038" width="3.1640625" style="527" customWidth="1"/>
    <col min="1039" max="1041" width="9.33203125" style="527" customWidth="1"/>
    <col min="1042" max="1280" width="0" style="527" hidden="1"/>
    <col min="1281" max="1281" width="3.1640625" style="527" customWidth="1"/>
    <col min="1282" max="1282" width="5.5" style="527" customWidth="1"/>
    <col min="1283" max="1283" width="7" style="527" customWidth="1"/>
    <col min="1284" max="1284" width="31.1640625" style="527" customWidth="1"/>
    <col min="1285" max="1285" width="16" style="527" customWidth="1"/>
    <col min="1286" max="1286" width="14.83203125" style="527" customWidth="1"/>
    <col min="1287" max="1287" width="15.1640625" style="527" customWidth="1"/>
    <col min="1288" max="1288" width="15.83203125" style="527" customWidth="1"/>
    <col min="1289" max="1289" width="14.5" style="527" customWidth="1"/>
    <col min="1290" max="1290" width="15.1640625" style="527" customWidth="1"/>
    <col min="1291" max="1291" width="14.33203125" style="527" customWidth="1"/>
    <col min="1292" max="1292" width="14.6640625" style="527" customWidth="1"/>
    <col min="1293" max="1293" width="5.6640625" style="527" customWidth="1"/>
    <col min="1294" max="1294" width="3.1640625" style="527" customWidth="1"/>
    <col min="1295" max="1297" width="9.33203125" style="527" customWidth="1"/>
    <col min="1298" max="1536" width="0" style="527" hidden="1"/>
    <col min="1537" max="1537" width="3.1640625" style="527" customWidth="1"/>
    <col min="1538" max="1538" width="5.5" style="527" customWidth="1"/>
    <col min="1539" max="1539" width="7" style="527" customWidth="1"/>
    <col min="1540" max="1540" width="31.1640625" style="527" customWidth="1"/>
    <col min="1541" max="1541" width="16" style="527" customWidth="1"/>
    <col min="1542" max="1542" width="14.83203125" style="527" customWidth="1"/>
    <col min="1543" max="1543" width="15.1640625" style="527" customWidth="1"/>
    <col min="1544" max="1544" width="15.83203125" style="527" customWidth="1"/>
    <col min="1545" max="1545" width="14.5" style="527" customWidth="1"/>
    <col min="1546" max="1546" width="15.1640625" style="527" customWidth="1"/>
    <col min="1547" max="1547" width="14.33203125" style="527" customWidth="1"/>
    <col min="1548" max="1548" width="14.6640625" style="527" customWidth="1"/>
    <col min="1549" max="1549" width="5.6640625" style="527" customWidth="1"/>
    <col min="1550" max="1550" width="3.1640625" style="527" customWidth="1"/>
    <col min="1551" max="1553" width="9.33203125" style="527" customWidth="1"/>
    <col min="1554" max="1792" width="0" style="527" hidden="1"/>
    <col min="1793" max="1793" width="3.1640625" style="527" customWidth="1"/>
    <col min="1794" max="1794" width="5.5" style="527" customWidth="1"/>
    <col min="1795" max="1795" width="7" style="527" customWidth="1"/>
    <col min="1796" max="1796" width="31.1640625" style="527" customWidth="1"/>
    <col min="1797" max="1797" width="16" style="527" customWidth="1"/>
    <col min="1798" max="1798" width="14.83203125" style="527" customWidth="1"/>
    <col min="1799" max="1799" width="15.1640625" style="527" customWidth="1"/>
    <col min="1800" max="1800" width="15.83203125" style="527" customWidth="1"/>
    <col min="1801" max="1801" width="14.5" style="527" customWidth="1"/>
    <col min="1802" max="1802" width="15.1640625" style="527" customWidth="1"/>
    <col min="1803" max="1803" width="14.33203125" style="527" customWidth="1"/>
    <col min="1804" max="1804" width="14.6640625" style="527" customWidth="1"/>
    <col min="1805" max="1805" width="5.6640625" style="527" customWidth="1"/>
    <col min="1806" max="1806" width="3.1640625" style="527" customWidth="1"/>
    <col min="1807" max="1809" width="9.33203125" style="527" customWidth="1"/>
    <col min="1810" max="2048" width="0" style="527" hidden="1"/>
    <col min="2049" max="2049" width="3.1640625" style="527" customWidth="1"/>
    <col min="2050" max="2050" width="5.5" style="527" customWidth="1"/>
    <col min="2051" max="2051" width="7" style="527" customWidth="1"/>
    <col min="2052" max="2052" width="31.1640625" style="527" customWidth="1"/>
    <col min="2053" max="2053" width="16" style="527" customWidth="1"/>
    <col min="2054" max="2054" width="14.83203125" style="527" customWidth="1"/>
    <col min="2055" max="2055" width="15.1640625" style="527" customWidth="1"/>
    <col min="2056" max="2056" width="15.83203125" style="527" customWidth="1"/>
    <col min="2057" max="2057" width="14.5" style="527" customWidth="1"/>
    <col min="2058" max="2058" width="15.1640625" style="527" customWidth="1"/>
    <col min="2059" max="2059" width="14.33203125" style="527" customWidth="1"/>
    <col min="2060" max="2060" width="14.6640625" style="527" customWidth="1"/>
    <col min="2061" max="2061" width="5.6640625" style="527" customWidth="1"/>
    <col min="2062" max="2062" width="3.1640625" style="527" customWidth="1"/>
    <col min="2063" max="2065" width="9.33203125" style="527" customWidth="1"/>
    <col min="2066" max="2304" width="0" style="527" hidden="1"/>
    <col min="2305" max="2305" width="3.1640625" style="527" customWidth="1"/>
    <col min="2306" max="2306" width="5.5" style="527" customWidth="1"/>
    <col min="2307" max="2307" width="7" style="527" customWidth="1"/>
    <col min="2308" max="2308" width="31.1640625" style="527" customWidth="1"/>
    <col min="2309" max="2309" width="16" style="527" customWidth="1"/>
    <col min="2310" max="2310" width="14.83203125" style="527" customWidth="1"/>
    <col min="2311" max="2311" width="15.1640625" style="527" customWidth="1"/>
    <col min="2312" max="2312" width="15.83203125" style="527" customWidth="1"/>
    <col min="2313" max="2313" width="14.5" style="527" customWidth="1"/>
    <col min="2314" max="2314" width="15.1640625" style="527" customWidth="1"/>
    <col min="2315" max="2315" width="14.33203125" style="527" customWidth="1"/>
    <col min="2316" max="2316" width="14.6640625" style="527" customWidth="1"/>
    <col min="2317" max="2317" width="5.6640625" style="527" customWidth="1"/>
    <col min="2318" max="2318" width="3.1640625" style="527" customWidth="1"/>
    <col min="2319" max="2321" width="9.33203125" style="527" customWidth="1"/>
    <col min="2322" max="2560" width="0" style="527" hidden="1"/>
    <col min="2561" max="2561" width="3.1640625" style="527" customWidth="1"/>
    <col min="2562" max="2562" width="5.5" style="527" customWidth="1"/>
    <col min="2563" max="2563" width="7" style="527" customWidth="1"/>
    <col min="2564" max="2564" width="31.1640625" style="527" customWidth="1"/>
    <col min="2565" max="2565" width="16" style="527" customWidth="1"/>
    <col min="2566" max="2566" width="14.83203125" style="527" customWidth="1"/>
    <col min="2567" max="2567" width="15.1640625" style="527" customWidth="1"/>
    <col min="2568" max="2568" width="15.83203125" style="527" customWidth="1"/>
    <col min="2569" max="2569" width="14.5" style="527" customWidth="1"/>
    <col min="2570" max="2570" width="15.1640625" style="527" customWidth="1"/>
    <col min="2571" max="2571" width="14.33203125" style="527" customWidth="1"/>
    <col min="2572" max="2572" width="14.6640625" style="527" customWidth="1"/>
    <col min="2573" max="2573" width="5.6640625" style="527" customWidth="1"/>
    <col min="2574" max="2574" width="3.1640625" style="527" customWidth="1"/>
    <col min="2575" max="2577" width="9.33203125" style="527" customWidth="1"/>
    <col min="2578" max="2816" width="0" style="527" hidden="1"/>
    <col min="2817" max="2817" width="3.1640625" style="527" customWidth="1"/>
    <col min="2818" max="2818" width="5.5" style="527" customWidth="1"/>
    <col min="2819" max="2819" width="7" style="527" customWidth="1"/>
    <col min="2820" max="2820" width="31.1640625" style="527" customWidth="1"/>
    <col min="2821" max="2821" width="16" style="527" customWidth="1"/>
    <col min="2822" max="2822" width="14.83203125" style="527" customWidth="1"/>
    <col min="2823" max="2823" width="15.1640625" style="527" customWidth="1"/>
    <col min="2824" max="2824" width="15.83203125" style="527" customWidth="1"/>
    <col min="2825" max="2825" width="14.5" style="527" customWidth="1"/>
    <col min="2826" max="2826" width="15.1640625" style="527" customWidth="1"/>
    <col min="2827" max="2827" width="14.33203125" style="527" customWidth="1"/>
    <col min="2828" max="2828" width="14.6640625" style="527" customWidth="1"/>
    <col min="2829" max="2829" width="5.6640625" style="527" customWidth="1"/>
    <col min="2830" max="2830" width="3.1640625" style="527" customWidth="1"/>
    <col min="2831" max="2833" width="9.33203125" style="527" customWidth="1"/>
    <col min="2834" max="3072" width="0" style="527" hidden="1"/>
    <col min="3073" max="3073" width="3.1640625" style="527" customWidth="1"/>
    <col min="3074" max="3074" width="5.5" style="527" customWidth="1"/>
    <col min="3075" max="3075" width="7" style="527" customWidth="1"/>
    <col min="3076" max="3076" width="31.1640625" style="527" customWidth="1"/>
    <col min="3077" max="3077" width="16" style="527" customWidth="1"/>
    <col min="3078" max="3078" width="14.83203125" style="527" customWidth="1"/>
    <col min="3079" max="3079" width="15.1640625" style="527" customWidth="1"/>
    <col min="3080" max="3080" width="15.83203125" style="527" customWidth="1"/>
    <col min="3081" max="3081" width="14.5" style="527" customWidth="1"/>
    <col min="3082" max="3082" width="15.1640625" style="527" customWidth="1"/>
    <col min="3083" max="3083" width="14.33203125" style="527" customWidth="1"/>
    <col min="3084" max="3084" width="14.6640625" style="527" customWidth="1"/>
    <col min="3085" max="3085" width="5.6640625" style="527" customWidth="1"/>
    <col min="3086" max="3086" width="3.1640625" style="527" customWidth="1"/>
    <col min="3087" max="3089" width="9.33203125" style="527" customWidth="1"/>
    <col min="3090" max="3328" width="0" style="527" hidden="1"/>
    <col min="3329" max="3329" width="3.1640625" style="527" customWidth="1"/>
    <col min="3330" max="3330" width="5.5" style="527" customWidth="1"/>
    <col min="3331" max="3331" width="7" style="527" customWidth="1"/>
    <col min="3332" max="3332" width="31.1640625" style="527" customWidth="1"/>
    <col min="3333" max="3333" width="16" style="527" customWidth="1"/>
    <col min="3334" max="3334" width="14.83203125" style="527" customWidth="1"/>
    <col min="3335" max="3335" width="15.1640625" style="527" customWidth="1"/>
    <col min="3336" max="3336" width="15.83203125" style="527" customWidth="1"/>
    <col min="3337" max="3337" width="14.5" style="527" customWidth="1"/>
    <col min="3338" max="3338" width="15.1640625" style="527" customWidth="1"/>
    <col min="3339" max="3339" width="14.33203125" style="527" customWidth="1"/>
    <col min="3340" max="3340" width="14.6640625" style="527" customWidth="1"/>
    <col min="3341" max="3341" width="5.6640625" style="527" customWidth="1"/>
    <col min="3342" max="3342" width="3.1640625" style="527" customWidth="1"/>
    <col min="3343" max="3345" width="9.33203125" style="527" customWidth="1"/>
    <col min="3346" max="3584" width="0" style="527" hidden="1"/>
    <col min="3585" max="3585" width="3.1640625" style="527" customWidth="1"/>
    <col min="3586" max="3586" width="5.5" style="527" customWidth="1"/>
    <col min="3587" max="3587" width="7" style="527" customWidth="1"/>
    <col min="3588" max="3588" width="31.1640625" style="527" customWidth="1"/>
    <col min="3589" max="3589" width="16" style="527" customWidth="1"/>
    <col min="3590" max="3590" width="14.83203125" style="527" customWidth="1"/>
    <col min="3591" max="3591" width="15.1640625" style="527" customWidth="1"/>
    <col min="3592" max="3592" width="15.83203125" style="527" customWidth="1"/>
    <col min="3593" max="3593" width="14.5" style="527" customWidth="1"/>
    <col min="3594" max="3594" width="15.1640625" style="527" customWidth="1"/>
    <col min="3595" max="3595" width="14.33203125" style="527" customWidth="1"/>
    <col min="3596" max="3596" width="14.6640625" style="527" customWidth="1"/>
    <col min="3597" max="3597" width="5.6640625" style="527" customWidth="1"/>
    <col min="3598" max="3598" width="3.1640625" style="527" customWidth="1"/>
    <col min="3599" max="3601" width="9.33203125" style="527" customWidth="1"/>
    <col min="3602" max="3840" width="0" style="527" hidden="1"/>
    <col min="3841" max="3841" width="3.1640625" style="527" customWidth="1"/>
    <col min="3842" max="3842" width="5.5" style="527" customWidth="1"/>
    <col min="3843" max="3843" width="7" style="527" customWidth="1"/>
    <col min="3844" max="3844" width="31.1640625" style="527" customWidth="1"/>
    <col min="3845" max="3845" width="16" style="527" customWidth="1"/>
    <col min="3846" max="3846" width="14.83203125" style="527" customWidth="1"/>
    <col min="3847" max="3847" width="15.1640625" style="527" customWidth="1"/>
    <col min="3848" max="3848" width="15.83203125" style="527" customWidth="1"/>
    <col min="3849" max="3849" width="14.5" style="527" customWidth="1"/>
    <col min="3850" max="3850" width="15.1640625" style="527" customWidth="1"/>
    <col min="3851" max="3851" width="14.33203125" style="527" customWidth="1"/>
    <col min="3852" max="3852" width="14.6640625" style="527" customWidth="1"/>
    <col min="3853" max="3853" width="5.6640625" style="527" customWidth="1"/>
    <col min="3854" max="3854" width="3.1640625" style="527" customWidth="1"/>
    <col min="3855" max="3857" width="9.33203125" style="527" customWidth="1"/>
    <col min="3858" max="4096" width="0" style="527" hidden="1"/>
    <col min="4097" max="4097" width="3.1640625" style="527" customWidth="1"/>
    <col min="4098" max="4098" width="5.5" style="527" customWidth="1"/>
    <col min="4099" max="4099" width="7" style="527" customWidth="1"/>
    <col min="4100" max="4100" width="31.1640625" style="527" customWidth="1"/>
    <col min="4101" max="4101" width="16" style="527" customWidth="1"/>
    <col min="4102" max="4102" width="14.83203125" style="527" customWidth="1"/>
    <col min="4103" max="4103" width="15.1640625" style="527" customWidth="1"/>
    <col min="4104" max="4104" width="15.83203125" style="527" customWidth="1"/>
    <col min="4105" max="4105" width="14.5" style="527" customWidth="1"/>
    <col min="4106" max="4106" width="15.1640625" style="527" customWidth="1"/>
    <col min="4107" max="4107" width="14.33203125" style="527" customWidth="1"/>
    <col min="4108" max="4108" width="14.6640625" style="527" customWidth="1"/>
    <col min="4109" max="4109" width="5.6640625" style="527" customWidth="1"/>
    <col min="4110" max="4110" width="3.1640625" style="527" customWidth="1"/>
    <col min="4111" max="4113" width="9.33203125" style="527" customWidth="1"/>
    <col min="4114" max="4352" width="0" style="527" hidden="1"/>
    <col min="4353" max="4353" width="3.1640625" style="527" customWidth="1"/>
    <col min="4354" max="4354" width="5.5" style="527" customWidth="1"/>
    <col min="4355" max="4355" width="7" style="527" customWidth="1"/>
    <col min="4356" max="4356" width="31.1640625" style="527" customWidth="1"/>
    <col min="4357" max="4357" width="16" style="527" customWidth="1"/>
    <col min="4358" max="4358" width="14.83203125" style="527" customWidth="1"/>
    <col min="4359" max="4359" width="15.1640625" style="527" customWidth="1"/>
    <col min="4360" max="4360" width="15.83203125" style="527" customWidth="1"/>
    <col min="4361" max="4361" width="14.5" style="527" customWidth="1"/>
    <col min="4362" max="4362" width="15.1640625" style="527" customWidth="1"/>
    <col min="4363" max="4363" width="14.33203125" style="527" customWidth="1"/>
    <col min="4364" max="4364" width="14.6640625" style="527" customWidth="1"/>
    <col min="4365" max="4365" width="5.6640625" style="527" customWidth="1"/>
    <col min="4366" max="4366" width="3.1640625" style="527" customWidth="1"/>
    <col min="4367" max="4369" width="9.33203125" style="527" customWidth="1"/>
    <col min="4370" max="4608" width="0" style="527" hidden="1"/>
    <col min="4609" max="4609" width="3.1640625" style="527" customWidth="1"/>
    <col min="4610" max="4610" width="5.5" style="527" customWidth="1"/>
    <col min="4611" max="4611" width="7" style="527" customWidth="1"/>
    <col min="4612" max="4612" width="31.1640625" style="527" customWidth="1"/>
    <col min="4613" max="4613" width="16" style="527" customWidth="1"/>
    <col min="4614" max="4614" width="14.83203125" style="527" customWidth="1"/>
    <col min="4615" max="4615" width="15.1640625" style="527" customWidth="1"/>
    <col min="4616" max="4616" width="15.83203125" style="527" customWidth="1"/>
    <col min="4617" max="4617" width="14.5" style="527" customWidth="1"/>
    <col min="4618" max="4618" width="15.1640625" style="527" customWidth="1"/>
    <col min="4619" max="4619" width="14.33203125" style="527" customWidth="1"/>
    <col min="4620" max="4620" width="14.6640625" style="527" customWidth="1"/>
    <col min="4621" max="4621" width="5.6640625" style="527" customWidth="1"/>
    <col min="4622" max="4622" width="3.1640625" style="527" customWidth="1"/>
    <col min="4623" max="4625" width="9.33203125" style="527" customWidth="1"/>
    <col min="4626" max="4864" width="0" style="527" hidden="1"/>
    <col min="4865" max="4865" width="3.1640625" style="527" customWidth="1"/>
    <col min="4866" max="4866" width="5.5" style="527" customWidth="1"/>
    <col min="4867" max="4867" width="7" style="527" customWidth="1"/>
    <col min="4868" max="4868" width="31.1640625" style="527" customWidth="1"/>
    <col min="4869" max="4869" width="16" style="527" customWidth="1"/>
    <col min="4870" max="4870" width="14.83203125" style="527" customWidth="1"/>
    <col min="4871" max="4871" width="15.1640625" style="527" customWidth="1"/>
    <col min="4872" max="4872" width="15.83203125" style="527" customWidth="1"/>
    <col min="4873" max="4873" width="14.5" style="527" customWidth="1"/>
    <col min="4874" max="4874" width="15.1640625" style="527" customWidth="1"/>
    <col min="4875" max="4875" width="14.33203125" style="527" customWidth="1"/>
    <col min="4876" max="4876" width="14.6640625" style="527" customWidth="1"/>
    <col min="4877" max="4877" width="5.6640625" style="527" customWidth="1"/>
    <col min="4878" max="4878" width="3.1640625" style="527" customWidth="1"/>
    <col min="4879" max="4881" width="9.33203125" style="527" customWidth="1"/>
    <col min="4882" max="5120" width="0" style="527" hidden="1"/>
    <col min="5121" max="5121" width="3.1640625" style="527" customWidth="1"/>
    <col min="5122" max="5122" width="5.5" style="527" customWidth="1"/>
    <col min="5123" max="5123" width="7" style="527" customWidth="1"/>
    <col min="5124" max="5124" width="31.1640625" style="527" customWidth="1"/>
    <col min="5125" max="5125" width="16" style="527" customWidth="1"/>
    <col min="5126" max="5126" width="14.83203125" style="527" customWidth="1"/>
    <col min="5127" max="5127" width="15.1640625" style="527" customWidth="1"/>
    <col min="5128" max="5128" width="15.83203125" style="527" customWidth="1"/>
    <col min="5129" max="5129" width="14.5" style="527" customWidth="1"/>
    <col min="5130" max="5130" width="15.1640625" style="527" customWidth="1"/>
    <col min="5131" max="5131" width="14.33203125" style="527" customWidth="1"/>
    <col min="5132" max="5132" width="14.6640625" style="527" customWidth="1"/>
    <col min="5133" max="5133" width="5.6640625" style="527" customWidth="1"/>
    <col min="5134" max="5134" width="3.1640625" style="527" customWidth="1"/>
    <col min="5135" max="5137" width="9.33203125" style="527" customWidth="1"/>
    <col min="5138" max="5376" width="0" style="527" hidden="1"/>
    <col min="5377" max="5377" width="3.1640625" style="527" customWidth="1"/>
    <col min="5378" max="5378" width="5.5" style="527" customWidth="1"/>
    <col min="5379" max="5379" width="7" style="527" customWidth="1"/>
    <col min="5380" max="5380" width="31.1640625" style="527" customWidth="1"/>
    <col min="5381" max="5381" width="16" style="527" customWidth="1"/>
    <col min="5382" max="5382" width="14.83203125" style="527" customWidth="1"/>
    <col min="5383" max="5383" width="15.1640625" style="527" customWidth="1"/>
    <col min="5384" max="5384" width="15.83203125" style="527" customWidth="1"/>
    <col min="5385" max="5385" width="14.5" style="527" customWidth="1"/>
    <col min="5386" max="5386" width="15.1640625" style="527" customWidth="1"/>
    <col min="5387" max="5387" width="14.33203125" style="527" customWidth="1"/>
    <col min="5388" max="5388" width="14.6640625" style="527" customWidth="1"/>
    <col min="5389" max="5389" width="5.6640625" style="527" customWidth="1"/>
    <col min="5390" max="5390" width="3.1640625" style="527" customWidth="1"/>
    <col min="5391" max="5393" width="9.33203125" style="527" customWidth="1"/>
    <col min="5394" max="5632" width="0" style="527" hidden="1"/>
    <col min="5633" max="5633" width="3.1640625" style="527" customWidth="1"/>
    <col min="5634" max="5634" width="5.5" style="527" customWidth="1"/>
    <col min="5635" max="5635" width="7" style="527" customWidth="1"/>
    <col min="5636" max="5636" width="31.1640625" style="527" customWidth="1"/>
    <col min="5637" max="5637" width="16" style="527" customWidth="1"/>
    <col min="5638" max="5638" width="14.83203125" style="527" customWidth="1"/>
    <col min="5639" max="5639" width="15.1640625" style="527" customWidth="1"/>
    <col min="5640" max="5640" width="15.83203125" style="527" customWidth="1"/>
    <col min="5641" max="5641" width="14.5" style="527" customWidth="1"/>
    <col min="5642" max="5642" width="15.1640625" style="527" customWidth="1"/>
    <col min="5643" max="5643" width="14.33203125" style="527" customWidth="1"/>
    <col min="5644" max="5644" width="14.6640625" style="527" customWidth="1"/>
    <col min="5645" max="5645" width="5.6640625" style="527" customWidth="1"/>
    <col min="5646" max="5646" width="3.1640625" style="527" customWidth="1"/>
    <col min="5647" max="5649" width="9.33203125" style="527" customWidth="1"/>
    <col min="5650" max="5888" width="0" style="527" hidden="1"/>
    <col min="5889" max="5889" width="3.1640625" style="527" customWidth="1"/>
    <col min="5890" max="5890" width="5.5" style="527" customWidth="1"/>
    <col min="5891" max="5891" width="7" style="527" customWidth="1"/>
    <col min="5892" max="5892" width="31.1640625" style="527" customWidth="1"/>
    <col min="5893" max="5893" width="16" style="527" customWidth="1"/>
    <col min="5894" max="5894" width="14.83203125" style="527" customWidth="1"/>
    <col min="5895" max="5895" width="15.1640625" style="527" customWidth="1"/>
    <col min="5896" max="5896" width="15.83203125" style="527" customWidth="1"/>
    <col min="5897" max="5897" width="14.5" style="527" customWidth="1"/>
    <col min="5898" max="5898" width="15.1640625" style="527" customWidth="1"/>
    <col min="5899" max="5899" width="14.33203125" style="527" customWidth="1"/>
    <col min="5900" max="5900" width="14.6640625" style="527" customWidth="1"/>
    <col min="5901" max="5901" width="5.6640625" style="527" customWidth="1"/>
    <col min="5902" max="5902" width="3.1640625" style="527" customWidth="1"/>
    <col min="5903" max="5905" width="9.33203125" style="527" customWidth="1"/>
    <col min="5906" max="6144" width="0" style="527" hidden="1"/>
    <col min="6145" max="6145" width="3.1640625" style="527" customWidth="1"/>
    <col min="6146" max="6146" width="5.5" style="527" customWidth="1"/>
    <col min="6147" max="6147" width="7" style="527" customWidth="1"/>
    <col min="6148" max="6148" width="31.1640625" style="527" customWidth="1"/>
    <col min="6149" max="6149" width="16" style="527" customWidth="1"/>
    <col min="6150" max="6150" width="14.83203125" style="527" customWidth="1"/>
    <col min="6151" max="6151" width="15.1640625" style="527" customWidth="1"/>
    <col min="6152" max="6152" width="15.83203125" style="527" customWidth="1"/>
    <col min="6153" max="6153" width="14.5" style="527" customWidth="1"/>
    <col min="6154" max="6154" width="15.1640625" style="527" customWidth="1"/>
    <col min="6155" max="6155" width="14.33203125" style="527" customWidth="1"/>
    <col min="6156" max="6156" width="14.6640625" style="527" customWidth="1"/>
    <col min="6157" max="6157" width="5.6640625" style="527" customWidth="1"/>
    <col min="6158" max="6158" width="3.1640625" style="527" customWidth="1"/>
    <col min="6159" max="6161" width="9.33203125" style="527" customWidth="1"/>
    <col min="6162" max="6400" width="0" style="527" hidden="1"/>
    <col min="6401" max="6401" width="3.1640625" style="527" customWidth="1"/>
    <col min="6402" max="6402" width="5.5" style="527" customWidth="1"/>
    <col min="6403" max="6403" width="7" style="527" customWidth="1"/>
    <col min="6404" max="6404" width="31.1640625" style="527" customWidth="1"/>
    <col min="6405" max="6405" width="16" style="527" customWidth="1"/>
    <col min="6406" max="6406" width="14.83203125" style="527" customWidth="1"/>
    <col min="6407" max="6407" width="15.1640625" style="527" customWidth="1"/>
    <col min="6408" max="6408" width="15.83203125" style="527" customWidth="1"/>
    <col min="6409" max="6409" width="14.5" style="527" customWidth="1"/>
    <col min="6410" max="6410" width="15.1640625" style="527" customWidth="1"/>
    <col min="6411" max="6411" width="14.33203125" style="527" customWidth="1"/>
    <col min="6412" max="6412" width="14.6640625" style="527" customWidth="1"/>
    <col min="6413" max="6413" width="5.6640625" style="527" customWidth="1"/>
    <col min="6414" max="6414" width="3.1640625" style="527" customWidth="1"/>
    <col min="6415" max="6417" width="9.33203125" style="527" customWidth="1"/>
    <col min="6418" max="6656" width="0" style="527" hidden="1"/>
    <col min="6657" max="6657" width="3.1640625" style="527" customWidth="1"/>
    <col min="6658" max="6658" width="5.5" style="527" customWidth="1"/>
    <col min="6659" max="6659" width="7" style="527" customWidth="1"/>
    <col min="6660" max="6660" width="31.1640625" style="527" customWidth="1"/>
    <col min="6661" max="6661" width="16" style="527" customWidth="1"/>
    <col min="6662" max="6662" width="14.83203125" style="527" customWidth="1"/>
    <col min="6663" max="6663" width="15.1640625" style="527" customWidth="1"/>
    <col min="6664" max="6664" width="15.83203125" style="527" customWidth="1"/>
    <col min="6665" max="6665" width="14.5" style="527" customWidth="1"/>
    <col min="6666" max="6666" width="15.1640625" style="527" customWidth="1"/>
    <col min="6667" max="6667" width="14.33203125" style="527" customWidth="1"/>
    <col min="6668" max="6668" width="14.6640625" style="527" customWidth="1"/>
    <col min="6669" max="6669" width="5.6640625" style="527" customWidth="1"/>
    <col min="6670" max="6670" width="3.1640625" style="527" customWidth="1"/>
    <col min="6671" max="6673" width="9.33203125" style="527" customWidth="1"/>
    <col min="6674" max="6912" width="0" style="527" hidden="1"/>
    <col min="6913" max="6913" width="3.1640625" style="527" customWidth="1"/>
    <col min="6914" max="6914" width="5.5" style="527" customWidth="1"/>
    <col min="6915" max="6915" width="7" style="527" customWidth="1"/>
    <col min="6916" max="6916" width="31.1640625" style="527" customWidth="1"/>
    <col min="6917" max="6917" width="16" style="527" customWidth="1"/>
    <col min="6918" max="6918" width="14.83203125" style="527" customWidth="1"/>
    <col min="6919" max="6919" width="15.1640625" style="527" customWidth="1"/>
    <col min="6920" max="6920" width="15.83203125" style="527" customWidth="1"/>
    <col min="6921" max="6921" width="14.5" style="527" customWidth="1"/>
    <col min="6922" max="6922" width="15.1640625" style="527" customWidth="1"/>
    <col min="6923" max="6923" width="14.33203125" style="527" customWidth="1"/>
    <col min="6924" max="6924" width="14.6640625" style="527" customWidth="1"/>
    <col min="6925" max="6925" width="5.6640625" style="527" customWidth="1"/>
    <col min="6926" max="6926" width="3.1640625" style="527" customWidth="1"/>
    <col min="6927" max="6929" width="9.33203125" style="527" customWidth="1"/>
    <col min="6930" max="7168" width="0" style="527" hidden="1"/>
    <col min="7169" max="7169" width="3.1640625" style="527" customWidth="1"/>
    <col min="7170" max="7170" width="5.5" style="527" customWidth="1"/>
    <col min="7171" max="7171" width="7" style="527" customWidth="1"/>
    <col min="7172" max="7172" width="31.1640625" style="527" customWidth="1"/>
    <col min="7173" max="7173" width="16" style="527" customWidth="1"/>
    <col min="7174" max="7174" width="14.83203125" style="527" customWidth="1"/>
    <col min="7175" max="7175" width="15.1640625" style="527" customWidth="1"/>
    <col min="7176" max="7176" width="15.83203125" style="527" customWidth="1"/>
    <col min="7177" max="7177" width="14.5" style="527" customWidth="1"/>
    <col min="7178" max="7178" width="15.1640625" style="527" customWidth="1"/>
    <col min="7179" max="7179" width="14.33203125" style="527" customWidth="1"/>
    <col min="7180" max="7180" width="14.6640625" style="527" customWidth="1"/>
    <col min="7181" max="7181" width="5.6640625" style="527" customWidth="1"/>
    <col min="7182" max="7182" width="3.1640625" style="527" customWidth="1"/>
    <col min="7183" max="7185" width="9.33203125" style="527" customWidth="1"/>
    <col min="7186" max="7424" width="0" style="527" hidden="1"/>
    <col min="7425" max="7425" width="3.1640625" style="527" customWidth="1"/>
    <col min="7426" max="7426" width="5.5" style="527" customWidth="1"/>
    <col min="7427" max="7427" width="7" style="527" customWidth="1"/>
    <col min="7428" max="7428" width="31.1640625" style="527" customWidth="1"/>
    <col min="7429" max="7429" width="16" style="527" customWidth="1"/>
    <col min="7430" max="7430" width="14.83203125" style="527" customWidth="1"/>
    <col min="7431" max="7431" width="15.1640625" style="527" customWidth="1"/>
    <col min="7432" max="7432" width="15.83203125" style="527" customWidth="1"/>
    <col min="7433" max="7433" width="14.5" style="527" customWidth="1"/>
    <col min="7434" max="7434" width="15.1640625" style="527" customWidth="1"/>
    <col min="7435" max="7435" width="14.33203125" style="527" customWidth="1"/>
    <col min="7436" max="7436" width="14.6640625" style="527" customWidth="1"/>
    <col min="7437" max="7437" width="5.6640625" style="527" customWidth="1"/>
    <col min="7438" max="7438" width="3.1640625" style="527" customWidth="1"/>
    <col min="7439" max="7441" width="9.33203125" style="527" customWidth="1"/>
    <col min="7442" max="7680" width="0" style="527" hidden="1"/>
    <col min="7681" max="7681" width="3.1640625" style="527" customWidth="1"/>
    <col min="7682" max="7682" width="5.5" style="527" customWidth="1"/>
    <col min="7683" max="7683" width="7" style="527" customWidth="1"/>
    <col min="7684" max="7684" width="31.1640625" style="527" customWidth="1"/>
    <col min="7685" max="7685" width="16" style="527" customWidth="1"/>
    <col min="7686" max="7686" width="14.83203125" style="527" customWidth="1"/>
    <col min="7687" max="7687" width="15.1640625" style="527" customWidth="1"/>
    <col min="7688" max="7688" width="15.83203125" style="527" customWidth="1"/>
    <col min="7689" max="7689" width="14.5" style="527" customWidth="1"/>
    <col min="7690" max="7690" width="15.1640625" style="527" customWidth="1"/>
    <col min="7691" max="7691" width="14.33203125" style="527" customWidth="1"/>
    <col min="7692" max="7692" width="14.6640625" style="527" customWidth="1"/>
    <col min="7693" max="7693" width="5.6640625" style="527" customWidth="1"/>
    <col min="7694" max="7694" width="3.1640625" style="527" customWidth="1"/>
    <col min="7695" max="7697" width="9.33203125" style="527" customWidth="1"/>
    <col min="7698" max="7936" width="0" style="527" hidden="1"/>
    <col min="7937" max="7937" width="3.1640625" style="527" customWidth="1"/>
    <col min="7938" max="7938" width="5.5" style="527" customWidth="1"/>
    <col min="7939" max="7939" width="7" style="527" customWidth="1"/>
    <col min="7940" max="7940" width="31.1640625" style="527" customWidth="1"/>
    <col min="7941" max="7941" width="16" style="527" customWidth="1"/>
    <col min="7942" max="7942" width="14.83203125" style="527" customWidth="1"/>
    <col min="7943" max="7943" width="15.1640625" style="527" customWidth="1"/>
    <col min="7944" max="7944" width="15.83203125" style="527" customWidth="1"/>
    <col min="7945" max="7945" width="14.5" style="527" customWidth="1"/>
    <col min="7946" max="7946" width="15.1640625" style="527" customWidth="1"/>
    <col min="7947" max="7947" width="14.33203125" style="527" customWidth="1"/>
    <col min="7948" max="7948" width="14.6640625" style="527" customWidth="1"/>
    <col min="7949" max="7949" width="5.6640625" style="527" customWidth="1"/>
    <col min="7950" max="7950" width="3.1640625" style="527" customWidth="1"/>
    <col min="7951" max="7953" width="9.33203125" style="527" customWidth="1"/>
    <col min="7954" max="8192" width="0" style="527" hidden="1"/>
    <col min="8193" max="8193" width="3.1640625" style="527" customWidth="1"/>
    <col min="8194" max="8194" width="5.5" style="527" customWidth="1"/>
    <col min="8195" max="8195" width="7" style="527" customWidth="1"/>
    <col min="8196" max="8196" width="31.1640625" style="527" customWidth="1"/>
    <col min="8197" max="8197" width="16" style="527" customWidth="1"/>
    <col min="8198" max="8198" width="14.83203125" style="527" customWidth="1"/>
    <col min="8199" max="8199" width="15.1640625" style="527" customWidth="1"/>
    <col min="8200" max="8200" width="15.83203125" style="527" customWidth="1"/>
    <col min="8201" max="8201" width="14.5" style="527" customWidth="1"/>
    <col min="8202" max="8202" width="15.1640625" style="527" customWidth="1"/>
    <col min="8203" max="8203" width="14.33203125" style="527" customWidth="1"/>
    <col min="8204" max="8204" width="14.6640625" style="527" customWidth="1"/>
    <col min="8205" max="8205" width="5.6640625" style="527" customWidth="1"/>
    <col min="8206" max="8206" width="3.1640625" style="527" customWidth="1"/>
    <col min="8207" max="8209" width="9.33203125" style="527" customWidth="1"/>
    <col min="8210" max="8448" width="0" style="527" hidden="1"/>
    <col min="8449" max="8449" width="3.1640625" style="527" customWidth="1"/>
    <col min="8450" max="8450" width="5.5" style="527" customWidth="1"/>
    <col min="8451" max="8451" width="7" style="527" customWidth="1"/>
    <col min="8452" max="8452" width="31.1640625" style="527" customWidth="1"/>
    <col min="8453" max="8453" width="16" style="527" customWidth="1"/>
    <col min="8454" max="8454" width="14.83203125" style="527" customWidth="1"/>
    <col min="8455" max="8455" width="15.1640625" style="527" customWidth="1"/>
    <col min="8456" max="8456" width="15.83203125" style="527" customWidth="1"/>
    <col min="8457" max="8457" width="14.5" style="527" customWidth="1"/>
    <col min="8458" max="8458" width="15.1640625" style="527" customWidth="1"/>
    <col min="8459" max="8459" width="14.33203125" style="527" customWidth="1"/>
    <col min="8460" max="8460" width="14.6640625" style="527" customWidth="1"/>
    <col min="8461" max="8461" width="5.6640625" style="527" customWidth="1"/>
    <col min="8462" max="8462" width="3.1640625" style="527" customWidth="1"/>
    <col min="8463" max="8465" width="9.33203125" style="527" customWidth="1"/>
    <col min="8466" max="8704" width="0" style="527" hidden="1"/>
    <col min="8705" max="8705" width="3.1640625" style="527" customWidth="1"/>
    <col min="8706" max="8706" width="5.5" style="527" customWidth="1"/>
    <col min="8707" max="8707" width="7" style="527" customWidth="1"/>
    <col min="8708" max="8708" width="31.1640625" style="527" customWidth="1"/>
    <col min="8709" max="8709" width="16" style="527" customWidth="1"/>
    <col min="8710" max="8710" width="14.83203125" style="527" customWidth="1"/>
    <col min="8711" max="8711" width="15.1640625" style="527" customWidth="1"/>
    <col min="8712" max="8712" width="15.83203125" style="527" customWidth="1"/>
    <col min="8713" max="8713" width="14.5" style="527" customWidth="1"/>
    <col min="8714" max="8714" width="15.1640625" style="527" customWidth="1"/>
    <col min="8715" max="8715" width="14.33203125" style="527" customWidth="1"/>
    <col min="8716" max="8716" width="14.6640625" style="527" customWidth="1"/>
    <col min="8717" max="8717" width="5.6640625" style="527" customWidth="1"/>
    <col min="8718" max="8718" width="3.1640625" style="527" customWidth="1"/>
    <col min="8719" max="8721" width="9.33203125" style="527" customWidth="1"/>
    <col min="8722" max="8960" width="0" style="527" hidden="1"/>
    <col min="8961" max="8961" width="3.1640625" style="527" customWidth="1"/>
    <col min="8962" max="8962" width="5.5" style="527" customWidth="1"/>
    <col min="8963" max="8963" width="7" style="527" customWidth="1"/>
    <col min="8964" max="8964" width="31.1640625" style="527" customWidth="1"/>
    <col min="8965" max="8965" width="16" style="527" customWidth="1"/>
    <col min="8966" max="8966" width="14.83203125" style="527" customWidth="1"/>
    <col min="8967" max="8967" width="15.1640625" style="527" customWidth="1"/>
    <col min="8968" max="8968" width="15.83203125" style="527" customWidth="1"/>
    <col min="8969" max="8969" width="14.5" style="527" customWidth="1"/>
    <col min="8970" max="8970" width="15.1640625" style="527" customWidth="1"/>
    <col min="8971" max="8971" width="14.33203125" style="527" customWidth="1"/>
    <col min="8972" max="8972" width="14.6640625" style="527" customWidth="1"/>
    <col min="8973" max="8973" width="5.6640625" style="527" customWidth="1"/>
    <col min="8974" max="8974" width="3.1640625" style="527" customWidth="1"/>
    <col min="8975" max="8977" width="9.33203125" style="527" customWidth="1"/>
    <col min="8978" max="9216" width="0" style="527" hidden="1"/>
    <col min="9217" max="9217" width="3.1640625" style="527" customWidth="1"/>
    <col min="9218" max="9218" width="5.5" style="527" customWidth="1"/>
    <col min="9219" max="9219" width="7" style="527" customWidth="1"/>
    <col min="9220" max="9220" width="31.1640625" style="527" customWidth="1"/>
    <col min="9221" max="9221" width="16" style="527" customWidth="1"/>
    <col min="9222" max="9222" width="14.83203125" style="527" customWidth="1"/>
    <col min="9223" max="9223" width="15.1640625" style="527" customWidth="1"/>
    <col min="9224" max="9224" width="15.83203125" style="527" customWidth="1"/>
    <col min="9225" max="9225" width="14.5" style="527" customWidth="1"/>
    <col min="9226" max="9226" width="15.1640625" style="527" customWidth="1"/>
    <col min="9227" max="9227" width="14.33203125" style="527" customWidth="1"/>
    <col min="9228" max="9228" width="14.6640625" style="527" customWidth="1"/>
    <col min="9229" max="9229" width="5.6640625" style="527" customWidth="1"/>
    <col min="9230" max="9230" width="3.1640625" style="527" customWidth="1"/>
    <col min="9231" max="9233" width="9.33203125" style="527" customWidth="1"/>
    <col min="9234" max="9472" width="0" style="527" hidden="1"/>
    <col min="9473" max="9473" width="3.1640625" style="527" customWidth="1"/>
    <col min="9474" max="9474" width="5.5" style="527" customWidth="1"/>
    <col min="9475" max="9475" width="7" style="527" customWidth="1"/>
    <col min="9476" max="9476" width="31.1640625" style="527" customWidth="1"/>
    <col min="9477" max="9477" width="16" style="527" customWidth="1"/>
    <col min="9478" max="9478" width="14.83203125" style="527" customWidth="1"/>
    <col min="9479" max="9479" width="15.1640625" style="527" customWidth="1"/>
    <col min="9480" max="9480" width="15.83203125" style="527" customWidth="1"/>
    <col min="9481" max="9481" width="14.5" style="527" customWidth="1"/>
    <col min="9482" max="9482" width="15.1640625" style="527" customWidth="1"/>
    <col min="9483" max="9483" width="14.33203125" style="527" customWidth="1"/>
    <col min="9484" max="9484" width="14.6640625" style="527" customWidth="1"/>
    <col min="9485" max="9485" width="5.6640625" style="527" customWidth="1"/>
    <col min="9486" max="9486" width="3.1640625" style="527" customWidth="1"/>
    <col min="9487" max="9489" width="9.33203125" style="527" customWidth="1"/>
    <col min="9490" max="9728" width="0" style="527" hidden="1"/>
    <col min="9729" max="9729" width="3.1640625" style="527" customWidth="1"/>
    <col min="9730" max="9730" width="5.5" style="527" customWidth="1"/>
    <col min="9731" max="9731" width="7" style="527" customWidth="1"/>
    <col min="9732" max="9732" width="31.1640625" style="527" customWidth="1"/>
    <col min="9733" max="9733" width="16" style="527" customWidth="1"/>
    <col min="9734" max="9734" width="14.83203125" style="527" customWidth="1"/>
    <col min="9735" max="9735" width="15.1640625" style="527" customWidth="1"/>
    <col min="9736" max="9736" width="15.83203125" style="527" customWidth="1"/>
    <col min="9737" max="9737" width="14.5" style="527" customWidth="1"/>
    <col min="9738" max="9738" width="15.1640625" style="527" customWidth="1"/>
    <col min="9739" max="9739" width="14.33203125" style="527" customWidth="1"/>
    <col min="9740" max="9740" width="14.6640625" style="527" customWidth="1"/>
    <col min="9741" max="9741" width="5.6640625" style="527" customWidth="1"/>
    <col min="9742" max="9742" width="3.1640625" style="527" customWidth="1"/>
    <col min="9743" max="9745" width="9.33203125" style="527" customWidth="1"/>
    <col min="9746" max="9984" width="0" style="527" hidden="1"/>
    <col min="9985" max="9985" width="3.1640625" style="527" customWidth="1"/>
    <col min="9986" max="9986" width="5.5" style="527" customWidth="1"/>
    <col min="9987" max="9987" width="7" style="527" customWidth="1"/>
    <col min="9988" max="9988" width="31.1640625" style="527" customWidth="1"/>
    <col min="9989" max="9989" width="16" style="527" customWidth="1"/>
    <col min="9990" max="9990" width="14.83203125" style="527" customWidth="1"/>
    <col min="9991" max="9991" width="15.1640625" style="527" customWidth="1"/>
    <col min="9992" max="9992" width="15.83203125" style="527" customWidth="1"/>
    <col min="9993" max="9993" width="14.5" style="527" customWidth="1"/>
    <col min="9994" max="9994" width="15.1640625" style="527" customWidth="1"/>
    <col min="9995" max="9995" width="14.33203125" style="527" customWidth="1"/>
    <col min="9996" max="9996" width="14.6640625" style="527" customWidth="1"/>
    <col min="9997" max="9997" width="5.6640625" style="527" customWidth="1"/>
    <col min="9998" max="9998" width="3.1640625" style="527" customWidth="1"/>
    <col min="9999" max="10001" width="9.33203125" style="527" customWidth="1"/>
    <col min="10002" max="10240" width="0" style="527" hidden="1"/>
    <col min="10241" max="10241" width="3.1640625" style="527" customWidth="1"/>
    <col min="10242" max="10242" width="5.5" style="527" customWidth="1"/>
    <col min="10243" max="10243" width="7" style="527" customWidth="1"/>
    <col min="10244" max="10244" width="31.1640625" style="527" customWidth="1"/>
    <col min="10245" max="10245" width="16" style="527" customWidth="1"/>
    <col min="10246" max="10246" width="14.83203125" style="527" customWidth="1"/>
    <col min="10247" max="10247" width="15.1640625" style="527" customWidth="1"/>
    <col min="10248" max="10248" width="15.83203125" style="527" customWidth="1"/>
    <col min="10249" max="10249" width="14.5" style="527" customWidth="1"/>
    <col min="10250" max="10250" width="15.1640625" style="527" customWidth="1"/>
    <col min="10251" max="10251" width="14.33203125" style="527" customWidth="1"/>
    <col min="10252" max="10252" width="14.6640625" style="527" customWidth="1"/>
    <col min="10253" max="10253" width="5.6640625" style="527" customWidth="1"/>
    <col min="10254" max="10254" width="3.1640625" style="527" customWidth="1"/>
    <col min="10255" max="10257" width="9.33203125" style="527" customWidth="1"/>
    <col min="10258" max="10496" width="0" style="527" hidden="1"/>
    <col min="10497" max="10497" width="3.1640625" style="527" customWidth="1"/>
    <col min="10498" max="10498" width="5.5" style="527" customWidth="1"/>
    <col min="10499" max="10499" width="7" style="527" customWidth="1"/>
    <col min="10500" max="10500" width="31.1640625" style="527" customWidth="1"/>
    <col min="10501" max="10501" width="16" style="527" customWidth="1"/>
    <col min="10502" max="10502" width="14.83203125" style="527" customWidth="1"/>
    <col min="10503" max="10503" width="15.1640625" style="527" customWidth="1"/>
    <col min="10504" max="10504" width="15.83203125" style="527" customWidth="1"/>
    <col min="10505" max="10505" width="14.5" style="527" customWidth="1"/>
    <col min="10506" max="10506" width="15.1640625" style="527" customWidth="1"/>
    <col min="10507" max="10507" width="14.33203125" style="527" customWidth="1"/>
    <col min="10508" max="10508" width="14.6640625" style="527" customWidth="1"/>
    <col min="10509" max="10509" width="5.6640625" style="527" customWidth="1"/>
    <col min="10510" max="10510" width="3.1640625" style="527" customWidth="1"/>
    <col min="10511" max="10513" width="9.33203125" style="527" customWidth="1"/>
    <col min="10514" max="10752" width="0" style="527" hidden="1"/>
    <col min="10753" max="10753" width="3.1640625" style="527" customWidth="1"/>
    <col min="10754" max="10754" width="5.5" style="527" customWidth="1"/>
    <col min="10755" max="10755" width="7" style="527" customWidth="1"/>
    <col min="10756" max="10756" width="31.1640625" style="527" customWidth="1"/>
    <col min="10757" max="10757" width="16" style="527" customWidth="1"/>
    <col min="10758" max="10758" width="14.83203125" style="527" customWidth="1"/>
    <col min="10759" max="10759" width="15.1640625" style="527" customWidth="1"/>
    <col min="10760" max="10760" width="15.83203125" style="527" customWidth="1"/>
    <col min="10761" max="10761" width="14.5" style="527" customWidth="1"/>
    <col min="10762" max="10762" width="15.1640625" style="527" customWidth="1"/>
    <col min="10763" max="10763" width="14.33203125" style="527" customWidth="1"/>
    <col min="10764" max="10764" width="14.6640625" style="527" customWidth="1"/>
    <col min="10765" max="10765" width="5.6640625" style="527" customWidth="1"/>
    <col min="10766" max="10766" width="3.1640625" style="527" customWidth="1"/>
    <col min="10767" max="10769" width="9.33203125" style="527" customWidth="1"/>
    <col min="10770" max="11008" width="0" style="527" hidden="1"/>
    <col min="11009" max="11009" width="3.1640625" style="527" customWidth="1"/>
    <col min="11010" max="11010" width="5.5" style="527" customWidth="1"/>
    <col min="11011" max="11011" width="7" style="527" customWidth="1"/>
    <col min="11012" max="11012" width="31.1640625" style="527" customWidth="1"/>
    <col min="11013" max="11013" width="16" style="527" customWidth="1"/>
    <col min="11014" max="11014" width="14.83203125" style="527" customWidth="1"/>
    <col min="11015" max="11015" width="15.1640625" style="527" customWidth="1"/>
    <col min="11016" max="11016" width="15.83203125" style="527" customWidth="1"/>
    <col min="11017" max="11017" width="14.5" style="527" customWidth="1"/>
    <col min="11018" max="11018" width="15.1640625" style="527" customWidth="1"/>
    <col min="11019" max="11019" width="14.33203125" style="527" customWidth="1"/>
    <col min="11020" max="11020" width="14.6640625" style="527" customWidth="1"/>
    <col min="11021" max="11021" width="5.6640625" style="527" customWidth="1"/>
    <col min="11022" max="11022" width="3.1640625" style="527" customWidth="1"/>
    <col min="11023" max="11025" width="9.33203125" style="527" customWidth="1"/>
    <col min="11026" max="11264" width="0" style="527" hidden="1"/>
    <col min="11265" max="11265" width="3.1640625" style="527" customWidth="1"/>
    <col min="11266" max="11266" width="5.5" style="527" customWidth="1"/>
    <col min="11267" max="11267" width="7" style="527" customWidth="1"/>
    <col min="11268" max="11268" width="31.1640625" style="527" customWidth="1"/>
    <col min="11269" max="11269" width="16" style="527" customWidth="1"/>
    <col min="11270" max="11270" width="14.83203125" style="527" customWidth="1"/>
    <col min="11271" max="11271" width="15.1640625" style="527" customWidth="1"/>
    <col min="11272" max="11272" width="15.83203125" style="527" customWidth="1"/>
    <col min="11273" max="11273" width="14.5" style="527" customWidth="1"/>
    <col min="11274" max="11274" width="15.1640625" style="527" customWidth="1"/>
    <col min="11275" max="11275" width="14.33203125" style="527" customWidth="1"/>
    <col min="11276" max="11276" width="14.6640625" style="527" customWidth="1"/>
    <col min="11277" max="11277" width="5.6640625" style="527" customWidth="1"/>
    <col min="11278" max="11278" width="3.1640625" style="527" customWidth="1"/>
    <col min="11279" max="11281" width="9.33203125" style="527" customWidth="1"/>
    <col min="11282" max="11520" width="0" style="527" hidden="1"/>
    <col min="11521" max="11521" width="3.1640625" style="527" customWidth="1"/>
    <col min="11522" max="11522" width="5.5" style="527" customWidth="1"/>
    <col min="11523" max="11523" width="7" style="527" customWidth="1"/>
    <col min="11524" max="11524" width="31.1640625" style="527" customWidth="1"/>
    <col min="11525" max="11525" width="16" style="527" customWidth="1"/>
    <col min="11526" max="11526" width="14.83203125" style="527" customWidth="1"/>
    <col min="11527" max="11527" width="15.1640625" style="527" customWidth="1"/>
    <col min="11528" max="11528" width="15.83203125" style="527" customWidth="1"/>
    <col min="11529" max="11529" width="14.5" style="527" customWidth="1"/>
    <col min="11530" max="11530" width="15.1640625" style="527" customWidth="1"/>
    <col min="11531" max="11531" width="14.33203125" style="527" customWidth="1"/>
    <col min="11532" max="11532" width="14.6640625" style="527" customWidth="1"/>
    <col min="11533" max="11533" width="5.6640625" style="527" customWidth="1"/>
    <col min="11534" max="11534" width="3.1640625" style="527" customWidth="1"/>
    <col min="11535" max="11537" width="9.33203125" style="527" customWidth="1"/>
    <col min="11538" max="11776" width="0" style="527" hidden="1"/>
    <col min="11777" max="11777" width="3.1640625" style="527" customWidth="1"/>
    <col min="11778" max="11778" width="5.5" style="527" customWidth="1"/>
    <col min="11779" max="11779" width="7" style="527" customWidth="1"/>
    <col min="11780" max="11780" width="31.1640625" style="527" customWidth="1"/>
    <col min="11781" max="11781" width="16" style="527" customWidth="1"/>
    <col min="11782" max="11782" width="14.83203125" style="527" customWidth="1"/>
    <col min="11783" max="11783" width="15.1640625" style="527" customWidth="1"/>
    <col min="11784" max="11784" width="15.83203125" style="527" customWidth="1"/>
    <col min="11785" max="11785" width="14.5" style="527" customWidth="1"/>
    <col min="11786" max="11786" width="15.1640625" style="527" customWidth="1"/>
    <col min="11787" max="11787" width="14.33203125" style="527" customWidth="1"/>
    <col min="11788" max="11788" width="14.6640625" style="527" customWidth="1"/>
    <col min="11789" max="11789" width="5.6640625" style="527" customWidth="1"/>
    <col min="11790" max="11790" width="3.1640625" style="527" customWidth="1"/>
    <col min="11791" max="11793" width="9.33203125" style="527" customWidth="1"/>
    <col min="11794" max="12032" width="0" style="527" hidden="1"/>
    <col min="12033" max="12033" width="3.1640625" style="527" customWidth="1"/>
    <col min="12034" max="12034" width="5.5" style="527" customWidth="1"/>
    <col min="12035" max="12035" width="7" style="527" customWidth="1"/>
    <col min="12036" max="12036" width="31.1640625" style="527" customWidth="1"/>
    <col min="12037" max="12037" width="16" style="527" customWidth="1"/>
    <col min="12038" max="12038" width="14.83203125" style="527" customWidth="1"/>
    <col min="12039" max="12039" width="15.1640625" style="527" customWidth="1"/>
    <col min="12040" max="12040" width="15.83203125" style="527" customWidth="1"/>
    <col min="12041" max="12041" width="14.5" style="527" customWidth="1"/>
    <col min="12042" max="12042" width="15.1640625" style="527" customWidth="1"/>
    <col min="12043" max="12043" width="14.33203125" style="527" customWidth="1"/>
    <col min="12044" max="12044" width="14.6640625" style="527" customWidth="1"/>
    <col min="12045" max="12045" width="5.6640625" style="527" customWidth="1"/>
    <col min="12046" max="12046" width="3.1640625" style="527" customWidth="1"/>
    <col min="12047" max="12049" width="9.33203125" style="527" customWidth="1"/>
    <col min="12050" max="12288" width="0" style="527" hidden="1"/>
    <col min="12289" max="12289" width="3.1640625" style="527" customWidth="1"/>
    <col min="12290" max="12290" width="5.5" style="527" customWidth="1"/>
    <col min="12291" max="12291" width="7" style="527" customWidth="1"/>
    <col min="12292" max="12292" width="31.1640625" style="527" customWidth="1"/>
    <col min="12293" max="12293" width="16" style="527" customWidth="1"/>
    <col min="12294" max="12294" width="14.83203125" style="527" customWidth="1"/>
    <col min="12295" max="12295" width="15.1640625" style="527" customWidth="1"/>
    <col min="12296" max="12296" width="15.83203125" style="527" customWidth="1"/>
    <col min="12297" max="12297" width="14.5" style="527" customWidth="1"/>
    <col min="12298" max="12298" width="15.1640625" style="527" customWidth="1"/>
    <col min="12299" max="12299" width="14.33203125" style="527" customWidth="1"/>
    <col min="12300" max="12300" width="14.6640625" style="527" customWidth="1"/>
    <col min="12301" max="12301" width="5.6640625" style="527" customWidth="1"/>
    <col min="12302" max="12302" width="3.1640625" style="527" customWidth="1"/>
    <col min="12303" max="12305" width="9.33203125" style="527" customWidth="1"/>
    <col min="12306" max="12544" width="0" style="527" hidden="1"/>
    <col min="12545" max="12545" width="3.1640625" style="527" customWidth="1"/>
    <col min="12546" max="12546" width="5.5" style="527" customWidth="1"/>
    <col min="12547" max="12547" width="7" style="527" customWidth="1"/>
    <col min="12548" max="12548" width="31.1640625" style="527" customWidth="1"/>
    <col min="12549" max="12549" width="16" style="527" customWidth="1"/>
    <col min="12550" max="12550" width="14.83203125" style="527" customWidth="1"/>
    <col min="12551" max="12551" width="15.1640625" style="527" customWidth="1"/>
    <col min="12552" max="12552" width="15.83203125" style="527" customWidth="1"/>
    <col min="12553" max="12553" width="14.5" style="527" customWidth="1"/>
    <col min="12554" max="12554" width="15.1640625" style="527" customWidth="1"/>
    <col min="12555" max="12555" width="14.33203125" style="527" customWidth="1"/>
    <col min="12556" max="12556" width="14.6640625" style="527" customWidth="1"/>
    <col min="12557" max="12557" width="5.6640625" style="527" customWidth="1"/>
    <col min="12558" max="12558" width="3.1640625" style="527" customWidth="1"/>
    <col min="12559" max="12561" width="9.33203125" style="527" customWidth="1"/>
    <col min="12562" max="12800" width="0" style="527" hidden="1"/>
    <col min="12801" max="12801" width="3.1640625" style="527" customWidth="1"/>
    <col min="12802" max="12802" width="5.5" style="527" customWidth="1"/>
    <col min="12803" max="12803" width="7" style="527" customWidth="1"/>
    <col min="12804" max="12804" width="31.1640625" style="527" customWidth="1"/>
    <col min="12805" max="12805" width="16" style="527" customWidth="1"/>
    <col min="12806" max="12806" width="14.83203125" style="527" customWidth="1"/>
    <col min="12807" max="12807" width="15.1640625" style="527" customWidth="1"/>
    <col min="12808" max="12808" width="15.83203125" style="527" customWidth="1"/>
    <col min="12809" max="12809" width="14.5" style="527" customWidth="1"/>
    <col min="12810" max="12810" width="15.1640625" style="527" customWidth="1"/>
    <col min="12811" max="12811" width="14.33203125" style="527" customWidth="1"/>
    <col min="12812" max="12812" width="14.6640625" style="527" customWidth="1"/>
    <col min="12813" max="12813" width="5.6640625" style="527" customWidth="1"/>
    <col min="12814" max="12814" width="3.1640625" style="527" customWidth="1"/>
    <col min="12815" max="12817" width="9.33203125" style="527" customWidth="1"/>
    <col min="12818" max="13056" width="0" style="527" hidden="1"/>
    <col min="13057" max="13057" width="3.1640625" style="527" customWidth="1"/>
    <col min="13058" max="13058" width="5.5" style="527" customWidth="1"/>
    <col min="13059" max="13059" width="7" style="527" customWidth="1"/>
    <col min="13060" max="13060" width="31.1640625" style="527" customWidth="1"/>
    <col min="13061" max="13061" width="16" style="527" customWidth="1"/>
    <col min="13062" max="13062" width="14.83203125" style="527" customWidth="1"/>
    <col min="13063" max="13063" width="15.1640625" style="527" customWidth="1"/>
    <col min="13064" max="13064" width="15.83203125" style="527" customWidth="1"/>
    <col min="13065" max="13065" width="14.5" style="527" customWidth="1"/>
    <col min="13066" max="13066" width="15.1640625" style="527" customWidth="1"/>
    <col min="13067" max="13067" width="14.33203125" style="527" customWidth="1"/>
    <col min="13068" max="13068" width="14.6640625" style="527" customWidth="1"/>
    <col min="13069" max="13069" width="5.6640625" style="527" customWidth="1"/>
    <col min="13070" max="13070" width="3.1640625" style="527" customWidth="1"/>
    <col min="13071" max="13073" width="9.33203125" style="527" customWidth="1"/>
    <col min="13074" max="13312" width="0" style="527" hidden="1"/>
    <col min="13313" max="13313" width="3.1640625" style="527" customWidth="1"/>
    <col min="13314" max="13314" width="5.5" style="527" customWidth="1"/>
    <col min="13315" max="13315" width="7" style="527" customWidth="1"/>
    <col min="13316" max="13316" width="31.1640625" style="527" customWidth="1"/>
    <col min="13317" max="13317" width="16" style="527" customWidth="1"/>
    <col min="13318" max="13318" width="14.83203125" style="527" customWidth="1"/>
    <col min="13319" max="13319" width="15.1640625" style="527" customWidth="1"/>
    <col min="13320" max="13320" width="15.83203125" style="527" customWidth="1"/>
    <col min="13321" max="13321" width="14.5" style="527" customWidth="1"/>
    <col min="13322" max="13322" width="15.1640625" style="527" customWidth="1"/>
    <col min="13323" max="13323" width="14.33203125" style="527" customWidth="1"/>
    <col min="13324" max="13324" width="14.6640625" style="527" customWidth="1"/>
    <col min="13325" max="13325" width="5.6640625" style="527" customWidth="1"/>
    <col min="13326" max="13326" width="3.1640625" style="527" customWidth="1"/>
    <col min="13327" max="13329" width="9.33203125" style="527" customWidth="1"/>
    <col min="13330" max="13568" width="0" style="527" hidden="1"/>
    <col min="13569" max="13569" width="3.1640625" style="527" customWidth="1"/>
    <col min="13570" max="13570" width="5.5" style="527" customWidth="1"/>
    <col min="13571" max="13571" width="7" style="527" customWidth="1"/>
    <col min="13572" max="13572" width="31.1640625" style="527" customWidth="1"/>
    <col min="13573" max="13573" width="16" style="527" customWidth="1"/>
    <col min="13574" max="13574" width="14.83203125" style="527" customWidth="1"/>
    <col min="13575" max="13575" width="15.1640625" style="527" customWidth="1"/>
    <col min="13576" max="13576" width="15.83203125" style="527" customWidth="1"/>
    <col min="13577" max="13577" width="14.5" style="527" customWidth="1"/>
    <col min="13578" max="13578" width="15.1640625" style="527" customWidth="1"/>
    <col min="13579" max="13579" width="14.33203125" style="527" customWidth="1"/>
    <col min="13580" max="13580" width="14.6640625" style="527" customWidth="1"/>
    <col min="13581" max="13581" width="5.6640625" style="527" customWidth="1"/>
    <col min="13582" max="13582" width="3.1640625" style="527" customWidth="1"/>
    <col min="13583" max="13585" width="9.33203125" style="527" customWidth="1"/>
    <col min="13586" max="13824" width="0" style="527" hidden="1"/>
    <col min="13825" max="13825" width="3.1640625" style="527" customWidth="1"/>
    <col min="13826" max="13826" width="5.5" style="527" customWidth="1"/>
    <col min="13827" max="13827" width="7" style="527" customWidth="1"/>
    <col min="13828" max="13828" width="31.1640625" style="527" customWidth="1"/>
    <col min="13829" max="13829" width="16" style="527" customWidth="1"/>
    <col min="13830" max="13830" width="14.83203125" style="527" customWidth="1"/>
    <col min="13831" max="13831" width="15.1640625" style="527" customWidth="1"/>
    <col min="13832" max="13832" width="15.83203125" style="527" customWidth="1"/>
    <col min="13833" max="13833" width="14.5" style="527" customWidth="1"/>
    <col min="13834" max="13834" width="15.1640625" style="527" customWidth="1"/>
    <col min="13835" max="13835" width="14.33203125" style="527" customWidth="1"/>
    <col min="13836" max="13836" width="14.6640625" style="527" customWidth="1"/>
    <col min="13837" max="13837" width="5.6640625" style="527" customWidth="1"/>
    <col min="13838" max="13838" width="3.1640625" style="527" customWidth="1"/>
    <col min="13839" max="13841" width="9.33203125" style="527" customWidth="1"/>
    <col min="13842" max="14080" width="0" style="527" hidden="1"/>
    <col min="14081" max="14081" width="3.1640625" style="527" customWidth="1"/>
    <col min="14082" max="14082" width="5.5" style="527" customWidth="1"/>
    <col min="14083" max="14083" width="7" style="527" customWidth="1"/>
    <col min="14084" max="14084" width="31.1640625" style="527" customWidth="1"/>
    <col min="14085" max="14085" width="16" style="527" customWidth="1"/>
    <col min="14086" max="14086" width="14.83203125" style="527" customWidth="1"/>
    <col min="14087" max="14087" width="15.1640625" style="527" customWidth="1"/>
    <col min="14088" max="14088" width="15.83203125" style="527" customWidth="1"/>
    <col min="14089" max="14089" width="14.5" style="527" customWidth="1"/>
    <col min="14090" max="14090" width="15.1640625" style="527" customWidth="1"/>
    <col min="14091" max="14091" width="14.33203125" style="527" customWidth="1"/>
    <col min="14092" max="14092" width="14.6640625" style="527" customWidth="1"/>
    <col min="14093" max="14093" width="5.6640625" style="527" customWidth="1"/>
    <col min="14094" max="14094" width="3.1640625" style="527" customWidth="1"/>
    <col min="14095" max="14097" width="9.33203125" style="527" customWidth="1"/>
    <col min="14098" max="14336" width="0" style="527" hidden="1"/>
    <col min="14337" max="14337" width="3.1640625" style="527" customWidth="1"/>
    <col min="14338" max="14338" width="5.5" style="527" customWidth="1"/>
    <col min="14339" max="14339" width="7" style="527" customWidth="1"/>
    <col min="14340" max="14340" width="31.1640625" style="527" customWidth="1"/>
    <col min="14341" max="14341" width="16" style="527" customWidth="1"/>
    <col min="14342" max="14342" width="14.83203125" style="527" customWidth="1"/>
    <col min="14343" max="14343" width="15.1640625" style="527" customWidth="1"/>
    <col min="14344" max="14344" width="15.83203125" style="527" customWidth="1"/>
    <col min="14345" max="14345" width="14.5" style="527" customWidth="1"/>
    <col min="14346" max="14346" width="15.1640625" style="527" customWidth="1"/>
    <col min="14347" max="14347" width="14.33203125" style="527" customWidth="1"/>
    <col min="14348" max="14348" width="14.6640625" style="527" customWidth="1"/>
    <col min="14349" max="14349" width="5.6640625" style="527" customWidth="1"/>
    <col min="14350" max="14350" width="3.1640625" style="527" customWidth="1"/>
    <col min="14351" max="14353" width="9.33203125" style="527" customWidth="1"/>
    <col min="14354" max="14592" width="0" style="527" hidden="1"/>
    <col min="14593" max="14593" width="3.1640625" style="527" customWidth="1"/>
    <col min="14594" max="14594" width="5.5" style="527" customWidth="1"/>
    <col min="14595" max="14595" width="7" style="527" customWidth="1"/>
    <col min="14596" max="14596" width="31.1640625" style="527" customWidth="1"/>
    <col min="14597" max="14597" width="16" style="527" customWidth="1"/>
    <col min="14598" max="14598" width="14.83203125" style="527" customWidth="1"/>
    <col min="14599" max="14599" width="15.1640625" style="527" customWidth="1"/>
    <col min="14600" max="14600" width="15.83203125" style="527" customWidth="1"/>
    <col min="14601" max="14601" width="14.5" style="527" customWidth="1"/>
    <col min="14602" max="14602" width="15.1640625" style="527" customWidth="1"/>
    <col min="14603" max="14603" width="14.33203125" style="527" customWidth="1"/>
    <col min="14604" max="14604" width="14.6640625" style="527" customWidth="1"/>
    <col min="14605" max="14605" width="5.6640625" style="527" customWidth="1"/>
    <col min="14606" max="14606" width="3.1640625" style="527" customWidth="1"/>
    <col min="14607" max="14609" width="9.33203125" style="527" customWidth="1"/>
    <col min="14610" max="14848" width="0" style="527" hidden="1"/>
    <col min="14849" max="14849" width="3.1640625" style="527" customWidth="1"/>
    <col min="14850" max="14850" width="5.5" style="527" customWidth="1"/>
    <col min="14851" max="14851" width="7" style="527" customWidth="1"/>
    <col min="14852" max="14852" width="31.1640625" style="527" customWidth="1"/>
    <col min="14853" max="14853" width="16" style="527" customWidth="1"/>
    <col min="14854" max="14854" width="14.83203125" style="527" customWidth="1"/>
    <col min="14855" max="14855" width="15.1640625" style="527" customWidth="1"/>
    <col min="14856" max="14856" width="15.83203125" style="527" customWidth="1"/>
    <col min="14857" max="14857" width="14.5" style="527" customWidth="1"/>
    <col min="14858" max="14858" width="15.1640625" style="527" customWidth="1"/>
    <col min="14859" max="14859" width="14.33203125" style="527" customWidth="1"/>
    <col min="14860" max="14860" width="14.6640625" style="527" customWidth="1"/>
    <col min="14861" max="14861" width="5.6640625" style="527" customWidth="1"/>
    <col min="14862" max="14862" width="3.1640625" style="527" customWidth="1"/>
    <col min="14863" max="14865" width="9.33203125" style="527" customWidth="1"/>
    <col min="14866" max="15104" width="0" style="527" hidden="1"/>
    <col min="15105" max="15105" width="3.1640625" style="527" customWidth="1"/>
    <col min="15106" max="15106" width="5.5" style="527" customWidth="1"/>
    <col min="15107" max="15107" width="7" style="527" customWidth="1"/>
    <col min="15108" max="15108" width="31.1640625" style="527" customWidth="1"/>
    <col min="15109" max="15109" width="16" style="527" customWidth="1"/>
    <col min="15110" max="15110" width="14.83203125" style="527" customWidth="1"/>
    <col min="15111" max="15111" width="15.1640625" style="527" customWidth="1"/>
    <col min="15112" max="15112" width="15.83203125" style="527" customWidth="1"/>
    <col min="15113" max="15113" width="14.5" style="527" customWidth="1"/>
    <col min="15114" max="15114" width="15.1640625" style="527" customWidth="1"/>
    <col min="15115" max="15115" width="14.33203125" style="527" customWidth="1"/>
    <col min="15116" max="15116" width="14.6640625" style="527" customWidth="1"/>
    <col min="15117" max="15117" width="5.6640625" style="527" customWidth="1"/>
    <col min="15118" max="15118" width="3.1640625" style="527" customWidth="1"/>
    <col min="15119" max="15121" width="9.33203125" style="527" customWidth="1"/>
    <col min="15122" max="15360" width="0" style="527" hidden="1"/>
    <col min="15361" max="15361" width="3.1640625" style="527" customWidth="1"/>
    <col min="15362" max="15362" width="5.5" style="527" customWidth="1"/>
    <col min="15363" max="15363" width="7" style="527" customWidth="1"/>
    <col min="15364" max="15364" width="31.1640625" style="527" customWidth="1"/>
    <col min="15365" max="15365" width="16" style="527" customWidth="1"/>
    <col min="15366" max="15366" width="14.83203125" style="527" customWidth="1"/>
    <col min="15367" max="15367" width="15.1640625" style="527" customWidth="1"/>
    <col min="15368" max="15368" width="15.83203125" style="527" customWidth="1"/>
    <col min="15369" max="15369" width="14.5" style="527" customWidth="1"/>
    <col min="15370" max="15370" width="15.1640625" style="527" customWidth="1"/>
    <col min="15371" max="15371" width="14.33203125" style="527" customWidth="1"/>
    <col min="15372" max="15372" width="14.6640625" style="527" customWidth="1"/>
    <col min="15373" max="15373" width="5.6640625" style="527" customWidth="1"/>
    <col min="15374" max="15374" width="3.1640625" style="527" customWidth="1"/>
    <col min="15375" max="15377" width="9.33203125" style="527" customWidth="1"/>
    <col min="15378" max="15616" width="0" style="527" hidden="1"/>
    <col min="15617" max="15617" width="3.1640625" style="527" customWidth="1"/>
    <col min="15618" max="15618" width="5.5" style="527" customWidth="1"/>
    <col min="15619" max="15619" width="7" style="527" customWidth="1"/>
    <col min="15620" max="15620" width="31.1640625" style="527" customWidth="1"/>
    <col min="15621" max="15621" width="16" style="527" customWidth="1"/>
    <col min="15622" max="15622" width="14.83203125" style="527" customWidth="1"/>
    <col min="15623" max="15623" width="15.1640625" style="527" customWidth="1"/>
    <col min="15624" max="15624" width="15.83203125" style="527" customWidth="1"/>
    <col min="15625" max="15625" width="14.5" style="527" customWidth="1"/>
    <col min="15626" max="15626" width="15.1640625" style="527" customWidth="1"/>
    <col min="15627" max="15627" width="14.33203125" style="527" customWidth="1"/>
    <col min="15628" max="15628" width="14.6640625" style="527" customWidth="1"/>
    <col min="15629" max="15629" width="5.6640625" style="527" customWidth="1"/>
    <col min="15630" max="15630" width="3.1640625" style="527" customWidth="1"/>
    <col min="15631" max="15633" width="9.33203125" style="527" customWidth="1"/>
    <col min="15634" max="15872" width="0" style="527" hidden="1"/>
    <col min="15873" max="15873" width="3.1640625" style="527" customWidth="1"/>
    <col min="15874" max="15874" width="5.5" style="527" customWidth="1"/>
    <col min="15875" max="15875" width="7" style="527" customWidth="1"/>
    <col min="15876" max="15876" width="31.1640625" style="527" customWidth="1"/>
    <col min="15877" max="15877" width="16" style="527" customWidth="1"/>
    <col min="15878" max="15878" width="14.83203125" style="527" customWidth="1"/>
    <col min="15879" max="15879" width="15.1640625" style="527" customWidth="1"/>
    <col min="15880" max="15880" width="15.83203125" style="527" customWidth="1"/>
    <col min="15881" max="15881" width="14.5" style="527" customWidth="1"/>
    <col min="15882" max="15882" width="15.1640625" style="527" customWidth="1"/>
    <col min="15883" max="15883" width="14.33203125" style="527" customWidth="1"/>
    <col min="15884" max="15884" width="14.6640625" style="527" customWidth="1"/>
    <col min="15885" max="15885" width="5.6640625" style="527" customWidth="1"/>
    <col min="15886" max="15886" width="3.1640625" style="527" customWidth="1"/>
    <col min="15887" max="15889" width="9.33203125" style="527" customWidth="1"/>
    <col min="15890" max="16128" width="0" style="527" hidden="1"/>
    <col min="16129" max="16129" width="3.1640625" style="527" customWidth="1"/>
    <col min="16130" max="16130" width="5.5" style="527" customWidth="1"/>
    <col min="16131" max="16131" width="7" style="527" customWidth="1"/>
    <col min="16132" max="16132" width="31.1640625" style="527" customWidth="1"/>
    <col min="16133" max="16133" width="16" style="527" customWidth="1"/>
    <col min="16134" max="16134" width="14.83203125" style="527" customWidth="1"/>
    <col min="16135" max="16135" width="15.1640625" style="527" customWidth="1"/>
    <col min="16136" max="16136" width="15.83203125" style="527" customWidth="1"/>
    <col min="16137" max="16137" width="14.5" style="527" customWidth="1"/>
    <col min="16138" max="16138" width="15.1640625" style="527" customWidth="1"/>
    <col min="16139" max="16139" width="14.33203125" style="527" customWidth="1"/>
    <col min="16140" max="16140" width="14.6640625" style="527" customWidth="1"/>
    <col min="16141" max="16141" width="5.6640625" style="527" customWidth="1"/>
    <col min="16142" max="16142" width="3.1640625" style="527" customWidth="1"/>
    <col min="16143" max="16145" width="9.33203125" style="527" customWidth="1"/>
    <col min="16146" max="16384" width="0" style="527" hidden="1"/>
  </cols>
  <sheetData>
    <row r="1" spans="1:16" ht="21.75" customHeight="1">
      <c r="A1" s="4159" t="s">
        <v>166</v>
      </c>
      <c r="B1" s="4186" t="s">
        <v>2740</v>
      </c>
      <c r="C1" s="4187"/>
      <c r="D1" s="4187"/>
      <c r="E1" s="4187"/>
      <c r="F1" s="4187"/>
      <c r="G1" s="4187"/>
      <c r="H1" s="4187"/>
      <c r="I1" s="4187"/>
      <c r="J1" s="4187"/>
      <c r="K1" s="4187"/>
      <c r="L1" s="4187"/>
      <c r="M1" s="4188"/>
      <c r="N1" s="4189" t="s">
        <v>559</v>
      </c>
    </row>
    <row r="2" spans="1:16" ht="5.25" customHeight="1">
      <c r="A2" s="4159"/>
      <c r="B2" s="542"/>
      <c r="C2" s="539"/>
      <c r="D2" s="539"/>
      <c r="E2" s="539"/>
      <c r="F2" s="539"/>
      <c r="G2" s="539"/>
      <c r="H2" s="539"/>
      <c r="I2" s="539"/>
      <c r="J2" s="539"/>
      <c r="K2" s="539"/>
      <c r="L2" s="539"/>
      <c r="M2" s="541"/>
      <c r="N2" s="4189"/>
    </row>
    <row r="3" spans="1:16" ht="12.75" customHeight="1">
      <c r="A3" s="4159"/>
      <c r="B3" s="542"/>
      <c r="C3" s="539" t="s">
        <v>2741</v>
      </c>
      <c r="D3" s="539"/>
      <c r="E3" s="539"/>
      <c r="F3" s="539"/>
      <c r="G3" s="539"/>
      <c r="H3" s="539"/>
      <c r="I3" s="539"/>
      <c r="J3" s="539"/>
      <c r="K3" s="539"/>
      <c r="L3" s="539"/>
      <c r="M3" s="541"/>
      <c r="N3" s="4189"/>
    </row>
    <row r="4" spans="1:16" ht="12.75" customHeight="1">
      <c r="A4" s="4159"/>
      <c r="B4" s="542" t="s">
        <v>2742</v>
      </c>
      <c r="C4" s="539"/>
      <c r="D4" s="539"/>
      <c r="E4" s="539"/>
      <c r="F4" s="539"/>
      <c r="G4" s="539"/>
      <c r="H4" s="539"/>
      <c r="I4" s="539"/>
      <c r="J4" s="539"/>
      <c r="K4" s="539"/>
      <c r="L4" s="539"/>
      <c r="M4" s="541"/>
      <c r="N4" s="4189"/>
    </row>
    <row r="5" spans="1:16" ht="12.75" customHeight="1">
      <c r="A5" s="4159"/>
      <c r="B5" s="542" t="s">
        <v>2743</v>
      </c>
      <c r="C5" s="539"/>
      <c r="D5" s="539"/>
      <c r="E5" s="539"/>
      <c r="F5" s="539"/>
      <c r="G5" s="539"/>
      <c r="H5" s="539"/>
      <c r="I5" s="539"/>
      <c r="J5" s="539"/>
      <c r="K5" s="539"/>
      <c r="L5" s="539"/>
      <c r="M5" s="541"/>
      <c r="N5" s="4189"/>
    </row>
    <row r="6" spans="1:16" ht="4.5" customHeight="1">
      <c r="A6" s="4159"/>
      <c r="B6" s="542"/>
      <c r="C6" s="539"/>
      <c r="D6" s="539"/>
      <c r="E6" s="539"/>
      <c r="F6" s="539"/>
      <c r="G6" s="539"/>
      <c r="H6" s="539"/>
      <c r="I6" s="539"/>
      <c r="J6" s="539"/>
      <c r="K6" s="539"/>
      <c r="L6" s="539"/>
      <c r="M6" s="541"/>
      <c r="N6" s="4189"/>
    </row>
    <row r="7" spans="1:16" ht="12.75" customHeight="1">
      <c r="A7" s="4159"/>
      <c r="B7" s="542"/>
      <c r="C7" s="1973" t="s">
        <v>2744</v>
      </c>
      <c r="D7" s="539"/>
      <c r="E7" s="539"/>
      <c r="F7" s="539"/>
      <c r="G7" s="539"/>
      <c r="H7" s="539"/>
      <c r="I7" s="539"/>
      <c r="J7" s="539"/>
      <c r="K7" s="539"/>
      <c r="L7" s="539"/>
      <c r="M7" s="541"/>
      <c r="N7" s="4189"/>
    </row>
    <row r="8" spans="1:16" ht="6" customHeight="1">
      <c r="A8" s="4159"/>
      <c r="B8" s="1539"/>
      <c r="C8" s="547"/>
      <c r="D8" s="547"/>
      <c r="E8" s="547"/>
      <c r="F8" s="547"/>
      <c r="G8" s="547"/>
      <c r="H8" s="547"/>
      <c r="I8" s="547"/>
      <c r="J8" s="547"/>
      <c r="K8" s="547"/>
      <c r="L8" s="547"/>
      <c r="M8" s="548"/>
      <c r="N8" s="4189"/>
    </row>
    <row r="9" spans="1:16" ht="12.75" customHeight="1">
      <c r="A9" s="4159"/>
      <c r="B9" s="551"/>
      <c r="C9" s="541"/>
      <c r="D9" s="541"/>
      <c r="E9" s="1526" t="s">
        <v>2745</v>
      </c>
      <c r="F9" s="1526"/>
      <c r="G9" s="1526"/>
      <c r="H9" s="1526"/>
      <c r="I9" s="1526"/>
      <c r="J9" s="1526"/>
      <c r="K9" s="1526"/>
      <c r="L9" s="1525"/>
      <c r="M9" s="551"/>
      <c r="N9" s="4189"/>
    </row>
    <row r="10" spans="1:16" ht="12.75" customHeight="1">
      <c r="A10" s="4159"/>
      <c r="B10" s="550"/>
      <c r="C10" s="550"/>
      <c r="D10" s="550"/>
      <c r="E10" s="1974"/>
      <c r="F10" s="1974" t="s">
        <v>2746</v>
      </c>
      <c r="G10" s="1974"/>
      <c r="H10" s="1974" t="s">
        <v>2747</v>
      </c>
      <c r="I10" s="1974" t="s">
        <v>2747</v>
      </c>
      <c r="J10" s="1974" t="s">
        <v>1929</v>
      </c>
      <c r="K10" s="1974" t="s">
        <v>2748</v>
      </c>
      <c r="L10" s="549" t="s">
        <v>2749</v>
      </c>
      <c r="M10" s="550"/>
      <c r="N10" s="4189"/>
    </row>
    <row r="11" spans="1:16" ht="12.75" customHeight="1">
      <c r="B11" s="550" t="s">
        <v>639</v>
      </c>
      <c r="C11" s="550" t="s">
        <v>784</v>
      </c>
      <c r="D11" s="550" t="s">
        <v>2750</v>
      </c>
      <c r="E11" s="1312" t="s">
        <v>639</v>
      </c>
      <c r="F11" s="1312" t="s">
        <v>2751</v>
      </c>
      <c r="G11" s="1312" t="s">
        <v>2747</v>
      </c>
      <c r="H11" s="1312" t="s">
        <v>2752</v>
      </c>
      <c r="I11" s="1312" t="s">
        <v>2753</v>
      </c>
      <c r="J11" s="1312" t="s">
        <v>2754</v>
      </c>
      <c r="K11" s="1312" t="s">
        <v>2755</v>
      </c>
      <c r="L11" s="550" t="s">
        <v>2756</v>
      </c>
      <c r="M11" s="550" t="s">
        <v>639</v>
      </c>
      <c r="N11" s="4189"/>
    </row>
    <row r="12" spans="1:16" ht="16.5" customHeight="1">
      <c r="B12" s="550" t="s">
        <v>642</v>
      </c>
      <c r="C12" s="550" t="s">
        <v>788</v>
      </c>
      <c r="D12" s="550" t="s">
        <v>2757</v>
      </c>
      <c r="E12" s="1312" t="s">
        <v>2758</v>
      </c>
      <c r="F12" s="1312" t="s">
        <v>2759</v>
      </c>
      <c r="G12" s="1312" t="s">
        <v>2760</v>
      </c>
      <c r="H12" s="1312" t="s">
        <v>2761</v>
      </c>
      <c r="I12" s="1312" t="s">
        <v>2762</v>
      </c>
      <c r="J12" s="1312" t="s">
        <v>2763</v>
      </c>
      <c r="K12" s="1312" t="s">
        <v>2764</v>
      </c>
      <c r="L12" s="550" t="s">
        <v>1505</v>
      </c>
      <c r="M12" s="550" t="s">
        <v>642</v>
      </c>
      <c r="N12" s="4189"/>
    </row>
    <row r="13" spans="1:16" ht="18.75" customHeight="1">
      <c r="B13" s="1538"/>
      <c r="C13" s="1538"/>
      <c r="D13" s="552" t="s">
        <v>651</v>
      </c>
      <c r="E13" s="1312" t="s">
        <v>652</v>
      </c>
      <c r="F13" s="1975" t="s">
        <v>653</v>
      </c>
      <c r="G13" s="1975" t="s">
        <v>654</v>
      </c>
      <c r="H13" s="1975" t="s">
        <v>655</v>
      </c>
      <c r="I13" s="1975" t="s">
        <v>656</v>
      </c>
      <c r="J13" s="1975" t="s">
        <v>1087</v>
      </c>
      <c r="K13" s="1975" t="s">
        <v>1088</v>
      </c>
      <c r="L13" s="552" t="s">
        <v>1362</v>
      </c>
      <c r="M13" s="1538"/>
      <c r="N13" s="4189"/>
    </row>
    <row r="14" spans="1:16" ht="12.75" customHeight="1">
      <c r="B14" s="1976" t="s">
        <v>23</v>
      </c>
      <c r="C14" s="1977"/>
      <c r="D14" s="1978" t="s">
        <v>2765</v>
      </c>
      <c r="E14" s="1979">
        <v>115</v>
      </c>
      <c r="F14" s="1979">
        <v>0</v>
      </c>
      <c r="G14" s="1979">
        <v>0</v>
      </c>
      <c r="H14" s="1979">
        <v>0</v>
      </c>
      <c r="I14" s="1979">
        <v>185</v>
      </c>
      <c r="J14" s="1979">
        <f t="shared" ref="J14:J44" si="0">SUM(E14:I14)</f>
        <v>300</v>
      </c>
      <c r="K14" s="1979">
        <v>22</v>
      </c>
      <c r="L14" s="1980"/>
      <c r="M14" s="1976" t="s">
        <v>23</v>
      </c>
      <c r="N14" s="4190"/>
      <c r="O14" s="1981"/>
      <c r="P14" s="1981"/>
    </row>
    <row r="15" spans="1:16" ht="12.75" customHeight="1">
      <c r="B15" s="1976" t="s">
        <v>26</v>
      </c>
      <c r="C15" s="1977"/>
      <c r="D15" s="1978" t="s">
        <v>2766</v>
      </c>
      <c r="E15" s="1979">
        <v>595</v>
      </c>
      <c r="F15" s="1979">
        <v>0</v>
      </c>
      <c r="G15" s="1979">
        <v>0</v>
      </c>
      <c r="H15" s="1979">
        <v>0</v>
      </c>
      <c r="I15" s="1979">
        <v>0</v>
      </c>
      <c r="J15" s="1979">
        <f t="shared" si="0"/>
        <v>595</v>
      </c>
      <c r="K15" s="1979"/>
      <c r="L15" s="1980"/>
      <c r="M15" s="1976" t="s">
        <v>26</v>
      </c>
      <c r="N15" s="4190"/>
      <c r="O15" s="1981"/>
      <c r="P15" s="1981"/>
    </row>
    <row r="16" spans="1:16" ht="12.75" customHeight="1">
      <c r="B16" s="1976" t="s">
        <v>29</v>
      </c>
      <c r="C16" s="1977"/>
      <c r="D16" s="1982" t="s">
        <v>2767</v>
      </c>
      <c r="E16" s="1979">
        <v>198</v>
      </c>
      <c r="F16" s="1979">
        <v>0</v>
      </c>
      <c r="G16" s="1979">
        <v>0</v>
      </c>
      <c r="H16" s="1979">
        <v>0</v>
      </c>
      <c r="I16" s="1979">
        <v>854</v>
      </c>
      <c r="J16" s="1979">
        <f t="shared" si="0"/>
        <v>1052</v>
      </c>
      <c r="K16" s="1979"/>
      <c r="L16" s="1980"/>
      <c r="M16" s="1976" t="s">
        <v>29</v>
      </c>
      <c r="N16" s="4191"/>
      <c r="O16" s="1981"/>
      <c r="P16" s="1981"/>
    </row>
    <row r="17" spans="2:16" ht="12.75" customHeight="1">
      <c r="B17" s="1976" t="s">
        <v>660</v>
      </c>
      <c r="C17" s="1977"/>
      <c r="D17" s="1983" t="s">
        <v>2768</v>
      </c>
      <c r="E17" s="1979">
        <v>27</v>
      </c>
      <c r="F17" s="1979">
        <v>0</v>
      </c>
      <c r="G17" s="1979">
        <v>0</v>
      </c>
      <c r="H17" s="1979">
        <v>0</v>
      </c>
      <c r="I17" s="1979">
        <v>11</v>
      </c>
      <c r="J17" s="1979">
        <f t="shared" si="0"/>
        <v>38</v>
      </c>
      <c r="K17" s="1979">
        <v>19</v>
      </c>
      <c r="L17" s="1980"/>
      <c r="M17" s="1976" t="s">
        <v>660</v>
      </c>
      <c r="N17" s="4191"/>
      <c r="O17" s="1981"/>
      <c r="P17" s="1981"/>
    </row>
    <row r="18" spans="2:16" ht="12.75" customHeight="1">
      <c r="B18" s="1976" t="s">
        <v>32</v>
      </c>
      <c r="C18" s="1977"/>
      <c r="D18" s="1978" t="s">
        <v>2769</v>
      </c>
      <c r="E18" s="1979">
        <v>1149</v>
      </c>
      <c r="F18" s="1979">
        <v>0</v>
      </c>
      <c r="G18" s="1979">
        <v>0</v>
      </c>
      <c r="H18" s="1979">
        <v>0</v>
      </c>
      <c r="I18" s="1979">
        <v>965</v>
      </c>
      <c r="J18" s="1979">
        <f t="shared" si="0"/>
        <v>2114</v>
      </c>
      <c r="K18" s="1979">
        <v>16</v>
      </c>
      <c r="L18" s="1980"/>
      <c r="M18" s="1976" t="s">
        <v>32</v>
      </c>
      <c r="N18" s="4191"/>
      <c r="O18" s="1981"/>
      <c r="P18" s="1981"/>
    </row>
    <row r="19" spans="2:16" ht="12.75" customHeight="1">
      <c r="B19" s="1976" t="s">
        <v>661</v>
      </c>
      <c r="C19" s="1977"/>
      <c r="D19" s="1978" t="s">
        <v>2770</v>
      </c>
      <c r="E19" s="1979">
        <v>868</v>
      </c>
      <c r="F19" s="1979">
        <v>0</v>
      </c>
      <c r="G19" s="1979">
        <v>0</v>
      </c>
      <c r="H19" s="1979">
        <v>2</v>
      </c>
      <c r="I19" s="1979">
        <v>533</v>
      </c>
      <c r="J19" s="1979">
        <f t="shared" si="0"/>
        <v>1403</v>
      </c>
      <c r="K19" s="1979">
        <v>3</v>
      </c>
      <c r="L19" s="1980"/>
      <c r="M19" s="1976" t="s">
        <v>661</v>
      </c>
      <c r="N19" s="4191"/>
      <c r="O19" s="1981"/>
      <c r="P19" s="1981"/>
    </row>
    <row r="20" spans="2:16" ht="12.75" customHeight="1">
      <c r="B20" s="1976" t="s">
        <v>171</v>
      </c>
      <c r="C20" s="1977"/>
      <c r="D20" s="1978" t="s">
        <v>2771</v>
      </c>
      <c r="E20" s="1979">
        <v>117</v>
      </c>
      <c r="F20" s="1979">
        <v>0</v>
      </c>
      <c r="G20" s="1979">
        <v>0</v>
      </c>
      <c r="H20" s="1979">
        <v>0</v>
      </c>
      <c r="I20" s="1979">
        <v>1</v>
      </c>
      <c r="J20" s="1979">
        <f t="shared" si="0"/>
        <v>118</v>
      </c>
      <c r="K20" s="1979">
        <v>33</v>
      </c>
      <c r="L20" s="1980"/>
      <c r="M20" s="1976" t="s">
        <v>171</v>
      </c>
      <c r="N20" s="4191"/>
      <c r="O20" s="1981"/>
      <c r="P20" s="1981"/>
    </row>
    <row r="21" spans="2:16" ht="12.75" customHeight="1">
      <c r="B21" s="1976" t="s">
        <v>172</v>
      </c>
      <c r="C21" s="1977"/>
      <c r="D21" s="1978" t="s">
        <v>2772</v>
      </c>
      <c r="E21" s="1979">
        <v>1174</v>
      </c>
      <c r="F21" s="1979">
        <v>0</v>
      </c>
      <c r="G21" s="1979">
        <v>0</v>
      </c>
      <c r="H21" s="1979">
        <v>2</v>
      </c>
      <c r="I21" s="1979">
        <v>376</v>
      </c>
      <c r="J21" s="1979">
        <f t="shared" si="0"/>
        <v>1552</v>
      </c>
      <c r="K21" s="1979">
        <v>5</v>
      </c>
      <c r="L21" s="1980"/>
      <c r="M21" s="1976" t="s">
        <v>172</v>
      </c>
      <c r="N21" s="4191"/>
      <c r="O21" s="1981"/>
      <c r="P21" s="1981"/>
    </row>
    <row r="22" spans="2:16" ht="12.75" customHeight="1">
      <c r="B22" s="1976" t="s">
        <v>662</v>
      </c>
      <c r="C22" s="1977"/>
      <c r="D22" s="1978" t="s">
        <v>2773</v>
      </c>
      <c r="E22" s="1979">
        <v>631</v>
      </c>
      <c r="F22" s="1979">
        <v>0</v>
      </c>
      <c r="G22" s="1979">
        <v>27</v>
      </c>
      <c r="H22" s="1979">
        <v>6</v>
      </c>
      <c r="I22" s="1979">
        <v>42</v>
      </c>
      <c r="J22" s="1979">
        <f t="shared" si="0"/>
        <v>706</v>
      </c>
      <c r="K22" s="1979">
        <v>2</v>
      </c>
      <c r="L22" s="1980"/>
      <c r="M22" s="1976" t="s">
        <v>662</v>
      </c>
      <c r="N22" s="4191"/>
      <c r="O22" s="1981"/>
      <c r="P22" s="1981"/>
    </row>
    <row r="23" spans="2:16" ht="12.75" customHeight="1">
      <c r="B23" s="1976" t="s">
        <v>663</v>
      </c>
      <c r="C23" s="1977"/>
      <c r="D23" s="1978" t="s">
        <v>2774</v>
      </c>
      <c r="E23" s="1979">
        <v>1234</v>
      </c>
      <c r="F23" s="1979">
        <v>0</v>
      </c>
      <c r="G23" s="1979">
        <v>0</v>
      </c>
      <c r="H23" s="1979">
        <v>0</v>
      </c>
      <c r="I23" s="1979">
        <v>475</v>
      </c>
      <c r="J23" s="1979">
        <f t="shared" si="0"/>
        <v>1709</v>
      </c>
      <c r="K23" s="1979">
        <v>6</v>
      </c>
      <c r="L23" s="1980"/>
      <c r="M23" s="1976" t="s">
        <v>663</v>
      </c>
      <c r="N23" s="4191"/>
      <c r="O23" s="1981"/>
      <c r="P23" s="1981"/>
    </row>
    <row r="24" spans="2:16" ht="12.75" customHeight="1">
      <c r="B24" s="1976" t="s">
        <v>173</v>
      </c>
      <c r="C24" s="1977"/>
      <c r="D24" s="1978" t="s">
        <v>2775</v>
      </c>
      <c r="E24" s="1979">
        <v>0</v>
      </c>
      <c r="F24" s="1979">
        <v>0</v>
      </c>
      <c r="G24" s="1979">
        <v>0</v>
      </c>
      <c r="H24" s="1979">
        <v>13</v>
      </c>
      <c r="I24" s="1979">
        <v>86</v>
      </c>
      <c r="J24" s="1979">
        <f t="shared" si="0"/>
        <v>99</v>
      </c>
      <c r="K24" s="1979"/>
      <c r="L24" s="1980"/>
      <c r="M24" s="1976" t="s">
        <v>173</v>
      </c>
      <c r="N24" s="4191"/>
      <c r="O24" s="1981"/>
      <c r="P24" s="1981"/>
    </row>
    <row r="25" spans="2:16" ht="12.75" customHeight="1">
      <c r="B25" s="1976" t="s">
        <v>664</v>
      </c>
      <c r="C25" s="1977"/>
      <c r="D25" s="1978" t="s">
        <v>2776</v>
      </c>
      <c r="E25" s="1979">
        <v>237</v>
      </c>
      <c r="F25" s="1979">
        <v>0</v>
      </c>
      <c r="G25" s="1979">
        <v>0</v>
      </c>
      <c r="H25" s="1979">
        <v>0</v>
      </c>
      <c r="I25" s="1979">
        <v>111</v>
      </c>
      <c r="J25" s="1979">
        <f t="shared" si="0"/>
        <v>348</v>
      </c>
      <c r="K25" s="1979"/>
      <c r="L25" s="1980"/>
      <c r="M25" s="1976" t="s">
        <v>664</v>
      </c>
      <c r="O25" s="1981"/>
      <c r="P25" s="1981"/>
    </row>
    <row r="26" spans="2:16" ht="12.75" customHeight="1">
      <c r="B26" s="1976" t="s">
        <v>665</v>
      </c>
      <c r="C26" s="1977"/>
      <c r="D26" s="1978" t="s">
        <v>2777</v>
      </c>
      <c r="E26" s="1979">
        <v>0</v>
      </c>
      <c r="F26" s="1979">
        <v>4</v>
      </c>
      <c r="G26" s="1979">
        <v>0</v>
      </c>
      <c r="H26" s="1979">
        <v>0</v>
      </c>
      <c r="I26" s="1979">
        <v>69</v>
      </c>
      <c r="J26" s="1979">
        <f t="shared" si="0"/>
        <v>73</v>
      </c>
      <c r="K26" s="1979"/>
      <c r="L26" s="1980"/>
      <c r="M26" s="1976" t="s">
        <v>665</v>
      </c>
      <c r="O26" s="1981"/>
      <c r="P26" s="1981"/>
    </row>
    <row r="27" spans="2:16" ht="12.75" customHeight="1">
      <c r="B27" s="1976" t="s">
        <v>666</v>
      </c>
      <c r="C27" s="1977"/>
      <c r="D27" s="1978" t="s">
        <v>2778</v>
      </c>
      <c r="E27" s="1979">
        <v>1572</v>
      </c>
      <c r="F27" s="1979">
        <v>0</v>
      </c>
      <c r="G27" s="1979">
        <v>1</v>
      </c>
      <c r="H27" s="1979">
        <v>0</v>
      </c>
      <c r="I27" s="1979">
        <v>87</v>
      </c>
      <c r="J27" s="1979">
        <f t="shared" si="0"/>
        <v>1660</v>
      </c>
      <c r="K27" s="1979">
        <v>10</v>
      </c>
      <c r="L27" s="1980"/>
      <c r="M27" s="1976" t="s">
        <v>666</v>
      </c>
      <c r="O27" s="1981"/>
      <c r="P27" s="1981"/>
    </row>
    <row r="28" spans="2:16" ht="12.75" customHeight="1">
      <c r="B28" s="1976" t="s">
        <v>667</v>
      </c>
      <c r="C28" s="1977"/>
      <c r="D28" s="1978" t="s">
        <v>2779</v>
      </c>
      <c r="E28" s="1979">
        <v>166</v>
      </c>
      <c r="F28" s="1979">
        <v>0</v>
      </c>
      <c r="G28" s="1979">
        <v>0</v>
      </c>
      <c r="H28" s="1979">
        <v>0</v>
      </c>
      <c r="I28" s="1979">
        <v>13</v>
      </c>
      <c r="J28" s="1979">
        <f t="shared" si="0"/>
        <v>179</v>
      </c>
      <c r="K28" s="1979"/>
      <c r="L28" s="1980"/>
      <c r="M28" s="1976" t="s">
        <v>667</v>
      </c>
      <c r="O28" s="1981"/>
      <c r="P28" s="1981"/>
    </row>
    <row r="29" spans="2:16" ht="12.75" customHeight="1">
      <c r="B29" s="1976" t="s">
        <v>35</v>
      </c>
      <c r="C29" s="1977"/>
      <c r="D29" s="1978" t="s">
        <v>2780</v>
      </c>
      <c r="E29" s="1979">
        <v>1545</v>
      </c>
      <c r="F29" s="1979">
        <v>0</v>
      </c>
      <c r="G29" s="1979">
        <v>0</v>
      </c>
      <c r="H29" s="1979">
        <v>0</v>
      </c>
      <c r="I29" s="1979">
        <v>166</v>
      </c>
      <c r="J29" s="1979">
        <f t="shared" si="0"/>
        <v>1711</v>
      </c>
      <c r="K29" s="1979">
        <v>62</v>
      </c>
      <c r="L29" s="1980"/>
      <c r="M29" s="1976" t="s">
        <v>35</v>
      </c>
      <c r="O29" s="1981"/>
      <c r="P29" s="1981"/>
    </row>
    <row r="30" spans="2:16" ht="12.75" customHeight="1">
      <c r="B30" s="1976" t="s">
        <v>174</v>
      </c>
      <c r="C30" s="1977"/>
      <c r="D30" s="1978" t="s">
        <v>2781</v>
      </c>
      <c r="E30" s="1979">
        <v>2064</v>
      </c>
      <c r="F30" s="1979">
        <v>0</v>
      </c>
      <c r="G30" s="1979">
        <v>56</v>
      </c>
      <c r="H30" s="1979">
        <v>0</v>
      </c>
      <c r="I30" s="1979">
        <v>51</v>
      </c>
      <c r="J30" s="1979">
        <f t="shared" si="0"/>
        <v>2171</v>
      </c>
      <c r="K30" s="1979">
        <v>639</v>
      </c>
      <c r="L30" s="1980"/>
      <c r="M30" s="1976" t="s">
        <v>174</v>
      </c>
      <c r="O30" s="1981"/>
      <c r="P30" s="1981"/>
    </row>
    <row r="31" spans="2:16" ht="12.75" customHeight="1">
      <c r="B31" s="1976" t="s">
        <v>668</v>
      </c>
      <c r="C31" s="1977"/>
      <c r="D31" s="1984" t="s">
        <v>2782</v>
      </c>
      <c r="E31" s="1979">
        <v>1555</v>
      </c>
      <c r="F31" s="1979">
        <v>0</v>
      </c>
      <c r="G31" s="1979">
        <v>0</v>
      </c>
      <c r="H31" s="1979">
        <v>0</v>
      </c>
      <c r="I31" s="1979">
        <v>94</v>
      </c>
      <c r="J31" s="1979">
        <f t="shared" si="0"/>
        <v>1649</v>
      </c>
      <c r="K31" s="1979"/>
      <c r="L31" s="1980"/>
      <c r="M31" s="1976" t="s">
        <v>668</v>
      </c>
      <c r="O31" s="1981"/>
      <c r="P31" s="1981"/>
    </row>
    <row r="32" spans="2:16" ht="12.75" customHeight="1">
      <c r="B32" s="1976" t="s">
        <v>38</v>
      </c>
      <c r="C32" s="1977"/>
      <c r="D32" s="1978" t="s">
        <v>2783</v>
      </c>
      <c r="E32" s="1979">
        <v>0</v>
      </c>
      <c r="F32" s="1979">
        <v>0</v>
      </c>
      <c r="G32" s="1979">
        <v>0</v>
      </c>
      <c r="H32" s="1979">
        <v>0</v>
      </c>
      <c r="I32" s="1979">
        <v>805</v>
      </c>
      <c r="J32" s="1979">
        <f t="shared" si="0"/>
        <v>805</v>
      </c>
      <c r="K32" s="1979"/>
      <c r="L32" s="1980"/>
      <c r="M32" s="1976" t="s">
        <v>38</v>
      </c>
      <c r="O32" s="1981"/>
      <c r="P32" s="1981"/>
    </row>
    <row r="33" spans="2:16" ht="12.75" customHeight="1">
      <c r="B33" s="1976" t="s">
        <v>41</v>
      </c>
      <c r="C33" s="1977"/>
      <c r="D33" s="1978" t="s">
        <v>2784</v>
      </c>
      <c r="E33" s="1979">
        <v>896</v>
      </c>
      <c r="F33" s="1979">
        <v>0</v>
      </c>
      <c r="G33" s="1979">
        <v>0</v>
      </c>
      <c r="H33" s="1979">
        <v>0</v>
      </c>
      <c r="I33" s="1979">
        <v>461</v>
      </c>
      <c r="J33" s="1979">
        <f t="shared" si="0"/>
        <v>1357</v>
      </c>
      <c r="K33" s="1979">
        <v>248</v>
      </c>
      <c r="L33" s="1980"/>
      <c r="M33" s="1976" t="s">
        <v>41</v>
      </c>
      <c r="O33" s="1981"/>
      <c r="P33" s="1981"/>
    </row>
    <row r="34" spans="2:16" ht="12.75" customHeight="1">
      <c r="B34" s="1976" t="s">
        <v>44</v>
      </c>
      <c r="C34" s="1977"/>
      <c r="D34" s="1978" t="s">
        <v>2785</v>
      </c>
      <c r="E34" s="1979">
        <v>1681</v>
      </c>
      <c r="F34" s="1979">
        <v>0</v>
      </c>
      <c r="G34" s="1979">
        <v>0</v>
      </c>
      <c r="H34" s="1979">
        <v>0</v>
      </c>
      <c r="I34" s="1979">
        <v>24</v>
      </c>
      <c r="J34" s="1979">
        <f t="shared" si="0"/>
        <v>1705</v>
      </c>
      <c r="K34" s="1979">
        <v>720</v>
      </c>
      <c r="L34" s="1980"/>
      <c r="M34" s="1976" t="s">
        <v>44</v>
      </c>
      <c r="O34" s="1981"/>
      <c r="P34" s="1981"/>
    </row>
    <row r="35" spans="2:16" ht="12.75" customHeight="1">
      <c r="B35" s="1976" t="s">
        <v>669</v>
      </c>
      <c r="C35" s="1977"/>
      <c r="D35" s="1978" t="s">
        <v>2786</v>
      </c>
      <c r="E35" s="1979">
        <v>1037</v>
      </c>
      <c r="F35" s="1979">
        <v>0</v>
      </c>
      <c r="G35" s="1979">
        <v>0</v>
      </c>
      <c r="H35" s="1979">
        <v>0</v>
      </c>
      <c r="I35" s="1979">
        <v>372</v>
      </c>
      <c r="J35" s="1979">
        <f t="shared" si="0"/>
        <v>1409</v>
      </c>
      <c r="K35" s="1979">
        <v>189</v>
      </c>
      <c r="L35" s="1980"/>
      <c r="M35" s="1976" t="s">
        <v>669</v>
      </c>
      <c r="O35" s="1981"/>
      <c r="P35" s="1981"/>
    </row>
    <row r="36" spans="2:16" ht="12.75" customHeight="1">
      <c r="B36" s="1976" t="s">
        <v>47</v>
      </c>
      <c r="C36" s="1977"/>
      <c r="D36" s="1978" t="s">
        <v>2787</v>
      </c>
      <c r="E36" s="1979">
        <v>235</v>
      </c>
      <c r="F36" s="1979">
        <v>0</v>
      </c>
      <c r="G36" s="1979">
        <v>0</v>
      </c>
      <c r="H36" s="1979">
        <v>0</v>
      </c>
      <c r="I36" s="1979">
        <v>151</v>
      </c>
      <c r="J36" s="1979">
        <f t="shared" si="0"/>
        <v>386</v>
      </c>
      <c r="K36" s="1979">
        <v>127</v>
      </c>
      <c r="L36" s="1980"/>
      <c r="M36" s="1976" t="s">
        <v>47</v>
      </c>
      <c r="O36" s="1981"/>
      <c r="P36" s="1981"/>
    </row>
    <row r="37" spans="2:16" ht="12.75" customHeight="1">
      <c r="B37" s="1976" t="s">
        <v>670</v>
      </c>
      <c r="C37" s="1977"/>
      <c r="D37" s="1978" t="s">
        <v>2788</v>
      </c>
      <c r="E37" s="1979">
        <v>0</v>
      </c>
      <c r="F37" s="1979">
        <v>0</v>
      </c>
      <c r="G37" s="1979">
        <v>0</v>
      </c>
      <c r="H37" s="1979">
        <v>0</v>
      </c>
      <c r="I37" s="1979">
        <v>0</v>
      </c>
      <c r="J37" s="1979"/>
      <c r="K37" s="1979"/>
      <c r="L37" s="1980"/>
      <c r="M37" s="1976" t="s">
        <v>670</v>
      </c>
      <c r="O37" s="1981"/>
      <c r="P37" s="1981"/>
    </row>
    <row r="38" spans="2:16" ht="12.75" customHeight="1">
      <c r="B38" s="1976" t="s">
        <v>671</v>
      </c>
      <c r="C38" s="1977"/>
      <c r="D38" s="1978" t="s">
        <v>2789</v>
      </c>
      <c r="E38" s="1979">
        <v>898</v>
      </c>
      <c r="F38" s="1979">
        <v>0</v>
      </c>
      <c r="G38" s="1979">
        <v>0</v>
      </c>
      <c r="H38" s="1979">
        <v>0</v>
      </c>
      <c r="I38" s="1979">
        <v>28</v>
      </c>
      <c r="J38" s="1979">
        <f t="shared" si="0"/>
        <v>926</v>
      </c>
      <c r="K38" s="1979"/>
      <c r="L38" s="1980"/>
      <c r="M38" s="1976" t="s">
        <v>671</v>
      </c>
      <c r="O38" s="1981"/>
      <c r="P38" s="1981"/>
    </row>
    <row r="39" spans="2:16" ht="12.75" customHeight="1">
      <c r="B39" s="1976" t="s">
        <v>50</v>
      </c>
      <c r="C39" s="1977"/>
      <c r="D39" s="1978" t="s">
        <v>2790</v>
      </c>
      <c r="E39" s="1979">
        <v>17</v>
      </c>
      <c r="F39" s="1979">
        <v>0</v>
      </c>
      <c r="G39" s="1979">
        <v>0</v>
      </c>
      <c r="H39" s="1979">
        <v>0</v>
      </c>
      <c r="I39" s="1979">
        <v>127</v>
      </c>
      <c r="J39" s="1979">
        <f t="shared" si="0"/>
        <v>144</v>
      </c>
      <c r="K39" s="1979"/>
      <c r="L39" s="1980"/>
      <c r="M39" s="1976" t="s">
        <v>50</v>
      </c>
      <c r="O39" s="1981"/>
      <c r="P39" s="1981"/>
    </row>
    <row r="40" spans="2:16" ht="12.75" customHeight="1">
      <c r="B40" s="1976" t="s">
        <v>672</v>
      </c>
      <c r="C40" s="1977"/>
      <c r="D40" s="1978" t="s">
        <v>2791</v>
      </c>
      <c r="E40" s="1979">
        <v>2587</v>
      </c>
      <c r="F40" s="1979">
        <v>0</v>
      </c>
      <c r="G40" s="1979">
        <v>0</v>
      </c>
      <c r="H40" s="1979">
        <v>11</v>
      </c>
      <c r="I40" s="1979">
        <v>2525</v>
      </c>
      <c r="J40" s="1979">
        <f t="shared" si="0"/>
        <v>5123</v>
      </c>
      <c r="K40" s="1979">
        <v>100</v>
      </c>
      <c r="L40" s="1980"/>
      <c r="M40" s="1976" t="s">
        <v>672</v>
      </c>
      <c r="O40" s="1981"/>
      <c r="P40" s="1981"/>
    </row>
    <row r="41" spans="2:16" ht="12.75" customHeight="1">
      <c r="B41" s="1976" t="s">
        <v>673</v>
      </c>
      <c r="C41" s="1977"/>
      <c r="D41" s="1978" t="s">
        <v>2792</v>
      </c>
      <c r="E41" s="1979">
        <v>0</v>
      </c>
      <c r="F41" s="1979">
        <v>0</v>
      </c>
      <c r="G41" s="1979">
        <v>0</v>
      </c>
      <c r="H41" s="1979">
        <v>0</v>
      </c>
      <c r="I41" s="1979">
        <v>433</v>
      </c>
      <c r="J41" s="1979">
        <f t="shared" si="0"/>
        <v>433</v>
      </c>
      <c r="K41" s="1979"/>
      <c r="L41" s="1980"/>
      <c r="M41" s="1976" t="s">
        <v>673</v>
      </c>
      <c r="O41" s="1981"/>
      <c r="P41" s="1981"/>
    </row>
    <row r="42" spans="2:16" ht="12.75" customHeight="1">
      <c r="B42" s="1976" t="s">
        <v>674</v>
      </c>
      <c r="C42" s="1977"/>
      <c r="D42" s="1978" t="s">
        <v>2793</v>
      </c>
      <c r="E42" s="1979">
        <v>1463</v>
      </c>
      <c r="F42" s="1979">
        <v>0</v>
      </c>
      <c r="G42" s="1979">
        <v>0</v>
      </c>
      <c r="H42" s="1979">
        <v>0</v>
      </c>
      <c r="I42" s="1979">
        <v>172</v>
      </c>
      <c r="J42" s="1979">
        <f t="shared" si="0"/>
        <v>1635</v>
      </c>
      <c r="K42" s="1979">
        <v>113</v>
      </c>
      <c r="L42" s="1980"/>
      <c r="M42" s="1976" t="s">
        <v>674</v>
      </c>
      <c r="O42" s="1981"/>
      <c r="P42" s="1981"/>
    </row>
    <row r="43" spans="2:16" ht="12.75" customHeight="1">
      <c r="B43" s="1976" t="s">
        <v>53</v>
      </c>
      <c r="C43" s="1977"/>
      <c r="D43" s="1978" t="s">
        <v>2794</v>
      </c>
      <c r="E43" s="1979">
        <v>267</v>
      </c>
      <c r="F43" s="1979">
        <v>0</v>
      </c>
      <c r="G43" s="1979">
        <v>0</v>
      </c>
      <c r="H43" s="1979">
        <v>0</v>
      </c>
      <c r="I43" s="1979">
        <v>6</v>
      </c>
      <c r="J43" s="1979">
        <f t="shared" si="0"/>
        <v>273</v>
      </c>
      <c r="K43" s="1979"/>
      <c r="L43" s="1980"/>
      <c r="M43" s="1976" t="s">
        <v>53</v>
      </c>
      <c r="O43" s="1981"/>
      <c r="P43" s="1981"/>
    </row>
    <row r="44" spans="2:16" ht="12.75" customHeight="1" thickBot="1">
      <c r="B44" s="1976" t="s">
        <v>2795</v>
      </c>
      <c r="C44" s="1977"/>
      <c r="D44" s="1978" t="s">
        <v>2796</v>
      </c>
      <c r="E44" s="1979">
        <v>965</v>
      </c>
      <c r="F44" s="1979">
        <v>0</v>
      </c>
      <c r="G44" s="1979">
        <v>0</v>
      </c>
      <c r="H44" s="1979">
        <v>0</v>
      </c>
      <c r="I44" s="1979">
        <v>5</v>
      </c>
      <c r="J44" s="1979">
        <f t="shared" si="0"/>
        <v>970</v>
      </c>
      <c r="K44" s="1979">
        <v>5</v>
      </c>
      <c r="L44" s="1980"/>
      <c r="M44" s="1976" t="s">
        <v>2795</v>
      </c>
      <c r="N44" s="4192">
        <v>75</v>
      </c>
      <c r="O44" s="1981"/>
      <c r="P44" s="1981"/>
    </row>
    <row r="45" spans="2:16" ht="12.75" customHeight="1" thickBot="1">
      <c r="B45" s="1976" t="s">
        <v>56</v>
      </c>
      <c r="C45" s="1556" t="s">
        <v>2797</v>
      </c>
      <c r="D45" s="1985"/>
      <c r="E45" s="3341">
        <f t="shared" ref="E45:L45" si="1">SUM(E14:E44)</f>
        <v>23293</v>
      </c>
      <c r="F45" s="3342">
        <f t="shared" si="1"/>
        <v>4</v>
      </c>
      <c r="G45" s="3343">
        <f t="shared" si="1"/>
        <v>84</v>
      </c>
      <c r="H45" s="3343">
        <f t="shared" si="1"/>
        <v>34</v>
      </c>
      <c r="I45" s="3343">
        <f t="shared" si="1"/>
        <v>9228</v>
      </c>
      <c r="J45" s="3343">
        <f t="shared" si="1"/>
        <v>32643</v>
      </c>
      <c r="K45" s="3344">
        <f t="shared" si="1"/>
        <v>2319</v>
      </c>
      <c r="L45" s="3345">
        <f t="shared" si="1"/>
        <v>0</v>
      </c>
      <c r="M45" s="1976" t="s">
        <v>56</v>
      </c>
      <c r="N45" s="4192"/>
      <c r="O45" s="1981"/>
      <c r="P45" s="1981"/>
    </row>
    <row r="46" spans="2:16">
      <c r="B46" s="1986"/>
    </row>
    <row r="47" spans="2:16">
      <c r="J47" s="1569"/>
    </row>
    <row r="48" spans="2:16"/>
    <row r="49"/>
  </sheetData>
  <mergeCells count="5">
    <mergeCell ref="A1:A10"/>
    <mergeCell ref="B1:M1"/>
    <mergeCell ref="N1:N15"/>
    <mergeCell ref="N16:N24"/>
    <mergeCell ref="N44:N45"/>
  </mergeCells>
  <printOptions horizontalCentered="1" verticalCentered="1"/>
  <pageMargins left="0.5" right="0.5" top="0.75" bottom="0.75" header="0" footer="0"/>
  <pageSetup scale="91"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L61"/>
  <sheetViews>
    <sheetView view="pageBreakPreview" zoomScale="80" zoomScaleNormal="100" workbookViewId="0"/>
  </sheetViews>
  <sheetFormatPr defaultColWidth="0" defaultRowHeight="11.25" customHeight="1"/>
  <cols>
    <col min="1" max="1" width="5.1640625" style="161" customWidth="1"/>
    <col min="2" max="2" width="3.33203125" style="161" customWidth="1"/>
    <col min="3" max="6" width="9.33203125" style="161" customWidth="1"/>
    <col min="7" max="7" width="9.1640625" style="161" customWidth="1"/>
    <col min="8" max="8" width="10.5" style="161" customWidth="1"/>
    <col min="9" max="9" width="10.33203125" style="161" customWidth="1"/>
    <col min="10" max="10" width="10.6640625" style="161" customWidth="1"/>
    <col min="11" max="11" width="8.83203125" style="161" customWidth="1"/>
    <col min="12" max="15" width="9.33203125" style="161" customWidth="1"/>
    <col min="16" max="256" width="0" style="161" hidden="1"/>
    <col min="257" max="257" width="5.1640625" style="161" customWidth="1"/>
    <col min="258" max="258" width="3.33203125" style="161" customWidth="1"/>
    <col min="259" max="262" width="9.33203125" style="161" customWidth="1"/>
    <col min="263" max="263" width="9.1640625" style="161" customWidth="1"/>
    <col min="264" max="264" width="10.5" style="161" customWidth="1"/>
    <col min="265" max="265" width="10.33203125" style="161" customWidth="1"/>
    <col min="266" max="266" width="10.6640625" style="161" customWidth="1"/>
    <col min="267" max="267" width="8.83203125" style="161" customWidth="1"/>
    <col min="268" max="271" width="9.33203125" style="161" customWidth="1"/>
    <col min="272" max="512" width="0" style="161" hidden="1"/>
    <col min="513" max="513" width="5.1640625" style="161" customWidth="1"/>
    <col min="514" max="514" width="3.33203125" style="161" customWidth="1"/>
    <col min="515" max="518" width="9.33203125" style="161" customWidth="1"/>
    <col min="519" max="519" width="9.1640625" style="161" customWidth="1"/>
    <col min="520" max="520" width="10.5" style="161" customWidth="1"/>
    <col min="521" max="521" width="10.33203125" style="161" customWidth="1"/>
    <col min="522" max="522" width="10.6640625" style="161" customWidth="1"/>
    <col min="523" max="523" width="8.83203125" style="161" customWidth="1"/>
    <col min="524" max="527" width="9.33203125" style="161" customWidth="1"/>
    <col min="528" max="768" width="0" style="161" hidden="1"/>
    <col min="769" max="769" width="5.1640625" style="161" customWidth="1"/>
    <col min="770" max="770" width="3.33203125" style="161" customWidth="1"/>
    <col min="771" max="774" width="9.33203125" style="161" customWidth="1"/>
    <col min="775" max="775" width="9.1640625" style="161" customWidth="1"/>
    <col min="776" max="776" width="10.5" style="161" customWidth="1"/>
    <col min="777" max="777" width="10.33203125" style="161" customWidth="1"/>
    <col min="778" max="778" width="10.6640625" style="161" customWidth="1"/>
    <col min="779" max="779" width="8.83203125" style="161" customWidth="1"/>
    <col min="780" max="783" width="9.33203125" style="161" customWidth="1"/>
    <col min="784" max="1024" width="0" style="161" hidden="1"/>
    <col min="1025" max="1025" width="5.1640625" style="161" customWidth="1"/>
    <col min="1026" max="1026" width="3.33203125" style="161" customWidth="1"/>
    <col min="1027" max="1030" width="9.33203125" style="161" customWidth="1"/>
    <col min="1031" max="1031" width="9.1640625" style="161" customWidth="1"/>
    <col min="1032" max="1032" width="10.5" style="161" customWidth="1"/>
    <col min="1033" max="1033" width="10.33203125" style="161" customWidth="1"/>
    <col min="1034" max="1034" width="10.6640625" style="161" customWidth="1"/>
    <col min="1035" max="1035" width="8.83203125" style="161" customWidth="1"/>
    <col min="1036" max="1039" width="9.33203125" style="161" customWidth="1"/>
    <col min="1040" max="1280" width="0" style="161" hidden="1"/>
    <col min="1281" max="1281" width="5.1640625" style="161" customWidth="1"/>
    <col min="1282" max="1282" width="3.33203125" style="161" customWidth="1"/>
    <col min="1283" max="1286" width="9.33203125" style="161" customWidth="1"/>
    <col min="1287" max="1287" width="9.1640625" style="161" customWidth="1"/>
    <col min="1288" max="1288" width="10.5" style="161" customWidth="1"/>
    <col min="1289" max="1289" width="10.33203125" style="161" customWidth="1"/>
    <col min="1290" max="1290" width="10.6640625" style="161" customWidth="1"/>
    <col min="1291" max="1291" width="8.83203125" style="161" customWidth="1"/>
    <col min="1292" max="1295" width="9.33203125" style="161" customWidth="1"/>
    <col min="1296" max="1536" width="0" style="161" hidden="1"/>
    <col min="1537" max="1537" width="5.1640625" style="161" customWidth="1"/>
    <col min="1538" max="1538" width="3.33203125" style="161" customWidth="1"/>
    <col min="1539" max="1542" width="9.33203125" style="161" customWidth="1"/>
    <col min="1543" max="1543" width="9.1640625" style="161" customWidth="1"/>
    <col min="1544" max="1544" width="10.5" style="161" customWidth="1"/>
    <col min="1545" max="1545" width="10.33203125" style="161" customWidth="1"/>
    <col min="1546" max="1546" width="10.6640625" style="161" customWidth="1"/>
    <col min="1547" max="1547" width="8.83203125" style="161" customWidth="1"/>
    <col min="1548" max="1551" width="9.33203125" style="161" customWidth="1"/>
    <col min="1552" max="1792" width="0" style="161" hidden="1"/>
    <col min="1793" max="1793" width="5.1640625" style="161" customWidth="1"/>
    <col min="1794" max="1794" width="3.33203125" style="161" customWidth="1"/>
    <col min="1795" max="1798" width="9.33203125" style="161" customWidth="1"/>
    <col min="1799" max="1799" width="9.1640625" style="161" customWidth="1"/>
    <col min="1800" max="1800" width="10.5" style="161" customWidth="1"/>
    <col min="1801" max="1801" width="10.33203125" style="161" customWidth="1"/>
    <col min="1802" max="1802" width="10.6640625" style="161" customWidth="1"/>
    <col min="1803" max="1803" width="8.83203125" style="161" customWidth="1"/>
    <col min="1804" max="1807" width="9.33203125" style="161" customWidth="1"/>
    <col min="1808" max="2048" width="0" style="161" hidden="1"/>
    <col min="2049" max="2049" width="5.1640625" style="161" customWidth="1"/>
    <col min="2050" max="2050" width="3.33203125" style="161" customWidth="1"/>
    <col min="2051" max="2054" width="9.33203125" style="161" customWidth="1"/>
    <col min="2055" max="2055" width="9.1640625" style="161" customWidth="1"/>
    <col min="2056" max="2056" width="10.5" style="161" customWidth="1"/>
    <col min="2057" max="2057" width="10.33203125" style="161" customWidth="1"/>
    <col min="2058" max="2058" width="10.6640625" style="161" customWidth="1"/>
    <col min="2059" max="2059" width="8.83203125" style="161" customWidth="1"/>
    <col min="2060" max="2063" width="9.33203125" style="161" customWidth="1"/>
    <col min="2064" max="2304" width="0" style="161" hidden="1"/>
    <col min="2305" max="2305" width="5.1640625" style="161" customWidth="1"/>
    <col min="2306" max="2306" width="3.33203125" style="161" customWidth="1"/>
    <col min="2307" max="2310" width="9.33203125" style="161" customWidth="1"/>
    <col min="2311" max="2311" width="9.1640625" style="161" customWidth="1"/>
    <col min="2312" max="2312" width="10.5" style="161" customWidth="1"/>
    <col min="2313" max="2313" width="10.33203125" style="161" customWidth="1"/>
    <col min="2314" max="2314" width="10.6640625" style="161" customWidth="1"/>
    <col min="2315" max="2315" width="8.83203125" style="161" customWidth="1"/>
    <col min="2316" max="2319" width="9.33203125" style="161" customWidth="1"/>
    <col min="2320" max="2560" width="0" style="161" hidden="1"/>
    <col min="2561" max="2561" width="5.1640625" style="161" customWidth="1"/>
    <col min="2562" max="2562" width="3.33203125" style="161" customWidth="1"/>
    <col min="2563" max="2566" width="9.33203125" style="161" customWidth="1"/>
    <col min="2567" max="2567" width="9.1640625" style="161" customWidth="1"/>
    <col min="2568" max="2568" width="10.5" style="161" customWidth="1"/>
    <col min="2569" max="2569" width="10.33203125" style="161" customWidth="1"/>
    <col min="2570" max="2570" width="10.6640625" style="161" customWidth="1"/>
    <col min="2571" max="2571" width="8.83203125" style="161" customWidth="1"/>
    <col min="2572" max="2575" width="9.33203125" style="161" customWidth="1"/>
    <col min="2576" max="2816" width="0" style="161" hidden="1"/>
    <col min="2817" max="2817" width="5.1640625" style="161" customWidth="1"/>
    <col min="2818" max="2818" width="3.33203125" style="161" customWidth="1"/>
    <col min="2819" max="2822" width="9.33203125" style="161" customWidth="1"/>
    <col min="2823" max="2823" width="9.1640625" style="161" customWidth="1"/>
    <col min="2824" max="2824" width="10.5" style="161" customWidth="1"/>
    <col min="2825" max="2825" width="10.33203125" style="161" customWidth="1"/>
    <col min="2826" max="2826" width="10.6640625" style="161" customWidth="1"/>
    <col min="2827" max="2827" width="8.83203125" style="161" customWidth="1"/>
    <col min="2828" max="2831" width="9.33203125" style="161" customWidth="1"/>
    <col min="2832" max="3072" width="0" style="161" hidden="1"/>
    <col min="3073" max="3073" width="5.1640625" style="161" customWidth="1"/>
    <col min="3074" max="3074" width="3.33203125" style="161" customWidth="1"/>
    <col min="3075" max="3078" width="9.33203125" style="161" customWidth="1"/>
    <col min="3079" max="3079" width="9.1640625" style="161" customWidth="1"/>
    <col min="3080" max="3080" width="10.5" style="161" customWidth="1"/>
    <col min="3081" max="3081" width="10.33203125" style="161" customWidth="1"/>
    <col min="3082" max="3082" width="10.6640625" style="161" customWidth="1"/>
    <col min="3083" max="3083" width="8.83203125" style="161" customWidth="1"/>
    <col min="3084" max="3087" width="9.33203125" style="161" customWidth="1"/>
    <col min="3088" max="3328" width="0" style="161" hidden="1"/>
    <col min="3329" max="3329" width="5.1640625" style="161" customWidth="1"/>
    <col min="3330" max="3330" width="3.33203125" style="161" customWidth="1"/>
    <col min="3331" max="3334" width="9.33203125" style="161" customWidth="1"/>
    <col min="3335" max="3335" width="9.1640625" style="161" customWidth="1"/>
    <col min="3336" max="3336" width="10.5" style="161" customWidth="1"/>
    <col min="3337" max="3337" width="10.33203125" style="161" customWidth="1"/>
    <col min="3338" max="3338" width="10.6640625" style="161" customWidth="1"/>
    <col min="3339" max="3339" width="8.83203125" style="161" customWidth="1"/>
    <col min="3340" max="3343" width="9.33203125" style="161" customWidth="1"/>
    <col min="3344" max="3584" width="0" style="161" hidden="1"/>
    <col min="3585" max="3585" width="5.1640625" style="161" customWidth="1"/>
    <col min="3586" max="3586" width="3.33203125" style="161" customWidth="1"/>
    <col min="3587" max="3590" width="9.33203125" style="161" customWidth="1"/>
    <col min="3591" max="3591" width="9.1640625" style="161" customWidth="1"/>
    <col min="3592" max="3592" width="10.5" style="161" customWidth="1"/>
    <col min="3593" max="3593" width="10.33203125" style="161" customWidth="1"/>
    <col min="3594" max="3594" width="10.6640625" style="161" customWidth="1"/>
    <col min="3595" max="3595" width="8.83203125" style="161" customWidth="1"/>
    <col min="3596" max="3599" width="9.33203125" style="161" customWidth="1"/>
    <col min="3600" max="3840" width="0" style="161" hidden="1"/>
    <col min="3841" max="3841" width="5.1640625" style="161" customWidth="1"/>
    <col min="3842" max="3842" width="3.33203125" style="161" customWidth="1"/>
    <col min="3843" max="3846" width="9.33203125" style="161" customWidth="1"/>
    <col min="3847" max="3847" width="9.1640625" style="161" customWidth="1"/>
    <col min="3848" max="3848" width="10.5" style="161" customWidth="1"/>
    <col min="3849" max="3849" width="10.33203125" style="161" customWidth="1"/>
    <col min="3850" max="3850" width="10.6640625" style="161" customWidth="1"/>
    <col min="3851" max="3851" width="8.83203125" style="161" customWidth="1"/>
    <col min="3852" max="3855" width="9.33203125" style="161" customWidth="1"/>
    <col min="3856" max="4096" width="0" style="161" hidden="1"/>
    <col min="4097" max="4097" width="5.1640625" style="161" customWidth="1"/>
    <col min="4098" max="4098" width="3.33203125" style="161" customWidth="1"/>
    <col min="4099" max="4102" width="9.33203125" style="161" customWidth="1"/>
    <col min="4103" max="4103" width="9.1640625" style="161" customWidth="1"/>
    <col min="4104" max="4104" width="10.5" style="161" customWidth="1"/>
    <col min="4105" max="4105" width="10.33203125" style="161" customWidth="1"/>
    <col min="4106" max="4106" width="10.6640625" style="161" customWidth="1"/>
    <col min="4107" max="4107" width="8.83203125" style="161" customWidth="1"/>
    <col min="4108" max="4111" width="9.33203125" style="161" customWidth="1"/>
    <col min="4112" max="4352" width="0" style="161" hidden="1"/>
    <col min="4353" max="4353" width="5.1640625" style="161" customWidth="1"/>
    <col min="4354" max="4354" width="3.33203125" style="161" customWidth="1"/>
    <col min="4355" max="4358" width="9.33203125" style="161" customWidth="1"/>
    <col min="4359" max="4359" width="9.1640625" style="161" customWidth="1"/>
    <col min="4360" max="4360" width="10.5" style="161" customWidth="1"/>
    <col min="4361" max="4361" width="10.33203125" style="161" customWidth="1"/>
    <col min="4362" max="4362" width="10.6640625" style="161" customWidth="1"/>
    <col min="4363" max="4363" width="8.83203125" style="161" customWidth="1"/>
    <col min="4364" max="4367" width="9.33203125" style="161" customWidth="1"/>
    <col min="4368" max="4608" width="0" style="161" hidden="1"/>
    <col min="4609" max="4609" width="5.1640625" style="161" customWidth="1"/>
    <col min="4610" max="4610" width="3.33203125" style="161" customWidth="1"/>
    <col min="4611" max="4614" width="9.33203125" style="161" customWidth="1"/>
    <col min="4615" max="4615" width="9.1640625" style="161" customWidth="1"/>
    <col min="4616" max="4616" width="10.5" style="161" customWidth="1"/>
    <col min="4617" max="4617" width="10.33203125" style="161" customWidth="1"/>
    <col min="4618" max="4618" width="10.6640625" style="161" customWidth="1"/>
    <col min="4619" max="4619" width="8.83203125" style="161" customWidth="1"/>
    <col min="4620" max="4623" width="9.33203125" style="161" customWidth="1"/>
    <col min="4624" max="4864" width="0" style="161" hidden="1"/>
    <col min="4865" max="4865" width="5.1640625" style="161" customWidth="1"/>
    <col min="4866" max="4866" width="3.33203125" style="161" customWidth="1"/>
    <col min="4867" max="4870" width="9.33203125" style="161" customWidth="1"/>
    <col min="4871" max="4871" width="9.1640625" style="161" customWidth="1"/>
    <col min="4872" max="4872" width="10.5" style="161" customWidth="1"/>
    <col min="4873" max="4873" width="10.33203125" style="161" customWidth="1"/>
    <col min="4874" max="4874" width="10.6640625" style="161" customWidth="1"/>
    <col min="4875" max="4875" width="8.83203125" style="161" customWidth="1"/>
    <col min="4876" max="4879" width="9.33203125" style="161" customWidth="1"/>
    <col min="4880" max="5120" width="0" style="161" hidden="1"/>
    <col min="5121" max="5121" width="5.1640625" style="161" customWidth="1"/>
    <col min="5122" max="5122" width="3.33203125" style="161" customWidth="1"/>
    <col min="5123" max="5126" width="9.33203125" style="161" customWidth="1"/>
    <col min="5127" max="5127" width="9.1640625" style="161" customWidth="1"/>
    <col min="5128" max="5128" width="10.5" style="161" customWidth="1"/>
    <col min="5129" max="5129" width="10.33203125" style="161" customWidth="1"/>
    <col min="5130" max="5130" width="10.6640625" style="161" customWidth="1"/>
    <col min="5131" max="5131" width="8.83203125" style="161" customWidth="1"/>
    <col min="5132" max="5135" width="9.33203125" style="161" customWidth="1"/>
    <col min="5136" max="5376" width="0" style="161" hidden="1"/>
    <col min="5377" max="5377" width="5.1640625" style="161" customWidth="1"/>
    <col min="5378" max="5378" width="3.33203125" style="161" customWidth="1"/>
    <col min="5379" max="5382" width="9.33203125" style="161" customWidth="1"/>
    <col min="5383" max="5383" width="9.1640625" style="161" customWidth="1"/>
    <col min="5384" max="5384" width="10.5" style="161" customWidth="1"/>
    <col min="5385" max="5385" width="10.33203125" style="161" customWidth="1"/>
    <col min="5386" max="5386" width="10.6640625" style="161" customWidth="1"/>
    <col min="5387" max="5387" width="8.83203125" style="161" customWidth="1"/>
    <col min="5388" max="5391" width="9.33203125" style="161" customWidth="1"/>
    <col min="5392" max="5632" width="0" style="161" hidden="1"/>
    <col min="5633" max="5633" width="5.1640625" style="161" customWidth="1"/>
    <col min="5634" max="5634" width="3.33203125" style="161" customWidth="1"/>
    <col min="5635" max="5638" width="9.33203125" style="161" customWidth="1"/>
    <col min="5639" max="5639" width="9.1640625" style="161" customWidth="1"/>
    <col min="5640" max="5640" width="10.5" style="161" customWidth="1"/>
    <col min="5641" max="5641" width="10.33203125" style="161" customWidth="1"/>
    <col min="5642" max="5642" width="10.6640625" style="161" customWidth="1"/>
    <col min="5643" max="5643" width="8.83203125" style="161" customWidth="1"/>
    <col min="5644" max="5647" width="9.33203125" style="161" customWidth="1"/>
    <col min="5648" max="5888" width="0" style="161" hidden="1"/>
    <col min="5889" max="5889" width="5.1640625" style="161" customWidth="1"/>
    <col min="5890" max="5890" width="3.33203125" style="161" customWidth="1"/>
    <col min="5891" max="5894" width="9.33203125" style="161" customWidth="1"/>
    <col min="5895" max="5895" width="9.1640625" style="161" customWidth="1"/>
    <col min="5896" max="5896" width="10.5" style="161" customWidth="1"/>
    <col min="5897" max="5897" width="10.33203125" style="161" customWidth="1"/>
    <col min="5898" max="5898" width="10.6640625" style="161" customWidth="1"/>
    <col min="5899" max="5899" width="8.83203125" style="161" customWidth="1"/>
    <col min="5900" max="5903" width="9.33203125" style="161" customWidth="1"/>
    <col min="5904" max="6144" width="0" style="161" hidden="1"/>
    <col min="6145" max="6145" width="5.1640625" style="161" customWidth="1"/>
    <col min="6146" max="6146" width="3.33203125" style="161" customWidth="1"/>
    <col min="6147" max="6150" width="9.33203125" style="161" customWidth="1"/>
    <col min="6151" max="6151" width="9.1640625" style="161" customWidth="1"/>
    <col min="6152" max="6152" width="10.5" style="161" customWidth="1"/>
    <col min="6153" max="6153" width="10.33203125" style="161" customWidth="1"/>
    <col min="6154" max="6154" width="10.6640625" style="161" customWidth="1"/>
    <col min="6155" max="6155" width="8.83203125" style="161" customWidth="1"/>
    <col min="6156" max="6159" width="9.33203125" style="161" customWidth="1"/>
    <col min="6160" max="6400" width="0" style="161" hidden="1"/>
    <col min="6401" max="6401" width="5.1640625" style="161" customWidth="1"/>
    <col min="6402" max="6402" width="3.33203125" style="161" customWidth="1"/>
    <col min="6403" max="6406" width="9.33203125" style="161" customWidth="1"/>
    <col min="6407" max="6407" width="9.1640625" style="161" customWidth="1"/>
    <col min="6408" max="6408" width="10.5" style="161" customWidth="1"/>
    <col min="6409" max="6409" width="10.33203125" style="161" customWidth="1"/>
    <col min="6410" max="6410" width="10.6640625" style="161" customWidth="1"/>
    <col min="6411" max="6411" width="8.83203125" style="161" customWidth="1"/>
    <col min="6412" max="6415" width="9.33203125" style="161" customWidth="1"/>
    <col min="6416" max="6656" width="0" style="161" hidden="1"/>
    <col min="6657" max="6657" width="5.1640625" style="161" customWidth="1"/>
    <col min="6658" max="6658" width="3.33203125" style="161" customWidth="1"/>
    <col min="6659" max="6662" width="9.33203125" style="161" customWidth="1"/>
    <col min="6663" max="6663" width="9.1640625" style="161" customWidth="1"/>
    <col min="6664" max="6664" width="10.5" style="161" customWidth="1"/>
    <col min="6665" max="6665" width="10.33203125" style="161" customWidth="1"/>
    <col min="6666" max="6666" width="10.6640625" style="161" customWidth="1"/>
    <col min="6667" max="6667" width="8.83203125" style="161" customWidth="1"/>
    <col min="6668" max="6671" width="9.33203125" style="161" customWidth="1"/>
    <col min="6672" max="6912" width="0" style="161" hidden="1"/>
    <col min="6913" max="6913" width="5.1640625" style="161" customWidth="1"/>
    <col min="6914" max="6914" width="3.33203125" style="161" customWidth="1"/>
    <col min="6915" max="6918" width="9.33203125" style="161" customWidth="1"/>
    <col min="6919" max="6919" width="9.1640625" style="161" customWidth="1"/>
    <col min="6920" max="6920" width="10.5" style="161" customWidth="1"/>
    <col min="6921" max="6921" width="10.33203125" style="161" customWidth="1"/>
    <col min="6922" max="6922" width="10.6640625" style="161" customWidth="1"/>
    <col min="6923" max="6923" width="8.83203125" style="161" customWidth="1"/>
    <col min="6924" max="6927" width="9.33203125" style="161" customWidth="1"/>
    <col min="6928" max="7168" width="0" style="161" hidden="1"/>
    <col min="7169" max="7169" width="5.1640625" style="161" customWidth="1"/>
    <col min="7170" max="7170" width="3.33203125" style="161" customWidth="1"/>
    <col min="7171" max="7174" width="9.33203125" style="161" customWidth="1"/>
    <col min="7175" max="7175" width="9.1640625" style="161" customWidth="1"/>
    <col min="7176" max="7176" width="10.5" style="161" customWidth="1"/>
    <col min="7177" max="7177" width="10.33203125" style="161" customWidth="1"/>
    <col min="7178" max="7178" width="10.6640625" style="161" customWidth="1"/>
    <col min="7179" max="7179" width="8.83203125" style="161" customWidth="1"/>
    <col min="7180" max="7183" width="9.33203125" style="161" customWidth="1"/>
    <col min="7184" max="7424" width="0" style="161" hidden="1"/>
    <col min="7425" max="7425" width="5.1640625" style="161" customWidth="1"/>
    <col min="7426" max="7426" width="3.33203125" style="161" customWidth="1"/>
    <col min="7427" max="7430" width="9.33203125" style="161" customWidth="1"/>
    <col min="7431" max="7431" width="9.1640625" style="161" customWidth="1"/>
    <col min="7432" max="7432" width="10.5" style="161" customWidth="1"/>
    <col min="7433" max="7433" width="10.33203125" style="161" customWidth="1"/>
    <col min="7434" max="7434" width="10.6640625" style="161" customWidth="1"/>
    <col min="7435" max="7435" width="8.83203125" style="161" customWidth="1"/>
    <col min="7436" max="7439" width="9.33203125" style="161" customWidth="1"/>
    <col min="7440" max="7680" width="0" style="161" hidden="1"/>
    <col min="7681" max="7681" width="5.1640625" style="161" customWidth="1"/>
    <col min="7682" max="7682" width="3.33203125" style="161" customWidth="1"/>
    <col min="7683" max="7686" width="9.33203125" style="161" customWidth="1"/>
    <col min="7687" max="7687" width="9.1640625" style="161" customWidth="1"/>
    <col min="7688" max="7688" width="10.5" style="161" customWidth="1"/>
    <col min="7689" max="7689" width="10.33203125" style="161" customWidth="1"/>
    <col min="7690" max="7690" width="10.6640625" style="161" customWidth="1"/>
    <col min="7691" max="7691" width="8.83203125" style="161" customWidth="1"/>
    <col min="7692" max="7695" width="9.33203125" style="161" customWidth="1"/>
    <col min="7696" max="7936" width="0" style="161" hidden="1"/>
    <col min="7937" max="7937" width="5.1640625" style="161" customWidth="1"/>
    <col min="7938" max="7938" width="3.33203125" style="161" customWidth="1"/>
    <col min="7939" max="7942" width="9.33203125" style="161" customWidth="1"/>
    <col min="7943" max="7943" width="9.1640625" style="161" customWidth="1"/>
    <col min="7944" max="7944" width="10.5" style="161" customWidth="1"/>
    <col min="7945" max="7945" width="10.33203125" style="161" customWidth="1"/>
    <col min="7946" max="7946" width="10.6640625" style="161" customWidth="1"/>
    <col min="7947" max="7947" width="8.83203125" style="161" customWidth="1"/>
    <col min="7948" max="7951" width="9.33203125" style="161" customWidth="1"/>
    <col min="7952" max="8192" width="0" style="161" hidden="1"/>
    <col min="8193" max="8193" width="5.1640625" style="161" customWidth="1"/>
    <col min="8194" max="8194" width="3.33203125" style="161" customWidth="1"/>
    <col min="8195" max="8198" width="9.33203125" style="161" customWidth="1"/>
    <col min="8199" max="8199" width="9.1640625" style="161" customWidth="1"/>
    <col min="8200" max="8200" width="10.5" style="161" customWidth="1"/>
    <col min="8201" max="8201" width="10.33203125" style="161" customWidth="1"/>
    <col min="8202" max="8202" width="10.6640625" style="161" customWidth="1"/>
    <col min="8203" max="8203" width="8.83203125" style="161" customWidth="1"/>
    <col min="8204" max="8207" width="9.33203125" style="161" customWidth="1"/>
    <col min="8208" max="8448" width="0" style="161" hidden="1"/>
    <col min="8449" max="8449" width="5.1640625" style="161" customWidth="1"/>
    <col min="8450" max="8450" width="3.33203125" style="161" customWidth="1"/>
    <col min="8451" max="8454" width="9.33203125" style="161" customWidth="1"/>
    <col min="8455" max="8455" width="9.1640625" style="161" customWidth="1"/>
    <col min="8456" max="8456" width="10.5" style="161" customWidth="1"/>
    <col min="8457" max="8457" width="10.33203125" style="161" customWidth="1"/>
    <col min="8458" max="8458" width="10.6640625" style="161" customWidth="1"/>
    <col min="8459" max="8459" width="8.83203125" style="161" customWidth="1"/>
    <col min="8460" max="8463" width="9.33203125" style="161" customWidth="1"/>
    <col min="8464" max="8704" width="0" style="161" hidden="1"/>
    <col min="8705" max="8705" width="5.1640625" style="161" customWidth="1"/>
    <col min="8706" max="8706" width="3.33203125" style="161" customWidth="1"/>
    <col min="8707" max="8710" width="9.33203125" style="161" customWidth="1"/>
    <col min="8711" max="8711" width="9.1640625" style="161" customWidth="1"/>
    <col min="8712" max="8712" width="10.5" style="161" customWidth="1"/>
    <col min="8713" max="8713" width="10.33203125" style="161" customWidth="1"/>
    <col min="8714" max="8714" width="10.6640625" style="161" customWidth="1"/>
    <col min="8715" max="8715" width="8.83203125" style="161" customWidth="1"/>
    <col min="8716" max="8719" width="9.33203125" style="161" customWidth="1"/>
    <col min="8720" max="8960" width="0" style="161" hidden="1"/>
    <col min="8961" max="8961" width="5.1640625" style="161" customWidth="1"/>
    <col min="8962" max="8962" width="3.33203125" style="161" customWidth="1"/>
    <col min="8963" max="8966" width="9.33203125" style="161" customWidth="1"/>
    <col min="8967" max="8967" width="9.1640625" style="161" customWidth="1"/>
    <col min="8968" max="8968" width="10.5" style="161" customWidth="1"/>
    <col min="8969" max="8969" width="10.33203125" style="161" customWidth="1"/>
    <col min="8970" max="8970" width="10.6640625" style="161" customWidth="1"/>
    <col min="8971" max="8971" width="8.83203125" style="161" customWidth="1"/>
    <col min="8972" max="8975" width="9.33203125" style="161" customWidth="1"/>
    <col min="8976" max="9216" width="0" style="161" hidden="1"/>
    <col min="9217" max="9217" width="5.1640625" style="161" customWidth="1"/>
    <col min="9218" max="9218" width="3.33203125" style="161" customWidth="1"/>
    <col min="9219" max="9222" width="9.33203125" style="161" customWidth="1"/>
    <col min="9223" max="9223" width="9.1640625" style="161" customWidth="1"/>
    <col min="9224" max="9224" width="10.5" style="161" customWidth="1"/>
    <col min="9225" max="9225" width="10.33203125" style="161" customWidth="1"/>
    <col min="9226" max="9226" width="10.6640625" style="161" customWidth="1"/>
    <col min="9227" max="9227" width="8.83203125" style="161" customWidth="1"/>
    <col min="9228" max="9231" width="9.33203125" style="161" customWidth="1"/>
    <col min="9232" max="9472" width="0" style="161" hidden="1"/>
    <col min="9473" max="9473" width="5.1640625" style="161" customWidth="1"/>
    <col min="9474" max="9474" width="3.33203125" style="161" customWidth="1"/>
    <col min="9475" max="9478" width="9.33203125" style="161" customWidth="1"/>
    <col min="9479" max="9479" width="9.1640625" style="161" customWidth="1"/>
    <col min="9480" max="9480" width="10.5" style="161" customWidth="1"/>
    <col min="9481" max="9481" width="10.33203125" style="161" customWidth="1"/>
    <col min="9482" max="9482" width="10.6640625" style="161" customWidth="1"/>
    <col min="9483" max="9483" width="8.83203125" style="161" customWidth="1"/>
    <col min="9484" max="9487" width="9.33203125" style="161" customWidth="1"/>
    <col min="9488" max="9728" width="0" style="161" hidden="1"/>
    <col min="9729" max="9729" width="5.1640625" style="161" customWidth="1"/>
    <col min="9730" max="9730" width="3.33203125" style="161" customWidth="1"/>
    <col min="9731" max="9734" width="9.33203125" style="161" customWidth="1"/>
    <col min="9735" max="9735" width="9.1640625" style="161" customWidth="1"/>
    <col min="9736" max="9736" width="10.5" style="161" customWidth="1"/>
    <col min="9737" max="9737" width="10.33203125" style="161" customWidth="1"/>
    <col min="9738" max="9738" width="10.6640625" style="161" customWidth="1"/>
    <col min="9739" max="9739" width="8.83203125" style="161" customWidth="1"/>
    <col min="9740" max="9743" width="9.33203125" style="161" customWidth="1"/>
    <col min="9744" max="9984" width="0" style="161" hidden="1"/>
    <col min="9985" max="9985" width="5.1640625" style="161" customWidth="1"/>
    <col min="9986" max="9986" width="3.33203125" style="161" customWidth="1"/>
    <col min="9987" max="9990" width="9.33203125" style="161" customWidth="1"/>
    <col min="9991" max="9991" width="9.1640625" style="161" customWidth="1"/>
    <col min="9992" max="9992" width="10.5" style="161" customWidth="1"/>
    <col min="9993" max="9993" width="10.33203125" style="161" customWidth="1"/>
    <col min="9994" max="9994" width="10.6640625" style="161" customWidth="1"/>
    <col min="9995" max="9995" width="8.83203125" style="161" customWidth="1"/>
    <col min="9996" max="9999" width="9.33203125" style="161" customWidth="1"/>
    <col min="10000" max="10240" width="0" style="161" hidden="1"/>
    <col min="10241" max="10241" width="5.1640625" style="161" customWidth="1"/>
    <col min="10242" max="10242" width="3.33203125" style="161" customWidth="1"/>
    <col min="10243" max="10246" width="9.33203125" style="161" customWidth="1"/>
    <col min="10247" max="10247" width="9.1640625" style="161" customWidth="1"/>
    <col min="10248" max="10248" width="10.5" style="161" customWidth="1"/>
    <col min="10249" max="10249" width="10.33203125" style="161" customWidth="1"/>
    <col min="10250" max="10250" width="10.6640625" style="161" customWidth="1"/>
    <col min="10251" max="10251" width="8.83203125" style="161" customWidth="1"/>
    <col min="10252" max="10255" width="9.33203125" style="161" customWidth="1"/>
    <col min="10256" max="10496" width="0" style="161" hidden="1"/>
    <col min="10497" max="10497" width="5.1640625" style="161" customWidth="1"/>
    <col min="10498" max="10498" width="3.33203125" style="161" customWidth="1"/>
    <col min="10499" max="10502" width="9.33203125" style="161" customWidth="1"/>
    <col min="10503" max="10503" width="9.1640625" style="161" customWidth="1"/>
    <col min="10504" max="10504" width="10.5" style="161" customWidth="1"/>
    <col min="10505" max="10505" width="10.33203125" style="161" customWidth="1"/>
    <col min="10506" max="10506" width="10.6640625" style="161" customWidth="1"/>
    <col min="10507" max="10507" width="8.83203125" style="161" customWidth="1"/>
    <col min="10508" max="10511" width="9.33203125" style="161" customWidth="1"/>
    <col min="10512" max="10752" width="0" style="161" hidden="1"/>
    <col min="10753" max="10753" width="5.1640625" style="161" customWidth="1"/>
    <col min="10754" max="10754" width="3.33203125" style="161" customWidth="1"/>
    <col min="10755" max="10758" width="9.33203125" style="161" customWidth="1"/>
    <col min="10759" max="10759" width="9.1640625" style="161" customWidth="1"/>
    <col min="10760" max="10760" width="10.5" style="161" customWidth="1"/>
    <col min="10761" max="10761" width="10.33203125" style="161" customWidth="1"/>
    <col min="10762" max="10762" width="10.6640625" style="161" customWidth="1"/>
    <col min="10763" max="10763" width="8.83203125" style="161" customWidth="1"/>
    <col min="10764" max="10767" width="9.33203125" style="161" customWidth="1"/>
    <col min="10768" max="11008" width="0" style="161" hidden="1"/>
    <col min="11009" max="11009" width="5.1640625" style="161" customWidth="1"/>
    <col min="11010" max="11010" width="3.33203125" style="161" customWidth="1"/>
    <col min="11011" max="11014" width="9.33203125" style="161" customWidth="1"/>
    <col min="11015" max="11015" width="9.1640625" style="161" customWidth="1"/>
    <col min="11016" max="11016" width="10.5" style="161" customWidth="1"/>
    <col min="11017" max="11017" width="10.33203125" style="161" customWidth="1"/>
    <col min="11018" max="11018" width="10.6640625" style="161" customWidth="1"/>
    <col min="11019" max="11019" width="8.83203125" style="161" customWidth="1"/>
    <col min="11020" max="11023" width="9.33203125" style="161" customWidth="1"/>
    <col min="11024" max="11264" width="0" style="161" hidden="1"/>
    <col min="11265" max="11265" width="5.1640625" style="161" customWidth="1"/>
    <col min="11266" max="11266" width="3.33203125" style="161" customWidth="1"/>
    <col min="11267" max="11270" width="9.33203125" style="161" customWidth="1"/>
    <col min="11271" max="11271" width="9.1640625" style="161" customWidth="1"/>
    <col min="11272" max="11272" width="10.5" style="161" customWidth="1"/>
    <col min="11273" max="11273" width="10.33203125" style="161" customWidth="1"/>
    <col min="11274" max="11274" width="10.6640625" style="161" customWidth="1"/>
    <col min="11275" max="11275" width="8.83203125" style="161" customWidth="1"/>
    <col min="11276" max="11279" width="9.33203125" style="161" customWidth="1"/>
    <col min="11280" max="11520" width="0" style="161" hidden="1"/>
    <col min="11521" max="11521" width="5.1640625" style="161" customWidth="1"/>
    <col min="11522" max="11522" width="3.33203125" style="161" customWidth="1"/>
    <col min="11523" max="11526" width="9.33203125" style="161" customWidth="1"/>
    <col min="11527" max="11527" width="9.1640625" style="161" customWidth="1"/>
    <col min="11528" max="11528" width="10.5" style="161" customWidth="1"/>
    <col min="11529" max="11529" width="10.33203125" style="161" customWidth="1"/>
    <col min="11530" max="11530" width="10.6640625" style="161" customWidth="1"/>
    <col min="11531" max="11531" width="8.83203125" style="161" customWidth="1"/>
    <col min="11532" max="11535" width="9.33203125" style="161" customWidth="1"/>
    <col min="11536" max="11776" width="0" style="161" hidden="1"/>
    <col min="11777" max="11777" width="5.1640625" style="161" customWidth="1"/>
    <col min="11778" max="11778" width="3.33203125" style="161" customWidth="1"/>
    <col min="11779" max="11782" width="9.33203125" style="161" customWidth="1"/>
    <col min="11783" max="11783" width="9.1640625" style="161" customWidth="1"/>
    <col min="11784" max="11784" width="10.5" style="161" customWidth="1"/>
    <col min="11785" max="11785" width="10.33203125" style="161" customWidth="1"/>
    <col min="11786" max="11786" width="10.6640625" style="161" customWidth="1"/>
    <col min="11787" max="11787" width="8.83203125" style="161" customWidth="1"/>
    <col min="11788" max="11791" width="9.33203125" style="161" customWidth="1"/>
    <col min="11792" max="12032" width="0" style="161" hidden="1"/>
    <col min="12033" max="12033" width="5.1640625" style="161" customWidth="1"/>
    <col min="12034" max="12034" width="3.33203125" style="161" customWidth="1"/>
    <col min="12035" max="12038" width="9.33203125" style="161" customWidth="1"/>
    <col min="12039" max="12039" width="9.1640625" style="161" customWidth="1"/>
    <col min="12040" max="12040" width="10.5" style="161" customWidth="1"/>
    <col min="12041" max="12041" width="10.33203125" style="161" customWidth="1"/>
    <col min="12042" max="12042" width="10.6640625" style="161" customWidth="1"/>
    <col min="12043" max="12043" width="8.83203125" style="161" customWidth="1"/>
    <col min="12044" max="12047" width="9.33203125" style="161" customWidth="1"/>
    <col min="12048" max="12288" width="0" style="161" hidden="1"/>
    <col min="12289" max="12289" width="5.1640625" style="161" customWidth="1"/>
    <col min="12290" max="12290" width="3.33203125" style="161" customWidth="1"/>
    <col min="12291" max="12294" width="9.33203125" style="161" customWidth="1"/>
    <col min="12295" max="12295" width="9.1640625" style="161" customWidth="1"/>
    <col min="12296" max="12296" width="10.5" style="161" customWidth="1"/>
    <col min="12297" max="12297" width="10.33203125" style="161" customWidth="1"/>
    <col min="12298" max="12298" width="10.6640625" style="161" customWidth="1"/>
    <col min="12299" max="12299" width="8.83203125" style="161" customWidth="1"/>
    <col min="12300" max="12303" width="9.33203125" style="161" customWidth="1"/>
    <col min="12304" max="12544" width="0" style="161" hidden="1"/>
    <col min="12545" max="12545" width="5.1640625" style="161" customWidth="1"/>
    <col min="12546" max="12546" width="3.33203125" style="161" customWidth="1"/>
    <col min="12547" max="12550" width="9.33203125" style="161" customWidth="1"/>
    <col min="12551" max="12551" width="9.1640625" style="161" customWidth="1"/>
    <col min="12552" max="12552" width="10.5" style="161" customWidth="1"/>
    <col min="12553" max="12553" width="10.33203125" style="161" customWidth="1"/>
    <col min="12554" max="12554" width="10.6640625" style="161" customWidth="1"/>
    <col min="12555" max="12555" width="8.83203125" style="161" customWidth="1"/>
    <col min="12556" max="12559" width="9.33203125" style="161" customWidth="1"/>
    <col min="12560" max="12800" width="0" style="161" hidden="1"/>
    <col min="12801" max="12801" width="5.1640625" style="161" customWidth="1"/>
    <col min="12802" max="12802" width="3.33203125" style="161" customWidth="1"/>
    <col min="12803" max="12806" width="9.33203125" style="161" customWidth="1"/>
    <col min="12807" max="12807" width="9.1640625" style="161" customWidth="1"/>
    <col min="12808" max="12808" width="10.5" style="161" customWidth="1"/>
    <col min="12809" max="12809" width="10.33203125" style="161" customWidth="1"/>
    <col min="12810" max="12810" width="10.6640625" style="161" customWidth="1"/>
    <col min="12811" max="12811" width="8.83203125" style="161" customWidth="1"/>
    <col min="12812" max="12815" width="9.33203125" style="161" customWidth="1"/>
    <col min="12816" max="13056" width="0" style="161" hidden="1"/>
    <col min="13057" max="13057" width="5.1640625" style="161" customWidth="1"/>
    <col min="13058" max="13058" width="3.33203125" style="161" customWidth="1"/>
    <col min="13059" max="13062" width="9.33203125" style="161" customWidth="1"/>
    <col min="13063" max="13063" width="9.1640625" style="161" customWidth="1"/>
    <col min="13064" max="13064" width="10.5" style="161" customWidth="1"/>
    <col min="13065" max="13065" width="10.33203125" style="161" customWidth="1"/>
    <col min="13066" max="13066" width="10.6640625" style="161" customWidth="1"/>
    <col min="13067" max="13067" width="8.83203125" style="161" customWidth="1"/>
    <col min="13068" max="13071" width="9.33203125" style="161" customWidth="1"/>
    <col min="13072" max="13312" width="0" style="161" hidden="1"/>
    <col min="13313" max="13313" width="5.1640625" style="161" customWidth="1"/>
    <col min="13314" max="13314" width="3.33203125" style="161" customWidth="1"/>
    <col min="13315" max="13318" width="9.33203125" style="161" customWidth="1"/>
    <col min="13319" max="13319" width="9.1640625" style="161" customWidth="1"/>
    <col min="13320" max="13320" width="10.5" style="161" customWidth="1"/>
    <col min="13321" max="13321" width="10.33203125" style="161" customWidth="1"/>
    <col min="13322" max="13322" width="10.6640625" style="161" customWidth="1"/>
    <col min="13323" max="13323" width="8.83203125" style="161" customWidth="1"/>
    <col min="13324" max="13327" width="9.33203125" style="161" customWidth="1"/>
    <col min="13328" max="13568" width="0" style="161" hidden="1"/>
    <col min="13569" max="13569" width="5.1640625" style="161" customWidth="1"/>
    <col min="13570" max="13570" width="3.33203125" style="161" customWidth="1"/>
    <col min="13571" max="13574" width="9.33203125" style="161" customWidth="1"/>
    <col min="13575" max="13575" width="9.1640625" style="161" customWidth="1"/>
    <col min="13576" max="13576" width="10.5" style="161" customWidth="1"/>
    <col min="13577" max="13577" width="10.33203125" style="161" customWidth="1"/>
    <col min="13578" max="13578" width="10.6640625" style="161" customWidth="1"/>
    <col min="13579" max="13579" width="8.83203125" style="161" customWidth="1"/>
    <col min="13580" max="13583" width="9.33203125" style="161" customWidth="1"/>
    <col min="13584" max="13824" width="0" style="161" hidden="1"/>
    <col min="13825" max="13825" width="5.1640625" style="161" customWidth="1"/>
    <col min="13826" max="13826" width="3.33203125" style="161" customWidth="1"/>
    <col min="13827" max="13830" width="9.33203125" style="161" customWidth="1"/>
    <col min="13831" max="13831" width="9.1640625" style="161" customWidth="1"/>
    <col min="13832" max="13832" width="10.5" style="161" customWidth="1"/>
    <col min="13833" max="13833" width="10.33203125" style="161" customWidth="1"/>
    <col min="13834" max="13834" width="10.6640625" style="161" customWidth="1"/>
    <col min="13835" max="13835" width="8.83203125" style="161" customWidth="1"/>
    <col min="13836" max="13839" width="9.33203125" style="161" customWidth="1"/>
    <col min="13840" max="14080" width="0" style="161" hidden="1"/>
    <col min="14081" max="14081" width="5.1640625" style="161" customWidth="1"/>
    <col min="14082" max="14082" width="3.33203125" style="161" customWidth="1"/>
    <col min="14083" max="14086" width="9.33203125" style="161" customWidth="1"/>
    <col min="14087" max="14087" width="9.1640625" style="161" customWidth="1"/>
    <col min="14088" max="14088" width="10.5" style="161" customWidth="1"/>
    <col min="14089" max="14089" width="10.33203125" style="161" customWidth="1"/>
    <col min="14090" max="14090" width="10.6640625" style="161" customWidth="1"/>
    <col min="14091" max="14091" width="8.83203125" style="161" customWidth="1"/>
    <col min="14092" max="14095" width="9.33203125" style="161" customWidth="1"/>
    <col min="14096" max="14336" width="0" style="161" hidden="1"/>
    <col min="14337" max="14337" width="5.1640625" style="161" customWidth="1"/>
    <col min="14338" max="14338" width="3.33203125" style="161" customWidth="1"/>
    <col min="14339" max="14342" width="9.33203125" style="161" customWidth="1"/>
    <col min="14343" max="14343" width="9.1640625" style="161" customWidth="1"/>
    <col min="14344" max="14344" width="10.5" style="161" customWidth="1"/>
    <col min="14345" max="14345" width="10.33203125" style="161" customWidth="1"/>
    <col min="14346" max="14346" width="10.6640625" style="161" customWidth="1"/>
    <col min="14347" max="14347" width="8.83203125" style="161" customWidth="1"/>
    <col min="14348" max="14351" width="9.33203125" style="161" customWidth="1"/>
    <col min="14352" max="14592" width="0" style="161" hidden="1"/>
    <col min="14593" max="14593" width="5.1640625" style="161" customWidth="1"/>
    <col min="14594" max="14594" width="3.33203125" style="161" customWidth="1"/>
    <col min="14595" max="14598" width="9.33203125" style="161" customWidth="1"/>
    <col min="14599" max="14599" width="9.1640625" style="161" customWidth="1"/>
    <col min="14600" max="14600" width="10.5" style="161" customWidth="1"/>
    <col min="14601" max="14601" width="10.33203125" style="161" customWidth="1"/>
    <col min="14602" max="14602" width="10.6640625" style="161" customWidth="1"/>
    <col min="14603" max="14603" width="8.83203125" style="161" customWidth="1"/>
    <col min="14604" max="14607" width="9.33203125" style="161" customWidth="1"/>
    <col min="14608" max="14848" width="0" style="161" hidden="1"/>
    <col min="14849" max="14849" width="5.1640625" style="161" customWidth="1"/>
    <col min="14850" max="14850" width="3.33203125" style="161" customWidth="1"/>
    <col min="14851" max="14854" width="9.33203125" style="161" customWidth="1"/>
    <col min="14855" max="14855" width="9.1640625" style="161" customWidth="1"/>
    <col min="14856" max="14856" width="10.5" style="161" customWidth="1"/>
    <col min="14857" max="14857" width="10.33203125" style="161" customWidth="1"/>
    <col min="14858" max="14858" width="10.6640625" style="161" customWidth="1"/>
    <col min="14859" max="14859" width="8.83203125" style="161" customWidth="1"/>
    <col min="14860" max="14863" width="9.33203125" style="161" customWidth="1"/>
    <col min="14864" max="15104" width="0" style="161" hidden="1"/>
    <col min="15105" max="15105" width="5.1640625" style="161" customWidth="1"/>
    <col min="15106" max="15106" width="3.33203125" style="161" customWidth="1"/>
    <col min="15107" max="15110" width="9.33203125" style="161" customWidth="1"/>
    <col min="15111" max="15111" width="9.1640625" style="161" customWidth="1"/>
    <col min="15112" max="15112" width="10.5" style="161" customWidth="1"/>
    <col min="15113" max="15113" width="10.33203125" style="161" customWidth="1"/>
    <col min="15114" max="15114" width="10.6640625" style="161" customWidth="1"/>
    <col min="15115" max="15115" width="8.83203125" style="161" customWidth="1"/>
    <col min="15116" max="15119" width="9.33203125" style="161" customWidth="1"/>
    <col min="15120" max="15360" width="0" style="161" hidden="1"/>
    <col min="15361" max="15361" width="5.1640625" style="161" customWidth="1"/>
    <col min="15362" max="15362" width="3.33203125" style="161" customWidth="1"/>
    <col min="15363" max="15366" width="9.33203125" style="161" customWidth="1"/>
    <col min="15367" max="15367" width="9.1640625" style="161" customWidth="1"/>
    <col min="15368" max="15368" width="10.5" style="161" customWidth="1"/>
    <col min="15369" max="15369" width="10.33203125" style="161" customWidth="1"/>
    <col min="15370" max="15370" width="10.6640625" style="161" customWidth="1"/>
    <col min="15371" max="15371" width="8.83203125" style="161" customWidth="1"/>
    <col min="15372" max="15375" width="9.33203125" style="161" customWidth="1"/>
    <col min="15376" max="15616" width="0" style="161" hidden="1"/>
    <col min="15617" max="15617" width="5.1640625" style="161" customWidth="1"/>
    <col min="15618" max="15618" width="3.33203125" style="161" customWidth="1"/>
    <col min="15619" max="15622" width="9.33203125" style="161" customWidth="1"/>
    <col min="15623" max="15623" width="9.1640625" style="161" customWidth="1"/>
    <col min="15624" max="15624" width="10.5" style="161" customWidth="1"/>
    <col min="15625" max="15625" width="10.33203125" style="161" customWidth="1"/>
    <col min="15626" max="15626" width="10.6640625" style="161" customWidth="1"/>
    <col min="15627" max="15627" width="8.83203125" style="161" customWidth="1"/>
    <col min="15628" max="15631" width="9.33203125" style="161" customWidth="1"/>
    <col min="15632" max="15872" width="0" style="161" hidden="1"/>
    <col min="15873" max="15873" width="5.1640625" style="161" customWidth="1"/>
    <col min="15874" max="15874" width="3.33203125" style="161" customWidth="1"/>
    <col min="15875" max="15878" width="9.33203125" style="161" customWidth="1"/>
    <col min="15879" max="15879" width="9.1640625" style="161" customWidth="1"/>
    <col min="15880" max="15880" width="10.5" style="161" customWidth="1"/>
    <col min="15881" max="15881" width="10.33203125" style="161" customWidth="1"/>
    <col min="15882" max="15882" width="10.6640625" style="161" customWidth="1"/>
    <col min="15883" max="15883" width="8.83203125" style="161" customWidth="1"/>
    <col min="15884" max="15887" width="9.33203125" style="161" customWidth="1"/>
    <col min="15888" max="16128" width="0" style="161" hidden="1"/>
    <col min="16129" max="16129" width="5.1640625" style="161" customWidth="1"/>
    <col min="16130" max="16130" width="3.33203125" style="161" customWidth="1"/>
    <col min="16131" max="16134" width="9.33203125" style="161" customWidth="1"/>
    <col min="16135" max="16135" width="9.1640625" style="161" customWidth="1"/>
    <col min="16136" max="16136" width="10.5" style="161" customWidth="1"/>
    <col min="16137" max="16137" width="10.33203125" style="161" customWidth="1"/>
    <col min="16138" max="16138" width="10.6640625" style="161" customWidth="1"/>
    <col min="16139" max="16139" width="8.83203125" style="161" customWidth="1"/>
    <col min="16140" max="16143" width="9.33203125" style="161" customWidth="1"/>
    <col min="16144" max="16384" width="0" style="161" hidden="1"/>
  </cols>
  <sheetData>
    <row r="1" spans="1:12">
      <c r="A1" s="469">
        <v>76</v>
      </c>
      <c r="B1" s="503"/>
      <c r="C1" s="503"/>
      <c r="D1" s="503"/>
      <c r="E1" s="503"/>
      <c r="F1" s="503"/>
      <c r="G1" s="503"/>
      <c r="J1" s="467"/>
      <c r="L1" s="977" t="s">
        <v>559</v>
      </c>
    </row>
    <row r="2" spans="1:12">
      <c r="A2" s="982"/>
      <c r="B2" s="498"/>
      <c r="C2" s="498"/>
      <c r="D2" s="498"/>
      <c r="E2" s="498"/>
      <c r="F2" s="498"/>
      <c r="G2" s="498"/>
      <c r="H2" s="498"/>
      <c r="I2" s="498"/>
      <c r="J2" s="498"/>
      <c r="K2" s="498"/>
      <c r="L2" s="983"/>
    </row>
    <row r="3" spans="1:12">
      <c r="A3" s="473" t="s">
        <v>680</v>
      </c>
      <c r="B3" s="744"/>
      <c r="C3" s="744"/>
      <c r="D3" s="744"/>
      <c r="E3" s="744"/>
      <c r="F3" s="744"/>
      <c r="G3" s="744"/>
      <c r="H3" s="744"/>
      <c r="I3" s="744"/>
      <c r="J3" s="744"/>
      <c r="K3" s="744"/>
      <c r="L3" s="745"/>
    </row>
    <row r="4" spans="1:12">
      <c r="A4" s="473"/>
      <c r="B4" s="744"/>
      <c r="C4" s="744"/>
      <c r="D4" s="744"/>
      <c r="E4" s="744"/>
      <c r="F4" s="744"/>
      <c r="G4" s="744"/>
      <c r="H4" s="744"/>
      <c r="I4" s="744"/>
      <c r="J4" s="744"/>
      <c r="K4" s="744"/>
      <c r="L4" s="745"/>
    </row>
    <row r="5" spans="1:12" ht="87.75" customHeight="1">
      <c r="A5" s="473"/>
      <c r="B5" s="744"/>
      <c r="C5" s="744"/>
      <c r="D5" s="744"/>
      <c r="E5" s="744"/>
      <c r="F5" s="744"/>
      <c r="G5" s="744"/>
      <c r="H5" s="744"/>
      <c r="I5" s="744"/>
      <c r="J5" s="744"/>
      <c r="K5" s="744"/>
      <c r="L5" s="745"/>
    </row>
    <row r="6" spans="1:12">
      <c r="A6" s="473"/>
      <c r="B6" s="744"/>
      <c r="C6" s="744"/>
      <c r="D6" s="744"/>
      <c r="F6" s="1987" t="s">
        <v>383</v>
      </c>
      <c r="G6" s="744"/>
      <c r="H6" s="744"/>
      <c r="I6" s="744"/>
      <c r="J6" s="744"/>
      <c r="K6" s="744"/>
      <c r="L6" s="745"/>
    </row>
    <row r="7" spans="1:12" ht="25.5" customHeight="1">
      <c r="A7" s="473"/>
      <c r="B7" s="744"/>
      <c r="C7" s="744"/>
      <c r="D7" s="744"/>
      <c r="E7" s="744"/>
      <c r="F7" s="744"/>
      <c r="G7" s="744"/>
      <c r="H7" s="744"/>
      <c r="I7" s="744"/>
      <c r="J7" s="744"/>
      <c r="K7" s="744"/>
      <c r="L7" s="745"/>
    </row>
    <row r="8" spans="1:12">
      <c r="A8" s="473"/>
      <c r="B8" s="744"/>
      <c r="C8" s="744"/>
      <c r="D8" s="744"/>
      <c r="E8" s="744"/>
      <c r="F8" s="744"/>
      <c r="G8" s="744"/>
      <c r="H8" s="744"/>
      <c r="I8" s="744"/>
      <c r="J8" s="744"/>
      <c r="K8" s="744"/>
      <c r="L8" s="745"/>
    </row>
    <row r="9" spans="1:12">
      <c r="A9" s="473"/>
      <c r="B9" s="744"/>
      <c r="C9" s="744"/>
      <c r="D9" s="744"/>
      <c r="E9" s="744"/>
      <c r="F9" s="744"/>
      <c r="G9" s="744"/>
      <c r="H9" s="744"/>
      <c r="I9" s="744"/>
      <c r="J9" s="744"/>
      <c r="K9" s="744"/>
      <c r="L9" s="745"/>
    </row>
    <row r="10" spans="1:12">
      <c r="A10" s="473"/>
      <c r="B10" s="744"/>
      <c r="C10" s="744"/>
      <c r="D10" s="744"/>
      <c r="E10" s="744"/>
      <c r="F10" s="744"/>
      <c r="G10" s="744"/>
      <c r="H10" s="744"/>
      <c r="I10" s="744"/>
      <c r="J10" s="744"/>
      <c r="K10" s="744"/>
      <c r="L10" s="745"/>
    </row>
    <row r="11" spans="1:12">
      <c r="A11" s="473"/>
      <c r="B11" s="744"/>
      <c r="C11" s="744"/>
      <c r="D11" s="744"/>
      <c r="E11" s="744"/>
      <c r="F11" s="744"/>
      <c r="G11" s="744"/>
      <c r="H11" s="744"/>
      <c r="I11" s="744"/>
      <c r="J11" s="744"/>
      <c r="K11" s="744"/>
      <c r="L11" s="745"/>
    </row>
    <row r="12" spans="1:12">
      <c r="A12" s="473"/>
      <c r="B12" s="744"/>
      <c r="C12" s="744"/>
      <c r="D12" s="744"/>
      <c r="E12" s="744"/>
      <c r="F12" s="744"/>
      <c r="G12" s="744"/>
      <c r="H12" s="744"/>
      <c r="I12" s="744"/>
      <c r="J12" s="744"/>
      <c r="K12" s="744"/>
      <c r="L12" s="745"/>
    </row>
    <row r="13" spans="1:12">
      <c r="A13" s="473"/>
      <c r="B13" s="744"/>
      <c r="C13" s="744"/>
      <c r="D13" s="744"/>
      <c r="E13" s="744"/>
      <c r="F13" s="744"/>
      <c r="G13" s="744"/>
      <c r="H13" s="744"/>
      <c r="I13" s="744"/>
      <c r="J13" s="744"/>
      <c r="K13" s="744"/>
      <c r="L13" s="745"/>
    </row>
    <row r="14" spans="1:12">
      <c r="A14" s="473"/>
      <c r="B14" s="744"/>
      <c r="C14" s="744"/>
      <c r="D14" s="744"/>
      <c r="E14" s="744"/>
      <c r="F14" s="744"/>
      <c r="G14" s="744"/>
      <c r="H14" s="744"/>
      <c r="I14" s="744"/>
      <c r="J14" s="744"/>
      <c r="K14" s="744"/>
      <c r="L14" s="745"/>
    </row>
    <row r="15" spans="1:12">
      <c r="A15" s="473"/>
      <c r="B15" s="744"/>
      <c r="C15" s="744"/>
      <c r="D15" s="744"/>
      <c r="E15" s="744"/>
      <c r="F15" s="744"/>
      <c r="G15" s="744"/>
      <c r="H15" s="744"/>
      <c r="I15" s="744"/>
      <c r="J15" s="744"/>
      <c r="K15" s="744"/>
      <c r="L15" s="745"/>
    </row>
    <row r="16" spans="1:12">
      <c r="A16" s="473"/>
      <c r="B16" s="744"/>
      <c r="C16" s="744"/>
      <c r="D16" s="744"/>
      <c r="E16" s="744"/>
      <c r="F16" s="744"/>
      <c r="G16" s="744"/>
      <c r="H16" s="744"/>
      <c r="I16" s="744"/>
      <c r="J16" s="744"/>
      <c r="K16" s="744"/>
      <c r="L16" s="745"/>
    </row>
    <row r="17" spans="1:12">
      <c r="A17" s="473"/>
      <c r="B17" s="744"/>
      <c r="C17" s="744"/>
      <c r="D17" s="744"/>
      <c r="E17" s="744"/>
      <c r="F17" s="744"/>
      <c r="G17" s="744"/>
      <c r="H17" s="744"/>
      <c r="I17" s="744"/>
      <c r="J17" s="744"/>
      <c r="K17" s="744"/>
      <c r="L17" s="745"/>
    </row>
    <row r="18" spans="1:12">
      <c r="A18" s="473"/>
      <c r="B18" s="744"/>
      <c r="C18" s="744"/>
      <c r="D18" s="744"/>
      <c r="E18" s="744"/>
      <c r="F18" s="744"/>
      <c r="G18" s="744"/>
      <c r="H18" s="744"/>
      <c r="I18" s="744"/>
      <c r="J18" s="744"/>
      <c r="K18" s="744"/>
      <c r="L18" s="745"/>
    </row>
    <row r="19" spans="1:12">
      <c r="A19" s="473"/>
      <c r="B19" s="744"/>
      <c r="C19" s="744"/>
      <c r="D19" s="744"/>
      <c r="E19" s="744"/>
      <c r="F19" s="744"/>
      <c r="G19" s="744"/>
      <c r="H19" s="744"/>
      <c r="I19" s="744"/>
      <c r="J19" s="744"/>
      <c r="K19" s="744"/>
      <c r="L19" s="745"/>
    </row>
    <row r="20" spans="1:12">
      <c r="A20" s="473"/>
      <c r="B20" s="744"/>
      <c r="C20" s="744"/>
      <c r="D20" s="744"/>
      <c r="E20" s="744"/>
      <c r="F20" s="744"/>
      <c r="G20" s="744"/>
      <c r="H20" s="744"/>
      <c r="I20" s="744"/>
      <c r="J20" s="744"/>
      <c r="K20" s="744"/>
      <c r="L20" s="745"/>
    </row>
    <row r="21" spans="1:12">
      <c r="A21" s="473"/>
      <c r="B21" s="744"/>
      <c r="C21" s="744"/>
      <c r="D21" s="744"/>
      <c r="E21" s="744"/>
      <c r="F21" s="744"/>
      <c r="G21" s="744"/>
      <c r="H21" s="744"/>
      <c r="I21" s="744"/>
      <c r="J21" s="744"/>
      <c r="K21" s="744"/>
      <c r="L21" s="745"/>
    </row>
    <row r="22" spans="1:12">
      <c r="A22" s="473"/>
      <c r="B22" s="744"/>
      <c r="C22" s="744"/>
      <c r="D22" s="744"/>
      <c r="E22" s="744"/>
      <c r="F22" s="744"/>
      <c r="G22" s="744"/>
      <c r="H22" s="744"/>
      <c r="I22" s="744"/>
      <c r="J22" s="744"/>
      <c r="K22" s="744"/>
      <c r="L22" s="745"/>
    </row>
    <row r="23" spans="1:12">
      <c r="A23" s="473"/>
      <c r="B23" s="744"/>
      <c r="C23" s="744"/>
      <c r="D23" s="744"/>
      <c r="E23" s="744"/>
      <c r="F23" s="744"/>
      <c r="G23" s="744"/>
      <c r="H23" s="744"/>
      <c r="I23" s="744"/>
      <c r="J23" s="744"/>
      <c r="K23" s="744"/>
      <c r="L23" s="745"/>
    </row>
    <row r="24" spans="1:12">
      <c r="A24" s="473"/>
      <c r="B24" s="744"/>
      <c r="C24" s="744"/>
      <c r="D24" s="744"/>
      <c r="E24" s="744"/>
      <c r="F24" s="744"/>
      <c r="G24" s="744"/>
      <c r="H24" s="744"/>
      <c r="I24" s="744"/>
      <c r="J24" s="744"/>
      <c r="K24" s="744"/>
      <c r="L24" s="745"/>
    </row>
    <row r="25" spans="1:12">
      <c r="A25" s="473"/>
      <c r="B25" s="744"/>
      <c r="C25" s="744"/>
      <c r="D25" s="744"/>
      <c r="E25" s="744"/>
      <c r="F25" s="744"/>
      <c r="G25" s="744"/>
      <c r="H25" s="744"/>
      <c r="I25" s="744"/>
      <c r="J25" s="744"/>
      <c r="K25" s="744"/>
      <c r="L25" s="745"/>
    </row>
    <row r="26" spans="1:12">
      <c r="A26" s="473"/>
      <c r="B26" s="744"/>
      <c r="C26" s="744"/>
      <c r="D26" s="744"/>
      <c r="E26" s="744"/>
      <c r="F26" s="744"/>
      <c r="G26" s="744"/>
      <c r="H26" s="744"/>
      <c r="I26" s="744"/>
      <c r="J26" s="744"/>
      <c r="K26" s="744"/>
      <c r="L26" s="745"/>
    </row>
    <row r="27" spans="1:12">
      <c r="A27" s="473"/>
      <c r="B27" s="744"/>
      <c r="C27" s="744"/>
      <c r="D27" s="744"/>
      <c r="E27" s="744"/>
      <c r="F27" s="744"/>
      <c r="G27" s="744"/>
      <c r="H27" s="744"/>
      <c r="I27" s="744"/>
      <c r="J27" s="744"/>
      <c r="K27" s="744"/>
      <c r="L27" s="745"/>
    </row>
    <row r="28" spans="1:12">
      <c r="A28" s="473"/>
      <c r="B28" s="744"/>
      <c r="C28" s="744"/>
      <c r="D28" s="744"/>
      <c r="E28" s="744"/>
      <c r="F28" s="744"/>
      <c r="G28" s="744"/>
      <c r="H28" s="744"/>
      <c r="I28" s="744"/>
      <c r="J28" s="744"/>
      <c r="K28" s="744"/>
      <c r="L28" s="745"/>
    </row>
    <row r="29" spans="1:12">
      <c r="A29" s="473"/>
      <c r="B29" s="744"/>
      <c r="C29" s="744"/>
      <c r="D29" s="744"/>
      <c r="E29" s="744"/>
      <c r="F29" s="744"/>
      <c r="G29" s="744"/>
      <c r="H29" s="744"/>
      <c r="I29" s="744"/>
      <c r="J29" s="744"/>
      <c r="K29" s="744"/>
      <c r="L29" s="745"/>
    </row>
    <row r="30" spans="1:12">
      <c r="A30" s="473"/>
      <c r="B30" s="744"/>
      <c r="C30" s="744"/>
      <c r="D30" s="744"/>
      <c r="E30" s="744"/>
      <c r="F30" s="744"/>
      <c r="G30" s="744"/>
      <c r="H30" s="744"/>
      <c r="I30" s="744"/>
      <c r="J30" s="744"/>
      <c r="K30" s="744"/>
      <c r="L30" s="745"/>
    </row>
    <row r="31" spans="1:12">
      <c r="A31" s="473"/>
      <c r="B31" s="744"/>
      <c r="C31" s="744"/>
      <c r="D31" s="744"/>
      <c r="E31" s="744"/>
      <c r="F31" s="744"/>
      <c r="G31" s="744"/>
      <c r="H31" s="744"/>
      <c r="I31" s="744"/>
      <c r="J31" s="744"/>
      <c r="K31" s="744"/>
      <c r="L31" s="745"/>
    </row>
    <row r="32" spans="1:12">
      <c r="A32" s="473"/>
      <c r="B32" s="744"/>
      <c r="C32" s="744"/>
      <c r="D32" s="744"/>
      <c r="E32" s="744"/>
      <c r="F32" s="744"/>
      <c r="G32" s="744"/>
      <c r="H32" s="744"/>
      <c r="I32" s="744"/>
      <c r="J32" s="744"/>
      <c r="K32" s="744"/>
      <c r="L32" s="745"/>
    </row>
    <row r="33" spans="1:12">
      <c r="A33" s="473"/>
      <c r="B33" s="744"/>
      <c r="C33" s="744"/>
      <c r="D33" s="744"/>
      <c r="E33" s="744"/>
      <c r="F33" s="744"/>
      <c r="G33" s="744"/>
      <c r="H33" s="744"/>
      <c r="I33" s="744"/>
      <c r="J33" s="744"/>
      <c r="K33" s="744"/>
      <c r="L33" s="745"/>
    </row>
    <row r="34" spans="1:12">
      <c r="A34" s="473"/>
      <c r="B34" s="744"/>
      <c r="C34" s="744"/>
      <c r="D34" s="744"/>
      <c r="E34" s="744"/>
      <c r="F34" s="744"/>
      <c r="G34" s="744"/>
      <c r="H34" s="744"/>
      <c r="I34" s="744"/>
      <c r="J34" s="744"/>
      <c r="K34" s="744"/>
      <c r="L34" s="745"/>
    </row>
    <row r="35" spans="1:12">
      <c r="A35" s="473"/>
      <c r="B35" s="744"/>
      <c r="C35" s="744"/>
      <c r="D35" s="744"/>
      <c r="E35" s="744"/>
      <c r="F35" s="744"/>
      <c r="G35" s="744"/>
      <c r="H35" s="744"/>
      <c r="I35" s="744"/>
      <c r="J35" s="744"/>
      <c r="K35" s="744"/>
      <c r="L35" s="745"/>
    </row>
    <row r="36" spans="1:12">
      <c r="A36" s="473"/>
      <c r="B36" s="744"/>
      <c r="C36" s="744"/>
      <c r="D36" s="744"/>
      <c r="E36" s="744"/>
      <c r="F36" s="744"/>
      <c r="G36" s="744"/>
      <c r="H36" s="744"/>
      <c r="I36" s="744"/>
      <c r="J36" s="744"/>
      <c r="K36" s="744"/>
      <c r="L36" s="745"/>
    </row>
    <row r="37" spans="1:12">
      <c r="A37" s="473"/>
      <c r="B37" s="744"/>
      <c r="C37" s="744"/>
      <c r="D37" s="744"/>
      <c r="E37" s="744"/>
      <c r="F37" s="744"/>
      <c r="G37" s="744"/>
      <c r="H37" s="744"/>
      <c r="I37" s="744"/>
      <c r="J37" s="744"/>
      <c r="K37" s="744"/>
      <c r="L37" s="745"/>
    </row>
    <row r="38" spans="1:12">
      <c r="A38" s="473"/>
      <c r="B38" s="744"/>
      <c r="C38" s="744"/>
      <c r="D38" s="744"/>
      <c r="E38" s="744"/>
      <c r="F38" s="744"/>
      <c r="G38" s="744"/>
      <c r="H38" s="744"/>
      <c r="I38" s="744"/>
      <c r="J38" s="744"/>
      <c r="K38" s="744"/>
      <c r="L38" s="745"/>
    </row>
    <row r="39" spans="1:12">
      <c r="A39" s="473"/>
      <c r="B39" s="744"/>
      <c r="C39" s="744"/>
      <c r="D39" s="744"/>
      <c r="E39" s="744"/>
      <c r="F39" s="744"/>
      <c r="G39" s="744"/>
      <c r="H39" s="744"/>
      <c r="I39" s="744"/>
      <c r="J39" s="744"/>
      <c r="K39" s="744"/>
      <c r="L39" s="745"/>
    </row>
    <row r="40" spans="1:12">
      <c r="A40" s="473"/>
      <c r="B40" s="744"/>
      <c r="C40" s="744"/>
      <c r="D40" s="744"/>
      <c r="E40" s="744"/>
      <c r="F40" s="744"/>
      <c r="G40" s="744"/>
      <c r="H40" s="744"/>
      <c r="I40" s="744"/>
      <c r="J40" s="744"/>
      <c r="K40" s="744"/>
      <c r="L40" s="745"/>
    </row>
    <row r="41" spans="1:12">
      <c r="A41" s="473"/>
      <c r="B41" s="744"/>
      <c r="C41" s="744"/>
      <c r="D41" s="744"/>
      <c r="E41" s="744"/>
      <c r="F41" s="744"/>
      <c r="G41" s="744"/>
      <c r="H41" s="744"/>
      <c r="I41" s="744"/>
      <c r="J41" s="744"/>
      <c r="K41" s="744"/>
      <c r="L41" s="745"/>
    </row>
    <row r="42" spans="1:12">
      <c r="A42" s="473"/>
      <c r="B42" s="744"/>
      <c r="C42" s="744"/>
      <c r="D42" s="744"/>
      <c r="E42" s="744"/>
      <c r="F42" s="744"/>
      <c r="G42" s="744"/>
      <c r="H42" s="744"/>
      <c r="I42" s="744"/>
      <c r="J42" s="744"/>
      <c r="K42" s="744"/>
      <c r="L42" s="745"/>
    </row>
    <row r="43" spans="1:12">
      <c r="A43" s="473"/>
      <c r="B43" s="744"/>
      <c r="C43" s="744"/>
      <c r="D43" s="744"/>
      <c r="E43" s="744"/>
      <c r="F43" s="744"/>
      <c r="G43" s="744"/>
      <c r="H43" s="744"/>
      <c r="I43" s="744"/>
      <c r="J43" s="744"/>
      <c r="K43" s="744"/>
      <c r="L43" s="745"/>
    </row>
    <row r="44" spans="1:12">
      <c r="A44" s="473"/>
      <c r="B44" s="744"/>
      <c r="C44" s="744"/>
      <c r="D44" s="744"/>
      <c r="E44" s="744"/>
      <c r="F44" s="744"/>
      <c r="G44" s="744"/>
      <c r="H44" s="744"/>
      <c r="I44" s="744"/>
      <c r="J44" s="744"/>
      <c r="K44" s="744"/>
      <c r="L44" s="745"/>
    </row>
    <row r="45" spans="1:12">
      <c r="A45" s="473"/>
      <c r="B45" s="744"/>
      <c r="C45" s="744"/>
      <c r="D45" s="744"/>
      <c r="E45" s="744"/>
      <c r="F45" s="744"/>
      <c r="G45" s="744"/>
      <c r="H45" s="744"/>
      <c r="I45" s="744"/>
      <c r="J45" s="744"/>
      <c r="K45" s="744"/>
      <c r="L45" s="745"/>
    </row>
    <row r="46" spans="1:12">
      <c r="A46" s="473"/>
      <c r="B46" s="744"/>
      <c r="C46" s="744"/>
      <c r="D46" s="744"/>
      <c r="E46" s="744"/>
      <c r="F46" s="744"/>
      <c r="G46" s="744"/>
      <c r="H46" s="744"/>
      <c r="I46" s="744"/>
      <c r="J46" s="744"/>
      <c r="K46" s="744"/>
      <c r="L46" s="745"/>
    </row>
    <row r="47" spans="1:12">
      <c r="A47" s="473"/>
      <c r="B47" s="744"/>
      <c r="C47" s="744"/>
      <c r="D47" s="744"/>
      <c r="E47" s="744"/>
      <c r="F47" s="744"/>
      <c r="G47" s="744"/>
      <c r="H47" s="744"/>
      <c r="I47" s="744"/>
      <c r="J47" s="744"/>
      <c r="K47" s="744"/>
      <c r="L47" s="745"/>
    </row>
    <row r="48" spans="1:12">
      <c r="A48" s="473"/>
      <c r="B48" s="744"/>
      <c r="C48" s="744"/>
      <c r="D48" s="744"/>
      <c r="E48" s="744"/>
      <c r="F48" s="744"/>
      <c r="G48" s="744"/>
      <c r="H48" s="744"/>
      <c r="I48" s="744"/>
      <c r="J48" s="744"/>
      <c r="K48" s="744"/>
      <c r="L48" s="745"/>
    </row>
    <row r="49" spans="1:12">
      <c r="A49" s="473"/>
      <c r="B49" s="744"/>
      <c r="C49" s="744"/>
      <c r="D49" s="744"/>
      <c r="E49" s="744"/>
      <c r="F49" s="744"/>
      <c r="G49" s="744"/>
      <c r="H49" s="744"/>
      <c r="I49" s="744"/>
      <c r="J49" s="744"/>
      <c r="K49" s="744"/>
      <c r="L49" s="745"/>
    </row>
    <row r="50" spans="1:12">
      <c r="A50" s="473"/>
      <c r="B50" s="744"/>
      <c r="C50" s="744"/>
      <c r="D50" s="744"/>
      <c r="E50" s="744"/>
      <c r="F50" s="744"/>
      <c r="G50" s="744"/>
      <c r="H50" s="744"/>
      <c r="I50" s="744"/>
      <c r="J50" s="744"/>
      <c r="K50" s="744"/>
      <c r="L50" s="745"/>
    </row>
    <row r="51" spans="1:12">
      <c r="A51" s="473"/>
      <c r="B51" s="744"/>
      <c r="C51" s="744"/>
      <c r="D51" s="744"/>
      <c r="E51" s="744"/>
      <c r="F51" s="744"/>
      <c r="G51" s="744"/>
      <c r="H51" s="744"/>
      <c r="I51" s="744"/>
      <c r="J51" s="744"/>
      <c r="K51" s="744"/>
      <c r="L51" s="745"/>
    </row>
    <row r="52" spans="1:12">
      <c r="A52" s="505"/>
      <c r="B52" s="501"/>
      <c r="C52" s="501"/>
      <c r="D52" s="501"/>
      <c r="E52" s="501"/>
      <c r="F52" s="501"/>
      <c r="G52" s="501"/>
      <c r="H52" s="501"/>
      <c r="I52" s="501"/>
      <c r="J52" s="501"/>
      <c r="K52" s="501"/>
      <c r="L52" s="851"/>
    </row>
    <row r="53" spans="1:12">
      <c r="A53" s="505"/>
      <c r="B53" s="501"/>
      <c r="C53" s="501"/>
      <c r="D53" s="501"/>
      <c r="E53" s="501"/>
      <c r="F53" s="501"/>
      <c r="G53" s="501"/>
      <c r="H53" s="501"/>
      <c r="I53" s="501"/>
      <c r="J53" s="501"/>
      <c r="K53" s="501"/>
      <c r="L53" s="851"/>
    </row>
    <row r="54" spans="1:12">
      <c r="A54" s="505"/>
      <c r="B54" s="501"/>
      <c r="C54" s="501"/>
      <c r="D54" s="501"/>
      <c r="E54" s="501"/>
      <c r="F54" s="501"/>
      <c r="G54" s="501"/>
      <c r="H54" s="501"/>
      <c r="I54" s="501"/>
      <c r="J54" s="501"/>
      <c r="K54" s="501"/>
      <c r="L54" s="851"/>
    </row>
    <row r="55" spans="1:12">
      <c r="A55" s="505"/>
      <c r="B55" s="501"/>
      <c r="C55" s="501"/>
      <c r="D55" s="501"/>
      <c r="E55" s="501"/>
      <c r="F55" s="501"/>
      <c r="G55" s="501"/>
      <c r="H55" s="501"/>
      <c r="I55" s="501"/>
      <c r="J55" s="501"/>
      <c r="K55" s="501"/>
      <c r="L55" s="851"/>
    </row>
    <row r="56" spans="1:12">
      <c r="A56" s="505"/>
      <c r="B56" s="501"/>
      <c r="C56" s="501"/>
      <c r="D56" s="501"/>
      <c r="E56" s="501"/>
      <c r="F56" s="501"/>
      <c r="G56" s="501"/>
      <c r="H56" s="501"/>
      <c r="I56" s="501"/>
      <c r="J56" s="501"/>
      <c r="K56" s="501"/>
      <c r="L56" s="851"/>
    </row>
    <row r="57" spans="1:12">
      <c r="A57" s="505"/>
      <c r="B57" s="501"/>
      <c r="C57" s="501"/>
      <c r="D57" s="501"/>
      <c r="E57" s="501"/>
      <c r="F57" s="501"/>
      <c r="G57" s="501"/>
      <c r="H57" s="501"/>
      <c r="I57" s="501"/>
      <c r="J57" s="501"/>
      <c r="K57" s="501"/>
      <c r="L57" s="851"/>
    </row>
    <row r="58" spans="1:12">
      <c r="A58" s="505"/>
      <c r="B58" s="501"/>
      <c r="C58" s="501"/>
      <c r="D58" s="501"/>
      <c r="E58" s="501"/>
      <c r="F58" s="501"/>
      <c r="G58" s="501"/>
      <c r="H58" s="501"/>
      <c r="I58" s="501"/>
      <c r="J58" s="501"/>
      <c r="K58" s="501"/>
      <c r="L58" s="851"/>
    </row>
    <row r="59" spans="1:12">
      <c r="A59" s="505"/>
      <c r="B59" s="501"/>
      <c r="C59" s="501"/>
      <c r="D59" s="501"/>
      <c r="E59" s="501"/>
      <c r="F59" s="501"/>
      <c r="G59" s="501"/>
      <c r="H59" s="501"/>
      <c r="I59" s="501"/>
      <c r="J59" s="501"/>
      <c r="K59" s="501"/>
      <c r="L59" s="851"/>
    </row>
    <row r="60" spans="1:12">
      <c r="A60" s="855"/>
      <c r="B60" s="476"/>
      <c r="C60" s="476"/>
      <c r="D60" s="476"/>
      <c r="E60" s="476"/>
      <c r="F60" s="476"/>
      <c r="G60" s="476"/>
      <c r="H60" s="476"/>
      <c r="I60" s="476"/>
      <c r="J60" s="476"/>
      <c r="K60" s="476"/>
      <c r="L60" s="856"/>
    </row>
    <row r="61" spans="1:12">
      <c r="A61" s="501"/>
      <c r="B61" s="501"/>
      <c r="C61" s="501"/>
      <c r="D61" s="501"/>
      <c r="E61" s="501"/>
      <c r="F61" s="501"/>
      <c r="G61" s="501"/>
      <c r="H61" s="501"/>
      <c r="I61" s="501"/>
      <c r="J61" s="501"/>
      <c r="K61" s="501"/>
      <c r="L61" s="504" t="s">
        <v>2798</v>
      </c>
    </row>
  </sheetData>
  <printOptions horizontalCentered="1" verticalCentered="1"/>
  <pageMargins left="1" right="1" top="0.5" bottom="0.5" header="0.5" footer="0.5"/>
  <pageSetup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H48"/>
  <sheetViews>
    <sheetView view="pageBreakPreview" zoomScale="60" zoomScaleNormal="100" workbookViewId="0">
      <selection sqref="A1:A10"/>
    </sheetView>
  </sheetViews>
  <sheetFormatPr defaultColWidth="0" defaultRowHeight="11.25" zeroHeight="1"/>
  <cols>
    <col min="1" max="1" width="3" style="161" customWidth="1"/>
    <col min="2" max="2" width="2.83203125" style="161" customWidth="1"/>
    <col min="3" max="3" width="69.6640625" style="161" customWidth="1"/>
    <col min="4" max="4" width="5" style="161" customWidth="1"/>
    <col min="5" max="5" width="3.33203125" style="161" customWidth="1"/>
    <col min="6" max="6" width="29.5" style="161" customWidth="1"/>
    <col min="7" max="7" width="45.1640625" style="161" customWidth="1"/>
    <col min="8" max="8" width="3.33203125" style="161" customWidth="1"/>
    <col min="9" max="11" width="9.33203125" style="161" customWidth="1"/>
    <col min="12" max="256" width="0" style="161" hidden="1"/>
    <col min="257" max="257" width="3" style="161" customWidth="1"/>
    <col min="258" max="258" width="2.83203125" style="161" customWidth="1"/>
    <col min="259" max="259" width="69.6640625" style="161" customWidth="1"/>
    <col min="260" max="260" width="5" style="161" customWidth="1"/>
    <col min="261" max="261" width="3.33203125" style="161" customWidth="1"/>
    <col min="262" max="262" width="29.5" style="161" customWidth="1"/>
    <col min="263" max="263" width="45.1640625" style="161" customWidth="1"/>
    <col min="264" max="264" width="3.33203125" style="161" customWidth="1"/>
    <col min="265" max="267" width="9.33203125" style="161" customWidth="1"/>
    <col min="268" max="512" width="0" style="161" hidden="1"/>
    <col min="513" max="513" width="3" style="161" customWidth="1"/>
    <col min="514" max="514" width="2.83203125" style="161" customWidth="1"/>
    <col min="515" max="515" width="69.6640625" style="161" customWidth="1"/>
    <col min="516" max="516" width="5" style="161" customWidth="1"/>
    <col min="517" max="517" width="3.33203125" style="161" customWidth="1"/>
    <col min="518" max="518" width="29.5" style="161" customWidth="1"/>
    <col min="519" max="519" width="45.1640625" style="161" customWidth="1"/>
    <col min="520" max="520" width="3.33203125" style="161" customWidth="1"/>
    <col min="521" max="523" width="9.33203125" style="161" customWidth="1"/>
    <col min="524" max="768" width="0" style="161" hidden="1"/>
    <col min="769" max="769" width="3" style="161" customWidth="1"/>
    <col min="770" max="770" width="2.83203125" style="161" customWidth="1"/>
    <col min="771" max="771" width="69.6640625" style="161" customWidth="1"/>
    <col min="772" max="772" width="5" style="161" customWidth="1"/>
    <col min="773" max="773" width="3.33203125" style="161" customWidth="1"/>
    <col min="774" max="774" width="29.5" style="161" customWidth="1"/>
    <col min="775" max="775" width="45.1640625" style="161" customWidth="1"/>
    <col min="776" max="776" width="3.33203125" style="161" customWidth="1"/>
    <col min="777" max="779" width="9.33203125" style="161" customWidth="1"/>
    <col min="780" max="1024" width="0" style="161" hidden="1"/>
    <col min="1025" max="1025" width="3" style="161" customWidth="1"/>
    <col min="1026" max="1026" width="2.83203125" style="161" customWidth="1"/>
    <col min="1027" max="1027" width="69.6640625" style="161" customWidth="1"/>
    <col min="1028" max="1028" width="5" style="161" customWidth="1"/>
    <col min="1029" max="1029" width="3.33203125" style="161" customWidth="1"/>
    <col min="1030" max="1030" width="29.5" style="161" customWidth="1"/>
    <col min="1031" max="1031" width="45.1640625" style="161" customWidth="1"/>
    <col min="1032" max="1032" width="3.33203125" style="161" customWidth="1"/>
    <col min="1033" max="1035" width="9.33203125" style="161" customWidth="1"/>
    <col min="1036" max="1280" width="0" style="161" hidden="1"/>
    <col min="1281" max="1281" width="3" style="161" customWidth="1"/>
    <col min="1282" max="1282" width="2.83203125" style="161" customWidth="1"/>
    <col min="1283" max="1283" width="69.6640625" style="161" customWidth="1"/>
    <col min="1284" max="1284" width="5" style="161" customWidth="1"/>
    <col min="1285" max="1285" width="3.33203125" style="161" customWidth="1"/>
    <col min="1286" max="1286" width="29.5" style="161" customWidth="1"/>
    <col min="1287" max="1287" width="45.1640625" style="161" customWidth="1"/>
    <col min="1288" max="1288" width="3.33203125" style="161" customWidth="1"/>
    <col min="1289" max="1291" width="9.33203125" style="161" customWidth="1"/>
    <col min="1292" max="1536" width="0" style="161" hidden="1"/>
    <col min="1537" max="1537" width="3" style="161" customWidth="1"/>
    <col min="1538" max="1538" width="2.83203125" style="161" customWidth="1"/>
    <col min="1539" max="1539" width="69.6640625" style="161" customWidth="1"/>
    <col min="1540" max="1540" width="5" style="161" customWidth="1"/>
    <col min="1541" max="1541" width="3.33203125" style="161" customWidth="1"/>
    <col min="1542" max="1542" width="29.5" style="161" customWidth="1"/>
    <col min="1543" max="1543" width="45.1640625" style="161" customWidth="1"/>
    <col min="1544" max="1544" width="3.33203125" style="161" customWidth="1"/>
    <col min="1545" max="1547" width="9.33203125" style="161" customWidth="1"/>
    <col min="1548" max="1792" width="0" style="161" hidden="1"/>
    <col min="1793" max="1793" width="3" style="161" customWidth="1"/>
    <col min="1794" max="1794" width="2.83203125" style="161" customWidth="1"/>
    <col min="1795" max="1795" width="69.6640625" style="161" customWidth="1"/>
    <col min="1796" max="1796" width="5" style="161" customWidth="1"/>
    <col min="1797" max="1797" width="3.33203125" style="161" customWidth="1"/>
    <col min="1798" max="1798" width="29.5" style="161" customWidth="1"/>
    <col min="1799" max="1799" width="45.1640625" style="161" customWidth="1"/>
    <col min="1800" max="1800" width="3.33203125" style="161" customWidth="1"/>
    <col min="1801" max="1803" width="9.33203125" style="161" customWidth="1"/>
    <col min="1804" max="2048" width="0" style="161" hidden="1"/>
    <col min="2049" max="2049" width="3" style="161" customWidth="1"/>
    <col min="2050" max="2050" width="2.83203125" style="161" customWidth="1"/>
    <col min="2051" max="2051" width="69.6640625" style="161" customWidth="1"/>
    <col min="2052" max="2052" width="5" style="161" customWidth="1"/>
    <col min="2053" max="2053" width="3.33203125" style="161" customWidth="1"/>
    <col min="2054" max="2054" width="29.5" style="161" customWidth="1"/>
    <col min="2055" max="2055" width="45.1640625" style="161" customWidth="1"/>
    <col min="2056" max="2056" width="3.33203125" style="161" customWidth="1"/>
    <col min="2057" max="2059" width="9.33203125" style="161" customWidth="1"/>
    <col min="2060" max="2304" width="0" style="161" hidden="1"/>
    <col min="2305" max="2305" width="3" style="161" customWidth="1"/>
    <col min="2306" max="2306" width="2.83203125" style="161" customWidth="1"/>
    <col min="2307" max="2307" width="69.6640625" style="161" customWidth="1"/>
    <col min="2308" max="2308" width="5" style="161" customWidth="1"/>
    <col min="2309" max="2309" width="3.33203125" style="161" customWidth="1"/>
    <col min="2310" max="2310" width="29.5" style="161" customWidth="1"/>
    <col min="2311" max="2311" width="45.1640625" style="161" customWidth="1"/>
    <col min="2312" max="2312" width="3.33203125" style="161" customWidth="1"/>
    <col min="2313" max="2315" width="9.33203125" style="161" customWidth="1"/>
    <col min="2316" max="2560" width="0" style="161" hidden="1"/>
    <col min="2561" max="2561" width="3" style="161" customWidth="1"/>
    <col min="2562" max="2562" width="2.83203125" style="161" customWidth="1"/>
    <col min="2563" max="2563" width="69.6640625" style="161" customWidth="1"/>
    <col min="2564" max="2564" width="5" style="161" customWidth="1"/>
    <col min="2565" max="2565" width="3.33203125" style="161" customWidth="1"/>
    <col min="2566" max="2566" width="29.5" style="161" customWidth="1"/>
    <col min="2567" max="2567" width="45.1640625" style="161" customWidth="1"/>
    <col min="2568" max="2568" width="3.33203125" style="161" customWidth="1"/>
    <col min="2569" max="2571" width="9.33203125" style="161" customWidth="1"/>
    <col min="2572" max="2816" width="0" style="161" hidden="1"/>
    <col min="2817" max="2817" width="3" style="161" customWidth="1"/>
    <col min="2818" max="2818" width="2.83203125" style="161" customWidth="1"/>
    <col min="2819" max="2819" width="69.6640625" style="161" customWidth="1"/>
    <col min="2820" max="2820" width="5" style="161" customWidth="1"/>
    <col min="2821" max="2821" width="3.33203125" style="161" customWidth="1"/>
    <col min="2822" max="2822" width="29.5" style="161" customWidth="1"/>
    <col min="2823" max="2823" width="45.1640625" style="161" customWidth="1"/>
    <col min="2824" max="2824" width="3.33203125" style="161" customWidth="1"/>
    <col min="2825" max="2827" width="9.33203125" style="161" customWidth="1"/>
    <col min="2828" max="3072" width="0" style="161" hidden="1"/>
    <col min="3073" max="3073" width="3" style="161" customWidth="1"/>
    <col min="3074" max="3074" width="2.83203125" style="161" customWidth="1"/>
    <col min="3075" max="3075" width="69.6640625" style="161" customWidth="1"/>
    <col min="3076" max="3076" width="5" style="161" customWidth="1"/>
    <col min="3077" max="3077" width="3.33203125" style="161" customWidth="1"/>
    <col min="3078" max="3078" width="29.5" style="161" customWidth="1"/>
    <col min="3079" max="3079" width="45.1640625" style="161" customWidth="1"/>
    <col min="3080" max="3080" width="3.33203125" style="161" customWidth="1"/>
    <col min="3081" max="3083" width="9.33203125" style="161" customWidth="1"/>
    <col min="3084" max="3328" width="0" style="161" hidden="1"/>
    <col min="3329" max="3329" width="3" style="161" customWidth="1"/>
    <col min="3330" max="3330" width="2.83203125" style="161" customWidth="1"/>
    <col min="3331" max="3331" width="69.6640625" style="161" customWidth="1"/>
    <col min="3332" max="3332" width="5" style="161" customWidth="1"/>
    <col min="3333" max="3333" width="3.33203125" style="161" customWidth="1"/>
    <col min="3334" max="3334" width="29.5" style="161" customWidth="1"/>
    <col min="3335" max="3335" width="45.1640625" style="161" customWidth="1"/>
    <col min="3336" max="3336" width="3.33203125" style="161" customWidth="1"/>
    <col min="3337" max="3339" width="9.33203125" style="161" customWidth="1"/>
    <col min="3340" max="3584" width="0" style="161" hidden="1"/>
    <col min="3585" max="3585" width="3" style="161" customWidth="1"/>
    <col min="3586" max="3586" width="2.83203125" style="161" customWidth="1"/>
    <col min="3587" max="3587" width="69.6640625" style="161" customWidth="1"/>
    <col min="3588" max="3588" width="5" style="161" customWidth="1"/>
    <col min="3589" max="3589" width="3.33203125" style="161" customWidth="1"/>
    <col min="3590" max="3590" width="29.5" style="161" customWidth="1"/>
    <col min="3591" max="3591" width="45.1640625" style="161" customWidth="1"/>
    <col min="3592" max="3592" width="3.33203125" style="161" customWidth="1"/>
    <col min="3593" max="3595" width="9.33203125" style="161" customWidth="1"/>
    <col min="3596" max="3840" width="0" style="161" hidden="1"/>
    <col min="3841" max="3841" width="3" style="161" customWidth="1"/>
    <col min="3842" max="3842" width="2.83203125" style="161" customWidth="1"/>
    <col min="3843" max="3843" width="69.6640625" style="161" customWidth="1"/>
    <col min="3844" max="3844" width="5" style="161" customWidth="1"/>
    <col min="3845" max="3845" width="3.33203125" style="161" customWidth="1"/>
    <col min="3846" max="3846" width="29.5" style="161" customWidth="1"/>
    <col min="3847" max="3847" width="45.1640625" style="161" customWidth="1"/>
    <col min="3848" max="3848" width="3.33203125" style="161" customWidth="1"/>
    <col min="3849" max="3851" width="9.33203125" style="161" customWidth="1"/>
    <col min="3852" max="4096" width="0" style="161" hidden="1"/>
    <col min="4097" max="4097" width="3" style="161" customWidth="1"/>
    <col min="4098" max="4098" width="2.83203125" style="161" customWidth="1"/>
    <col min="4099" max="4099" width="69.6640625" style="161" customWidth="1"/>
    <col min="4100" max="4100" width="5" style="161" customWidth="1"/>
    <col min="4101" max="4101" width="3.33203125" style="161" customWidth="1"/>
    <col min="4102" max="4102" width="29.5" style="161" customWidth="1"/>
    <col min="4103" max="4103" width="45.1640625" style="161" customWidth="1"/>
    <col min="4104" max="4104" width="3.33203125" style="161" customWidth="1"/>
    <col min="4105" max="4107" width="9.33203125" style="161" customWidth="1"/>
    <col min="4108" max="4352" width="0" style="161" hidden="1"/>
    <col min="4353" max="4353" width="3" style="161" customWidth="1"/>
    <col min="4354" max="4354" width="2.83203125" style="161" customWidth="1"/>
    <col min="4355" max="4355" width="69.6640625" style="161" customWidth="1"/>
    <col min="4356" max="4356" width="5" style="161" customWidth="1"/>
    <col min="4357" max="4357" width="3.33203125" style="161" customWidth="1"/>
    <col min="4358" max="4358" width="29.5" style="161" customWidth="1"/>
    <col min="4359" max="4359" width="45.1640625" style="161" customWidth="1"/>
    <col min="4360" max="4360" width="3.33203125" style="161" customWidth="1"/>
    <col min="4361" max="4363" width="9.33203125" style="161" customWidth="1"/>
    <col min="4364" max="4608" width="0" style="161" hidden="1"/>
    <col min="4609" max="4609" width="3" style="161" customWidth="1"/>
    <col min="4610" max="4610" width="2.83203125" style="161" customWidth="1"/>
    <col min="4611" max="4611" width="69.6640625" style="161" customWidth="1"/>
    <col min="4612" max="4612" width="5" style="161" customWidth="1"/>
    <col min="4613" max="4613" width="3.33203125" style="161" customWidth="1"/>
    <col min="4614" max="4614" width="29.5" style="161" customWidth="1"/>
    <col min="4615" max="4615" width="45.1640625" style="161" customWidth="1"/>
    <col min="4616" max="4616" width="3.33203125" style="161" customWidth="1"/>
    <col min="4617" max="4619" width="9.33203125" style="161" customWidth="1"/>
    <col min="4620" max="4864" width="0" style="161" hidden="1"/>
    <col min="4865" max="4865" width="3" style="161" customWidth="1"/>
    <col min="4866" max="4866" width="2.83203125" style="161" customWidth="1"/>
    <col min="4867" max="4867" width="69.6640625" style="161" customWidth="1"/>
    <col min="4868" max="4868" width="5" style="161" customWidth="1"/>
    <col min="4869" max="4869" width="3.33203125" style="161" customWidth="1"/>
    <col min="4870" max="4870" width="29.5" style="161" customWidth="1"/>
    <col min="4871" max="4871" width="45.1640625" style="161" customWidth="1"/>
    <col min="4872" max="4872" width="3.33203125" style="161" customWidth="1"/>
    <col min="4873" max="4875" width="9.33203125" style="161" customWidth="1"/>
    <col min="4876" max="5120" width="0" style="161" hidden="1"/>
    <col min="5121" max="5121" width="3" style="161" customWidth="1"/>
    <col min="5122" max="5122" width="2.83203125" style="161" customWidth="1"/>
    <col min="5123" max="5123" width="69.6640625" style="161" customWidth="1"/>
    <col min="5124" max="5124" width="5" style="161" customWidth="1"/>
    <col min="5125" max="5125" width="3.33203125" style="161" customWidth="1"/>
    <col min="5126" max="5126" width="29.5" style="161" customWidth="1"/>
    <col min="5127" max="5127" width="45.1640625" style="161" customWidth="1"/>
    <col min="5128" max="5128" width="3.33203125" style="161" customWidth="1"/>
    <col min="5129" max="5131" width="9.33203125" style="161" customWidth="1"/>
    <col min="5132" max="5376" width="0" style="161" hidden="1"/>
    <col min="5377" max="5377" width="3" style="161" customWidth="1"/>
    <col min="5378" max="5378" width="2.83203125" style="161" customWidth="1"/>
    <col min="5379" max="5379" width="69.6640625" style="161" customWidth="1"/>
    <col min="5380" max="5380" width="5" style="161" customWidth="1"/>
    <col min="5381" max="5381" width="3.33203125" style="161" customWidth="1"/>
    <col min="5382" max="5382" width="29.5" style="161" customWidth="1"/>
    <col min="5383" max="5383" width="45.1640625" style="161" customWidth="1"/>
    <col min="5384" max="5384" width="3.33203125" style="161" customWidth="1"/>
    <col min="5385" max="5387" width="9.33203125" style="161" customWidth="1"/>
    <col min="5388" max="5632" width="0" style="161" hidden="1"/>
    <col min="5633" max="5633" width="3" style="161" customWidth="1"/>
    <col min="5634" max="5634" width="2.83203125" style="161" customWidth="1"/>
    <col min="5635" max="5635" width="69.6640625" style="161" customWidth="1"/>
    <col min="5636" max="5636" width="5" style="161" customWidth="1"/>
    <col min="5637" max="5637" width="3.33203125" style="161" customWidth="1"/>
    <col min="5638" max="5638" width="29.5" style="161" customWidth="1"/>
    <col min="5639" max="5639" width="45.1640625" style="161" customWidth="1"/>
    <col min="5640" max="5640" width="3.33203125" style="161" customWidth="1"/>
    <col min="5641" max="5643" width="9.33203125" style="161" customWidth="1"/>
    <col min="5644" max="5888" width="0" style="161" hidden="1"/>
    <col min="5889" max="5889" width="3" style="161" customWidth="1"/>
    <col min="5890" max="5890" width="2.83203125" style="161" customWidth="1"/>
    <col min="5891" max="5891" width="69.6640625" style="161" customWidth="1"/>
    <col min="5892" max="5892" width="5" style="161" customWidth="1"/>
    <col min="5893" max="5893" width="3.33203125" style="161" customWidth="1"/>
    <col min="5894" max="5894" width="29.5" style="161" customWidth="1"/>
    <col min="5895" max="5895" width="45.1640625" style="161" customWidth="1"/>
    <col min="5896" max="5896" width="3.33203125" style="161" customWidth="1"/>
    <col min="5897" max="5899" width="9.33203125" style="161" customWidth="1"/>
    <col min="5900" max="6144" width="0" style="161" hidden="1"/>
    <col min="6145" max="6145" width="3" style="161" customWidth="1"/>
    <col min="6146" max="6146" width="2.83203125" style="161" customWidth="1"/>
    <col min="6147" max="6147" width="69.6640625" style="161" customWidth="1"/>
    <col min="6148" max="6148" width="5" style="161" customWidth="1"/>
    <col min="6149" max="6149" width="3.33203125" style="161" customWidth="1"/>
    <col min="6150" max="6150" width="29.5" style="161" customWidth="1"/>
    <col min="6151" max="6151" width="45.1640625" style="161" customWidth="1"/>
    <col min="6152" max="6152" width="3.33203125" style="161" customWidth="1"/>
    <col min="6153" max="6155" width="9.33203125" style="161" customWidth="1"/>
    <col min="6156" max="6400" width="0" style="161" hidden="1"/>
    <col min="6401" max="6401" width="3" style="161" customWidth="1"/>
    <col min="6402" max="6402" width="2.83203125" style="161" customWidth="1"/>
    <col min="6403" max="6403" width="69.6640625" style="161" customWidth="1"/>
    <col min="6404" max="6404" width="5" style="161" customWidth="1"/>
    <col min="6405" max="6405" width="3.33203125" style="161" customWidth="1"/>
    <col min="6406" max="6406" width="29.5" style="161" customWidth="1"/>
    <col min="6407" max="6407" width="45.1640625" style="161" customWidth="1"/>
    <col min="6408" max="6408" width="3.33203125" style="161" customWidth="1"/>
    <col min="6409" max="6411" width="9.33203125" style="161" customWidth="1"/>
    <col min="6412" max="6656" width="0" style="161" hidden="1"/>
    <col min="6657" max="6657" width="3" style="161" customWidth="1"/>
    <col min="6658" max="6658" width="2.83203125" style="161" customWidth="1"/>
    <col min="6659" max="6659" width="69.6640625" style="161" customWidth="1"/>
    <col min="6660" max="6660" width="5" style="161" customWidth="1"/>
    <col min="6661" max="6661" width="3.33203125" style="161" customWidth="1"/>
    <col min="6662" max="6662" width="29.5" style="161" customWidth="1"/>
    <col min="6663" max="6663" width="45.1640625" style="161" customWidth="1"/>
    <col min="6664" max="6664" width="3.33203125" style="161" customWidth="1"/>
    <col min="6665" max="6667" width="9.33203125" style="161" customWidth="1"/>
    <col min="6668" max="6912" width="0" style="161" hidden="1"/>
    <col min="6913" max="6913" width="3" style="161" customWidth="1"/>
    <col min="6914" max="6914" width="2.83203125" style="161" customWidth="1"/>
    <col min="6915" max="6915" width="69.6640625" style="161" customWidth="1"/>
    <col min="6916" max="6916" width="5" style="161" customWidth="1"/>
    <col min="6917" max="6917" width="3.33203125" style="161" customWidth="1"/>
    <col min="6918" max="6918" width="29.5" style="161" customWidth="1"/>
    <col min="6919" max="6919" width="45.1640625" style="161" customWidth="1"/>
    <col min="6920" max="6920" width="3.33203125" style="161" customWidth="1"/>
    <col min="6921" max="6923" width="9.33203125" style="161" customWidth="1"/>
    <col min="6924" max="7168" width="0" style="161" hidden="1"/>
    <col min="7169" max="7169" width="3" style="161" customWidth="1"/>
    <col min="7170" max="7170" width="2.83203125" style="161" customWidth="1"/>
    <col min="7171" max="7171" width="69.6640625" style="161" customWidth="1"/>
    <col min="7172" max="7172" width="5" style="161" customWidth="1"/>
    <col min="7173" max="7173" width="3.33203125" style="161" customWidth="1"/>
    <col min="7174" max="7174" width="29.5" style="161" customWidth="1"/>
    <col min="7175" max="7175" width="45.1640625" style="161" customWidth="1"/>
    <col min="7176" max="7176" width="3.33203125" style="161" customWidth="1"/>
    <col min="7177" max="7179" width="9.33203125" style="161" customWidth="1"/>
    <col min="7180" max="7424" width="0" style="161" hidden="1"/>
    <col min="7425" max="7425" width="3" style="161" customWidth="1"/>
    <col min="7426" max="7426" width="2.83203125" style="161" customWidth="1"/>
    <col min="7427" max="7427" width="69.6640625" style="161" customWidth="1"/>
    <col min="7428" max="7428" width="5" style="161" customWidth="1"/>
    <col min="7429" max="7429" width="3.33203125" style="161" customWidth="1"/>
    <col min="7430" max="7430" width="29.5" style="161" customWidth="1"/>
    <col min="7431" max="7431" width="45.1640625" style="161" customWidth="1"/>
    <col min="7432" max="7432" width="3.33203125" style="161" customWidth="1"/>
    <col min="7433" max="7435" width="9.33203125" style="161" customWidth="1"/>
    <col min="7436" max="7680" width="0" style="161" hidden="1"/>
    <col min="7681" max="7681" width="3" style="161" customWidth="1"/>
    <col min="7682" max="7682" width="2.83203125" style="161" customWidth="1"/>
    <col min="7683" max="7683" width="69.6640625" style="161" customWidth="1"/>
    <col min="7684" max="7684" width="5" style="161" customWidth="1"/>
    <col min="7685" max="7685" width="3.33203125" style="161" customWidth="1"/>
    <col min="7686" max="7686" width="29.5" style="161" customWidth="1"/>
    <col min="7687" max="7687" width="45.1640625" style="161" customWidth="1"/>
    <col min="7688" max="7688" width="3.33203125" style="161" customWidth="1"/>
    <col min="7689" max="7691" width="9.33203125" style="161" customWidth="1"/>
    <col min="7692" max="7936" width="0" style="161" hidden="1"/>
    <col min="7937" max="7937" width="3" style="161" customWidth="1"/>
    <col min="7938" max="7938" width="2.83203125" style="161" customWidth="1"/>
    <col min="7939" max="7939" width="69.6640625" style="161" customWidth="1"/>
    <col min="7940" max="7940" width="5" style="161" customWidth="1"/>
    <col min="7941" max="7941" width="3.33203125" style="161" customWidth="1"/>
    <col min="7942" max="7942" width="29.5" style="161" customWidth="1"/>
    <col min="7943" max="7943" width="45.1640625" style="161" customWidth="1"/>
    <col min="7944" max="7944" width="3.33203125" style="161" customWidth="1"/>
    <col min="7945" max="7947" width="9.33203125" style="161" customWidth="1"/>
    <col min="7948" max="8192" width="0" style="161" hidden="1"/>
    <col min="8193" max="8193" width="3" style="161" customWidth="1"/>
    <col min="8194" max="8194" width="2.83203125" style="161" customWidth="1"/>
    <col min="8195" max="8195" width="69.6640625" style="161" customWidth="1"/>
    <col min="8196" max="8196" width="5" style="161" customWidth="1"/>
    <col min="8197" max="8197" width="3.33203125" style="161" customWidth="1"/>
    <col min="8198" max="8198" width="29.5" style="161" customWidth="1"/>
    <col min="8199" max="8199" width="45.1640625" style="161" customWidth="1"/>
    <col min="8200" max="8200" width="3.33203125" style="161" customWidth="1"/>
    <col min="8201" max="8203" width="9.33203125" style="161" customWidth="1"/>
    <col min="8204" max="8448" width="0" style="161" hidden="1"/>
    <col min="8449" max="8449" width="3" style="161" customWidth="1"/>
    <col min="8450" max="8450" width="2.83203125" style="161" customWidth="1"/>
    <col min="8451" max="8451" width="69.6640625" style="161" customWidth="1"/>
    <col min="8452" max="8452" width="5" style="161" customWidth="1"/>
    <col min="8453" max="8453" width="3.33203125" style="161" customWidth="1"/>
    <col min="8454" max="8454" width="29.5" style="161" customWidth="1"/>
    <col min="8455" max="8455" width="45.1640625" style="161" customWidth="1"/>
    <col min="8456" max="8456" width="3.33203125" style="161" customWidth="1"/>
    <col min="8457" max="8459" width="9.33203125" style="161" customWidth="1"/>
    <col min="8460" max="8704" width="0" style="161" hidden="1"/>
    <col min="8705" max="8705" width="3" style="161" customWidth="1"/>
    <col min="8706" max="8706" width="2.83203125" style="161" customWidth="1"/>
    <col min="8707" max="8707" width="69.6640625" style="161" customWidth="1"/>
    <col min="8708" max="8708" width="5" style="161" customWidth="1"/>
    <col min="8709" max="8709" width="3.33203125" style="161" customWidth="1"/>
    <col min="8710" max="8710" width="29.5" style="161" customWidth="1"/>
    <col min="8711" max="8711" width="45.1640625" style="161" customWidth="1"/>
    <col min="8712" max="8712" width="3.33203125" style="161" customWidth="1"/>
    <col min="8713" max="8715" width="9.33203125" style="161" customWidth="1"/>
    <col min="8716" max="8960" width="0" style="161" hidden="1"/>
    <col min="8961" max="8961" width="3" style="161" customWidth="1"/>
    <col min="8962" max="8962" width="2.83203125" style="161" customWidth="1"/>
    <col min="8963" max="8963" width="69.6640625" style="161" customWidth="1"/>
    <col min="8964" max="8964" width="5" style="161" customWidth="1"/>
    <col min="8965" max="8965" width="3.33203125" style="161" customWidth="1"/>
    <col min="8966" max="8966" width="29.5" style="161" customWidth="1"/>
    <col min="8967" max="8967" width="45.1640625" style="161" customWidth="1"/>
    <col min="8968" max="8968" width="3.33203125" style="161" customWidth="1"/>
    <col min="8969" max="8971" width="9.33203125" style="161" customWidth="1"/>
    <col min="8972" max="9216" width="0" style="161" hidden="1"/>
    <col min="9217" max="9217" width="3" style="161" customWidth="1"/>
    <col min="9218" max="9218" width="2.83203125" style="161" customWidth="1"/>
    <col min="9219" max="9219" width="69.6640625" style="161" customWidth="1"/>
    <col min="9220" max="9220" width="5" style="161" customWidth="1"/>
    <col min="9221" max="9221" width="3.33203125" style="161" customWidth="1"/>
    <col min="9222" max="9222" width="29.5" style="161" customWidth="1"/>
    <col min="9223" max="9223" width="45.1640625" style="161" customWidth="1"/>
    <col min="9224" max="9224" width="3.33203125" style="161" customWidth="1"/>
    <col min="9225" max="9227" width="9.33203125" style="161" customWidth="1"/>
    <col min="9228" max="9472" width="0" style="161" hidden="1"/>
    <col min="9473" max="9473" width="3" style="161" customWidth="1"/>
    <col min="9474" max="9474" width="2.83203125" style="161" customWidth="1"/>
    <col min="9475" max="9475" width="69.6640625" style="161" customWidth="1"/>
    <col min="9476" max="9476" width="5" style="161" customWidth="1"/>
    <col min="9477" max="9477" width="3.33203125" style="161" customWidth="1"/>
    <col min="9478" max="9478" width="29.5" style="161" customWidth="1"/>
    <col min="9479" max="9479" width="45.1640625" style="161" customWidth="1"/>
    <col min="9480" max="9480" width="3.33203125" style="161" customWidth="1"/>
    <col min="9481" max="9483" width="9.33203125" style="161" customWidth="1"/>
    <col min="9484" max="9728" width="0" style="161" hidden="1"/>
    <col min="9729" max="9729" width="3" style="161" customWidth="1"/>
    <col min="9730" max="9730" width="2.83203125" style="161" customWidth="1"/>
    <col min="9731" max="9731" width="69.6640625" style="161" customWidth="1"/>
    <col min="9732" max="9732" width="5" style="161" customWidth="1"/>
    <col min="9733" max="9733" width="3.33203125" style="161" customWidth="1"/>
    <col min="9734" max="9734" width="29.5" style="161" customWidth="1"/>
    <col min="9735" max="9735" width="45.1640625" style="161" customWidth="1"/>
    <col min="9736" max="9736" width="3.33203125" style="161" customWidth="1"/>
    <col min="9737" max="9739" width="9.33203125" style="161" customWidth="1"/>
    <col min="9740" max="9984" width="0" style="161" hidden="1"/>
    <col min="9985" max="9985" width="3" style="161" customWidth="1"/>
    <col min="9986" max="9986" width="2.83203125" style="161" customWidth="1"/>
    <col min="9987" max="9987" width="69.6640625" style="161" customWidth="1"/>
    <col min="9988" max="9988" width="5" style="161" customWidth="1"/>
    <col min="9989" max="9989" width="3.33203125" style="161" customWidth="1"/>
    <col min="9990" max="9990" width="29.5" style="161" customWidth="1"/>
    <col min="9991" max="9991" width="45.1640625" style="161" customWidth="1"/>
    <col min="9992" max="9992" width="3.33203125" style="161" customWidth="1"/>
    <col min="9993" max="9995" width="9.33203125" style="161" customWidth="1"/>
    <col min="9996" max="10240" width="0" style="161" hidden="1"/>
    <col min="10241" max="10241" width="3" style="161" customWidth="1"/>
    <col min="10242" max="10242" width="2.83203125" style="161" customWidth="1"/>
    <col min="10243" max="10243" width="69.6640625" style="161" customWidth="1"/>
    <col min="10244" max="10244" width="5" style="161" customWidth="1"/>
    <col min="10245" max="10245" width="3.33203125" style="161" customWidth="1"/>
    <col min="10246" max="10246" width="29.5" style="161" customWidth="1"/>
    <col min="10247" max="10247" width="45.1640625" style="161" customWidth="1"/>
    <col min="10248" max="10248" width="3.33203125" style="161" customWidth="1"/>
    <col min="10249" max="10251" width="9.33203125" style="161" customWidth="1"/>
    <col min="10252" max="10496" width="0" style="161" hidden="1"/>
    <col min="10497" max="10497" width="3" style="161" customWidth="1"/>
    <col min="10498" max="10498" width="2.83203125" style="161" customWidth="1"/>
    <col min="10499" max="10499" width="69.6640625" style="161" customWidth="1"/>
    <col min="10500" max="10500" width="5" style="161" customWidth="1"/>
    <col min="10501" max="10501" width="3.33203125" style="161" customWidth="1"/>
    <col min="10502" max="10502" width="29.5" style="161" customWidth="1"/>
    <col min="10503" max="10503" width="45.1640625" style="161" customWidth="1"/>
    <col min="10504" max="10504" width="3.33203125" style="161" customWidth="1"/>
    <col min="10505" max="10507" width="9.33203125" style="161" customWidth="1"/>
    <col min="10508" max="10752" width="0" style="161" hidden="1"/>
    <col min="10753" max="10753" width="3" style="161" customWidth="1"/>
    <col min="10754" max="10754" width="2.83203125" style="161" customWidth="1"/>
    <col min="10755" max="10755" width="69.6640625" style="161" customWidth="1"/>
    <col min="10756" max="10756" width="5" style="161" customWidth="1"/>
    <col min="10757" max="10757" width="3.33203125" style="161" customWidth="1"/>
    <col min="10758" max="10758" width="29.5" style="161" customWidth="1"/>
    <col min="10759" max="10759" width="45.1640625" style="161" customWidth="1"/>
    <col min="10760" max="10760" width="3.33203125" style="161" customWidth="1"/>
    <col min="10761" max="10763" width="9.33203125" style="161" customWidth="1"/>
    <col min="10764" max="11008" width="0" style="161" hidden="1"/>
    <col min="11009" max="11009" width="3" style="161" customWidth="1"/>
    <col min="11010" max="11010" width="2.83203125" style="161" customWidth="1"/>
    <col min="11011" max="11011" width="69.6640625" style="161" customWidth="1"/>
    <col min="11012" max="11012" width="5" style="161" customWidth="1"/>
    <col min="11013" max="11013" width="3.33203125" style="161" customWidth="1"/>
    <col min="11014" max="11014" width="29.5" style="161" customWidth="1"/>
    <col min="11015" max="11015" width="45.1640625" style="161" customWidth="1"/>
    <col min="11016" max="11016" width="3.33203125" style="161" customWidth="1"/>
    <col min="11017" max="11019" width="9.33203125" style="161" customWidth="1"/>
    <col min="11020" max="11264" width="0" style="161" hidden="1"/>
    <col min="11265" max="11265" width="3" style="161" customWidth="1"/>
    <col min="11266" max="11266" width="2.83203125" style="161" customWidth="1"/>
    <col min="11267" max="11267" width="69.6640625" style="161" customWidth="1"/>
    <col min="11268" max="11268" width="5" style="161" customWidth="1"/>
    <col min="11269" max="11269" width="3.33203125" style="161" customWidth="1"/>
    <col min="11270" max="11270" width="29.5" style="161" customWidth="1"/>
    <col min="11271" max="11271" width="45.1640625" style="161" customWidth="1"/>
    <col min="11272" max="11272" width="3.33203125" style="161" customWidth="1"/>
    <col min="11273" max="11275" width="9.33203125" style="161" customWidth="1"/>
    <col min="11276" max="11520" width="0" style="161" hidden="1"/>
    <col min="11521" max="11521" width="3" style="161" customWidth="1"/>
    <col min="11522" max="11522" width="2.83203125" style="161" customWidth="1"/>
    <col min="11523" max="11523" width="69.6640625" style="161" customWidth="1"/>
    <col min="11524" max="11524" width="5" style="161" customWidth="1"/>
    <col min="11525" max="11525" width="3.33203125" style="161" customWidth="1"/>
    <col min="11526" max="11526" width="29.5" style="161" customWidth="1"/>
    <col min="11527" max="11527" width="45.1640625" style="161" customWidth="1"/>
    <col min="11528" max="11528" width="3.33203125" style="161" customWidth="1"/>
    <col min="11529" max="11531" width="9.33203125" style="161" customWidth="1"/>
    <col min="11532" max="11776" width="0" style="161" hidden="1"/>
    <col min="11777" max="11777" width="3" style="161" customWidth="1"/>
    <col min="11778" max="11778" width="2.83203125" style="161" customWidth="1"/>
    <col min="11779" max="11779" width="69.6640625" style="161" customWidth="1"/>
    <col min="11780" max="11780" width="5" style="161" customWidth="1"/>
    <col min="11781" max="11781" width="3.33203125" style="161" customWidth="1"/>
    <col min="11782" max="11782" width="29.5" style="161" customWidth="1"/>
    <col min="11783" max="11783" width="45.1640625" style="161" customWidth="1"/>
    <col min="11784" max="11784" width="3.33203125" style="161" customWidth="1"/>
    <col min="11785" max="11787" width="9.33203125" style="161" customWidth="1"/>
    <col min="11788" max="12032" width="0" style="161" hidden="1"/>
    <col min="12033" max="12033" width="3" style="161" customWidth="1"/>
    <col min="12034" max="12034" width="2.83203125" style="161" customWidth="1"/>
    <col min="12035" max="12035" width="69.6640625" style="161" customWidth="1"/>
    <col min="12036" max="12036" width="5" style="161" customWidth="1"/>
    <col min="12037" max="12037" width="3.33203125" style="161" customWidth="1"/>
    <col min="12038" max="12038" width="29.5" style="161" customWidth="1"/>
    <col min="12039" max="12039" width="45.1640625" style="161" customWidth="1"/>
    <col min="12040" max="12040" width="3.33203125" style="161" customWidth="1"/>
    <col min="12041" max="12043" width="9.33203125" style="161" customWidth="1"/>
    <col min="12044" max="12288" width="0" style="161" hidden="1"/>
    <col min="12289" max="12289" width="3" style="161" customWidth="1"/>
    <col min="12290" max="12290" width="2.83203125" style="161" customWidth="1"/>
    <col min="12291" max="12291" width="69.6640625" style="161" customWidth="1"/>
    <col min="12292" max="12292" width="5" style="161" customWidth="1"/>
    <col min="12293" max="12293" width="3.33203125" style="161" customWidth="1"/>
    <col min="12294" max="12294" width="29.5" style="161" customWidth="1"/>
    <col min="12295" max="12295" width="45.1640625" style="161" customWidth="1"/>
    <col min="12296" max="12296" width="3.33203125" style="161" customWidth="1"/>
    <col min="12297" max="12299" width="9.33203125" style="161" customWidth="1"/>
    <col min="12300" max="12544" width="0" style="161" hidden="1"/>
    <col min="12545" max="12545" width="3" style="161" customWidth="1"/>
    <col min="12546" max="12546" width="2.83203125" style="161" customWidth="1"/>
    <col min="12547" max="12547" width="69.6640625" style="161" customWidth="1"/>
    <col min="12548" max="12548" width="5" style="161" customWidth="1"/>
    <col min="12549" max="12549" width="3.33203125" style="161" customWidth="1"/>
    <col min="12550" max="12550" width="29.5" style="161" customWidth="1"/>
    <col min="12551" max="12551" width="45.1640625" style="161" customWidth="1"/>
    <col min="12552" max="12552" width="3.33203125" style="161" customWidth="1"/>
    <col min="12553" max="12555" width="9.33203125" style="161" customWidth="1"/>
    <col min="12556" max="12800" width="0" style="161" hidden="1"/>
    <col min="12801" max="12801" width="3" style="161" customWidth="1"/>
    <col min="12802" max="12802" width="2.83203125" style="161" customWidth="1"/>
    <col min="12803" max="12803" width="69.6640625" style="161" customWidth="1"/>
    <col min="12804" max="12804" width="5" style="161" customWidth="1"/>
    <col min="12805" max="12805" width="3.33203125" style="161" customWidth="1"/>
    <col min="12806" max="12806" width="29.5" style="161" customWidth="1"/>
    <col min="12807" max="12807" width="45.1640625" style="161" customWidth="1"/>
    <col min="12808" max="12808" width="3.33203125" style="161" customWidth="1"/>
    <col min="12809" max="12811" width="9.33203125" style="161" customWidth="1"/>
    <col min="12812" max="13056" width="0" style="161" hidden="1"/>
    <col min="13057" max="13057" width="3" style="161" customWidth="1"/>
    <col min="13058" max="13058" width="2.83203125" style="161" customWidth="1"/>
    <col min="13059" max="13059" width="69.6640625" style="161" customWidth="1"/>
    <col min="13060" max="13060" width="5" style="161" customWidth="1"/>
    <col min="13061" max="13061" width="3.33203125" style="161" customWidth="1"/>
    <col min="13062" max="13062" width="29.5" style="161" customWidth="1"/>
    <col min="13063" max="13063" width="45.1640625" style="161" customWidth="1"/>
    <col min="13064" max="13064" width="3.33203125" style="161" customWidth="1"/>
    <col min="13065" max="13067" width="9.33203125" style="161" customWidth="1"/>
    <col min="13068" max="13312" width="0" style="161" hidden="1"/>
    <col min="13313" max="13313" width="3" style="161" customWidth="1"/>
    <col min="13314" max="13314" width="2.83203125" style="161" customWidth="1"/>
    <col min="13315" max="13315" width="69.6640625" style="161" customWidth="1"/>
    <col min="13316" max="13316" width="5" style="161" customWidth="1"/>
    <col min="13317" max="13317" width="3.33203125" style="161" customWidth="1"/>
    <col min="13318" max="13318" width="29.5" style="161" customWidth="1"/>
    <col min="13319" max="13319" width="45.1640625" style="161" customWidth="1"/>
    <col min="13320" max="13320" width="3.33203125" style="161" customWidth="1"/>
    <col min="13321" max="13323" width="9.33203125" style="161" customWidth="1"/>
    <col min="13324" max="13568" width="0" style="161" hidden="1"/>
    <col min="13569" max="13569" width="3" style="161" customWidth="1"/>
    <col min="13570" max="13570" width="2.83203125" style="161" customWidth="1"/>
    <col min="13571" max="13571" width="69.6640625" style="161" customWidth="1"/>
    <col min="13572" max="13572" width="5" style="161" customWidth="1"/>
    <col min="13573" max="13573" width="3.33203125" style="161" customWidth="1"/>
    <col min="13574" max="13574" width="29.5" style="161" customWidth="1"/>
    <col min="13575" max="13575" width="45.1640625" style="161" customWidth="1"/>
    <col min="13576" max="13576" width="3.33203125" style="161" customWidth="1"/>
    <col min="13577" max="13579" width="9.33203125" style="161" customWidth="1"/>
    <col min="13580" max="13824" width="0" style="161" hidden="1"/>
    <col min="13825" max="13825" width="3" style="161" customWidth="1"/>
    <col min="13826" max="13826" width="2.83203125" style="161" customWidth="1"/>
    <col min="13827" max="13827" width="69.6640625" style="161" customWidth="1"/>
    <col min="13828" max="13828" width="5" style="161" customWidth="1"/>
    <col min="13829" max="13829" width="3.33203125" style="161" customWidth="1"/>
    <col min="13830" max="13830" width="29.5" style="161" customWidth="1"/>
    <col min="13831" max="13831" width="45.1640625" style="161" customWidth="1"/>
    <col min="13832" max="13832" width="3.33203125" style="161" customWidth="1"/>
    <col min="13833" max="13835" width="9.33203125" style="161" customWidth="1"/>
    <col min="13836" max="14080" width="0" style="161" hidden="1"/>
    <col min="14081" max="14081" width="3" style="161" customWidth="1"/>
    <col min="14082" max="14082" width="2.83203125" style="161" customWidth="1"/>
    <col min="14083" max="14083" width="69.6640625" style="161" customWidth="1"/>
    <col min="14084" max="14084" width="5" style="161" customWidth="1"/>
    <col min="14085" max="14085" width="3.33203125" style="161" customWidth="1"/>
    <col min="14086" max="14086" width="29.5" style="161" customWidth="1"/>
    <col min="14087" max="14087" width="45.1640625" style="161" customWidth="1"/>
    <col min="14088" max="14088" width="3.33203125" style="161" customWidth="1"/>
    <col min="14089" max="14091" width="9.33203125" style="161" customWidth="1"/>
    <col min="14092" max="14336" width="0" style="161" hidden="1"/>
    <col min="14337" max="14337" width="3" style="161" customWidth="1"/>
    <col min="14338" max="14338" width="2.83203125" style="161" customWidth="1"/>
    <col min="14339" max="14339" width="69.6640625" style="161" customWidth="1"/>
    <col min="14340" max="14340" width="5" style="161" customWidth="1"/>
    <col min="14341" max="14341" width="3.33203125" style="161" customWidth="1"/>
    <col min="14342" max="14342" width="29.5" style="161" customWidth="1"/>
    <col min="14343" max="14343" width="45.1640625" style="161" customWidth="1"/>
    <col min="14344" max="14344" width="3.33203125" style="161" customWidth="1"/>
    <col min="14345" max="14347" width="9.33203125" style="161" customWidth="1"/>
    <col min="14348" max="14592" width="0" style="161" hidden="1"/>
    <col min="14593" max="14593" width="3" style="161" customWidth="1"/>
    <col min="14594" max="14594" width="2.83203125" style="161" customWidth="1"/>
    <col min="14595" max="14595" width="69.6640625" style="161" customWidth="1"/>
    <col min="14596" max="14596" width="5" style="161" customWidth="1"/>
    <col min="14597" max="14597" width="3.33203125" style="161" customWidth="1"/>
    <col min="14598" max="14598" width="29.5" style="161" customWidth="1"/>
    <col min="14599" max="14599" width="45.1640625" style="161" customWidth="1"/>
    <col min="14600" max="14600" width="3.33203125" style="161" customWidth="1"/>
    <col min="14601" max="14603" width="9.33203125" style="161" customWidth="1"/>
    <col min="14604" max="14848" width="0" style="161" hidden="1"/>
    <col min="14849" max="14849" width="3" style="161" customWidth="1"/>
    <col min="14850" max="14850" width="2.83203125" style="161" customWidth="1"/>
    <col min="14851" max="14851" width="69.6640625" style="161" customWidth="1"/>
    <col min="14852" max="14852" width="5" style="161" customWidth="1"/>
    <col min="14853" max="14853" width="3.33203125" style="161" customWidth="1"/>
    <col min="14854" max="14854" width="29.5" style="161" customWidth="1"/>
    <col min="14855" max="14855" width="45.1640625" style="161" customWidth="1"/>
    <col min="14856" max="14856" width="3.33203125" style="161" customWidth="1"/>
    <col min="14857" max="14859" width="9.33203125" style="161" customWidth="1"/>
    <col min="14860" max="15104" width="0" style="161" hidden="1"/>
    <col min="15105" max="15105" width="3" style="161" customWidth="1"/>
    <col min="15106" max="15106" width="2.83203125" style="161" customWidth="1"/>
    <col min="15107" max="15107" width="69.6640625" style="161" customWidth="1"/>
    <col min="15108" max="15108" width="5" style="161" customWidth="1"/>
    <col min="15109" max="15109" width="3.33203125" style="161" customWidth="1"/>
    <col min="15110" max="15110" width="29.5" style="161" customWidth="1"/>
    <col min="15111" max="15111" width="45.1640625" style="161" customWidth="1"/>
    <col min="15112" max="15112" width="3.33203125" style="161" customWidth="1"/>
    <col min="15113" max="15115" width="9.33203125" style="161" customWidth="1"/>
    <col min="15116" max="15360" width="0" style="161" hidden="1"/>
    <col min="15361" max="15361" width="3" style="161" customWidth="1"/>
    <col min="15362" max="15362" width="2.83203125" style="161" customWidth="1"/>
    <col min="15363" max="15363" width="69.6640625" style="161" customWidth="1"/>
    <col min="15364" max="15364" width="5" style="161" customWidth="1"/>
    <col min="15365" max="15365" width="3.33203125" style="161" customWidth="1"/>
    <col min="15366" max="15366" width="29.5" style="161" customWidth="1"/>
    <col min="15367" max="15367" width="45.1640625" style="161" customWidth="1"/>
    <col min="15368" max="15368" width="3.33203125" style="161" customWidth="1"/>
    <col min="15369" max="15371" width="9.33203125" style="161" customWidth="1"/>
    <col min="15372" max="15616" width="0" style="161" hidden="1"/>
    <col min="15617" max="15617" width="3" style="161" customWidth="1"/>
    <col min="15618" max="15618" width="2.83203125" style="161" customWidth="1"/>
    <col min="15619" max="15619" width="69.6640625" style="161" customWidth="1"/>
    <col min="15620" max="15620" width="5" style="161" customWidth="1"/>
    <col min="15621" max="15621" width="3.33203125" style="161" customWidth="1"/>
    <col min="15622" max="15622" width="29.5" style="161" customWidth="1"/>
    <col min="15623" max="15623" width="45.1640625" style="161" customWidth="1"/>
    <col min="15624" max="15624" width="3.33203125" style="161" customWidth="1"/>
    <col min="15625" max="15627" width="9.33203125" style="161" customWidth="1"/>
    <col min="15628" max="15872" width="0" style="161" hidden="1"/>
    <col min="15873" max="15873" width="3" style="161" customWidth="1"/>
    <col min="15874" max="15874" width="2.83203125" style="161" customWidth="1"/>
    <col min="15875" max="15875" width="69.6640625" style="161" customWidth="1"/>
    <col min="15876" max="15876" width="5" style="161" customWidth="1"/>
    <col min="15877" max="15877" width="3.33203125" style="161" customWidth="1"/>
    <col min="15878" max="15878" width="29.5" style="161" customWidth="1"/>
    <col min="15879" max="15879" width="45.1640625" style="161" customWidth="1"/>
    <col min="15880" max="15880" width="3.33203125" style="161" customWidth="1"/>
    <col min="15881" max="15883" width="9.33203125" style="161" customWidth="1"/>
    <col min="15884" max="16128" width="0" style="161" hidden="1"/>
    <col min="16129" max="16129" width="3" style="161" customWidth="1"/>
    <col min="16130" max="16130" width="2.83203125" style="161" customWidth="1"/>
    <col min="16131" max="16131" width="69.6640625" style="161" customWidth="1"/>
    <col min="16132" max="16132" width="5" style="161" customWidth="1"/>
    <col min="16133" max="16133" width="3.33203125" style="161" customWidth="1"/>
    <col min="16134" max="16134" width="29.5" style="161" customWidth="1"/>
    <col min="16135" max="16135" width="45.1640625" style="161" customWidth="1"/>
    <col min="16136" max="16136" width="3.33203125" style="161" customWidth="1"/>
    <col min="16137" max="16139" width="9.33203125" style="161" customWidth="1"/>
    <col min="16140" max="16384" width="0" style="161" hidden="1"/>
  </cols>
  <sheetData>
    <row r="1" spans="1:8" ht="11.25" customHeight="1">
      <c r="A1" s="4193" t="s">
        <v>166</v>
      </c>
      <c r="B1" s="198"/>
      <c r="C1" s="164" t="s">
        <v>468</v>
      </c>
      <c r="D1" s="164"/>
      <c r="E1" s="164"/>
      <c r="F1" s="164"/>
      <c r="G1" s="199"/>
      <c r="H1" s="4194" t="s">
        <v>2799</v>
      </c>
    </row>
    <row r="2" spans="1:8" ht="11.25" customHeight="1">
      <c r="A2" s="4193"/>
      <c r="B2" s="162"/>
      <c r="C2" s="167"/>
      <c r="D2" s="167"/>
      <c r="E2" s="167"/>
      <c r="F2" s="167"/>
      <c r="G2" s="168"/>
      <c r="H2" s="4194"/>
    </row>
    <row r="3" spans="1:8" ht="11.25" customHeight="1">
      <c r="A3" s="4193"/>
      <c r="B3" s="162"/>
      <c r="C3" s="167" t="s">
        <v>469</v>
      </c>
      <c r="D3" s="167"/>
      <c r="E3" s="167"/>
      <c r="F3" s="167"/>
      <c r="G3" s="168"/>
      <c r="H3" s="4194"/>
    </row>
    <row r="4" spans="1:8" ht="11.25" customHeight="1">
      <c r="A4" s="4193"/>
      <c r="B4" s="162"/>
      <c r="C4" s="167"/>
      <c r="D4" s="167"/>
      <c r="E4" s="167"/>
      <c r="F4" s="167"/>
      <c r="G4" s="168"/>
      <c r="H4" s="4194"/>
    </row>
    <row r="5" spans="1:8" ht="11.25" customHeight="1">
      <c r="A5" s="4193"/>
      <c r="B5" s="166" t="s">
        <v>386</v>
      </c>
      <c r="C5" s="167" t="s">
        <v>470</v>
      </c>
      <c r="D5" s="167"/>
      <c r="E5" s="172" t="s">
        <v>392</v>
      </c>
      <c r="F5" s="167" t="s">
        <v>471</v>
      </c>
      <c r="G5" s="168"/>
      <c r="H5" s="4194"/>
    </row>
    <row r="6" spans="1:8" ht="11.25" customHeight="1">
      <c r="A6" s="4193"/>
      <c r="B6" s="162" t="s">
        <v>472</v>
      </c>
      <c r="C6" s="167"/>
      <c r="D6" s="167"/>
      <c r="E6" s="167" t="s">
        <v>473</v>
      </c>
      <c r="F6" s="167"/>
      <c r="G6" s="168"/>
      <c r="H6" s="4194"/>
    </row>
    <row r="7" spans="1:8" ht="11.25" customHeight="1">
      <c r="A7" s="4193"/>
      <c r="B7" s="162"/>
      <c r="C7" s="167"/>
      <c r="D7" s="167"/>
      <c r="E7" s="167" t="s">
        <v>474</v>
      </c>
      <c r="F7" s="167"/>
      <c r="G7" s="168"/>
      <c r="H7" s="4194"/>
    </row>
    <row r="8" spans="1:8" ht="11.25" customHeight="1">
      <c r="A8" s="4193"/>
      <c r="B8" s="166" t="s">
        <v>387</v>
      </c>
      <c r="C8" s="167" t="s">
        <v>475</v>
      </c>
      <c r="D8" s="167"/>
      <c r="E8" s="167" t="s">
        <v>476</v>
      </c>
      <c r="F8" s="167"/>
      <c r="G8" s="168"/>
      <c r="H8" s="4194"/>
    </row>
    <row r="9" spans="1:8" ht="11.25" customHeight="1">
      <c r="A9" s="4193"/>
      <c r="B9" s="162" t="s">
        <v>477</v>
      </c>
      <c r="C9" s="167"/>
      <c r="D9" s="167"/>
      <c r="E9" s="167" t="s">
        <v>478</v>
      </c>
      <c r="F9" s="167"/>
      <c r="G9" s="168"/>
      <c r="H9" s="4194"/>
    </row>
    <row r="10" spans="1:8" ht="11.25" customHeight="1">
      <c r="A10" s="4193"/>
      <c r="B10" s="162" t="s">
        <v>479</v>
      </c>
      <c r="C10" s="167"/>
      <c r="D10" s="167"/>
      <c r="E10" s="167" t="s">
        <v>480</v>
      </c>
      <c r="F10" s="167"/>
      <c r="G10" s="168"/>
      <c r="H10" s="4194"/>
    </row>
    <row r="11" spans="1:8" ht="11.25" customHeight="1">
      <c r="A11" s="171"/>
      <c r="B11" s="162"/>
      <c r="C11" s="167"/>
      <c r="D11" s="167"/>
      <c r="E11" s="167"/>
      <c r="F11" s="167"/>
      <c r="G11" s="168"/>
      <c r="H11" s="4194"/>
    </row>
    <row r="12" spans="1:8" ht="11.25" customHeight="1">
      <c r="A12" s="171"/>
      <c r="B12" s="166" t="s">
        <v>388</v>
      </c>
      <c r="C12" s="167" t="s">
        <v>481</v>
      </c>
      <c r="D12" s="167"/>
      <c r="E12" s="172" t="s">
        <v>393</v>
      </c>
      <c r="F12" s="167" t="s">
        <v>482</v>
      </c>
      <c r="G12" s="165"/>
      <c r="H12" s="4194"/>
    </row>
    <row r="13" spans="1:8" ht="11.25" customHeight="1">
      <c r="A13" s="171"/>
      <c r="B13" s="162" t="s">
        <v>483</v>
      </c>
      <c r="C13" s="167"/>
      <c r="D13" s="167"/>
      <c r="E13" s="167" t="s">
        <v>484</v>
      </c>
      <c r="F13" s="167"/>
      <c r="G13" s="168"/>
      <c r="H13" s="4194"/>
    </row>
    <row r="14" spans="1:8" ht="11.25" customHeight="1">
      <c r="A14" s="171"/>
      <c r="B14" s="162" t="s">
        <v>485</v>
      </c>
      <c r="C14" s="167"/>
      <c r="D14" s="167"/>
      <c r="E14" s="167" t="s">
        <v>486</v>
      </c>
      <c r="F14" s="167"/>
      <c r="G14" s="168"/>
      <c r="H14" s="171"/>
    </row>
    <row r="15" spans="1:8" ht="11.25" customHeight="1">
      <c r="A15" s="171"/>
      <c r="B15" s="162" t="s">
        <v>487</v>
      </c>
      <c r="C15" s="167"/>
      <c r="D15" s="167"/>
      <c r="E15" s="167"/>
      <c r="F15" s="167"/>
      <c r="G15" s="168"/>
      <c r="H15" s="171"/>
    </row>
    <row r="16" spans="1:8" ht="11.25" customHeight="1">
      <c r="A16" s="171"/>
      <c r="B16" s="162"/>
      <c r="C16" s="167"/>
      <c r="D16" s="167"/>
      <c r="E16" s="172" t="s">
        <v>394</v>
      </c>
      <c r="F16" s="167" t="s">
        <v>488</v>
      </c>
      <c r="G16" s="165"/>
      <c r="H16" s="171"/>
    </row>
    <row r="17" spans="1:8" ht="11.25" customHeight="1">
      <c r="A17" s="171"/>
      <c r="B17" s="166" t="s">
        <v>389</v>
      </c>
      <c r="C17" s="167" t="s">
        <v>489</v>
      </c>
      <c r="D17" s="167"/>
      <c r="E17" s="167"/>
      <c r="F17" s="167"/>
      <c r="G17" s="168"/>
      <c r="H17" s="171"/>
    </row>
    <row r="18" spans="1:8" ht="11.25" customHeight="1">
      <c r="A18" s="171"/>
      <c r="B18" s="162" t="s">
        <v>490</v>
      </c>
      <c r="C18" s="167"/>
      <c r="D18" s="167"/>
      <c r="E18" s="167"/>
      <c r="F18" s="167" t="s">
        <v>491</v>
      </c>
      <c r="G18" s="168" t="s">
        <v>492</v>
      </c>
      <c r="H18" s="171"/>
    </row>
    <row r="19" spans="1:8" ht="11.25" customHeight="1">
      <c r="A19" s="171"/>
      <c r="B19" s="162" t="s">
        <v>493</v>
      </c>
      <c r="C19" s="167"/>
      <c r="D19" s="167"/>
      <c r="E19" s="167"/>
      <c r="F19" s="167"/>
      <c r="G19" s="168"/>
      <c r="H19" s="171"/>
    </row>
    <row r="20" spans="1:8" ht="11.25" customHeight="1">
      <c r="A20" s="171"/>
      <c r="B20" s="162" t="s">
        <v>494</v>
      </c>
      <c r="C20" s="167"/>
      <c r="D20" s="167"/>
      <c r="E20" s="167"/>
      <c r="F20" s="167" t="s">
        <v>435</v>
      </c>
      <c r="G20" s="168" t="s">
        <v>495</v>
      </c>
    </row>
    <row r="21" spans="1:8" ht="11.25" customHeight="1">
      <c r="A21" s="171"/>
      <c r="B21" s="162" t="s">
        <v>496</v>
      </c>
      <c r="C21" s="167"/>
      <c r="D21" s="167"/>
      <c r="E21" s="167"/>
      <c r="F21" s="167" t="s">
        <v>437</v>
      </c>
      <c r="G21" s="168" t="s">
        <v>497</v>
      </c>
      <c r="H21" s="171"/>
    </row>
    <row r="22" spans="1:8" ht="11.25" customHeight="1">
      <c r="A22" s="171"/>
      <c r="B22" s="162" t="s">
        <v>498</v>
      </c>
      <c r="C22" s="167"/>
      <c r="D22" s="167"/>
      <c r="E22" s="167"/>
      <c r="F22" s="167" t="s">
        <v>439</v>
      </c>
      <c r="G22" s="168" t="s">
        <v>499</v>
      </c>
      <c r="H22" s="171"/>
    </row>
    <row r="23" spans="1:8" ht="11.25" customHeight="1">
      <c r="A23" s="171"/>
      <c r="B23" s="162"/>
      <c r="C23" s="167"/>
      <c r="D23" s="167"/>
      <c r="E23" s="167"/>
      <c r="F23" s="167" t="s">
        <v>443</v>
      </c>
      <c r="G23" s="168" t="s">
        <v>500</v>
      </c>
      <c r="H23" s="171"/>
    </row>
    <row r="24" spans="1:8" ht="11.25" customHeight="1">
      <c r="A24" s="171"/>
      <c r="B24" s="166" t="s">
        <v>390</v>
      </c>
      <c r="C24" s="167" t="s">
        <v>501</v>
      </c>
      <c r="D24" s="167"/>
      <c r="E24" s="167"/>
      <c r="F24" s="167" t="s">
        <v>447</v>
      </c>
      <c r="G24" s="168" t="s">
        <v>502</v>
      </c>
      <c r="H24" s="171"/>
    </row>
    <row r="25" spans="1:8" ht="11.25" customHeight="1">
      <c r="A25" s="171"/>
      <c r="B25" s="162" t="s">
        <v>503</v>
      </c>
      <c r="C25" s="167"/>
      <c r="D25" s="167"/>
      <c r="E25" s="167"/>
      <c r="F25" s="167" t="s">
        <v>451</v>
      </c>
      <c r="G25" s="168" t="s">
        <v>504</v>
      </c>
    </row>
    <row r="26" spans="1:8" ht="11.25" customHeight="1">
      <c r="A26" s="171"/>
      <c r="B26" s="162" t="s">
        <v>505</v>
      </c>
      <c r="C26" s="167"/>
      <c r="D26" s="167"/>
      <c r="E26" s="167"/>
      <c r="F26" s="167"/>
      <c r="G26" s="168"/>
      <c r="H26" s="171"/>
    </row>
    <row r="27" spans="1:8" ht="11.25" customHeight="1">
      <c r="B27" s="162"/>
      <c r="C27" s="167"/>
      <c r="D27" s="167"/>
      <c r="E27" s="167"/>
      <c r="F27" s="167" t="s">
        <v>506</v>
      </c>
      <c r="G27" s="168"/>
      <c r="H27" s="171"/>
    </row>
    <row r="28" spans="1:8" ht="11.25" customHeight="1">
      <c r="B28" s="166" t="s">
        <v>391</v>
      </c>
      <c r="C28" s="167" t="s">
        <v>507</v>
      </c>
      <c r="D28" s="167"/>
      <c r="E28" s="167"/>
      <c r="F28" s="167"/>
      <c r="G28" s="168"/>
      <c r="H28" s="171"/>
    </row>
    <row r="29" spans="1:8" ht="11.25" customHeight="1">
      <c r="B29" s="162" t="s">
        <v>508</v>
      </c>
      <c r="C29" s="167"/>
      <c r="D29" s="167"/>
      <c r="E29" s="167"/>
      <c r="F29" s="167" t="s">
        <v>509</v>
      </c>
      <c r="G29" s="168"/>
      <c r="H29" s="171"/>
    </row>
    <row r="30" spans="1:8" ht="11.25" customHeight="1">
      <c r="B30" s="162" t="s">
        <v>510</v>
      </c>
      <c r="C30" s="167"/>
      <c r="D30" s="167"/>
      <c r="E30" s="167" t="s">
        <v>511</v>
      </c>
      <c r="F30" s="167"/>
      <c r="G30" s="168"/>
    </row>
    <row r="31" spans="1:8" ht="11.25" customHeight="1">
      <c r="B31" s="162" t="s">
        <v>512</v>
      </c>
      <c r="C31" s="167"/>
      <c r="D31" s="167"/>
      <c r="E31" s="167"/>
      <c r="F31" s="167"/>
      <c r="G31" s="168"/>
    </row>
    <row r="32" spans="1:8" ht="11.25" customHeight="1">
      <c r="B32" s="162" t="s">
        <v>513</v>
      </c>
      <c r="C32" s="167"/>
      <c r="D32" s="167"/>
      <c r="E32" s="167"/>
      <c r="F32" s="167"/>
      <c r="G32" s="168"/>
    </row>
    <row r="33" spans="2:8" ht="11.25" customHeight="1">
      <c r="B33" s="162" t="s">
        <v>514</v>
      </c>
      <c r="C33" s="167"/>
      <c r="D33" s="167"/>
      <c r="E33" s="167"/>
      <c r="F33" s="167"/>
      <c r="G33" s="168"/>
    </row>
    <row r="34" spans="2:8" ht="11.25" customHeight="1">
      <c r="B34" s="162" t="s">
        <v>515</v>
      </c>
      <c r="C34" s="167"/>
      <c r="D34" s="167"/>
      <c r="E34" s="167"/>
      <c r="F34" s="167"/>
      <c r="G34" s="168"/>
    </row>
    <row r="35" spans="2:8" ht="11.25" customHeight="1">
      <c r="B35" s="162" t="s">
        <v>516</v>
      </c>
      <c r="C35" s="167"/>
      <c r="D35" s="167"/>
      <c r="E35" s="167"/>
      <c r="F35" s="167"/>
      <c r="G35" s="168"/>
    </row>
    <row r="36" spans="2:8" ht="11.25" customHeight="1">
      <c r="B36" s="162" t="s">
        <v>517</v>
      </c>
      <c r="C36" s="167"/>
      <c r="D36" s="167"/>
      <c r="E36" s="167"/>
      <c r="F36" s="167"/>
      <c r="G36" s="168"/>
    </row>
    <row r="37" spans="2:8" ht="11.25" customHeight="1">
      <c r="B37" s="162" t="s">
        <v>518</v>
      </c>
      <c r="C37" s="167"/>
      <c r="D37" s="167"/>
      <c r="E37" s="167"/>
      <c r="F37" s="167"/>
      <c r="G37" s="168"/>
    </row>
    <row r="38" spans="2:8" ht="11.25" customHeight="1">
      <c r="B38" s="162" t="s">
        <v>519</v>
      </c>
      <c r="C38" s="167"/>
      <c r="D38" s="167"/>
      <c r="E38" s="167"/>
      <c r="F38" s="167"/>
      <c r="G38" s="168"/>
    </row>
    <row r="39" spans="2:8" ht="11.25" customHeight="1">
      <c r="B39" s="162" t="s">
        <v>520</v>
      </c>
      <c r="C39" s="167"/>
      <c r="D39" s="167"/>
      <c r="E39" s="167"/>
      <c r="F39" s="167"/>
      <c r="G39" s="168"/>
    </row>
    <row r="40" spans="2:8" ht="11.25" customHeight="1">
      <c r="B40" s="162"/>
      <c r="C40" s="167"/>
      <c r="D40" s="167"/>
      <c r="E40" s="167"/>
      <c r="F40" s="167"/>
      <c r="G40" s="168"/>
    </row>
    <row r="41" spans="2:8" ht="11.25" customHeight="1">
      <c r="B41" s="162"/>
      <c r="C41" s="167"/>
      <c r="D41" s="167"/>
      <c r="E41" s="167"/>
      <c r="F41" s="167"/>
      <c r="G41" s="168"/>
    </row>
    <row r="42" spans="2:8" ht="11.25" customHeight="1">
      <c r="B42" s="162"/>
      <c r="C42" s="167"/>
      <c r="D42" s="167"/>
      <c r="E42" s="167"/>
      <c r="F42" s="167"/>
      <c r="G42" s="168"/>
    </row>
    <row r="43" spans="2:8" ht="11.25" customHeight="1">
      <c r="B43" s="162"/>
      <c r="C43" s="167"/>
      <c r="D43" s="167"/>
      <c r="E43" s="167"/>
      <c r="F43" s="167"/>
      <c r="G43" s="168"/>
      <c r="H43" s="171"/>
    </row>
    <row r="44" spans="2:8" ht="11.25" customHeight="1">
      <c r="B44" s="162"/>
      <c r="C44" s="167"/>
      <c r="D44" s="167"/>
      <c r="E44" s="167"/>
      <c r="F44" s="167"/>
      <c r="G44" s="168"/>
      <c r="H44" s="4192">
        <v>77</v>
      </c>
    </row>
    <row r="45" spans="2:8" ht="11.25" customHeight="1">
      <c r="B45" s="197" t="s">
        <v>467</v>
      </c>
      <c r="C45" s="169"/>
      <c r="D45" s="169"/>
      <c r="E45" s="169"/>
      <c r="F45" s="169"/>
      <c r="G45" s="170"/>
      <c r="H45" s="4192"/>
    </row>
    <row r="46" spans="2:8"/>
    <row r="47" spans="2:8"/>
    <row r="48" spans="2:8"/>
  </sheetData>
  <mergeCells count="3">
    <mergeCell ref="A1:A10"/>
    <mergeCell ref="H1:H13"/>
    <mergeCell ref="H44:H45"/>
  </mergeCells>
  <printOptions horizontalCentered="1" verticalCentered="1"/>
  <pageMargins left="0.5" right="0.5" top="1" bottom="1" header="0" footer="0"/>
  <pageSetup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V133"/>
  <sheetViews>
    <sheetView showZeros="0" view="pageBreakPreview" zoomScale="110" zoomScaleNormal="100" zoomScaleSheetLayoutView="110" workbookViewId="0"/>
  </sheetViews>
  <sheetFormatPr defaultRowHeight="11.25"/>
  <cols>
    <col min="1" max="1" width="2.6640625" style="527" customWidth="1"/>
    <col min="2" max="2" width="4.5" style="527" customWidth="1"/>
    <col min="3" max="3" width="5.33203125" style="527" customWidth="1"/>
    <col min="4" max="4" width="30.33203125" style="527" customWidth="1"/>
    <col min="5" max="5" width="5.1640625" style="527" customWidth="1"/>
    <col min="6" max="6" width="10" style="527" customWidth="1"/>
    <col min="7" max="8" width="10.5" style="527" customWidth="1"/>
    <col min="9" max="9" width="11" style="527" customWidth="1"/>
    <col min="10" max="10" width="12" style="527" customWidth="1"/>
    <col min="11" max="11" width="11.6640625" style="527" bestFit="1" customWidth="1"/>
    <col min="12" max="12" width="8.5" style="527" customWidth="1"/>
    <col min="13" max="13" width="8.6640625" style="527" customWidth="1"/>
    <col min="14" max="15" width="10.83203125" style="527" customWidth="1"/>
    <col min="16" max="16" width="9.1640625" style="527" customWidth="1"/>
    <col min="17" max="17" width="4.6640625" style="527" customWidth="1"/>
    <col min="18" max="18" width="2.6640625" style="1409" customWidth="1"/>
    <col min="19" max="256" width="9.33203125" style="527"/>
    <col min="257" max="257" width="2.6640625" style="527" customWidth="1"/>
    <col min="258" max="258" width="4.5" style="527" customWidth="1"/>
    <col min="259" max="259" width="5.33203125" style="527" customWidth="1"/>
    <col min="260" max="260" width="30.33203125" style="527" customWidth="1"/>
    <col min="261" max="261" width="5.1640625" style="527" customWidth="1"/>
    <col min="262" max="262" width="10" style="527" customWidth="1"/>
    <col min="263" max="264" width="10.5" style="527" customWidth="1"/>
    <col min="265" max="265" width="11" style="527" customWidth="1"/>
    <col min="266" max="266" width="12" style="527" customWidth="1"/>
    <col min="267" max="267" width="11.6640625" style="527" bestFit="1" customWidth="1"/>
    <col min="268" max="268" width="8.5" style="527" customWidth="1"/>
    <col min="269" max="269" width="8.6640625" style="527" customWidth="1"/>
    <col min="270" max="271" width="10.83203125" style="527" customWidth="1"/>
    <col min="272" max="272" width="9.1640625" style="527" customWidth="1"/>
    <col min="273" max="273" width="4.6640625" style="527" customWidth="1"/>
    <col min="274" max="274" width="2.6640625" style="527" customWidth="1"/>
    <col min="275" max="512" width="9.33203125" style="527"/>
    <col min="513" max="513" width="2.6640625" style="527" customWidth="1"/>
    <col min="514" max="514" width="4.5" style="527" customWidth="1"/>
    <col min="515" max="515" width="5.33203125" style="527" customWidth="1"/>
    <col min="516" max="516" width="30.33203125" style="527" customWidth="1"/>
    <col min="517" max="517" width="5.1640625" style="527" customWidth="1"/>
    <col min="518" max="518" width="10" style="527" customWidth="1"/>
    <col min="519" max="520" width="10.5" style="527" customWidth="1"/>
    <col min="521" max="521" width="11" style="527" customWidth="1"/>
    <col min="522" max="522" width="12" style="527" customWidth="1"/>
    <col min="523" max="523" width="11.6640625" style="527" bestFit="1" customWidth="1"/>
    <col min="524" max="524" width="8.5" style="527" customWidth="1"/>
    <col min="525" max="525" width="8.6640625" style="527" customWidth="1"/>
    <col min="526" max="527" width="10.83203125" style="527" customWidth="1"/>
    <col min="528" max="528" width="9.1640625" style="527" customWidth="1"/>
    <col min="529" max="529" width="4.6640625" style="527" customWidth="1"/>
    <col min="530" max="530" width="2.6640625" style="527" customWidth="1"/>
    <col min="531" max="768" width="9.33203125" style="527"/>
    <col min="769" max="769" width="2.6640625" style="527" customWidth="1"/>
    <col min="770" max="770" width="4.5" style="527" customWidth="1"/>
    <col min="771" max="771" width="5.33203125" style="527" customWidth="1"/>
    <col min="772" max="772" width="30.33203125" style="527" customWidth="1"/>
    <col min="773" max="773" width="5.1640625" style="527" customWidth="1"/>
    <col min="774" max="774" width="10" style="527" customWidth="1"/>
    <col min="775" max="776" width="10.5" style="527" customWidth="1"/>
    <col min="777" max="777" width="11" style="527" customWidth="1"/>
    <col min="778" max="778" width="12" style="527" customWidth="1"/>
    <col min="779" max="779" width="11.6640625" style="527" bestFit="1" customWidth="1"/>
    <col min="780" max="780" width="8.5" style="527" customWidth="1"/>
    <col min="781" max="781" width="8.6640625" style="527" customWidth="1"/>
    <col min="782" max="783" width="10.83203125" style="527" customWidth="1"/>
    <col min="784" max="784" width="9.1640625" style="527" customWidth="1"/>
    <col min="785" max="785" width="4.6640625" style="527" customWidth="1"/>
    <col min="786" max="786" width="2.6640625" style="527" customWidth="1"/>
    <col min="787" max="1024" width="9.33203125" style="527"/>
    <col min="1025" max="1025" width="2.6640625" style="527" customWidth="1"/>
    <col min="1026" max="1026" width="4.5" style="527" customWidth="1"/>
    <col min="1027" max="1027" width="5.33203125" style="527" customWidth="1"/>
    <col min="1028" max="1028" width="30.33203125" style="527" customWidth="1"/>
    <col min="1029" max="1029" width="5.1640625" style="527" customWidth="1"/>
    <col min="1030" max="1030" width="10" style="527" customWidth="1"/>
    <col min="1031" max="1032" width="10.5" style="527" customWidth="1"/>
    <col min="1033" max="1033" width="11" style="527" customWidth="1"/>
    <col min="1034" max="1034" width="12" style="527" customWidth="1"/>
    <col min="1035" max="1035" width="11.6640625" style="527" bestFit="1" customWidth="1"/>
    <col min="1036" max="1036" width="8.5" style="527" customWidth="1"/>
    <col min="1037" max="1037" width="8.6640625" style="527" customWidth="1"/>
    <col min="1038" max="1039" width="10.83203125" style="527" customWidth="1"/>
    <col min="1040" max="1040" width="9.1640625" style="527" customWidth="1"/>
    <col min="1041" max="1041" width="4.6640625" style="527" customWidth="1"/>
    <col min="1042" max="1042" width="2.6640625" style="527" customWidth="1"/>
    <col min="1043" max="1280" width="9.33203125" style="527"/>
    <col min="1281" max="1281" width="2.6640625" style="527" customWidth="1"/>
    <col min="1282" max="1282" width="4.5" style="527" customWidth="1"/>
    <col min="1283" max="1283" width="5.33203125" style="527" customWidth="1"/>
    <col min="1284" max="1284" width="30.33203125" style="527" customWidth="1"/>
    <col min="1285" max="1285" width="5.1640625" style="527" customWidth="1"/>
    <col min="1286" max="1286" width="10" style="527" customWidth="1"/>
    <col min="1287" max="1288" width="10.5" style="527" customWidth="1"/>
    <col min="1289" max="1289" width="11" style="527" customWidth="1"/>
    <col min="1290" max="1290" width="12" style="527" customWidth="1"/>
    <col min="1291" max="1291" width="11.6640625" style="527" bestFit="1" customWidth="1"/>
    <col min="1292" max="1292" width="8.5" style="527" customWidth="1"/>
    <col min="1293" max="1293" width="8.6640625" style="527" customWidth="1"/>
    <col min="1294" max="1295" width="10.83203125" style="527" customWidth="1"/>
    <col min="1296" max="1296" width="9.1640625" style="527" customWidth="1"/>
    <col min="1297" max="1297" width="4.6640625" style="527" customWidth="1"/>
    <col min="1298" max="1298" width="2.6640625" style="527" customWidth="1"/>
    <col min="1299" max="1536" width="9.33203125" style="527"/>
    <col min="1537" max="1537" width="2.6640625" style="527" customWidth="1"/>
    <col min="1538" max="1538" width="4.5" style="527" customWidth="1"/>
    <col min="1539" max="1539" width="5.33203125" style="527" customWidth="1"/>
    <col min="1540" max="1540" width="30.33203125" style="527" customWidth="1"/>
    <col min="1541" max="1541" width="5.1640625" style="527" customWidth="1"/>
    <col min="1542" max="1542" width="10" style="527" customWidth="1"/>
    <col min="1543" max="1544" width="10.5" style="527" customWidth="1"/>
    <col min="1545" max="1545" width="11" style="527" customWidth="1"/>
    <col min="1546" max="1546" width="12" style="527" customWidth="1"/>
    <col min="1547" max="1547" width="11.6640625" style="527" bestFit="1" customWidth="1"/>
    <col min="1548" max="1548" width="8.5" style="527" customWidth="1"/>
    <col min="1549" max="1549" width="8.6640625" style="527" customWidth="1"/>
    <col min="1550" max="1551" width="10.83203125" style="527" customWidth="1"/>
    <col min="1552" max="1552" width="9.1640625" style="527" customWidth="1"/>
    <col min="1553" max="1553" width="4.6640625" style="527" customWidth="1"/>
    <col min="1554" max="1554" width="2.6640625" style="527" customWidth="1"/>
    <col min="1555" max="1792" width="9.33203125" style="527"/>
    <col min="1793" max="1793" width="2.6640625" style="527" customWidth="1"/>
    <col min="1794" max="1794" width="4.5" style="527" customWidth="1"/>
    <col min="1795" max="1795" width="5.33203125" style="527" customWidth="1"/>
    <col min="1796" max="1796" width="30.33203125" style="527" customWidth="1"/>
    <col min="1797" max="1797" width="5.1640625" style="527" customWidth="1"/>
    <col min="1798" max="1798" width="10" style="527" customWidth="1"/>
    <col min="1799" max="1800" width="10.5" style="527" customWidth="1"/>
    <col min="1801" max="1801" width="11" style="527" customWidth="1"/>
    <col min="1802" max="1802" width="12" style="527" customWidth="1"/>
    <col min="1803" max="1803" width="11.6640625" style="527" bestFit="1" customWidth="1"/>
    <col min="1804" max="1804" width="8.5" style="527" customWidth="1"/>
    <col min="1805" max="1805" width="8.6640625" style="527" customWidth="1"/>
    <col min="1806" max="1807" width="10.83203125" style="527" customWidth="1"/>
    <col min="1808" max="1808" width="9.1640625" style="527" customWidth="1"/>
    <col min="1809" max="1809" width="4.6640625" style="527" customWidth="1"/>
    <col min="1810" max="1810" width="2.6640625" style="527" customWidth="1"/>
    <col min="1811" max="2048" width="9.33203125" style="527"/>
    <col min="2049" max="2049" width="2.6640625" style="527" customWidth="1"/>
    <col min="2050" max="2050" width="4.5" style="527" customWidth="1"/>
    <col min="2051" max="2051" width="5.33203125" style="527" customWidth="1"/>
    <col min="2052" max="2052" width="30.33203125" style="527" customWidth="1"/>
    <col min="2053" max="2053" width="5.1640625" style="527" customWidth="1"/>
    <col min="2054" max="2054" width="10" style="527" customWidth="1"/>
    <col min="2055" max="2056" width="10.5" style="527" customWidth="1"/>
    <col min="2057" max="2057" width="11" style="527" customWidth="1"/>
    <col min="2058" max="2058" width="12" style="527" customWidth="1"/>
    <col min="2059" max="2059" width="11.6640625" style="527" bestFit="1" customWidth="1"/>
    <col min="2060" max="2060" width="8.5" style="527" customWidth="1"/>
    <col min="2061" max="2061" width="8.6640625" style="527" customWidth="1"/>
    <col min="2062" max="2063" width="10.83203125" style="527" customWidth="1"/>
    <col min="2064" max="2064" width="9.1640625" style="527" customWidth="1"/>
    <col min="2065" max="2065" width="4.6640625" style="527" customWidth="1"/>
    <col min="2066" max="2066" width="2.6640625" style="527" customWidth="1"/>
    <col min="2067" max="2304" width="9.33203125" style="527"/>
    <col min="2305" max="2305" width="2.6640625" style="527" customWidth="1"/>
    <col min="2306" max="2306" width="4.5" style="527" customWidth="1"/>
    <col min="2307" max="2307" width="5.33203125" style="527" customWidth="1"/>
    <col min="2308" max="2308" width="30.33203125" style="527" customWidth="1"/>
    <col min="2309" max="2309" width="5.1640625" style="527" customWidth="1"/>
    <col min="2310" max="2310" width="10" style="527" customWidth="1"/>
    <col min="2311" max="2312" width="10.5" style="527" customWidth="1"/>
    <col min="2313" max="2313" width="11" style="527" customWidth="1"/>
    <col min="2314" max="2314" width="12" style="527" customWidth="1"/>
    <col min="2315" max="2315" width="11.6640625" style="527" bestFit="1" customWidth="1"/>
    <col min="2316" max="2316" width="8.5" style="527" customWidth="1"/>
    <col min="2317" max="2317" width="8.6640625" style="527" customWidth="1"/>
    <col min="2318" max="2319" width="10.83203125" style="527" customWidth="1"/>
    <col min="2320" max="2320" width="9.1640625" style="527" customWidth="1"/>
    <col min="2321" max="2321" width="4.6640625" style="527" customWidth="1"/>
    <col min="2322" max="2322" width="2.6640625" style="527" customWidth="1"/>
    <col min="2323" max="2560" width="9.33203125" style="527"/>
    <col min="2561" max="2561" width="2.6640625" style="527" customWidth="1"/>
    <col min="2562" max="2562" width="4.5" style="527" customWidth="1"/>
    <col min="2563" max="2563" width="5.33203125" style="527" customWidth="1"/>
    <col min="2564" max="2564" width="30.33203125" style="527" customWidth="1"/>
    <col min="2565" max="2565" width="5.1640625" style="527" customWidth="1"/>
    <col min="2566" max="2566" width="10" style="527" customWidth="1"/>
    <col min="2567" max="2568" width="10.5" style="527" customWidth="1"/>
    <col min="2569" max="2569" width="11" style="527" customWidth="1"/>
    <col min="2570" max="2570" width="12" style="527" customWidth="1"/>
    <col min="2571" max="2571" width="11.6640625" style="527" bestFit="1" customWidth="1"/>
    <col min="2572" max="2572" width="8.5" style="527" customWidth="1"/>
    <col min="2573" max="2573" width="8.6640625" style="527" customWidth="1"/>
    <col min="2574" max="2575" width="10.83203125" style="527" customWidth="1"/>
    <col min="2576" max="2576" width="9.1640625" style="527" customWidth="1"/>
    <col min="2577" max="2577" width="4.6640625" style="527" customWidth="1"/>
    <col min="2578" max="2578" width="2.6640625" style="527" customWidth="1"/>
    <col min="2579" max="2816" width="9.33203125" style="527"/>
    <col min="2817" max="2817" width="2.6640625" style="527" customWidth="1"/>
    <col min="2818" max="2818" width="4.5" style="527" customWidth="1"/>
    <col min="2819" max="2819" width="5.33203125" style="527" customWidth="1"/>
    <col min="2820" max="2820" width="30.33203125" style="527" customWidth="1"/>
    <col min="2821" max="2821" width="5.1640625" style="527" customWidth="1"/>
    <col min="2822" max="2822" width="10" style="527" customWidth="1"/>
    <col min="2823" max="2824" width="10.5" style="527" customWidth="1"/>
    <col min="2825" max="2825" width="11" style="527" customWidth="1"/>
    <col min="2826" max="2826" width="12" style="527" customWidth="1"/>
    <col min="2827" max="2827" width="11.6640625" style="527" bestFit="1" customWidth="1"/>
    <col min="2828" max="2828" width="8.5" style="527" customWidth="1"/>
    <col min="2829" max="2829" width="8.6640625" style="527" customWidth="1"/>
    <col min="2830" max="2831" width="10.83203125" style="527" customWidth="1"/>
    <col min="2832" max="2832" width="9.1640625" style="527" customWidth="1"/>
    <col min="2833" max="2833" width="4.6640625" style="527" customWidth="1"/>
    <col min="2834" max="2834" width="2.6640625" style="527" customWidth="1"/>
    <col min="2835" max="3072" width="9.33203125" style="527"/>
    <col min="3073" max="3073" width="2.6640625" style="527" customWidth="1"/>
    <col min="3074" max="3074" width="4.5" style="527" customWidth="1"/>
    <col min="3075" max="3075" width="5.33203125" style="527" customWidth="1"/>
    <col min="3076" max="3076" width="30.33203125" style="527" customWidth="1"/>
    <col min="3077" max="3077" width="5.1640625" style="527" customWidth="1"/>
    <col min="3078" max="3078" width="10" style="527" customWidth="1"/>
    <col min="3079" max="3080" width="10.5" style="527" customWidth="1"/>
    <col min="3081" max="3081" width="11" style="527" customWidth="1"/>
    <col min="3082" max="3082" width="12" style="527" customWidth="1"/>
    <col min="3083" max="3083" width="11.6640625" style="527" bestFit="1" customWidth="1"/>
    <col min="3084" max="3084" width="8.5" style="527" customWidth="1"/>
    <col min="3085" max="3085" width="8.6640625" style="527" customWidth="1"/>
    <col min="3086" max="3087" width="10.83203125" style="527" customWidth="1"/>
    <col min="3088" max="3088" width="9.1640625" style="527" customWidth="1"/>
    <col min="3089" max="3089" width="4.6640625" style="527" customWidth="1"/>
    <col min="3090" max="3090" width="2.6640625" style="527" customWidth="1"/>
    <col min="3091" max="3328" width="9.33203125" style="527"/>
    <col min="3329" max="3329" width="2.6640625" style="527" customWidth="1"/>
    <col min="3330" max="3330" width="4.5" style="527" customWidth="1"/>
    <col min="3331" max="3331" width="5.33203125" style="527" customWidth="1"/>
    <col min="3332" max="3332" width="30.33203125" style="527" customWidth="1"/>
    <col min="3333" max="3333" width="5.1640625" style="527" customWidth="1"/>
    <col min="3334" max="3334" width="10" style="527" customWidth="1"/>
    <col min="3335" max="3336" width="10.5" style="527" customWidth="1"/>
    <col min="3337" max="3337" width="11" style="527" customWidth="1"/>
    <col min="3338" max="3338" width="12" style="527" customWidth="1"/>
    <col min="3339" max="3339" width="11.6640625" style="527" bestFit="1" customWidth="1"/>
    <col min="3340" max="3340" width="8.5" style="527" customWidth="1"/>
    <col min="3341" max="3341" width="8.6640625" style="527" customWidth="1"/>
    <col min="3342" max="3343" width="10.83203125" style="527" customWidth="1"/>
    <col min="3344" max="3344" width="9.1640625" style="527" customWidth="1"/>
    <col min="3345" max="3345" width="4.6640625" style="527" customWidth="1"/>
    <col min="3346" max="3346" width="2.6640625" style="527" customWidth="1"/>
    <col min="3347" max="3584" width="9.33203125" style="527"/>
    <col min="3585" max="3585" width="2.6640625" style="527" customWidth="1"/>
    <col min="3586" max="3586" width="4.5" style="527" customWidth="1"/>
    <col min="3587" max="3587" width="5.33203125" style="527" customWidth="1"/>
    <col min="3588" max="3588" width="30.33203125" style="527" customWidth="1"/>
    <col min="3589" max="3589" width="5.1640625" style="527" customWidth="1"/>
    <col min="3590" max="3590" width="10" style="527" customWidth="1"/>
    <col min="3591" max="3592" width="10.5" style="527" customWidth="1"/>
    <col min="3593" max="3593" width="11" style="527" customWidth="1"/>
    <col min="3594" max="3594" width="12" style="527" customWidth="1"/>
    <col min="3595" max="3595" width="11.6640625" style="527" bestFit="1" customWidth="1"/>
    <col min="3596" max="3596" width="8.5" style="527" customWidth="1"/>
    <col min="3597" max="3597" width="8.6640625" style="527" customWidth="1"/>
    <col min="3598" max="3599" width="10.83203125" style="527" customWidth="1"/>
    <col min="3600" max="3600" width="9.1640625" style="527" customWidth="1"/>
    <col min="3601" max="3601" width="4.6640625" style="527" customWidth="1"/>
    <col min="3602" max="3602" width="2.6640625" style="527" customWidth="1"/>
    <col min="3603" max="3840" width="9.33203125" style="527"/>
    <col min="3841" max="3841" width="2.6640625" style="527" customWidth="1"/>
    <col min="3842" max="3842" width="4.5" style="527" customWidth="1"/>
    <col min="3843" max="3843" width="5.33203125" style="527" customWidth="1"/>
    <col min="3844" max="3844" width="30.33203125" style="527" customWidth="1"/>
    <col min="3845" max="3845" width="5.1640625" style="527" customWidth="1"/>
    <col min="3846" max="3846" width="10" style="527" customWidth="1"/>
    <col min="3847" max="3848" width="10.5" style="527" customWidth="1"/>
    <col min="3849" max="3849" width="11" style="527" customWidth="1"/>
    <col min="3850" max="3850" width="12" style="527" customWidth="1"/>
    <col min="3851" max="3851" width="11.6640625" style="527" bestFit="1" customWidth="1"/>
    <col min="3852" max="3852" width="8.5" style="527" customWidth="1"/>
    <col min="3853" max="3853" width="8.6640625" style="527" customWidth="1"/>
    <col min="3854" max="3855" width="10.83203125" style="527" customWidth="1"/>
    <col min="3856" max="3856" width="9.1640625" style="527" customWidth="1"/>
    <col min="3857" max="3857" width="4.6640625" style="527" customWidth="1"/>
    <col min="3858" max="3858" width="2.6640625" style="527" customWidth="1"/>
    <col min="3859" max="4096" width="9.33203125" style="527"/>
    <col min="4097" max="4097" width="2.6640625" style="527" customWidth="1"/>
    <col min="4098" max="4098" width="4.5" style="527" customWidth="1"/>
    <col min="4099" max="4099" width="5.33203125" style="527" customWidth="1"/>
    <col min="4100" max="4100" width="30.33203125" style="527" customWidth="1"/>
    <col min="4101" max="4101" width="5.1640625" style="527" customWidth="1"/>
    <col min="4102" max="4102" width="10" style="527" customWidth="1"/>
    <col min="4103" max="4104" width="10.5" style="527" customWidth="1"/>
    <col min="4105" max="4105" width="11" style="527" customWidth="1"/>
    <col min="4106" max="4106" width="12" style="527" customWidth="1"/>
    <col min="4107" max="4107" width="11.6640625" style="527" bestFit="1" customWidth="1"/>
    <col min="4108" max="4108" width="8.5" style="527" customWidth="1"/>
    <col min="4109" max="4109" width="8.6640625" style="527" customWidth="1"/>
    <col min="4110" max="4111" width="10.83203125" style="527" customWidth="1"/>
    <col min="4112" max="4112" width="9.1640625" style="527" customWidth="1"/>
    <col min="4113" max="4113" width="4.6640625" style="527" customWidth="1"/>
    <col min="4114" max="4114" width="2.6640625" style="527" customWidth="1"/>
    <col min="4115" max="4352" width="9.33203125" style="527"/>
    <col min="4353" max="4353" width="2.6640625" style="527" customWidth="1"/>
    <col min="4354" max="4354" width="4.5" style="527" customWidth="1"/>
    <col min="4355" max="4355" width="5.33203125" style="527" customWidth="1"/>
    <col min="4356" max="4356" width="30.33203125" style="527" customWidth="1"/>
    <col min="4357" max="4357" width="5.1640625" style="527" customWidth="1"/>
    <col min="4358" max="4358" width="10" style="527" customWidth="1"/>
    <col min="4359" max="4360" width="10.5" style="527" customWidth="1"/>
    <col min="4361" max="4361" width="11" style="527" customWidth="1"/>
    <col min="4362" max="4362" width="12" style="527" customWidth="1"/>
    <col min="4363" max="4363" width="11.6640625" style="527" bestFit="1" customWidth="1"/>
    <col min="4364" max="4364" width="8.5" style="527" customWidth="1"/>
    <col min="4365" max="4365" width="8.6640625" style="527" customWidth="1"/>
    <col min="4366" max="4367" width="10.83203125" style="527" customWidth="1"/>
    <col min="4368" max="4368" width="9.1640625" style="527" customWidth="1"/>
    <col min="4369" max="4369" width="4.6640625" style="527" customWidth="1"/>
    <col min="4370" max="4370" width="2.6640625" style="527" customWidth="1"/>
    <col min="4371" max="4608" width="9.33203125" style="527"/>
    <col min="4609" max="4609" width="2.6640625" style="527" customWidth="1"/>
    <col min="4610" max="4610" width="4.5" style="527" customWidth="1"/>
    <col min="4611" max="4611" width="5.33203125" style="527" customWidth="1"/>
    <col min="4612" max="4612" width="30.33203125" style="527" customWidth="1"/>
    <col min="4613" max="4613" width="5.1640625" style="527" customWidth="1"/>
    <col min="4614" max="4614" width="10" style="527" customWidth="1"/>
    <col min="4615" max="4616" width="10.5" style="527" customWidth="1"/>
    <col min="4617" max="4617" width="11" style="527" customWidth="1"/>
    <col min="4618" max="4618" width="12" style="527" customWidth="1"/>
    <col min="4619" max="4619" width="11.6640625" style="527" bestFit="1" customWidth="1"/>
    <col min="4620" max="4620" width="8.5" style="527" customWidth="1"/>
    <col min="4621" max="4621" width="8.6640625" style="527" customWidth="1"/>
    <col min="4622" max="4623" width="10.83203125" style="527" customWidth="1"/>
    <col min="4624" max="4624" width="9.1640625" style="527" customWidth="1"/>
    <col min="4625" max="4625" width="4.6640625" style="527" customWidth="1"/>
    <col min="4626" max="4626" width="2.6640625" style="527" customWidth="1"/>
    <col min="4627" max="4864" width="9.33203125" style="527"/>
    <col min="4865" max="4865" width="2.6640625" style="527" customWidth="1"/>
    <col min="4866" max="4866" width="4.5" style="527" customWidth="1"/>
    <col min="4867" max="4867" width="5.33203125" style="527" customWidth="1"/>
    <col min="4868" max="4868" width="30.33203125" style="527" customWidth="1"/>
    <col min="4869" max="4869" width="5.1640625" style="527" customWidth="1"/>
    <col min="4870" max="4870" width="10" style="527" customWidth="1"/>
    <col min="4871" max="4872" width="10.5" style="527" customWidth="1"/>
    <col min="4873" max="4873" width="11" style="527" customWidth="1"/>
    <col min="4874" max="4874" width="12" style="527" customWidth="1"/>
    <col min="4875" max="4875" width="11.6640625" style="527" bestFit="1" customWidth="1"/>
    <col min="4876" max="4876" width="8.5" style="527" customWidth="1"/>
    <col min="4877" max="4877" width="8.6640625" style="527" customWidth="1"/>
    <col min="4878" max="4879" width="10.83203125" style="527" customWidth="1"/>
    <col min="4880" max="4880" width="9.1640625" style="527" customWidth="1"/>
    <col min="4881" max="4881" width="4.6640625" style="527" customWidth="1"/>
    <col min="4882" max="4882" width="2.6640625" style="527" customWidth="1"/>
    <col min="4883" max="5120" width="9.33203125" style="527"/>
    <col min="5121" max="5121" width="2.6640625" style="527" customWidth="1"/>
    <col min="5122" max="5122" width="4.5" style="527" customWidth="1"/>
    <col min="5123" max="5123" width="5.33203125" style="527" customWidth="1"/>
    <col min="5124" max="5124" width="30.33203125" style="527" customWidth="1"/>
    <col min="5125" max="5125" width="5.1640625" style="527" customWidth="1"/>
    <col min="5126" max="5126" width="10" style="527" customWidth="1"/>
    <col min="5127" max="5128" width="10.5" style="527" customWidth="1"/>
    <col min="5129" max="5129" width="11" style="527" customWidth="1"/>
    <col min="5130" max="5130" width="12" style="527" customWidth="1"/>
    <col min="5131" max="5131" width="11.6640625" style="527" bestFit="1" customWidth="1"/>
    <col min="5132" max="5132" width="8.5" style="527" customWidth="1"/>
    <col min="5133" max="5133" width="8.6640625" style="527" customWidth="1"/>
    <col min="5134" max="5135" width="10.83203125" style="527" customWidth="1"/>
    <col min="5136" max="5136" width="9.1640625" style="527" customWidth="1"/>
    <col min="5137" max="5137" width="4.6640625" style="527" customWidth="1"/>
    <col min="5138" max="5138" width="2.6640625" style="527" customWidth="1"/>
    <col min="5139" max="5376" width="9.33203125" style="527"/>
    <col min="5377" max="5377" width="2.6640625" style="527" customWidth="1"/>
    <col min="5378" max="5378" width="4.5" style="527" customWidth="1"/>
    <col min="5379" max="5379" width="5.33203125" style="527" customWidth="1"/>
    <col min="5380" max="5380" width="30.33203125" style="527" customWidth="1"/>
    <col min="5381" max="5381" width="5.1640625" style="527" customWidth="1"/>
    <col min="5382" max="5382" width="10" style="527" customWidth="1"/>
    <col min="5383" max="5384" width="10.5" style="527" customWidth="1"/>
    <col min="5385" max="5385" width="11" style="527" customWidth="1"/>
    <col min="5386" max="5386" width="12" style="527" customWidth="1"/>
    <col min="5387" max="5387" width="11.6640625" style="527" bestFit="1" customWidth="1"/>
    <col min="5388" max="5388" width="8.5" style="527" customWidth="1"/>
    <col min="5389" max="5389" width="8.6640625" style="527" customWidth="1"/>
    <col min="5390" max="5391" width="10.83203125" style="527" customWidth="1"/>
    <col min="5392" max="5392" width="9.1640625" style="527" customWidth="1"/>
    <col min="5393" max="5393" width="4.6640625" style="527" customWidth="1"/>
    <col min="5394" max="5394" width="2.6640625" style="527" customWidth="1"/>
    <col min="5395" max="5632" width="9.33203125" style="527"/>
    <col min="5633" max="5633" width="2.6640625" style="527" customWidth="1"/>
    <col min="5634" max="5634" width="4.5" style="527" customWidth="1"/>
    <col min="5635" max="5635" width="5.33203125" style="527" customWidth="1"/>
    <col min="5636" max="5636" width="30.33203125" style="527" customWidth="1"/>
    <col min="5637" max="5637" width="5.1640625" style="527" customWidth="1"/>
    <col min="5638" max="5638" width="10" style="527" customWidth="1"/>
    <col min="5639" max="5640" width="10.5" style="527" customWidth="1"/>
    <col min="5641" max="5641" width="11" style="527" customWidth="1"/>
    <col min="5642" max="5642" width="12" style="527" customWidth="1"/>
    <col min="5643" max="5643" width="11.6640625" style="527" bestFit="1" customWidth="1"/>
    <col min="5644" max="5644" width="8.5" style="527" customWidth="1"/>
    <col min="5645" max="5645" width="8.6640625" style="527" customWidth="1"/>
    <col min="5646" max="5647" width="10.83203125" style="527" customWidth="1"/>
    <col min="5648" max="5648" width="9.1640625" style="527" customWidth="1"/>
    <col min="5649" max="5649" width="4.6640625" style="527" customWidth="1"/>
    <col min="5650" max="5650" width="2.6640625" style="527" customWidth="1"/>
    <col min="5651" max="5888" width="9.33203125" style="527"/>
    <col min="5889" max="5889" width="2.6640625" style="527" customWidth="1"/>
    <col min="5890" max="5890" width="4.5" style="527" customWidth="1"/>
    <col min="5891" max="5891" width="5.33203125" style="527" customWidth="1"/>
    <col min="5892" max="5892" width="30.33203125" style="527" customWidth="1"/>
    <col min="5893" max="5893" width="5.1640625" style="527" customWidth="1"/>
    <col min="5894" max="5894" width="10" style="527" customWidth="1"/>
    <col min="5895" max="5896" width="10.5" style="527" customWidth="1"/>
    <col min="5897" max="5897" width="11" style="527" customWidth="1"/>
    <col min="5898" max="5898" width="12" style="527" customWidth="1"/>
    <col min="5899" max="5899" width="11.6640625" style="527" bestFit="1" customWidth="1"/>
    <col min="5900" max="5900" width="8.5" style="527" customWidth="1"/>
    <col min="5901" max="5901" width="8.6640625" style="527" customWidth="1"/>
    <col min="5902" max="5903" width="10.83203125" style="527" customWidth="1"/>
    <col min="5904" max="5904" width="9.1640625" style="527" customWidth="1"/>
    <col min="5905" max="5905" width="4.6640625" style="527" customWidth="1"/>
    <col min="5906" max="5906" width="2.6640625" style="527" customWidth="1"/>
    <col min="5907" max="6144" width="9.33203125" style="527"/>
    <col min="6145" max="6145" width="2.6640625" style="527" customWidth="1"/>
    <col min="6146" max="6146" width="4.5" style="527" customWidth="1"/>
    <col min="6147" max="6147" width="5.33203125" style="527" customWidth="1"/>
    <col min="6148" max="6148" width="30.33203125" style="527" customWidth="1"/>
    <col min="6149" max="6149" width="5.1640625" style="527" customWidth="1"/>
    <col min="6150" max="6150" width="10" style="527" customWidth="1"/>
    <col min="6151" max="6152" width="10.5" style="527" customWidth="1"/>
    <col min="6153" max="6153" width="11" style="527" customWidth="1"/>
    <col min="6154" max="6154" width="12" style="527" customWidth="1"/>
    <col min="6155" max="6155" width="11.6640625" style="527" bestFit="1" customWidth="1"/>
    <col min="6156" max="6156" width="8.5" style="527" customWidth="1"/>
    <col min="6157" max="6157" width="8.6640625" style="527" customWidth="1"/>
    <col min="6158" max="6159" width="10.83203125" style="527" customWidth="1"/>
    <col min="6160" max="6160" width="9.1640625" style="527" customWidth="1"/>
    <col min="6161" max="6161" width="4.6640625" style="527" customWidth="1"/>
    <col min="6162" max="6162" width="2.6640625" style="527" customWidth="1"/>
    <col min="6163" max="6400" width="9.33203125" style="527"/>
    <col min="6401" max="6401" width="2.6640625" style="527" customWidth="1"/>
    <col min="6402" max="6402" width="4.5" style="527" customWidth="1"/>
    <col min="6403" max="6403" width="5.33203125" style="527" customWidth="1"/>
    <col min="6404" max="6404" width="30.33203125" style="527" customWidth="1"/>
    <col min="6405" max="6405" width="5.1640625" style="527" customWidth="1"/>
    <col min="6406" max="6406" width="10" style="527" customWidth="1"/>
    <col min="6407" max="6408" width="10.5" style="527" customWidth="1"/>
    <col min="6409" max="6409" width="11" style="527" customWidth="1"/>
    <col min="6410" max="6410" width="12" style="527" customWidth="1"/>
    <col min="6411" max="6411" width="11.6640625" style="527" bestFit="1" customWidth="1"/>
    <col min="6412" max="6412" width="8.5" style="527" customWidth="1"/>
    <col min="6413" max="6413" width="8.6640625" style="527" customWidth="1"/>
    <col min="6414" max="6415" width="10.83203125" style="527" customWidth="1"/>
    <col min="6416" max="6416" width="9.1640625" style="527" customWidth="1"/>
    <col min="6417" max="6417" width="4.6640625" style="527" customWidth="1"/>
    <col min="6418" max="6418" width="2.6640625" style="527" customWidth="1"/>
    <col min="6419" max="6656" width="9.33203125" style="527"/>
    <col min="6657" max="6657" width="2.6640625" style="527" customWidth="1"/>
    <col min="6658" max="6658" width="4.5" style="527" customWidth="1"/>
    <col min="6659" max="6659" width="5.33203125" style="527" customWidth="1"/>
    <col min="6660" max="6660" width="30.33203125" style="527" customWidth="1"/>
    <col min="6661" max="6661" width="5.1640625" style="527" customWidth="1"/>
    <col min="6662" max="6662" width="10" style="527" customWidth="1"/>
    <col min="6663" max="6664" width="10.5" style="527" customWidth="1"/>
    <col min="6665" max="6665" width="11" style="527" customWidth="1"/>
    <col min="6666" max="6666" width="12" style="527" customWidth="1"/>
    <col min="6667" max="6667" width="11.6640625" style="527" bestFit="1" customWidth="1"/>
    <col min="6668" max="6668" width="8.5" style="527" customWidth="1"/>
    <col min="6669" max="6669" width="8.6640625" style="527" customWidth="1"/>
    <col min="6670" max="6671" width="10.83203125" style="527" customWidth="1"/>
    <col min="6672" max="6672" width="9.1640625" style="527" customWidth="1"/>
    <col min="6673" max="6673" width="4.6640625" style="527" customWidth="1"/>
    <col min="6674" max="6674" width="2.6640625" style="527" customWidth="1"/>
    <col min="6675" max="6912" width="9.33203125" style="527"/>
    <col min="6913" max="6913" width="2.6640625" style="527" customWidth="1"/>
    <col min="6914" max="6914" width="4.5" style="527" customWidth="1"/>
    <col min="6915" max="6915" width="5.33203125" style="527" customWidth="1"/>
    <col min="6916" max="6916" width="30.33203125" style="527" customWidth="1"/>
    <col min="6917" max="6917" width="5.1640625" style="527" customWidth="1"/>
    <col min="6918" max="6918" width="10" style="527" customWidth="1"/>
    <col min="6919" max="6920" width="10.5" style="527" customWidth="1"/>
    <col min="6921" max="6921" width="11" style="527" customWidth="1"/>
    <col min="6922" max="6922" width="12" style="527" customWidth="1"/>
    <col min="6923" max="6923" width="11.6640625" style="527" bestFit="1" customWidth="1"/>
    <col min="6924" max="6924" width="8.5" style="527" customWidth="1"/>
    <col min="6925" max="6925" width="8.6640625" style="527" customWidth="1"/>
    <col min="6926" max="6927" width="10.83203125" style="527" customWidth="1"/>
    <col min="6928" max="6928" width="9.1640625" style="527" customWidth="1"/>
    <col min="6929" max="6929" width="4.6640625" style="527" customWidth="1"/>
    <col min="6930" max="6930" width="2.6640625" style="527" customWidth="1"/>
    <col min="6931" max="7168" width="9.33203125" style="527"/>
    <col min="7169" max="7169" width="2.6640625" style="527" customWidth="1"/>
    <col min="7170" max="7170" width="4.5" style="527" customWidth="1"/>
    <col min="7171" max="7171" width="5.33203125" style="527" customWidth="1"/>
    <col min="7172" max="7172" width="30.33203125" style="527" customWidth="1"/>
    <col min="7173" max="7173" width="5.1640625" style="527" customWidth="1"/>
    <col min="7174" max="7174" width="10" style="527" customWidth="1"/>
    <col min="7175" max="7176" width="10.5" style="527" customWidth="1"/>
    <col min="7177" max="7177" width="11" style="527" customWidth="1"/>
    <col min="7178" max="7178" width="12" style="527" customWidth="1"/>
    <col min="7179" max="7179" width="11.6640625" style="527" bestFit="1" customWidth="1"/>
    <col min="7180" max="7180" width="8.5" style="527" customWidth="1"/>
    <col min="7181" max="7181" width="8.6640625" style="527" customWidth="1"/>
    <col min="7182" max="7183" width="10.83203125" style="527" customWidth="1"/>
    <col min="7184" max="7184" width="9.1640625" style="527" customWidth="1"/>
    <col min="7185" max="7185" width="4.6640625" style="527" customWidth="1"/>
    <col min="7186" max="7186" width="2.6640625" style="527" customWidth="1"/>
    <col min="7187" max="7424" width="9.33203125" style="527"/>
    <col min="7425" max="7425" width="2.6640625" style="527" customWidth="1"/>
    <col min="7426" max="7426" width="4.5" style="527" customWidth="1"/>
    <col min="7427" max="7427" width="5.33203125" style="527" customWidth="1"/>
    <col min="7428" max="7428" width="30.33203125" style="527" customWidth="1"/>
    <col min="7429" max="7429" width="5.1640625" style="527" customWidth="1"/>
    <col min="7430" max="7430" width="10" style="527" customWidth="1"/>
    <col min="7431" max="7432" width="10.5" style="527" customWidth="1"/>
    <col min="7433" max="7433" width="11" style="527" customWidth="1"/>
    <col min="7434" max="7434" width="12" style="527" customWidth="1"/>
    <col min="7435" max="7435" width="11.6640625" style="527" bestFit="1" customWidth="1"/>
    <col min="7436" max="7436" width="8.5" style="527" customWidth="1"/>
    <col min="7437" max="7437" width="8.6640625" style="527" customWidth="1"/>
    <col min="7438" max="7439" width="10.83203125" style="527" customWidth="1"/>
    <col min="7440" max="7440" width="9.1640625" style="527" customWidth="1"/>
    <col min="7441" max="7441" width="4.6640625" style="527" customWidth="1"/>
    <col min="7442" max="7442" width="2.6640625" style="527" customWidth="1"/>
    <col min="7443" max="7680" width="9.33203125" style="527"/>
    <col min="7681" max="7681" width="2.6640625" style="527" customWidth="1"/>
    <col min="7682" max="7682" width="4.5" style="527" customWidth="1"/>
    <col min="7683" max="7683" width="5.33203125" style="527" customWidth="1"/>
    <col min="7684" max="7684" width="30.33203125" style="527" customWidth="1"/>
    <col min="7685" max="7685" width="5.1640625" style="527" customWidth="1"/>
    <col min="7686" max="7686" width="10" style="527" customWidth="1"/>
    <col min="7687" max="7688" width="10.5" style="527" customWidth="1"/>
    <col min="7689" max="7689" width="11" style="527" customWidth="1"/>
    <col min="7690" max="7690" width="12" style="527" customWidth="1"/>
    <col min="7691" max="7691" width="11.6640625" style="527" bestFit="1" customWidth="1"/>
    <col min="7692" max="7692" width="8.5" style="527" customWidth="1"/>
    <col min="7693" max="7693" width="8.6640625" style="527" customWidth="1"/>
    <col min="7694" max="7695" width="10.83203125" style="527" customWidth="1"/>
    <col min="7696" max="7696" width="9.1640625" style="527" customWidth="1"/>
    <col min="7697" max="7697" width="4.6640625" style="527" customWidth="1"/>
    <col min="7698" max="7698" width="2.6640625" style="527" customWidth="1"/>
    <col min="7699" max="7936" width="9.33203125" style="527"/>
    <col min="7937" max="7937" width="2.6640625" style="527" customWidth="1"/>
    <col min="7938" max="7938" width="4.5" style="527" customWidth="1"/>
    <col min="7939" max="7939" width="5.33203125" style="527" customWidth="1"/>
    <col min="7940" max="7940" width="30.33203125" style="527" customWidth="1"/>
    <col min="7941" max="7941" width="5.1640625" style="527" customWidth="1"/>
    <col min="7942" max="7942" width="10" style="527" customWidth="1"/>
    <col min="7943" max="7944" width="10.5" style="527" customWidth="1"/>
    <col min="7945" max="7945" width="11" style="527" customWidth="1"/>
    <col min="7946" max="7946" width="12" style="527" customWidth="1"/>
    <col min="7947" max="7947" width="11.6640625" style="527" bestFit="1" customWidth="1"/>
    <col min="7948" max="7948" width="8.5" style="527" customWidth="1"/>
    <col min="7949" max="7949" width="8.6640625" style="527" customWidth="1"/>
    <col min="7950" max="7951" width="10.83203125" style="527" customWidth="1"/>
    <col min="7952" max="7952" width="9.1640625" style="527" customWidth="1"/>
    <col min="7953" max="7953" width="4.6640625" style="527" customWidth="1"/>
    <col min="7954" max="7954" width="2.6640625" style="527" customWidth="1"/>
    <col min="7955" max="8192" width="9.33203125" style="527"/>
    <col min="8193" max="8193" width="2.6640625" style="527" customWidth="1"/>
    <col min="8194" max="8194" width="4.5" style="527" customWidth="1"/>
    <col min="8195" max="8195" width="5.33203125" style="527" customWidth="1"/>
    <col min="8196" max="8196" width="30.33203125" style="527" customWidth="1"/>
    <col min="8197" max="8197" width="5.1640625" style="527" customWidth="1"/>
    <col min="8198" max="8198" width="10" style="527" customWidth="1"/>
    <col min="8199" max="8200" width="10.5" style="527" customWidth="1"/>
    <col min="8201" max="8201" width="11" style="527" customWidth="1"/>
    <col min="8202" max="8202" width="12" style="527" customWidth="1"/>
    <col min="8203" max="8203" width="11.6640625" style="527" bestFit="1" customWidth="1"/>
    <col min="8204" max="8204" width="8.5" style="527" customWidth="1"/>
    <col min="8205" max="8205" width="8.6640625" style="527" customWidth="1"/>
    <col min="8206" max="8207" width="10.83203125" style="527" customWidth="1"/>
    <col min="8208" max="8208" width="9.1640625" style="527" customWidth="1"/>
    <col min="8209" max="8209" width="4.6640625" style="527" customWidth="1"/>
    <col min="8210" max="8210" width="2.6640625" style="527" customWidth="1"/>
    <col min="8211" max="8448" width="9.33203125" style="527"/>
    <col min="8449" max="8449" width="2.6640625" style="527" customWidth="1"/>
    <col min="8450" max="8450" width="4.5" style="527" customWidth="1"/>
    <col min="8451" max="8451" width="5.33203125" style="527" customWidth="1"/>
    <col min="8452" max="8452" width="30.33203125" style="527" customWidth="1"/>
    <col min="8453" max="8453" width="5.1640625" style="527" customWidth="1"/>
    <col min="8454" max="8454" width="10" style="527" customWidth="1"/>
    <col min="8455" max="8456" width="10.5" style="527" customWidth="1"/>
    <col min="8457" max="8457" width="11" style="527" customWidth="1"/>
    <col min="8458" max="8458" width="12" style="527" customWidth="1"/>
    <col min="8459" max="8459" width="11.6640625" style="527" bestFit="1" customWidth="1"/>
    <col min="8460" max="8460" width="8.5" style="527" customWidth="1"/>
    <col min="8461" max="8461" width="8.6640625" style="527" customWidth="1"/>
    <col min="8462" max="8463" width="10.83203125" style="527" customWidth="1"/>
    <col min="8464" max="8464" width="9.1640625" style="527" customWidth="1"/>
    <col min="8465" max="8465" width="4.6640625" style="527" customWidth="1"/>
    <col min="8466" max="8466" width="2.6640625" style="527" customWidth="1"/>
    <col min="8467" max="8704" width="9.33203125" style="527"/>
    <col min="8705" max="8705" width="2.6640625" style="527" customWidth="1"/>
    <col min="8706" max="8706" width="4.5" style="527" customWidth="1"/>
    <col min="8707" max="8707" width="5.33203125" style="527" customWidth="1"/>
    <col min="8708" max="8708" width="30.33203125" style="527" customWidth="1"/>
    <col min="8709" max="8709" width="5.1640625" style="527" customWidth="1"/>
    <col min="8710" max="8710" width="10" style="527" customWidth="1"/>
    <col min="8711" max="8712" width="10.5" style="527" customWidth="1"/>
    <col min="8713" max="8713" width="11" style="527" customWidth="1"/>
    <col min="8714" max="8714" width="12" style="527" customWidth="1"/>
    <col min="8715" max="8715" width="11.6640625" style="527" bestFit="1" customWidth="1"/>
    <col min="8716" max="8716" width="8.5" style="527" customWidth="1"/>
    <col min="8717" max="8717" width="8.6640625" style="527" customWidth="1"/>
    <col min="8718" max="8719" width="10.83203125" style="527" customWidth="1"/>
    <col min="8720" max="8720" width="9.1640625" style="527" customWidth="1"/>
    <col min="8721" max="8721" width="4.6640625" style="527" customWidth="1"/>
    <col min="8722" max="8722" width="2.6640625" style="527" customWidth="1"/>
    <col min="8723" max="8960" width="9.33203125" style="527"/>
    <col min="8961" max="8961" width="2.6640625" style="527" customWidth="1"/>
    <col min="8962" max="8962" width="4.5" style="527" customWidth="1"/>
    <col min="8963" max="8963" width="5.33203125" style="527" customWidth="1"/>
    <col min="8964" max="8964" width="30.33203125" style="527" customWidth="1"/>
    <col min="8965" max="8965" width="5.1640625" style="527" customWidth="1"/>
    <col min="8966" max="8966" width="10" style="527" customWidth="1"/>
    <col min="8967" max="8968" width="10.5" style="527" customWidth="1"/>
    <col min="8969" max="8969" width="11" style="527" customWidth="1"/>
    <col min="8970" max="8970" width="12" style="527" customWidth="1"/>
    <col min="8971" max="8971" width="11.6640625" style="527" bestFit="1" customWidth="1"/>
    <col min="8972" max="8972" width="8.5" style="527" customWidth="1"/>
    <col min="8973" max="8973" width="8.6640625" style="527" customWidth="1"/>
    <col min="8974" max="8975" width="10.83203125" style="527" customWidth="1"/>
    <col min="8976" max="8976" width="9.1640625" style="527" customWidth="1"/>
    <col min="8977" max="8977" width="4.6640625" style="527" customWidth="1"/>
    <col min="8978" max="8978" width="2.6640625" style="527" customWidth="1"/>
    <col min="8979" max="9216" width="9.33203125" style="527"/>
    <col min="9217" max="9217" width="2.6640625" style="527" customWidth="1"/>
    <col min="9218" max="9218" width="4.5" style="527" customWidth="1"/>
    <col min="9219" max="9219" width="5.33203125" style="527" customWidth="1"/>
    <col min="9220" max="9220" width="30.33203125" style="527" customWidth="1"/>
    <col min="9221" max="9221" width="5.1640625" style="527" customWidth="1"/>
    <col min="9222" max="9222" width="10" style="527" customWidth="1"/>
    <col min="9223" max="9224" width="10.5" style="527" customWidth="1"/>
    <col min="9225" max="9225" width="11" style="527" customWidth="1"/>
    <col min="9226" max="9226" width="12" style="527" customWidth="1"/>
    <col min="9227" max="9227" width="11.6640625" style="527" bestFit="1" customWidth="1"/>
    <col min="9228" max="9228" width="8.5" style="527" customWidth="1"/>
    <col min="9229" max="9229" width="8.6640625" style="527" customWidth="1"/>
    <col min="9230" max="9231" width="10.83203125" style="527" customWidth="1"/>
    <col min="9232" max="9232" width="9.1640625" style="527" customWidth="1"/>
    <col min="9233" max="9233" width="4.6640625" style="527" customWidth="1"/>
    <col min="9234" max="9234" width="2.6640625" style="527" customWidth="1"/>
    <col min="9235" max="9472" width="9.33203125" style="527"/>
    <col min="9473" max="9473" width="2.6640625" style="527" customWidth="1"/>
    <col min="9474" max="9474" width="4.5" style="527" customWidth="1"/>
    <col min="9475" max="9475" width="5.33203125" style="527" customWidth="1"/>
    <col min="9476" max="9476" width="30.33203125" style="527" customWidth="1"/>
    <col min="9477" max="9477" width="5.1640625" style="527" customWidth="1"/>
    <col min="9478" max="9478" width="10" style="527" customWidth="1"/>
    <col min="9479" max="9480" width="10.5" style="527" customWidth="1"/>
    <col min="9481" max="9481" width="11" style="527" customWidth="1"/>
    <col min="9482" max="9482" width="12" style="527" customWidth="1"/>
    <col min="9483" max="9483" width="11.6640625" style="527" bestFit="1" customWidth="1"/>
    <col min="9484" max="9484" width="8.5" style="527" customWidth="1"/>
    <col min="9485" max="9485" width="8.6640625" style="527" customWidth="1"/>
    <col min="9486" max="9487" width="10.83203125" style="527" customWidth="1"/>
    <col min="9488" max="9488" width="9.1640625" style="527" customWidth="1"/>
    <col min="9489" max="9489" width="4.6640625" style="527" customWidth="1"/>
    <col min="9490" max="9490" width="2.6640625" style="527" customWidth="1"/>
    <col min="9491" max="9728" width="9.33203125" style="527"/>
    <col min="9729" max="9729" width="2.6640625" style="527" customWidth="1"/>
    <col min="9730" max="9730" width="4.5" style="527" customWidth="1"/>
    <col min="9731" max="9731" width="5.33203125" style="527" customWidth="1"/>
    <col min="9732" max="9732" width="30.33203125" style="527" customWidth="1"/>
    <col min="9733" max="9733" width="5.1640625" style="527" customWidth="1"/>
    <col min="9734" max="9734" width="10" style="527" customWidth="1"/>
    <col min="9735" max="9736" width="10.5" style="527" customWidth="1"/>
    <col min="9737" max="9737" width="11" style="527" customWidth="1"/>
    <col min="9738" max="9738" width="12" style="527" customWidth="1"/>
    <col min="9739" max="9739" width="11.6640625" style="527" bestFit="1" customWidth="1"/>
    <col min="9740" max="9740" width="8.5" style="527" customWidth="1"/>
    <col min="9741" max="9741" width="8.6640625" style="527" customWidth="1"/>
    <col min="9742" max="9743" width="10.83203125" style="527" customWidth="1"/>
    <col min="9744" max="9744" width="9.1640625" style="527" customWidth="1"/>
    <col min="9745" max="9745" width="4.6640625" style="527" customWidth="1"/>
    <col min="9746" max="9746" width="2.6640625" style="527" customWidth="1"/>
    <col min="9747" max="9984" width="9.33203125" style="527"/>
    <col min="9985" max="9985" width="2.6640625" style="527" customWidth="1"/>
    <col min="9986" max="9986" width="4.5" style="527" customWidth="1"/>
    <col min="9987" max="9987" width="5.33203125" style="527" customWidth="1"/>
    <col min="9988" max="9988" width="30.33203125" style="527" customWidth="1"/>
    <col min="9989" max="9989" width="5.1640625" style="527" customWidth="1"/>
    <col min="9990" max="9990" width="10" style="527" customWidth="1"/>
    <col min="9991" max="9992" width="10.5" style="527" customWidth="1"/>
    <col min="9993" max="9993" width="11" style="527" customWidth="1"/>
    <col min="9994" max="9994" width="12" style="527" customWidth="1"/>
    <col min="9995" max="9995" width="11.6640625" style="527" bestFit="1" customWidth="1"/>
    <col min="9996" max="9996" width="8.5" style="527" customWidth="1"/>
    <col min="9997" max="9997" width="8.6640625" style="527" customWidth="1"/>
    <col min="9998" max="9999" width="10.83203125" style="527" customWidth="1"/>
    <col min="10000" max="10000" width="9.1640625" style="527" customWidth="1"/>
    <col min="10001" max="10001" width="4.6640625" style="527" customWidth="1"/>
    <col min="10002" max="10002" width="2.6640625" style="527" customWidth="1"/>
    <col min="10003" max="10240" width="9.33203125" style="527"/>
    <col min="10241" max="10241" width="2.6640625" style="527" customWidth="1"/>
    <col min="10242" max="10242" width="4.5" style="527" customWidth="1"/>
    <col min="10243" max="10243" width="5.33203125" style="527" customWidth="1"/>
    <col min="10244" max="10244" width="30.33203125" style="527" customWidth="1"/>
    <col min="10245" max="10245" width="5.1640625" style="527" customWidth="1"/>
    <col min="10246" max="10246" width="10" style="527" customWidth="1"/>
    <col min="10247" max="10248" width="10.5" style="527" customWidth="1"/>
    <col min="10249" max="10249" width="11" style="527" customWidth="1"/>
    <col min="10250" max="10250" width="12" style="527" customWidth="1"/>
    <col min="10251" max="10251" width="11.6640625" style="527" bestFit="1" customWidth="1"/>
    <col min="10252" max="10252" width="8.5" style="527" customWidth="1"/>
    <col min="10253" max="10253" width="8.6640625" style="527" customWidth="1"/>
    <col min="10254" max="10255" width="10.83203125" style="527" customWidth="1"/>
    <col min="10256" max="10256" width="9.1640625" style="527" customWidth="1"/>
    <col min="10257" max="10257" width="4.6640625" style="527" customWidth="1"/>
    <col min="10258" max="10258" width="2.6640625" style="527" customWidth="1"/>
    <col min="10259" max="10496" width="9.33203125" style="527"/>
    <col min="10497" max="10497" width="2.6640625" style="527" customWidth="1"/>
    <col min="10498" max="10498" width="4.5" style="527" customWidth="1"/>
    <col min="10499" max="10499" width="5.33203125" style="527" customWidth="1"/>
    <col min="10500" max="10500" width="30.33203125" style="527" customWidth="1"/>
    <col min="10501" max="10501" width="5.1640625" style="527" customWidth="1"/>
    <col min="10502" max="10502" width="10" style="527" customWidth="1"/>
    <col min="10503" max="10504" width="10.5" style="527" customWidth="1"/>
    <col min="10505" max="10505" width="11" style="527" customWidth="1"/>
    <col min="10506" max="10506" width="12" style="527" customWidth="1"/>
    <col min="10507" max="10507" width="11.6640625" style="527" bestFit="1" customWidth="1"/>
    <col min="10508" max="10508" width="8.5" style="527" customWidth="1"/>
    <col min="10509" max="10509" width="8.6640625" style="527" customWidth="1"/>
    <col min="10510" max="10511" width="10.83203125" style="527" customWidth="1"/>
    <col min="10512" max="10512" width="9.1640625" style="527" customWidth="1"/>
    <col min="10513" max="10513" width="4.6640625" style="527" customWidth="1"/>
    <col min="10514" max="10514" width="2.6640625" style="527" customWidth="1"/>
    <col min="10515" max="10752" width="9.33203125" style="527"/>
    <col min="10753" max="10753" width="2.6640625" style="527" customWidth="1"/>
    <col min="10754" max="10754" width="4.5" style="527" customWidth="1"/>
    <col min="10755" max="10755" width="5.33203125" style="527" customWidth="1"/>
    <col min="10756" max="10756" width="30.33203125" style="527" customWidth="1"/>
    <col min="10757" max="10757" width="5.1640625" style="527" customWidth="1"/>
    <col min="10758" max="10758" width="10" style="527" customWidth="1"/>
    <col min="10759" max="10760" width="10.5" style="527" customWidth="1"/>
    <col min="10761" max="10761" width="11" style="527" customWidth="1"/>
    <col min="10762" max="10762" width="12" style="527" customWidth="1"/>
    <col min="10763" max="10763" width="11.6640625" style="527" bestFit="1" customWidth="1"/>
    <col min="10764" max="10764" width="8.5" style="527" customWidth="1"/>
    <col min="10765" max="10765" width="8.6640625" style="527" customWidth="1"/>
    <col min="10766" max="10767" width="10.83203125" style="527" customWidth="1"/>
    <col min="10768" max="10768" width="9.1640625" style="527" customWidth="1"/>
    <col min="10769" max="10769" width="4.6640625" style="527" customWidth="1"/>
    <col min="10770" max="10770" width="2.6640625" style="527" customWidth="1"/>
    <col min="10771" max="11008" width="9.33203125" style="527"/>
    <col min="11009" max="11009" width="2.6640625" style="527" customWidth="1"/>
    <col min="11010" max="11010" width="4.5" style="527" customWidth="1"/>
    <col min="11011" max="11011" width="5.33203125" style="527" customWidth="1"/>
    <col min="11012" max="11012" width="30.33203125" style="527" customWidth="1"/>
    <col min="11013" max="11013" width="5.1640625" style="527" customWidth="1"/>
    <col min="11014" max="11014" width="10" style="527" customWidth="1"/>
    <col min="11015" max="11016" width="10.5" style="527" customWidth="1"/>
    <col min="11017" max="11017" width="11" style="527" customWidth="1"/>
    <col min="11018" max="11018" width="12" style="527" customWidth="1"/>
    <col min="11019" max="11019" width="11.6640625" style="527" bestFit="1" customWidth="1"/>
    <col min="11020" max="11020" width="8.5" style="527" customWidth="1"/>
    <col min="11021" max="11021" width="8.6640625" style="527" customWidth="1"/>
    <col min="11022" max="11023" width="10.83203125" style="527" customWidth="1"/>
    <col min="11024" max="11024" width="9.1640625" style="527" customWidth="1"/>
    <col min="11025" max="11025" width="4.6640625" style="527" customWidth="1"/>
    <col min="11026" max="11026" width="2.6640625" style="527" customWidth="1"/>
    <col min="11027" max="11264" width="9.33203125" style="527"/>
    <col min="11265" max="11265" width="2.6640625" style="527" customWidth="1"/>
    <col min="11266" max="11266" width="4.5" style="527" customWidth="1"/>
    <col min="11267" max="11267" width="5.33203125" style="527" customWidth="1"/>
    <col min="11268" max="11268" width="30.33203125" style="527" customWidth="1"/>
    <col min="11269" max="11269" width="5.1640625" style="527" customWidth="1"/>
    <col min="11270" max="11270" width="10" style="527" customWidth="1"/>
    <col min="11271" max="11272" width="10.5" style="527" customWidth="1"/>
    <col min="11273" max="11273" width="11" style="527" customWidth="1"/>
    <col min="11274" max="11274" width="12" style="527" customWidth="1"/>
    <col min="11275" max="11275" width="11.6640625" style="527" bestFit="1" customWidth="1"/>
    <col min="11276" max="11276" width="8.5" style="527" customWidth="1"/>
    <col min="11277" max="11277" width="8.6640625" style="527" customWidth="1"/>
    <col min="11278" max="11279" width="10.83203125" style="527" customWidth="1"/>
    <col min="11280" max="11280" width="9.1640625" style="527" customWidth="1"/>
    <col min="11281" max="11281" width="4.6640625" style="527" customWidth="1"/>
    <col min="11282" max="11282" width="2.6640625" style="527" customWidth="1"/>
    <col min="11283" max="11520" width="9.33203125" style="527"/>
    <col min="11521" max="11521" width="2.6640625" style="527" customWidth="1"/>
    <col min="11522" max="11522" width="4.5" style="527" customWidth="1"/>
    <col min="11523" max="11523" width="5.33203125" style="527" customWidth="1"/>
    <col min="11524" max="11524" width="30.33203125" style="527" customWidth="1"/>
    <col min="11525" max="11525" width="5.1640625" style="527" customWidth="1"/>
    <col min="11526" max="11526" width="10" style="527" customWidth="1"/>
    <col min="11527" max="11528" width="10.5" style="527" customWidth="1"/>
    <col min="11529" max="11529" width="11" style="527" customWidth="1"/>
    <col min="11530" max="11530" width="12" style="527" customWidth="1"/>
    <col min="11531" max="11531" width="11.6640625" style="527" bestFit="1" customWidth="1"/>
    <col min="11532" max="11532" width="8.5" style="527" customWidth="1"/>
    <col min="11533" max="11533" width="8.6640625" style="527" customWidth="1"/>
    <col min="11534" max="11535" width="10.83203125" style="527" customWidth="1"/>
    <col min="11536" max="11536" width="9.1640625" style="527" customWidth="1"/>
    <col min="11537" max="11537" width="4.6640625" style="527" customWidth="1"/>
    <col min="11538" max="11538" width="2.6640625" style="527" customWidth="1"/>
    <col min="11539" max="11776" width="9.33203125" style="527"/>
    <col min="11777" max="11777" width="2.6640625" style="527" customWidth="1"/>
    <col min="11778" max="11778" width="4.5" style="527" customWidth="1"/>
    <col min="11779" max="11779" width="5.33203125" style="527" customWidth="1"/>
    <col min="11780" max="11780" width="30.33203125" style="527" customWidth="1"/>
    <col min="11781" max="11781" width="5.1640625" style="527" customWidth="1"/>
    <col min="11782" max="11782" width="10" style="527" customWidth="1"/>
    <col min="11783" max="11784" width="10.5" style="527" customWidth="1"/>
    <col min="11785" max="11785" width="11" style="527" customWidth="1"/>
    <col min="11786" max="11786" width="12" style="527" customWidth="1"/>
    <col min="11787" max="11787" width="11.6640625" style="527" bestFit="1" customWidth="1"/>
    <col min="11788" max="11788" width="8.5" style="527" customWidth="1"/>
    <col min="11789" max="11789" width="8.6640625" style="527" customWidth="1"/>
    <col min="11790" max="11791" width="10.83203125" style="527" customWidth="1"/>
    <col min="11792" max="11792" width="9.1640625" style="527" customWidth="1"/>
    <col min="11793" max="11793" width="4.6640625" style="527" customWidth="1"/>
    <col min="11794" max="11794" width="2.6640625" style="527" customWidth="1"/>
    <col min="11795" max="12032" width="9.33203125" style="527"/>
    <col min="12033" max="12033" width="2.6640625" style="527" customWidth="1"/>
    <col min="12034" max="12034" width="4.5" style="527" customWidth="1"/>
    <col min="12035" max="12035" width="5.33203125" style="527" customWidth="1"/>
    <col min="12036" max="12036" width="30.33203125" style="527" customWidth="1"/>
    <col min="12037" max="12037" width="5.1640625" style="527" customWidth="1"/>
    <col min="12038" max="12038" width="10" style="527" customWidth="1"/>
    <col min="12039" max="12040" width="10.5" style="527" customWidth="1"/>
    <col min="12041" max="12041" width="11" style="527" customWidth="1"/>
    <col min="12042" max="12042" width="12" style="527" customWidth="1"/>
    <col min="12043" max="12043" width="11.6640625" style="527" bestFit="1" customWidth="1"/>
    <col min="12044" max="12044" width="8.5" style="527" customWidth="1"/>
    <col min="12045" max="12045" width="8.6640625" style="527" customWidth="1"/>
    <col min="12046" max="12047" width="10.83203125" style="527" customWidth="1"/>
    <col min="12048" max="12048" width="9.1640625" style="527" customWidth="1"/>
    <col min="12049" max="12049" width="4.6640625" style="527" customWidth="1"/>
    <col min="12050" max="12050" width="2.6640625" style="527" customWidth="1"/>
    <col min="12051" max="12288" width="9.33203125" style="527"/>
    <col min="12289" max="12289" width="2.6640625" style="527" customWidth="1"/>
    <col min="12290" max="12290" width="4.5" style="527" customWidth="1"/>
    <col min="12291" max="12291" width="5.33203125" style="527" customWidth="1"/>
    <col min="12292" max="12292" width="30.33203125" style="527" customWidth="1"/>
    <col min="12293" max="12293" width="5.1640625" style="527" customWidth="1"/>
    <col min="12294" max="12294" width="10" style="527" customWidth="1"/>
    <col min="12295" max="12296" width="10.5" style="527" customWidth="1"/>
    <col min="12297" max="12297" width="11" style="527" customWidth="1"/>
    <col min="12298" max="12298" width="12" style="527" customWidth="1"/>
    <col min="12299" max="12299" width="11.6640625" style="527" bestFit="1" customWidth="1"/>
    <col min="12300" max="12300" width="8.5" style="527" customWidth="1"/>
    <col min="12301" max="12301" width="8.6640625" style="527" customWidth="1"/>
    <col min="12302" max="12303" width="10.83203125" style="527" customWidth="1"/>
    <col min="12304" max="12304" width="9.1640625" style="527" customWidth="1"/>
    <col min="12305" max="12305" width="4.6640625" style="527" customWidth="1"/>
    <col min="12306" max="12306" width="2.6640625" style="527" customWidth="1"/>
    <col min="12307" max="12544" width="9.33203125" style="527"/>
    <col min="12545" max="12545" width="2.6640625" style="527" customWidth="1"/>
    <col min="12546" max="12546" width="4.5" style="527" customWidth="1"/>
    <col min="12547" max="12547" width="5.33203125" style="527" customWidth="1"/>
    <col min="12548" max="12548" width="30.33203125" style="527" customWidth="1"/>
    <col min="12549" max="12549" width="5.1640625" style="527" customWidth="1"/>
    <col min="12550" max="12550" width="10" style="527" customWidth="1"/>
    <col min="12551" max="12552" width="10.5" style="527" customWidth="1"/>
    <col min="12553" max="12553" width="11" style="527" customWidth="1"/>
    <col min="12554" max="12554" width="12" style="527" customWidth="1"/>
    <col min="12555" max="12555" width="11.6640625" style="527" bestFit="1" customWidth="1"/>
    <col min="12556" max="12556" width="8.5" style="527" customWidth="1"/>
    <col min="12557" max="12557" width="8.6640625" style="527" customWidth="1"/>
    <col min="12558" max="12559" width="10.83203125" style="527" customWidth="1"/>
    <col min="12560" max="12560" width="9.1640625" style="527" customWidth="1"/>
    <col min="12561" max="12561" width="4.6640625" style="527" customWidth="1"/>
    <col min="12562" max="12562" width="2.6640625" style="527" customWidth="1"/>
    <col min="12563" max="12800" width="9.33203125" style="527"/>
    <col min="12801" max="12801" width="2.6640625" style="527" customWidth="1"/>
    <col min="12802" max="12802" width="4.5" style="527" customWidth="1"/>
    <col min="12803" max="12803" width="5.33203125" style="527" customWidth="1"/>
    <col min="12804" max="12804" width="30.33203125" style="527" customWidth="1"/>
    <col min="12805" max="12805" width="5.1640625" style="527" customWidth="1"/>
    <col min="12806" max="12806" width="10" style="527" customWidth="1"/>
    <col min="12807" max="12808" width="10.5" style="527" customWidth="1"/>
    <col min="12809" max="12809" width="11" style="527" customWidth="1"/>
    <col min="12810" max="12810" width="12" style="527" customWidth="1"/>
    <col min="12811" max="12811" width="11.6640625" style="527" bestFit="1" customWidth="1"/>
    <col min="12812" max="12812" width="8.5" style="527" customWidth="1"/>
    <col min="12813" max="12813" width="8.6640625" style="527" customWidth="1"/>
    <col min="12814" max="12815" width="10.83203125" style="527" customWidth="1"/>
    <col min="12816" max="12816" width="9.1640625" style="527" customWidth="1"/>
    <col min="12817" max="12817" width="4.6640625" style="527" customWidth="1"/>
    <col min="12818" max="12818" width="2.6640625" style="527" customWidth="1"/>
    <col min="12819" max="13056" width="9.33203125" style="527"/>
    <col min="13057" max="13057" width="2.6640625" style="527" customWidth="1"/>
    <col min="13058" max="13058" width="4.5" style="527" customWidth="1"/>
    <col min="13059" max="13059" width="5.33203125" style="527" customWidth="1"/>
    <col min="13060" max="13060" width="30.33203125" style="527" customWidth="1"/>
    <col min="13061" max="13061" width="5.1640625" style="527" customWidth="1"/>
    <col min="13062" max="13062" width="10" style="527" customWidth="1"/>
    <col min="13063" max="13064" width="10.5" style="527" customWidth="1"/>
    <col min="13065" max="13065" width="11" style="527" customWidth="1"/>
    <col min="13066" max="13066" width="12" style="527" customWidth="1"/>
    <col min="13067" max="13067" width="11.6640625" style="527" bestFit="1" customWidth="1"/>
    <col min="13068" max="13068" width="8.5" style="527" customWidth="1"/>
    <col min="13069" max="13069" width="8.6640625" style="527" customWidth="1"/>
    <col min="13070" max="13071" width="10.83203125" style="527" customWidth="1"/>
    <col min="13072" max="13072" width="9.1640625" style="527" customWidth="1"/>
    <col min="13073" max="13073" width="4.6640625" style="527" customWidth="1"/>
    <col min="13074" max="13074" width="2.6640625" style="527" customWidth="1"/>
    <col min="13075" max="13312" width="9.33203125" style="527"/>
    <col min="13313" max="13313" width="2.6640625" style="527" customWidth="1"/>
    <col min="13314" max="13314" width="4.5" style="527" customWidth="1"/>
    <col min="13315" max="13315" width="5.33203125" style="527" customWidth="1"/>
    <col min="13316" max="13316" width="30.33203125" style="527" customWidth="1"/>
    <col min="13317" max="13317" width="5.1640625" style="527" customWidth="1"/>
    <col min="13318" max="13318" width="10" style="527" customWidth="1"/>
    <col min="13319" max="13320" width="10.5" style="527" customWidth="1"/>
    <col min="13321" max="13321" width="11" style="527" customWidth="1"/>
    <col min="13322" max="13322" width="12" style="527" customWidth="1"/>
    <col min="13323" max="13323" width="11.6640625" style="527" bestFit="1" customWidth="1"/>
    <col min="13324" max="13324" width="8.5" style="527" customWidth="1"/>
    <col min="13325" max="13325" width="8.6640625" style="527" customWidth="1"/>
    <col min="13326" max="13327" width="10.83203125" style="527" customWidth="1"/>
    <col min="13328" max="13328" width="9.1640625" style="527" customWidth="1"/>
    <col min="13329" max="13329" width="4.6640625" style="527" customWidth="1"/>
    <col min="13330" max="13330" width="2.6640625" style="527" customWidth="1"/>
    <col min="13331" max="13568" width="9.33203125" style="527"/>
    <col min="13569" max="13569" width="2.6640625" style="527" customWidth="1"/>
    <col min="13570" max="13570" width="4.5" style="527" customWidth="1"/>
    <col min="13571" max="13571" width="5.33203125" style="527" customWidth="1"/>
    <col min="13572" max="13572" width="30.33203125" style="527" customWidth="1"/>
    <col min="13573" max="13573" width="5.1640625" style="527" customWidth="1"/>
    <col min="13574" max="13574" width="10" style="527" customWidth="1"/>
    <col min="13575" max="13576" width="10.5" style="527" customWidth="1"/>
    <col min="13577" max="13577" width="11" style="527" customWidth="1"/>
    <col min="13578" max="13578" width="12" style="527" customWidth="1"/>
    <col min="13579" max="13579" width="11.6640625" style="527" bestFit="1" customWidth="1"/>
    <col min="13580" max="13580" width="8.5" style="527" customWidth="1"/>
    <col min="13581" max="13581" width="8.6640625" style="527" customWidth="1"/>
    <col min="13582" max="13583" width="10.83203125" style="527" customWidth="1"/>
    <col min="13584" max="13584" width="9.1640625" style="527" customWidth="1"/>
    <col min="13585" max="13585" width="4.6640625" style="527" customWidth="1"/>
    <col min="13586" max="13586" width="2.6640625" style="527" customWidth="1"/>
    <col min="13587" max="13824" width="9.33203125" style="527"/>
    <col min="13825" max="13825" width="2.6640625" style="527" customWidth="1"/>
    <col min="13826" max="13826" width="4.5" style="527" customWidth="1"/>
    <col min="13827" max="13827" width="5.33203125" style="527" customWidth="1"/>
    <col min="13828" max="13828" width="30.33203125" style="527" customWidth="1"/>
    <col min="13829" max="13829" width="5.1640625" style="527" customWidth="1"/>
    <col min="13830" max="13830" width="10" style="527" customWidth="1"/>
    <col min="13831" max="13832" width="10.5" style="527" customWidth="1"/>
    <col min="13833" max="13833" width="11" style="527" customWidth="1"/>
    <col min="13834" max="13834" width="12" style="527" customWidth="1"/>
    <col min="13835" max="13835" width="11.6640625" style="527" bestFit="1" customWidth="1"/>
    <col min="13836" max="13836" width="8.5" style="527" customWidth="1"/>
    <col min="13837" max="13837" width="8.6640625" style="527" customWidth="1"/>
    <col min="13838" max="13839" width="10.83203125" style="527" customWidth="1"/>
    <col min="13840" max="13840" width="9.1640625" style="527" customWidth="1"/>
    <col min="13841" max="13841" width="4.6640625" style="527" customWidth="1"/>
    <col min="13842" max="13842" width="2.6640625" style="527" customWidth="1"/>
    <col min="13843" max="14080" width="9.33203125" style="527"/>
    <col min="14081" max="14081" width="2.6640625" style="527" customWidth="1"/>
    <col min="14082" max="14082" width="4.5" style="527" customWidth="1"/>
    <col min="14083" max="14083" width="5.33203125" style="527" customWidth="1"/>
    <col min="14084" max="14084" width="30.33203125" style="527" customWidth="1"/>
    <col min="14085" max="14085" width="5.1640625" style="527" customWidth="1"/>
    <col min="14086" max="14086" width="10" style="527" customWidth="1"/>
    <col min="14087" max="14088" width="10.5" style="527" customWidth="1"/>
    <col min="14089" max="14089" width="11" style="527" customWidth="1"/>
    <col min="14090" max="14090" width="12" style="527" customWidth="1"/>
    <col min="14091" max="14091" width="11.6640625" style="527" bestFit="1" customWidth="1"/>
    <col min="14092" max="14092" width="8.5" style="527" customWidth="1"/>
    <col min="14093" max="14093" width="8.6640625" style="527" customWidth="1"/>
    <col min="14094" max="14095" width="10.83203125" style="527" customWidth="1"/>
    <col min="14096" max="14096" width="9.1640625" style="527" customWidth="1"/>
    <col min="14097" max="14097" width="4.6640625" style="527" customWidth="1"/>
    <col min="14098" max="14098" width="2.6640625" style="527" customWidth="1"/>
    <col min="14099" max="14336" width="9.33203125" style="527"/>
    <col min="14337" max="14337" width="2.6640625" style="527" customWidth="1"/>
    <col min="14338" max="14338" width="4.5" style="527" customWidth="1"/>
    <col min="14339" max="14339" width="5.33203125" style="527" customWidth="1"/>
    <col min="14340" max="14340" width="30.33203125" style="527" customWidth="1"/>
    <col min="14341" max="14341" width="5.1640625" style="527" customWidth="1"/>
    <col min="14342" max="14342" width="10" style="527" customWidth="1"/>
    <col min="14343" max="14344" width="10.5" style="527" customWidth="1"/>
    <col min="14345" max="14345" width="11" style="527" customWidth="1"/>
    <col min="14346" max="14346" width="12" style="527" customWidth="1"/>
    <col min="14347" max="14347" width="11.6640625" style="527" bestFit="1" customWidth="1"/>
    <col min="14348" max="14348" width="8.5" style="527" customWidth="1"/>
    <col min="14349" max="14349" width="8.6640625" style="527" customWidth="1"/>
    <col min="14350" max="14351" width="10.83203125" style="527" customWidth="1"/>
    <col min="14352" max="14352" width="9.1640625" style="527" customWidth="1"/>
    <col min="14353" max="14353" width="4.6640625" style="527" customWidth="1"/>
    <col min="14354" max="14354" width="2.6640625" style="527" customWidth="1"/>
    <col min="14355" max="14592" width="9.33203125" style="527"/>
    <col min="14593" max="14593" width="2.6640625" style="527" customWidth="1"/>
    <col min="14594" max="14594" width="4.5" style="527" customWidth="1"/>
    <col min="14595" max="14595" width="5.33203125" style="527" customWidth="1"/>
    <col min="14596" max="14596" width="30.33203125" style="527" customWidth="1"/>
    <col min="14597" max="14597" width="5.1640625" style="527" customWidth="1"/>
    <col min="14598" max="14598" width="10" style="527" customWidth="1"/>
    <col min="14599" max="14600" width="10.5" style="527" customWidth="1"/>
    <col min="14601" max="14601" width="11" style="527" customWidth="1"/>
    <col min="14602" max="14602" width="12" style="527" customWidth="1"/>
    <col min="14603" max="14603" width="11.6640625" style="527" bestFit="1" customWidth="1"/>
    <col min="14604" max="14604" width="8.5" style="527" customWidth="1"/>
    <col min="14605" max="14605" width="8.6640625" style="527" customWidth="1"/>
    <col min="14606" max="14607" width="10.83203125" style="527" customWidth="1"/>
    <col min="14608" max="14608" width="9.1640625" style="527" customWidth="1"/>
    <col min="14609" max="14609" width="4.6640625" style="527" customWidth="1"/>
    <col min="14610" max="14610" width="2.6640625" style="527" customWidth="1"/>
    <col min="14611" max="14848" width="9.33203125" style="527"/>
    <col min="14849" max="14849" width="2.6640625" style="527" customWidth="1"/>
    <col min="14850" max="14850" width="4.5" style="527" customWidth="1"/>
    <col min="14851" max="14851" width="5.33203125" style="527" customWidth="1"/>
    <col min="14852" max="14852" width="30.33203125" style="527" customWidth="1"/>
    <col min="14853" max="14853" width="5.1640625" style="527" customWidth="1"/>
    <col min="14854" max="14854" width="10" style="527" customWidth="1"/>
    <col min="14855" max="14856" width="10.5" style="527" customWidth="1"/>
    <col min="14857" max="14857" width="11" style="527" customWidth="1"/>
    <col min="14858" max="14858" width="12" style="527" customWidth="1"/>
    <col min="14859" max="14859" width="11.6640625" style="527" bestFit="1" customWidth="1"/>
    <col min="14860" max="14860" width="8.5" style="527" customWidth="1"/>
    <col min="14861" max="14861" width="8.6640625" style="527" customWidth="1"/>
    <col min="14862" max="14863" width="10.83203125" style="527" customWidth="1"/>
    <col min="14864" max="14864" width="9.1640625" style="527" customWidth="1"/>
    <col min="14865" max="14865" width="4.6640625" style="527" customWidth="1"/>
    <col min="14866" max="14866" width="2.6640625" style="527" customWidth="1"/>
    <col min="14867" max="15104" width="9.33203125" style="527"/>
    <col min="15105" max="15105" width="2.6640625" style="527" customWidth="1"/>
    <col min="15106" max="15106" width="4.5" style="527" customWidth="1"/>
    <col min="15107" max="15107" width="5.33203125" style="527" customWidth="1"/>
    <col min="15108" max="15108" width="30.33203125" style="527" customWidth="1"/>
    <col min="15109" max="15109" width="5.1640625" style="527" customWidth="1"/>
    <col min="15110" max="15110" width="10" style="527" customWidth="1"/>
    <col min="15111" max="15112" width="10.5" style="527" customWidth="1"/>
    <col min="15113" max="15113" width="11" style="527" customWidth="1"/>
    <col min="15114" max="15114" width="12" style="527" customWidth="1"/>
    <col min="15115" max="15115" width="11.6640625" style="527" bestFit="1" customWidth="1"/>
    <col min="15116" max="15116" width="8.5" style="527" customWidth="1"/>
    <col min="15117" max="15117" width="8.6640625" style="527" customWidth="1"/>
    <col min="15118" max="15119" width="10.83203125" style="527" customWidth="1"/>
    <col min="15120" max="15120" width="9.1640625" style="527" customWidth="1"/>
    <col min="15121" max="15121" width="4.6640625" style="527" customWidth="1"/>
    <col min="15122" max="15122" width="2.6640625" style="527" customWidth="1"/>
    <col min="15123" max="15360" width="9.33203125" style="527"/>
    <col min="15361" max="15361" width="2.6640625" style="527" customWidth="1"/>
    <col min="15362" max="15362" width="4.5" style="527" customWidth="1"/>
    <col min="15363" max="15363" width="5.33203125" style="527" customWidth="1"/>
    <col min="15364" max="15364" width="30.33203125" style="527" customWidth="1"/>
    <col min="15365" max="15365" width="5.1640625" style="527" customWidth="1"/>
    <col min="15366" max="15366" width="10" style="527" customWidth="1"/>
    <col min="15367" max="15368" width="10.5" style="527" customWidth="1"/>
    <col min="15369" max="15369" width="11" style="527" customWidth="1"/>
    <col min="15370" max="15370" width="12" style="527" customWidth="1"/>
    <col min="15371" max="15371" width="11.6640625" style="527" bestFit="1" customWidth="1"/>
    <col min="15372" max="15372" width="8.5" style="527" customWidth="1"/>
    <col min="15373" max="15373" width="8.6640625" style="527" customWidth="1"/>
    <col min="15374" max="15375" width="10.83203125" style="527" customWidth="1"/>
    <col min="15376" max="15376" width="9.1640625" style="527" customWidth="1"/>
    <col min="15377" max="15377" width="4.6640625" style="527" customWidth="1"/>
    <col min="15378" max="15378" width="2.6640625" style="527" customWidth="1"/>
    <col min="15379" max="15616" width="9.33203125" style="527"/>
    <col min="15617" max="15617" width="2.6640625" style="527" customWidth="1"/>
    <col min="15618" max="15618" width="4.5" style="527" customWidth="1"/>
    <col min="15619" max="15619" width="5.33203125" style="527" customWidth="1"/>
    <col min="15620" max="15620" width="30.33203125" style="527" customWidth="1"/>
    <col min="15621" max="15621" width="5.1640625" style="527" customWidth="1"/>
    <col min="15622" max="15622" width="10" style="527" customWidth="1"/>
    <col min="15623" max="15624" width="10.5" style="527" customWidth="1"/>
    <col min="15625" max="15625" width="11" style="527" customWidth="1"/>
    <col min="15626" max="15626" width="12" style="527" customWidth="1"/>
    <col min="15627" max="15627" width="11.6640625" style="527" bestFit="1" customWidth="1"/>
    <col min="15628" max="15628" width="8.5" style="527" customWidth="1"/>
    <col min="15629" max="15629" width="8.6640625" style="527" customWidth="1"/>
    <col min="15630" max="15631" width="10.83203125" style="527" customWidth="1"/>
    <col min="15632" max="15632" width="9.1640625" style="527" customWidth="1"/>
    <col min="15633" max="15633" width="4.6640625" style="527" customWidth="1"/>
    <col min="15634" max="15634" width="2.6640625" style="527" customWidth="1"/>
    <col min="15635" max="15872" width="9.33203125" style="527"/>
    <col min="15873" max="15873" width="2.6640625" style="527" customWidth="1"/>
    <col min="15874" max="15874" width="4.5" style="527" customWidth="1"/>
    <col min="15875" max="15875" width="5.33203125" style="527" customWidth="1"/>
    <col min="15876" max="15876" width="30.33203125" style="527" customWidth="1"/>
    <col min="15877" max="15877" width="5.1640625" style="527" customWidth="1"/>
    <col min="15878" max="15878" width="10" style="527" customWidth="1"/>
    <col min="15879" max="15880" width="10.5" style="527" customWidth="1"/>
    <col min="15881" max="15881" width="11" style="527" customWidth="1"/>
    <col min="15882" max="15882" width="12" style="527" customWidth="1"/>
    <col min="15883" max="15883" width="11.6640625" style="527" bestFit="1" customWidth="1"/>
    <col min="15884" max="15884" width="8.5" style="527" customWidth="1"/>
    <col min="15885" max="15885" width="8.6640625" style="527" customWidth="1"/>
    <col min="15886" max="15887" width="10.83203125" style="527" customWidth="1"/>
    <col min="15888" max="15888" width="9.1640625" style="527" customWidth="1"/>
    <col min="15889" max="15889" width="4.6640625" style="527" customWidth="1"/>
    <col min="15890" max="15890" width="2.6640625" style="527" customWidth="1"/>
    <col min="15891" max="16128" width="9.33203125" style="527"/>
    <col min="16129" max="16129" width="2.6640625" style="527" customWidth="1"/>
    <col min="16130" max="16130" width="4.5" style="527" customWidth="1"/>
    <col min="16131" max="16131" width="5.33203125" style="527" customWidth="1"/>
    <col min="16132" max="16132" width="30.33203125" style="527" customWidth="1"/>
    <col min="16133" max="16133" width="5.1640625" style="527" customWidth="1"/>
    <col min="16134" max="16134" width="10" style="527" customWidth="1"/>
    <col min="16135" max="16136" width="10.5" style="527" customWidth="1"/>
    <col min="16137" max="16137" width="11" style="527" customWidth="1"/>
    <col min="16138" max="16138" width="12" style="527" customWidth="1"/>
    <col min="16139" max="16139" width="11.6640625" style="527" bestFit="1" customWidth="1"/>
    <col min="16140" max="16140" width="8.5" style="527" customWidth="1"/>
    <col min="16141" max="16141" width="8.6640625" style="527" customWidth="1"/>
    <col min="16142" max="16143" width="10.83203125" style="527" customWidth="1"/>
    <col min="16144" max="16144" width="9.1640625" style="527" customWidth="1"/>
    <col min="16145" max="16145" width="4.6640625" style="527" customWidth="1"/>
    <col min="16146" max="16146" width="2.6640625" style="527" customWidth="1"/>
    <col min="16147" max="16384" width="9.33203125" style="527"/>
  </cols>
  <sheetData>
    <row r="1" spans="2:22" ht="11.25" customHeight="1">
      <c r="B1" s="1988" t="s">
        <v>2800</v>
      </c>
      <c r="C1" s="1989"/>
      <c r="D1" s="1989"/>
      <c r="E1" s="1989"/>
      <c r="F1" s="1989"/>
      <c r="G1" s="1989"/>
      <c r="H1" s="1989"/>
      <c r="I1" s="1989"/>
      <c r="J1" s="1989"/>
      <c r="K1" s="1989"/>
      <c r="L1" s="1989"/>
      <c r="M1" s="1989"/>
      <c r="N1" s="1989"/>
      <c r="O1" s="1989"/>
      <c r="P1" s="1989"/>
      <c r="Q1" s="1990"/>
      <c r="R1" s="4195">
        <v>78</v>
      </c>
    </row>
    <row r="2" spans="2:22" ht="11.25" customHeight="1">
      <c r="B2" s="1991" t="s">
        <v>2801</v>
      </c>
      <c r="C2" s="674"/>
      <c r="D2" s="674"/>
      <c r="E2" s="674"/>
      <c r="F2" s="674"/>
      <c r="G2" s="674"/>
      <c r="H2" s="674"/>
      <c r="I2" s="674"/>
      <c r="J2" s="674"/>
      <c r="K2" s="674"/>
      <c r="L2" s="674"/>
      <c r="M2" s="674"/>
      <c r="N2" s="674"/>
      <c r="O2" s="674"/>
      <c r="P2" s="674"/>
      <c r="Q2" s="1992"/>
      <c r="R2" s="4195"/>
    </row>
    <row r="3" spans="2:22" ht="11.25" customHeight="1">
      <c r="B3" s="1991"/>
      <c r="C3" s="674"/>
      <c r="D3" s="674"/>
      <c r="E3" s="674"/>
      <c r="F3" s="674"/>
      <c r="G3" s="674"/>
      <c r="H3" s="674"/>
      <c r="I3" s="674"/>
      <c r="J3" s="674"/>
      <c r="K3" s="674"/>
      <c r="L3" s="674"/>
      <c r="M3" s="674"/>
      <c r="N3" s="674"/>
      <c r="O3" s="674"/>
      <c r="P3" s="674"/>
      <c r="Q3" s="1992"/>
    </row>
    <row r="4" spans="2:22" ht="11.25" customHeight="1">
      <c r="B4" s="676"/>
      <c r="C4" s="676"/>
      <c r="D4" s="1993"/>
      <c r="E4" s="1994"/>
      <c r="F4" s="1995"/>
      <c r="G4" s="1996" t="s">
        <v>2802</v>
      </c>
      <c r="H4" s="1997"/>
      <c r="I4" s="1997"/>
      <c r="J4" s="1997"/>
      <c r="K4" s="676"/>
      <c r="L4" s="1998" t="s">
        <v>2803</v>
      </c>
      <c r="M4" s="1998"/>
      <c r="N4" s="1998"/>
      <c r="O4" s="1998"/>
      <c r="P4" s="1998"/>
      <c r="Q4" s="676"/>
    </row>
    <row r="5" spans="2:22" ht="11.25" customHeight="1">
      <c r="B5" s="1999"/>
      <c r="C5" s="1999"/>
      <c r="D5" s="720"/>
      <c r="E5" s="2000"/>
      <c r="F5" s="1999"/>
      <c r="G5" s="1998" t="s">
        <v>2804</v>
      </c>
      <c r="H5" s="1998"/>
      <c r="I5" s="1998"/>
      <c r="J5" s="1998"/>
      <c r="K5" s="1999"/>
      <c r="L5" s="1999"/>
      <c r="M5" s="1999"/>
      <c r="N5" s="1999"/>
      <c r="O5" s="1999"/>
      <c r="P5" s="1999"/>
      <c r="Q5" s="1999"/>
    </row>
    <row r="6" spans="2:22" ht="11.25" customHeight="1">
      <c r="B6" s="1999"/>
      <c r="C6" s="1999"/>
      <c r="D6" s="720"/>
      <c r="E6" s="2000"/>
      <c r="F6" s="1999"/>
      <c r="G6" s="1999"/>
      <c r="H6" s="1999"/>
      <c r="I6" s="1999"/>
      <c r="J6" s="1999" t="s">
        <v>2805</v>
      </c>
      <c r="K6" s="1999" t="s">
        <v>2806</v>
      </c>
      <c r="L6" s="1999"/>
      <c r="M6" s="1999"/>
      <c r="N6" s="1999"/>
      <c r="O6" s="1999"/>
      <c r="P6" s="1999"/>
      <c r="Q6" s="1999"/>
    </row>
    <row r="7" spans="2:22" ht="11.25" customHeight="1">
      <c r="B7" s="1999"/>
      <c r="C7" s="1999"/>
      <c r="D7" s="720"/>
      <c r="E7" s="2000"/>
      <c r="F7" s="1999"/>
      <c r="G7" s="1999"/>
      <c r="H7" s="1999"/>
      <c r="I7" s="1999"/>
      <c r="J7" s="1999" t="s">
        <v>2807</v>
      </c>
      <c r="K7" s="1999" t="s">
        <v>2808</v>
      </c>
      <c r="L7" s="1999"/>
      <c r="M7" s="1999"/>
      <c r="N7" s="1999"/>
      <c r="O7" s="1999"/>
      <c r="P7" s="1999"/>
      <c r="Q7" s="1999"/>
    </row>
    <row r="8" spans="2:22" ht="11.25" customHeight="1">
      <c r="B8" s="1999"/>
      <c r="C8" s="1999"/>
      <c r="D8" s="720"/>
      <c r="E8" s="2000"/>
      <c r="F8" s="1999"/>
      <c r="G8" s="1999"/>
      <c r="H8" s="1999"/>
      <c r="I8" s="1999" t="s">
        <v>2809</v>
      </c>
      <c r="J8" s="1999" t="s">
        <v>2810</v>
      </c>
      <c r="K8" s="1999" t="s">
        <v>2811</v>
      </c>
      <c r="L8" s="1999"/>
      <c r="M8" s="1999"/>
      <c r="N8" s="1999"/>
      <c r="O8" s="1999" t="s">
        <v>2812</v>
      </c>
      <c r="P8" s="1999"/>
      <c r="Q8" s="1999"/>
    </row>
    <row r="9" spans="2:22" ht="11.25" customHeight="1">
      <c r="B9" s="1999"/>
      <c r="C9" s="1999"/>
      <c r="D9" s="720"/>
      <c r="E9" s="2000"/>
      <c r="F9" s="1999" t="s">
        <v>2813</v>
      </c>
      <c r="G9" s="1999"/>
      <c r="H9" s="1999"/>
      <c r="I9" s="1999" t="s">
        <v>2814</v>
      </c>
      <c r="J9" s="1999" t="s">
        <v>2815</v>
      </c>
      <c r="K9" s="1999" t="s">
        <v>2816</v>
      </c>
      <c r="L9" s="1999"/>
      <c r="M9" s="1999"/>
      <c r="N9" s="1999"/>
      <c r="O9" s="1999" t="s">
        <v>2817</v>
      </c>
      <c r="P9" s="1999"/>
      <c r="Q9" s="1999"/>
    </row>
    <row r="10" spans="2:22" ht="11.25" customHeight="1">
      <c r="B10" s="1999"/>
      <c r="C10" s="1999"/>
      <c r="D10" s="720"/>
      <c r="E10" s="2000"/>
      <c r="F10" s="1999" t="s">
        <v>2818</v>
      </c>
      <c r="G10" s="1999"/>
      <c r="H10" s="1999" t="s">
        <v>2819</v>
      </c>
      <c r="I10" s="1999" t="s">
        <v>2820</v>
      </c>
      <c r="J10" s="1999" t="s">
        <v>2821</v>
      </c>
      <c r="K10" s="1999" t="s">
        <v>2714</v>
      </c>
      <c r="L10" s="1999"/>
      <c r="M10" s="1999"/>
      <c r="N10" s="1999" t="s">
        <v>2822</v>
      </c>
      <c r="O10" s="1999" t="s">
        <v>2823</v>
      </c>
      <c r="P10" s="1999"/>
      <c r="Q10" s="1999"/>
      <c r="S10" s="2001"/>
      <c r="T10" s="2001"/>
      <c r="U10" s="2001"/>
    </row>
    <row r="11" spans="2:22" ht="11.25" customHeight="1">
      <c r="B11" s="1999"/>
      <c r="C11" s="1999"/>
      <c r="D11" s="720"/>
      <c r="E11" s="2000"/>
      <c r="F11" s="1999" t="s">
        <v>2724</v>
      </c>
      <c r="G11" s="1999" t="s">
        <v>2819</v>
      </c>
      <c r="H11" s="1999" t="s">
        <v>2824</v>
      </c>
      <c r="I11" s="1999" t="s">
        <v>2825</v>
      </c>
      <c r="J11" s="1999" t="s">
        <v>2826</v>
      </c>
      <c r="K11" s="1999" t="s">
        <v>2827</v>
      </c>
      <c r="L11" s="1999" t="s">
        <v>2227</v>
      </c>
      <c r="M11" s="1999" t="s">
        <v>2828</v>
      </c>
      <c r="N11" s="1999" t="s">
        <v>2818</v>
      </c>
      <c r="O11" s="1999" t="s">
        <v>2829</v>
      </c>
      <c r="P11" s="1999"/>
      <c r="Q11" s="1999"/>
      <c r="S11" s="2001"/>
      <c r="T11" s="2001"/>
      <c r="U11" s="2001"/>
      <c r="V11" s="2001"/>
    </row>
    <row r="12" spans="2:22" ht="11.25" customHeight="1">
      <c r="B12" s="1999" t="s">
        <v>2830</v>
      </c>
      <c r="C12" s="1999" t="s">
        <v>784</v>
      </c>
      <c r="D12" s="720"/>
      <c r="E12" s="2000"/>
      <c r="F12" s="1999" t="s">
        <v>2831</v>
      </c>
      <c r="G12" s="1999" t="s">
        <v>2826</v>
      </c>
      <c r="H12" s="1999" t="s">
        <v>2832</v>
      </c>
      <c r="I12" s="1999" t="s">
        <v>2833</v>
      </c>
      <c r="J12" s="1999" t="s">
        <v>2834</v>
      </c>
      <c r="K12" s="1999" t="s">
        <v>2835</v>
      </c>
      <c r="L12" s="1999" t="s">
        <v>2836</v>
      </c>
      <c r="M12" s="1999" t="s">
        <v>2832</v>
      </c>
      <c r="N12" s="1999" t="s">
        <v>2724</v>
      </c>
      <c r="O12" s="1999" t="s">
        <v>2837</v>
      </c>
      <c r="P12" s="1999" t="s">
        <v>2828</v>
      </c>
      <c r="Q12" s="1999" t="s">
        <v>2830</v>
      </c>
      <c r="S12" s="2001"/>
      <c r="T12" s="2001"/>
      <c r="U12" s="2001"/>
      <c r="V12" s="2001"/>
    </row>
    <row r="13" spans="2:22" ht="11.25" customHeight="1">
      <c r="B13" s="1999" t="s">
        <v>642</v>
      </c>
      <c r="C13" s="1999" t="s">
        <v>788</v>
      </c>
      <c r="D13" s="721" t="s">
        <v>2838</v>
      </c>
      <c r="E13" s="2002"/>
      <c r="F13" s="1999" t="s">
        <v>789</v>
      </c>
      <c r="G13" s="1999" t="s">
        <v>2839</v>
      </c>
      <c r="H13" s="1999" t="s">
        <v>2840</v>
      </c>
      <c r="I13" s="1999" t="s">
        <v>2841</v>
      </c>
      <c r="J13" s="1999" t="s">
        <v>2840</v>
      </c>
      <c r="K13" s="1999" t="s">
        <v>2810</v>
      </c>
      <c r="L13" s="1999" t="s">
        <v>2842</v>
      </c>
      <c r="M13" s="1999" t="s">
        <v>2840</v>
      </c>
      <c r="N13" s="1999" t="s">
        <v>2843</v>
      </c>
      <c r="O13" s="1999" t="s">
        <v>2844</v>
      </c>
      <c r="P13" s="1999" t="s">
        <v>2845</v>
      </c>
      <c r="Q13" s="1999" t="s">
        <v>642</v>
      </c>
      <c r="S13" s="2001"/>
      <c r="T13" s="2001"/>
      <c r="U13" s="2001"/>
      <c r="V13" s="2001"/>
    </row>
    <row r="14" spans="2:22" ht="11.25" customHeight="1" thickBot="1">
      <c r="B14" s="677"/>
      <c r="C14" s="677"/>
      <c r="D14" s="2003" t="s">
        <v>651</v>
      </c>
      <c r="E14" s="2004"/>
      <c r="F14" s="677" t="s">
        <v>652</v>
      </c>
      <c r="G14" s="677" t="s">
        <v>653</v>
      </c>
      <c r="H14" s="677" t="s">
        <v>654</v>
      </c>
      <c r="I14" s="677" t="s">
        <v>655</v>
      </c>
      <c r="J14" s="677" t="s">
        <v>656</v>
      </c>
      <c r="K14" s="677" t="s">
        <v>1087</v>
      </c>
      <c r="L14" s="677" t="s">
        <v>1088</v>
      </c>
      <c r="M14" s="677" t="s">
        <v>1362</v>
      </c>
      <c r="N14" s="677" t="s">
        <v>1363</v>
      </c>
      <c r="O14" s="677" t="s">
        <v>1364</v>
      </c>
      <c r="P14" s="677" t="s">
        <v>1365</v>
      </c>
      <c r="Q14" s="677"/>
      <c r="S14" s="2001"/>
      <c r="T14" s="2001"/>
      <c r="U14" s="2001"/>
      <c r="V14" s="2001"/>
    </row>
    <row r="15" spans="2:22" ht="11.25" customHeight="1">
      <c r="B15" s="2005"/>
      <c r="C15" s="2005"/>
      <c r="D15" s="2006" t="s">
        <v>2846</v>
      </c>
      <c r="E15" s="2007"/>
      <c r="F15" s="2008"/>
      <c r="G15" s="2009"/>
      <c r="H15" s="2009"/>
      <c r="I15" s="2009"/>
      <c r="J15" s="2009"/>
      <c r="K15" s="2009"/>
      <c r="L15" s="2009"/>
      <c r="M15" s="2009"/>
      <c r="N15" s="2009"/>
      <c r="O15" s="2009" t="s">
        <v>2847</v>
      </c>
      <c r="P15" s="2010"/>
      <c r="Q15" s="1999"/>
      <c r="S15" s="2011"/>
      <c r="T15" s="2011"/>
      <c r="U15" s="2011"/>
      <c r="V15" s="2011"/>
    </row>
    <row r="16" spans="2:22" ht="11.25" customHeight="1">
      <c r="B16" s="677">
        <v>1</v>
      </c>
      <c r="C16" s="677"/>
      <c r="D16" s="2012" t="s">
        <v>2848</v>
      </c>
      <c r="E16" s="2012" t="s">
        <v>2823</v>
      </c>
      <c r="F16" s="2013">
        <v>5773</v>
      </c>
      <c r="G16" s="2014">
        <v>513</v>
      </c>
      <c r="H16" s="2014">
        <v>70</v>
      </c>
      <c r="I16" s="2014">
        <v>6</v>
      </c>
      <c r="J16" s="2014">
        <v>73</v>
      </c>
      <c r="K16" s="2014">
        <f>138-10</f>
        <v>128</v>
      </c>
      <c r="L16" s="2014">
        <v>3941</v>
      </c>
      <c r="M16" s="2014">
        <v>2366</v>
      </c>
      <c r="N16" s="2014">
        <f>SUM(L16:M16)</f>
        <v>6307</v>
      </c>
      <c r="O16" s="2015">
        <v>27082475</v>
      </c>
      <c r="P16" s="2016"/>
      <c r="Q16" s="677">
        <v>1</v>
      </c>
      <c r="S16" s="2017"/>
      <c r="T16" s="2011"/>
      <c r="U16" s="2011"/>
      <c r="V16" s="2011"/>
    </row>
    <row r="17" spans="1:22" ht="11.25" customHeight="1">
      <c r="B17" s="677">
        <v>2</v>
      </c>
      <c r="C17" s="677"/>
      <c r="D17" s="2012" t="s">
        <v>2849</v>
      </c>
      <c r="E17" s="2012" t="s">
        <v>2823</v>
      </c>
      <c r="F17" s="2013"/>
      <c r="G17" s="2014"/>
      <c r="H17" s="2014"/>
      <c r="I17" s="2014"/>
      <c r="J17" s="2014"/>
      <c r="K17" s="2014"/>
      <c r="L17" s="2014"/>
      <c r="M17" s="2014"/>
      <c r="N17" s="2014"/>
      <c r="O17" s="2018"/>
      <c r="P17" s="2016"/>
      <c r="Q17" s="677">
        <v>2</v>
      </c>
      <c r="S17" s="2011"/>
      <c r="T17" s="2011"/>
      <c r="U17" s="2011"/>
      <c r="V17" s="2011"/>
    </row>
    <row r="18" spans="1:22" ht="11.25" customHeight="1">
      <c r="B18" s="677">
        <v>3</v>
      </c>
      <c r="C18" s="677"/>
      <c r="D18" s="2012" t="s">
        <v>2850</v>
      </c>
      <c r="E18" s="2012" t="s">
        <v>2823</v>
      </c>
      <c r="F18" s="2013">
        <v>1484</v>
      </c>
      <c r="G18" s="2014"/>
      <c r="H18" s="2014"/>
      <c r="I18" s="2014"/>
      <c r="J18" s="2014">
        <v>62</v>
      </c>
      <c r="K18" s="2014">
        <f>58+10</f>
        <v>68</v>
      </c>
      <c r="L18" s="2014">
        <v>1427</v>
      </c>
      <c r="M18" s="2014">
        <v>51</v>
      </c>
      <c r="N18" s="2014">
        <f>SUM(L18:M18)</f>
        <v>1478</v>
      </c>
      <c r="O18" s="2018">
        <v>3531249</v>
      </c>
      <c r="P18" s="2016"/>
      <c r="Q18" s="677">
        <v>3</v>
      </c>
      <c r="S18" s="2011"/>
      <c r="T18" s="2011"/>
      <c r="U18" s="2011"/>
      <c r="V18" s="2011"/>
    </row>
    <row r="19" spans="1:22" ht="11.25" customHeight="1">
      <c r="A19" s="1409"/>
      <c r="B19" s="677">
        <v>4</v>
      </c>
      <c r="C19" s="677"/>
      <c r="D19" s="2012" t="s">
        <v>2851</v>
      </c>
      <c r="E19" s="2012" t="s">
        <v>2823</v>
      </c>
      <c r="F19" s="2013"/>
      <c r="G19" s="2014"/>
      <c r="H19" s="2014"/>
      <c r="I19" s="2014"/>
      <c r="J19" s="2014"/>
      <c r="K19" s="2014"/>
      <c r="L19" s="2014"/>
      <c r="M19" s="2014"/>
      <c r="N19" s="2014"/>
      <c r="O19" s="2018"/>
      <c r="P19" s="2016"/>
      <c r="Q19" s="677">
        <v>4</v>
      </c>
      <c r="S19" s="2011"/>
      <c r="T19" s="2011"/>
      <c r="U19" s="2011"/>
      <c r="V19" s="2011"/>
    </row>
    <row r="20" spans="1:22" ht="11.25" customHeight="1">
      <c r="A20" s="1409"/>
      <c r="B20" s="677">
        <v>5</v>
      </c>
      <c r="C20" s="677" t="s">
        <v>939</v>
      </c>
      <c r="D20" s="2012" t="s">
        <v>2852</v>
      </c>
      <c r="E20" s="2012" t="s">
        <v>2823</v>
      </c>
      <c r="F20" s="2013">
        <f t="shared" ref="F20:N20" si="0">SUM(F16:F19)</f>
        <v>7257</v>
      </c>
      <c r="G20" s="2014">
        <f t="shared" si="0"/>
        <v>513</v>
      </c>
      <c r="H20" s="2014">
        <f t="shared" si="0"/>
        <v>70</v>
      </c>
      <c r="I20" s="2014">
        <f t="shared" si="0"/>
        <v>6</v>
      </c>
      <c r="J20" s="2014">
        <f t="shared" si="0"/>
        <v>135</v>
      </c>
      <c r="K20" s="2014">
        <f t="shared" si="0"/>
        <v>196</v>
      </c>
      <c r="L20" s="2014">
        <f t="shared" si="0"/>
        <v>5368</v>
      </c>
      <c r="M20" s="2019">
        <f t="shared" si="0"/>
        <v>2417</v>
      </c>
      <c r="N20" s="2019">
        <f t="shared" si="0"/>
        <v>7785</v>
      </c>
      <c r="O20" s="2018">
        <f>+O16+O18</f>
        <v>30613724</v>
      </c>
      <c r="P20" s="2016"/>
      <c r="Q20" s="677">
        <v>5</v>
      </c>
      <c r="S20" s="2011"/>
      <c r="T20" s="2011"/>
      <c r="U20" s="2011"/>
      <c r="V20" s="2011"/>
    </row>
    <row r="21" spans="1:22" ht="11.25" customHeight="1">
      <c r="A21" s="1409"/>
      <c r="B21" s="677">
        <v>6</v>
      </c>
      <c r="C21" s="677" t="s">
        <v>939</v>
      </c>
      <c r="D21" s="2012" t="s">
        <v>2853</v>
      </c>
      <c r="E21" s="2012"/>
      <c r="F21" s="2013"/>
      <c r="G21" s="2014"/>
      <c r="H21" s="2014"/>
      <c r="I21" s="2014"/>
      <c r="J21" s="2014"/>
      <c r="K21" s="2014"/>
      <c r="L21" s="2014"/>
      <c r="M21" s="2014"/>
      <c r="N21" s="2014"/>
      <c r="O21" s="2018"/>
      <c r="P21" s="2016"/>
      <c r="Q21" s="677">
        <v>6</v>
      </c>
      <c r="S21" s="2011"/>
      <c r="T21" s="2011"/>
      <c r="U21" s="2011"/>
      <c r="V21" s="2011"/>
    </row>
    <row r="22" spans="1:22" ht="11.25" customHeight="1">
      <c r="A22" s="1409"/>
      <c r="B22" s="677">
        <v>7</v>
      </c>
      <c r="C22" s="677" t="s">
        <v>939</v>
      </c>
      <c r="D22" s="2012" t="s">
        <v>2854</v>
      </c>
      <c r="E22" s="2012"/>
      <c r="F22" s="2013"/>
      <c r="G22" s="2014"/>
      <c r="H22" s="2014"/>
      <c r="I22" s="2014"/>
      <c r="J22" s="2014"/>
      <c r="K22" s="2014">
        <f>(F22+G22+H22+I22+J22-N22)</f>
        <v>0</v>
      </c>
      <c r="L22" s="2014"/>
      <c r="M22" s="2019"/>
      <c r="N22" s="2019"/>
      <c r="O22" s="2018"/>
      <c r="P22" s="2016"/>
      <c r="Q22" s="677">
        <v>7</v>
      </c>
      <c r="S22" s="2011"/>
      <c r="T22" s="2011"/>
      <c r="U22" s="2011"/>
      <c r="V22" s="2011"/>
    </row>
    <row r="23" spans="1:22" ht="11.25" customHeight="1">
      <c r="A23" s="1409"/>
      <c r="B23" s="677">
        <v>8</v>
      </c>
      <c r="C23" s="677" t="s">
        <v>939</v>
      </c>
      <c r="D23" s="2012" t="s">
        <v>2855</v>
      </c>
      <c r="E23" s="2012"/>
      <c r="F23" s="2013">
        <f>F20+F21+F22</f>
        <v>7257</v>
      </c>
      <c r="G23" s="2014">
        <f>G20+G21+G22</f>
        <v>513</v>
      </c>
      <c r="H23" s="2014">
        <f>H20+H21+H22</f>
        <v>70</v>
      </c>
      <c r="I23" s="2014">
        <f>I20+I21+I22</f>
        <v>6</v>
      </c>
      <c r="J23" s="2014">
        <f t="shared" ref="J23:O23" si="1">J20+J21+J22</f>
        <v>135</v>
      </c>
      <c r="K23" s="2014">
        <f t="shared" si="1"/>
        <v>196</v>
      </c>
      <c r="L23" s="2014">
        <f t="shared" si="1"/>
        <v>5368</v>
      </c>
      <c r="M23" s="2014">
        <f t="shared" si="1"/>
        <v>2417</v>
      </c>
      <c r="N23" s="2014">
        <f t="shared" si="1"/>
        <v>7785</v>
      </c>
      <c r="O23" s="2018">
        <f t="shared" si="1"/>
        <v>30613724</v>
      </c>
      <c r="P23" s="2016"/>
      <c r="Q23" s="677">
        <v>8</v>
      </c>
      <c r="S23" s="2011"/>
      <c r="T23" s="2011"/>
      <c r="U23" s="2011"/>
      <c r="V23" s="2011"/>
    </row>
    <row r="24" spans="1:22" ht="11.25" customHeight="1">
      <c r="A24" s="1409"/>
      <c r="B24" s="677">
        <v>9</v>
      </c>
      <c r="C24" s="677" t="s">
        <v>939</v>
      </c>
      <c r="D24" s="2012" t="s">
        <v>2856</v>
      </c>
      <c r="E24" s="2012"/>
      <c r="F24" s="2013">
        <v>53</v>
      </c>
      <c r="G24" s="2014"/>
      <c r="H24" s="2014"/>
      <c r="I24" s="2014"/>
      <c r="J24" s="2014"/>
      <c r="K24" s="2014">
        <v>4</v>
      </c>
      <c r="L24" s="2014">
        <v>49</v>
      </c>
      <c r="M24" s="2014"/>
      <c r="N24" s="2014">
        <f>L24+M24</f>
        <v>49</v>
      </c>
      <c r="O24" s="2020">
        <v>0</v>
      </c>
      <c r="P24" s="2016"/>
      <c r="Q24" s="677">
        <v>9</v>
      </c>
      <c r="S24" s="2011"/>
      <c r="T24" s="2011"/>
      <c r="U24" s="2011"/>
      <c r="V24" s="2011"/>
    </row>
    <row r="25" spans="1:22" ht="11.25" customHeight="1">
      <c r="A25" s="1409"/>
      <c r="B25" s="1999"/>
      <c r="C25" s="1999"/>
      <c r="D25" s="720" t="s">
        <v>2857</v>
      </c>
      <c r="E25" s="2021"/>
      <c r="F25" s="4196">
        <f t="shared" ref="F25:N25" si="2">F24+F23</f>
        <v>7310</v>
      </c>
      <c r="G25" s="4198">
        <f t="shared" si="2"/>
        <v>513</v>
      </c>
      <c r="H25" s="4198">
        <f t="shared" si="2"/>
        <v>70</v>
      </c>
      <c r="I25" s="4198">
        <f t="shared" si="2"/>
        <v>6</v>
      </c>
      <c r="J25" s="4198">
        <f t="shared" si="2"/>
        <v>135</v>
      </c>
      <c r="K25" s="4198">
        <f t="shared" si="2"/>
        <v>200</v>
      </c>
      <c r="L25" s="4198">
        <f t="shared" si="2"/>
        <v>5417</v>
      </c>
      <c r="M25" s="4198">
        <f t="shared" si="2"/>
        <v>2417</v>
      </c>
      <c r="N25" s="4198">
        <f t="shared" si="2"/>
        <v>7834</v>
      </c>
      <c r="O25" s="4198">
        <f>O24+O23</f>
        <v>30613724</v>
      </c>
      <c r="P25" s="4200"/>
      <c r="Q25" s="1999"/>
      <c r="S25" s="2011"/>
      <c r="T25" s="2011"/>
      <c r="U25" s="2011"/>
      <c r="V25" s="2011"/>
    </row>
    <row r="26" spans="1:22" ht="11.25" customHeight="1" thickBot="1">
      <c r="A26" s="1409"/>
      <c r="B26" s="677">
        <v>10</v>
      </c>
      <c r="C26" s="677" t="s">
        <v>939</v>
      </c>
      <c r="D26" s="2012" t="s">
        <v>2858</v>
      </c>
      <c r="E26" s="2012"/>
      <c r="F26" s="4197"/>
      <c r="G26" s="4199"/>
      <c r="H26" s="4199"/>
      <c r="I26" s="4199"/>
      <c r="J26" s="4199"/>
      <c r="K26" s="4199"/>
      <c r="L26" s="4199"/>
      <c r="M26" s="4199"/>
      <c r="N26" s="4199"/>
      <c r="O26" s="4199"/>
      <c r="P26" s="4201"/>
      <c r="Q26" s="677">
        <v>10</v>
      </c>
      <c r="S26" s="2011"/>
      <c r="T26" s="2011"/>
      <c r="U26" s="2011"/>
      <c r="V26" s="2011"/>
    </row>
    <row r="27" spans="1:22" ht="73.5" customHeight="1">
      <c r="A27" s="1409"/>
      <c r="B27" s="2022"/>
      <c r="C27" s="2023"/>
      <c r="D27" s="2024"/>
      <c r="E27" s="2012"/>
      <c r="F27" s="2025"/>
      <c r="G27" s="2026" t="s">
        <v>598</v>
      </c>
      <c r="H27" s="2025" t="s">
        <v>598</v>
      </c>
      <c r="I27" s="2025" t="s">
        <v>598</v>
      </c>
      <c r="J27" s="2025"/>
      <c r="K27" s="2026" t="s">
        <v>598</v>
      </c>
      <c r="L27" s="2026"/>
      <c r="M27" s="2025"/>
      <c r="N27" s="2026"/>
      <c r="O27" s="2026"/>
      <c r="P27" s="2025"/>
      <c r="Q27" s="2027"/>
      <c r="S27" s="2011"/>
      <c r="T27" s="2011"/>
      <c r="U27" s="2011"/>
      <c r="V27" s="2011"/>
    </row>
    <row r="28" spans="1:22" ht="11.25" customHeight="1">
      <c r="A28" s="1409"/>
      <c r="B28" s="1991" t="s">
        <v>2859</v>
      </c>
      <c r="C28" s="721"/>
      <c r="D28" s="721"/>
      <c r="E28" s="721"/>
      <c r="F28" s="721"/>
      <c r="G28" s="721"/>
      <c r="H28" s="721"/>
      <c r="I28" s="721"/>
      <c r="J28" s="721"/>
      <c r="K28" s="721"/>
      <c r="L28" s="721"/>
      <c r="M28" s="721"/>
      <c r="N28" s="721"/>
      <c r="O28" s="721"/>
      <c r="P28" s="721"/>
      <c r="Q28" s="2002"/>
      <c r="R28" s="4202" t="s">
        <v>2799</v>
      </c>
      <c r="S28" s="2011"/>
      <c r="T28" s="2011"/>
      <c r="U28" s="2011"/>
      <c r="V28" s="2011"/>
    </row>
    <row r="29" spans="1:22" ht="11.25" customHeight="1">
      <c r="A29" s="1409"/>
      <c r="B29" s="2028"/>
      <c r="C29" s="2003"/>
      <c r="D29" s="2003"/>
      <c r="E29" s="2003"/>
      <c r="F29" s="2003"/>
      <c r="G29" s="2003"/>
      <c r="H29" s="2003"/>
      <c r="I29" s="2003"/>
      <c r="J29" s="2003"/>
      <c r="K29" s="2003"/>
      <c r="L29" s="2003"/>
      <c r="M29" s="2003"/>
      <c r="N29" s="2003"/>
      <c r="O29" s="2003"/>
      <c r="P29" s="2003"/>
      <c r="Q29" s="2004"/>
      <c r="R29" s="4202"/>
      <c r="S29" s="2011"/>
      <c r="T29" s="2011"/>
      <c r="U29" s="2011"/>
      <c r="V29" s="2011"/>
    </row>
    <row r="30" spans="1:22" ht="11.25" customHeight="1">
      <c r="A30" s="1409"/>
      <c r="B30" s="1999"/>
      <c r="C30" s="2029"/>
      <c r="D30" s="2030"/>
      <c r="E30" s="2000"/>
      <c r="F30" s="1999"/>
      <c r="G30" s="1999"/>
      <c r="H30" s="1999"/>
      <c r="I30" s="1999"/>
      <c r="J30" s="1999"/>
      <c r="K30" s="2003" t="s">
        <v>2860</v>
      </c>
      <c r="L30" s="2003"/>
      <c r="M30" s="2003"/>
      <c r="N30" s="2003"/>
      <c r="O30" s="2003"/>
      <c r="P30" s="2003"/>
      <c r="Q30" s="2031"/>
      <c r="R30" s="4202"/>
      <c r="S30" s="2011"/>
      <c r="T30" s="2011"/>
      <c r="U30" s="2011"/>
      <c r="V30" s="2011"/>
    </row>
    <row r="31" spans="1:22" ht="11.25" customHeight="1">
      <c r="A31" s="1409"/>
      <c r="B31" s="1999"/>
      <c r="C31" s="2029"/>
      <c r="D31" s="2030"/>
      <c r="E31" s="2000"/>
      <c r="F31" s="1999"/>
      <c r="G31" s="1999" t="s">
        <v>2861</v>
      </c>
      <c r="H31" s="1999" t="s">
        <v>2861</v>
      </c>
      <c r="I31" s="1999" t="s">
        <v>2861</v>
      </c>
      <c r="J31" s="1999" t="s">
        <v>2861</v>
      </c>
      <c r="K31" s="1999"/>
      <c r="L31" s="1999"/>
      <c r="M31" s="1999"/>
      <c r="N31" s="1999"/>
      <c r="O31" s="1999"/>
      <c r="P31" s="1999"/>
      <c r="Q31" s="2031"/>
      <c r="R31" s="4202"/>
      <c r="S31" s="2011"/>
      <c r="T31" s="2011"/>
      <c r="U31" s="2011"/>
      <c r="V31" s="2011"/>
    </row>
    <row r="32" spans="1:22" ht="11.25" customHeight="1">
      <c r="A32" s="1409"/>
      <c r="B32" s="1999"/>
      <c r="C32" s="2029"/>
      <c r="D32" s="2030"/>
      <c r="E32" s="2000"/>
      <c r="F32" s="1999"/>
      <c r="G32" s="2032" t="s">
        <v>2862</v>
      </c>
      <c r="H32" s="2033" t="s">
        <v>2863</v>
      </c>
      <c r="I32" s="2033" t="s">
        <v>2864</v>
      </c>
      <c r="J32" s="2033" t="s">
        <v>2865</v>
      </c>
      <c r="K32" s="1999"/>
      <c r="L32" s="1999"/>
      <c r="M32" s="1999"/>
      <c r="N32" s="1999"/>
      <c r="O32" s="1999"/>
      <c r="P32" s="1999"/>
      <c r="Q32" s="2031"/>
      <c r="R32" s="4202"/>
      <c r="S32" s="2011"/>
      <c r="T32" s="2011"/>
      <c r="U32" s="2011"/>
      <c r="V32" s="2011"/>
    </row>
    <row r="33" spans="1:22" ht="11.25" customHeight="1">
      <c r="A33" s="1409"/>
      <c r="B33" s="1999" t="s">
        <v>639</v>
      </c>
      <c r="C33" s="1999" t="s">
        <v>784</v>
      </c>
      <c r="D33" s="2030"/>
      <c r="E33" s="2000"/>
      <c r="F33" s="1999" t="s">
        <v>2866</v>
      </c>
      <c r="G33" s="1999" t="s">
        <v>2836</v>
      </c>
      <c r="H33" s="1999" t="s">
        <v>2836</v>
      </c>
      <c r="I33" s="1999" t="s">
        <v>2836</v>
      </c>
      <c r="J33" s="1999" t="s">
        <v>2836</v>
      </c>
      <c r="K33" s="1999"/>
      <c r="L33" s="1999"/>
      <c r="M33" s="1999"/>
      <c r="N33" s="1999"/>
      <c r="O33" s="1999"/>
      <c r="P33" s="1999"/>
      <c r="Q33" s="1999" t="s">
        <v>2830</v>
      </c>
      <c r="R33" s="4202"/>
      <c r="S33" s="2011"/>
      <c r="T33" s="2011"/>
      <c r="U33" s="2011"/>
      <c r="V33" s="2011"/>
    </row>
    <row r="34" spans="1:22" ht="11.25" customHeight="1">
      <c r="A34" s="1409"/>
      <c r="B34" s="1999" t="s">
        <v>642</v>
      </c>
      <c r="C34" s="1999" t="s">
        <v>788</v>
      </c>
      <c r="D34" s="2034" t="s">
        <v>2838</v>
      </c>
      <c r="E34" s="2002"/>
      <c r="F34" s="2033" t="s">
        <v>2867</v>
      </c>
      <c r="G34" s="2033" t="s">
        <v>2868</v>
      </c>
      <c r="H34" s="2033" t="s">
        <v>2869</v>
      </c>
      <c r="I34" s="2033" t="s">
        <v>2870</v>
      </c>
      <c r="J34" s="2033" t="s">
        <v>2871</v>
      </c>
      <c r="K34" s="1999">
        <v>2010</v>
      </c>
      <c r="L34" s="1999">
        <v>2011</v>
      </c>
      <c r="M34" s="1999">
        <v>2012</v>
      </c>
      <c r="N34" s="1999">
        <v>2013</v>
      </c>
      <c r="O34" s="1999">
        <v>2014</v>
      </c>
      <c r="P34" s="1999" t="s">
        <v>2723</v>
      </c>
      <c r="Q34" s="1999" t="s">
        <v>642</v>
      </c>
      <c r="R34" s="4202"/>
      <c r="S34" s="2011"/>
      <c r="T34" s="2011"/>
      <c r="U34" s="2011"/>
      <c r="V34" s="2011"/>
    </row>
    <row r="35" spans="1:22" ht="11.25" customHeight="1" thickBot="1">
      <c r="A35" s="4159" t="s">
        <v>166</v>
      </c>
      <c r="B35" s="677"/>
      <c r="C35" s="677"/>
      <c r="D35" s="2025" t="s">
        <v>651</v>
      </c>
      <c r="E35" s="2027"/>
      <c r="F35" s="1999" t="s">
        <v>652</v>
      </c>
      <c r="G35" s="1999" t="s">
        <v>653</v>
      </c>
      <c r="H35" s="1999" t="s">
        <v>654</v>
      </c>
      <c r="I35" s="1999" t="s">
        <v>655</v>
      </c>
      <c r="J35" s="1999" t="s">
        <v>656</v>
      </c>
      <c r="K35" s="1999" t="s">
        <v>1087</v>
      </c>
      <c r="L35" s="1999" t="s">
        <v>1088</v>
      </c>
      <c r="M35" s="1999" t="s">
        <v>1362</v>
      </c>
      <c r="N35" s="1999" t="s">
        <v>1363</v>
      </c>
      <c r="O35" s="1999" t="s">
        <v>1364</v>
      </c>
      <c r="P35" s="1999" t="s">
        <v>1365</v>
      </c>
      <c r="Q35" s="677"/>
      <c r="R35" s="4202"/>
      <c r="S35" s="2011"/>
      <c r="T35" s="2011"/>
      <c r="U35" s="2011"/>
      <c r="V35" s="2011"/>
    </row>
    <row r="36" spans="1:22" ht="11.25" customHeight="1">
      <c r="A36" s="4159"/>
      <c r="B36" s="677">
        <v>11</v>
      </c>
      <c r="C36" s="677" t="s">
        <v>939</v>
      </c>
      <c r="D36" s="2012" t="s">
        <v>2872</v>
      </c>
      <c r="E36" s="2012"/>
      <c r="F36" s="2035">
        <v>1504</v>
      </c>
      <c r="G36" s="2036">
        <v>506</v>
      </c>
      <c r="H36" s="2036">
        <v>1534</v>
      </c>
      <c r="I36" s="2036">
        <v>1003</v>
      </c>
      <c r="J36" s="2036">
        <v>1606</v>
      </c>
      <c r="K36" s="2036">
        <v>203</v>
      </c>
      <c r="L36" s="2036">
        <v>224</v>
      </c>
      <c r="M36" s="2036">
        <v>316</v>
      </c>
      <c r="N36" s="2037">
        <v>335</v>
      </c>
      <c r="O36" s="2037">
        <v>554</v>
      </c>
      <c r="P36" s="3346">
        <f>SUM(F36:O36)</f>
        <v>7785</v>
      </c>
      <c r="Q36" s="2038">
        <v>11</v>
      </c>
      <c r="R36" s="4202"/>
      <c r="S36" s="2011"/>
      <c r="T36" s="2011"/>
      <c r="U36" s="2011"/>
      <c r="V36" s="2011">
        <f t="shared" ref="V36:V42" si="3">T36-S36</f>
        <v>0</v>
      </c>
    </row>
    <row r="37" spans="1:22" ht="11.25" customHeight="1">
      <c r="A37" s="4159"/>
      <c r="B37" s="677">
        <v>12</v>
      </c>
      <c r="C37" s="677" t="s">
        <v>939</v>
      </c>
      <c r="D37" s="2012" t="s">
        <v>2873</v>
      </c>
      <c r="E37" s="2012"/>
      <c r="F37" s="2039"/>
      <c r="G37" s="2040"/>
      <c r="H37" s="2040"/>
      <c r="I37" s="2040"/>
      <c r="J37" s="2040"/>
      <c r="K37" s="2040"/>
      <c r="L37" s="2040"/>
      <c r="M37" s="2040"/>
      <c r="N37" s="2040"/>
      <c r="O37" s="2040"/>
      <c r="P37" s="3347"/>
      <c r="Q37" s="2038">
        <v>12</v>
      </c>
      <c r="R37" s="4202"/>
      <c r="S37" s="2011"/>
      <c r="T37" s="2011"/>
      <c r="U37" s="2011"/>
      <c r="V37" s="2011">
        <f t="shared" si="3"/>
        <v>0</v>
      </c>
    </row>
    <row r="38" spans="1:22" ht="11.25" customHeight="1">
      <c r="A38" s="4159"/>
      <c r="B38" s="677">
        <v>13</v>
      </c>
      <c r="C38" s="677" t="s">
        <v>939</v>
      </c>
      <c r="D38" s="2012" t="s">
        <v>2854</v>
      </c>
      <c r="E38" s="2012"/>
      <c r="F38" s="2039"/>
      <c r="G38" s="2040"/>
      <c r="H38" s="2040"/>
      <c r="I38" s="2040"/>
      <c r="J38" s="2040"/>
      <c r="K38" s="2040"/>
      <c r="L38" s="2040"/>
      <c r="M38" s="2040"/>
      <c r="N38" s="2040"/>
      <c r="O38" s="2040"/>
      <c r="P38" s="3348">
        <f>SUM(F38:O38)</f>
        <v>0</v>
      </c>
      <c r="Q38" s="2038">
        <v>13</v>
      </c>
      <c r="R38" s="4202"/>
      <c r="S38" s="2011"/>
      <c r="T38" s="2011"/>
      <c r="U38" s="2011"/>
      <c r="V38" s="2011">
        <f t="shared" si="3"/>
        <v>0</v>
      </c>
    </row>
    <row r="39" spans="1:22" ht="11.25" customHeight="1">
      <c r="A39" s="4159"/>
      <c r="B39" s="677">
        <v>14</v>
      </c>
      <c r="C39" s="677" t="s">
        <v>939</v>
      </c>
      <c r="D39" s="2012" t="s">
        <v>2874</v>
      </c>
      <c r="E39" s="2012"/>
      <c r="F39" s="2039">
        <f t="shared" ref="F39:P39" si="4">SUM(F36:F38)</f>
        <v>1504</v>
      </c>
      <c r="G39" s="2040">
        <f t="shared" si="4"/>
        <v>506</v>
      </c>
      <c r="H39" s="2040">
        <f t="shared" si="4"/>
        <v>1534</v>
      </c>
      <c r="I39" s="2040">
        <f t="shared" si="4"/>
        <v>1003</v>
      </c>
      <c r="J39" s="2040">
        <f t="shared" si="4"/>
        <v>1606</v>
      </c>
      <c r="K39" s="2040">
        <f t="shared" si="4"/>
        <v>203</v>
      </c>
      <c r="L39" s="2040">
        <f t="shared" si="4"/>
        <v>224</v>
      </c>
      <c r="M39" s="2040">
        <f t="shared" si="4"/>
        <v>316</v>
      </c>
      <c r="N39" s="2040">
        <f t="shared" si="4"/>
        <v>335</v>
      </c>
      <c r="O39" s="3349">
        <f t="shared" si="4"/>
        <v>554</v>
      </c>
      <c r="P39" s="3350">
        <f t="shared" si="4"/>
        <v>7785</v>
      </c>
      <c r="Q39" s="2038">
        <v>14</v>
      </c>
      <c r="R39" s="4202"/>
      <c r="S39" s="2011"/>
      <c r="T39" s="2011"/>
      <c r="U39" s="2011"/>
      <c r="V39" s="2011">
        <f t="shared" si="3"/>
        <v>0</v>
      </c>
    </row>
    <row r="40" spans="1:22" ht="11.25" customHeight="1">
      <c r="A40" s="4159"/>
      <c r="B40" s="677">
        <v>15</v>
      </c>
      <c r="C40" s="677" t="s">
        <v>939</v>
      </c>
      <c r="D40" s="2012" t="s">
        <v>2856</v>
      </c>
      <c r="E40" s="2012"/>
      <c r="F40" s="2041">
        <v>49</v>
      </c>
      <c r="G40" s="2042"/>
      <c r="H40" s="2042"/>
      <c r="I40" s="2040"/>
      <c r="J40" s="2040"/>
      <c r="K40" s="2040"/>
      <c r="L40" s="2040"/>
      <c r="M40" s="2040"/>
      <c r="N40" s="2040"/>
      <c r="O40" s="2040"/>
      <c r="P40" s="3347">
        <f>SUM(F40:O40)</f>
        <v>49</v>
      </c>
      <c r="Q40" s="2038">
        <v>15</v>
      </c>
      <c r="R40" s="4202"/>
      <c r="S40" s="2011"/>
      <c r="T40" s="2011"/>
      <c r="U40" s="2011"/>
      <c r="V40" s="2011">
        <f t="shared" si="3"/>
        <v>0</v>
      </c>
    </row>
    <row r="41" spans="1:22" ht="11.25" customHeight="1">
      <c r="A41" s="4159"/>
      <c r="B41" s="1999"/>
      <c r="C41" s="1999"/>
      <c r="D41" s="720" t="s">
        <v>2857</v>
      </c>
      <c r="E41" s="2021"/>
      <c r="F41" s="2043"/>
      <c r="G41" s="2044"/>
      <c r="H41" s="2044"/>
      <c r="I41" s="2044"/>
      <c r="J41" s="2044"/>
      <c r="K41" s="2044"/>
      <c r="L41" s="2044"/>
      <c r="M41" s="2044"/>
      <c r="N41" s="2044"/>
      <c r="O41" s="2044"/>
      <c r="P41" s="3348"/>
      <c r="Q41" s="2045"/>
      <c r="R41" s="4202"/>
      <c r="S41" s="2011"/>
      <c r="T41" s="2011"/>
      <c r="U41" s="2011"/>
      <c r="V41" s="2011">
        <f t="shared" si="3"/>
        <v>0</v>
      </c>
    </row>
    <row r="42" spans="1:22" ht="11.25" customHeight="1" thickBot="1">
      <c r="A42" s="4159"/>
      <c r="B42" s="677">
        <v>16</v>
      </c>
      <c r="C42" s="677" t="s">
        <v>939</v>
      </c>
      <c r="D42" s="2012" t="s">
        <v>2875</v>
      </c>
      <c r="E42" s="2012"/>
      <c r="F42" s="3351">
        <f>SUM(F39:F40)</f>
        <v>1553</v>
      </c>
      <c r="G42" s="3352">
        <f t="shared" ref="G42:P42" si="5">SUM(G39:G40)</f>
        <v>506</v>
      </c>
      <c r="H42" s="3352">
        <f t="shared" si="5"/>
        <v>1534</v>
      </c>
      <c r="I42" s="3352">
        <f t="shared" si="5"/>
        <v>1003</v>
      </c>
      <c r="J42" s="3352">
        <f t="shared" si="5"/>
        <v>1606</v>
      </c>
      <c r="K42" s="3352">
        <f t="shared" si="5"/>
        <v>203</v>
      </c>
      <c r="L42" s="3352">
        <f t="shared" si="5"/>
        <v>224</v>
      </c>
      <c r="M42" s="3352">
        <f t="shared" si="5"/>
        <v>316</v>
      </c>
      <c r="N42" s="3352">
        <f t="shared" si="5"/>
        <v>335</v>
      </c>
      <c r="O42" s="3352">
        <f t="shared" si="5"/>
        <v>554</v>
      </c>
      <c r="P42" s="3353">
        <f t="shared" si="5"/>
        <v>7834</v>
      </c>
      <c r="Q42" s="2038">
        <v>16</v>
      </c>
      <c r="R42" s="4202"/>
      <c r="S42" s="2011"/>
      <c r="T42" s="2011"/>
      <c r="U42" s="2011"/>
      <c r="V42" s="2011">
        <f t="shared" si="3"/>
        <v>0</v>
      </c>
    </row>
    <row r="43" spans="1:22" ht="17.25" customHeight="1">
      <c r="A43" s="4159"/>
      <c r="B43" s="2046"/>
      <c r="Q43" s="2047"/>
      <c r="R43" s="4202"/>
      <c r="S43" s="2011"/>
      <c r="T43" s="2011"/>
      <c r="U43" s="2011"/>
      <c r="V43" s="2011"/>
    </row>
    <row r="44" spans="1:22" ht="11.25" customHeight="1">
      <c r="A44" s="4159"/>
      <c r="B44" s="2048" t="s">
        <v>467</v>
      </c>
      <c r="C44" s="2049"/>
      <c r="D44" s="2049"/>
      <c r="E44" s="2049"/>
      <c r="F44" s="2049"/>
      <c r="G44" s="2049"/>
      <c r="H44" s="2049"/>
      <c r="I44" s="2049"/>
      <c r="J44" s="2049"/>
      <c r="K44" s="2049"/>
      <c r="L44" s="2049"/>
      <c r="M44" s="2049"/>
      <c r="N44" s="2049"/>
      <c r="O44" s="2049"/>
      <c r="P44" s="2049"/>
      <c r="Q44" s="2050"/>
      <c r="R44" s="4202"/>
      <c r="S44" s="2011"/>
      <c r="T44" s="2011"/>
      <c r="U44" s="2011"/>
      <c r="V44" s="2011"/>
    </row>
    <row r="45" spans="1:22" ht="10.5" customHeight="1">
      <c r="A45" s="4203" t="s">
        <v>2876</v>
      </c>
      <c r="B45" s="1988" t="s">
        <v>2877</v>
      </c>
      <c r="C45" s="1989"/>
      <c r="D45" s="1989"/>
      <c r="E45" s="1989"/>
      <c r="F45" s="1989"/>
      <c r="G45" s="1989"/>
      <c r="H45" s="1989"/>
      <c r="I45" s="1989"/>
      <c r="J45" s="1989"/>
      <c r="K45" s="1989"/>
      <c r="L45" s="1989"/>
      <c r="M45" s="1989"/>
      <c r="N45" s="1989"/>
      <c r="O45" s="1989"/>
      <c r="P45" s="1989"/>
      <c r="Q45" s="1990"/>
      <c r="R45" s="4204" t="s">
        <v>2878</v>
      </c>
      <c r="S45" s="2011"/>
      <c r="T45" s="2011"/>
      <c r="U45" s="2011"/>
      <c r="V45" s="2011"/>
    </row>
    <row r="46" spans="1:22" ht="10.5" customHeight="1">
      <c r="A46" s="4203"/>
      <c r="B46" s="1991" t="s">
        <v>2801</v>
      </c>
      <c r="C46" s="674"/>
      <c r="D46" s="674"/>
      <c r="E46" s="674"/>
      <c r="F46" s="674"/>
      <c r="G46" s="674"/>
      <c r="H46" s="674"/>
      <c r="I46" s="674"/>
      <c r="J46" s="674"/>
      <c r="K46" s="674"/>
      <c r="L46" s="674"/>
      <c r="M46" s="674"/>
      <c r="N46" s="674"/>
      <c r="O46" s="674"/>
      <c r="P46" s="674"/>
      <c r="Q46" s="1992"/>
      <c r="R46" s="4204"/>
      <c r="S46" s="2011"/>
      <c r="T46" s="2011"/>
      <c r="U46" s="2011"/>
      <c r="V46" s="2011"/>
    </row>
    <row r="47" spans="1:22" ht="10.5" customHeight="1">
      <c r="A47" s="4203"/>
      <c r="B47" s="1991"/>
      <c r="C47" s="674"/>
      <c r="D47" s="674"/>
      <c r="E47" s="674"/>
      <c r="F47" s="674"/>
      <c r="G47" s="674"/>
      <c r="H47" s="674"/>
      <c r="I47" s="674"/>
      <c r="J47" s="674"/>
      <c r="K47" s="674"/>
      <c r="L47" s="674"/>
      <c r="M47" s="674"/>
      <c r="N47" s="674"/>
      <c r="O47" s="674"/>
      <c r="P47" s="674"/>
      <c r="Q47" s="1992"/>
      <c r="R47" s="4204"/>
      <c r="S47" s="2011"/>
      <c r="T47" s="2011"/>
      <c r="U47" s="2011"/>
      <c r="V47" s="2011"/>
    </row>
    <row r="48" spans="1:22" ht="10.5" customHeight="1">
      <c r="A48" s="4203"/>
      <c r="B48" s="676"/>
      <c r="C48" s="676"/>
      <c r="D48" s="1993"/>
      <c r="E48" s="1994"/>
      <c r="F48" s="1995"/>
      <c r="G48" s="1996" t="s">
        <v>2802</v>
      </c>
      <c r="H48" s="1997"/>
      <c r="I48" s="1997"/>
      <c r="J48" s="1997"/>
      <c r="K48" s="676"/>
      <c r="L48" s="1998" t="s">
        <v>2803</v>
      </c>
      <c r="M48" s="1998"/>
      <c r="N48" s="1998"/>
      <c r="O48" s="1998"/>
      <c r="P48" s="1998"/>
      <c r="Q48" s="676"/>
      <c r="R48" s="4204"/>
      <c r="S48" s="2011"/>
      <c r="T48" s="2011"/>
      <c r="U48" s="2011"/>
      <c r="V48" s="2011"/>
    </row>
    <row r="49" spans="1:22" ht="10.5" customHeight="1">
      <c r="A49" s="4203"/>
      <c r="B49" s="1999"/>
      <c r="C49" s="1999"/>
      <c r="D49" s="720"/>
      <c r="E49" s="2000"/>
      <c r="F49" s="1999"/>
      <c r="G49" s="1998" t="s">
        <v>2804</v>
      </c>
      <c r="H49" s="1998"/>
      <c r="I49" s="1998"/>
      <c r="J49" s="1998"/>
      <c r="K49" s="1999"/>
      <c r="L49" s="1999"/>
      <c r="M49" s="1999"/>
      <c r="N49" s="1999"/>
      <c r="O49" s="1999"/>
      <c r="P49" s="1999"/>
      <c r="Q49" s="1999"/>
      <c r="R49" s="4204"/>
      <c r="S49" s="2011"/>
      <c r="T49" s="2011"/>
      <c r="U49" s="2011"/>
      <c r="V49" s="2011"/>
    </row>
    <row r="50" spans="1:22" ht="10.5" customHeight="1">
      <c r="A50" s="4203"/>
      <c r="B50" s="1999"/>
      <c r="C50" s="1999"/>
      <c r="D50" s="720"/>
      <c r="E50" s="2000"/>
      <c r="F50" s="1999"/>
      <c r="G50" s="1999"/>
      <c r="H50" s="1999"/>
      <c r="I50" s="1999"/>
      <c r="J50" s="1999" t="s">
        <v>2805</v>
      </c>
      <c r="K50" s="1999" t="s">
        <v>2806</v>
      </c>
      <c r="L50" s="1999"/>
      <c r="M50" s="1999"/>
      <c r="N50" s="1999"/>
      <c r="O50" s="1999"/>
      <c r="P50" s="1999"/>
      <c r="Q50" s="1999"/>
      <c r="R50" s="4204"/>
      <c r="S50" s="2011"/>
      <c r="T50" s="2011"/>
      <c r="U50" s="2011"/>
      <c r="V50" s="2011"/>
    </row>
    <row r="51" spans="1:22" ht="10.5" customHeight="1">
      <c r="A51" s="4203"/>
      <c r="B51" s="1999"/>
      <c r="C51" s="1999"/>
      <c r="D51" s="720"/>
      <c r="E51" s="2000"/>
      <c r="F51" s="1999"/>
      <c r="G51" s="1999"/>
      <c r="H51" s="1999"/>
      <c r="I51" s="1999"/>
      <c r="J51" s="1999" t="s">
        <v>2807</v>
      </c>
      <c r="K51" s="1999" t="s">
        <v>2808</v>
      </c>
      <c r="L51" s="1999"/>
      <c r="M51" s="1999"/>
      <c r="N51" s="1999"/>
      <c r="O51" s="1999"/>
      <c r="P51" s="1999"/>
      <c r="Q51" s="1999"/>
      <c r="R51" s="4204"/>
      <c r="S51" s="2011"/>
      <c r="T51" s="2011"/>
      <c r="U51" s="2011"/>
      <c r="V51" s="2011"/>
    </row>
    <row r="52" spans="1:22" ht="10.5" customHeight="1">
      <c r="A52" s="4203"/>
      <c r="B52" s="1999"/>
      <c r="C52" s="1999"/>
      <c r="D52" s="720"/>
      <c r="E52" s="2000"/>
      <c r="F52" s="1999"/>
      <c r="G52" s="1999"/>
      <c r="H52" s="1999"/>
      <c r="I52" s="1999" t="s">
        <v>2809</v>
      </c>
      <c r="J52" s="1999" t="s">
        <v>2810</v>
      </c>
      <c r="K52" s="1999" t="s">
        <v>2811</v>
      </c>
      <c r="L52" s="1999"/>
      <c r="M52" s="1999"/>
      <c r="N52" s="1999"/>
      <c r="O52" s="1999" t="s">
        <v>2812</v>
      </c>
      <c r="P52" s="1999"/>
      <c r="Q52" s="1999"/>
      <c r="R52" s="4204"/>
      <c r="S52" s="2011"/>
      <c r="T52" s="2011"/>
      <c r="U52" s="2011"/>
      <c r="V52" s="2011"/>
    </row>
    <row r="53" spans="1:22" ht="10.5" customHeight="1">
      <c r="A53" s="4203"/>
      <c r="B53" s="1999"/>
      <c r="C53" s="1999"/>
      <c r="D53" s="720"/>
      <c r="E53" s="2000"/>
      <c r="F53" s="1999" t="s">
        <v>2813</v>
      </c>
      <c r="G53" s="1999"/>
      <c r="H53" s="1999"/>
      <c r="I53" s="1999" t="s">
        <v>2814</v>
      </c>
      <c r="J53" s="1999" t="s">
        <v>2815</v>
      </c>
      <c r="K53" s="1999" t="s">
        <v>2816</v>
      </c>
      <c r="L53" s="1999"/>
      <c r="M53" s="1999"/>
      <c r="N53" s="1999"/>
      <c r="O53" s="1999" t="s">
        <v>2817</v>
      </c>
      <c r="P53" s="1999"/>
      <c r="Q53" s="1999"/>
      <c r="R53" s="4204"/>
      <c r="S53" s="2011"/>
      <c r="T53" s="2011"/>
      <c r="U53" s="2011"/>
      <c r="V53" s="2011"/>
    </row>
    <row r="54" spans="1:22" ht="10.5" customHeight="1">
      <c r="A54" s="4203"/>
      <c r="B54" s="1999"/>
      <c r="C54" s="1999"/>
      <c r="D54" s="720"/>
      <c r="E54" s="2000"/>
      <c r="F54" s="1999" t="s">
        <v>2818</v>
      </c>
      <c r="G54" s="1999"/>
      <c r="H54" s="1999" t="s">
        <v>2819</v>
      </c>
      <c r="I54" s="1999" t="s">
        <v>2820</v>
      </c>
      <c r="J54" s="1999" t="s">
        <v>2821</v>
      </c>
      <c r="K54" s="1999" t="s">
        <v>2714</v>
      </c>
      <c r="L54" s="1999"/>
      <c r="M54" s="1999"/>
      <c r="N54" s="1999" t="s">
        <v>2822</v>
      </c>
      <c r="O54" s="1999" t="s">
        <v>2823</v>
      </c>
      <c r="P54" s="1999"/>
      <c r="Q54" s="1999"/>
      <c r="R54" s="4204"/>
      <c r="S54" s="2011"/>
      <c r="T54" s="2011"/>
      <c r="U54" s="2011"/>
      <c r="V54" s="2011"/>
    </row>
    <row r="55" spans="1:22" ht="10.5" customHeight="1">
      <c r="A55" s="4203"/>
      <c r="B55" s="1999"/>
      <c r="C55" s="1999"/>
      <c r="D55" s="720"/>
      <c r="E55" s="2000"/>
      <c r="F55" s="1999" t="s">
        <v>2724</v>
      </c>
      <c r="G55" s="1999" t="s">
        <v>2819</v>
      </c>
      <c r="H55" s="1999" t="s">
        <v>2824</v>
      </c>
      <c r="I55" s="1999" t="s">
        <v>2825</v>
      </c>
      <c r="J55" s="1999" t="s">
        <v>2826</v>
      </c>
      <c r="K55" s="1999" t="s">
        <v>2827</v>
      </c>
      <c r="L55" s="1999" t="s">
        <v>2227</v>
      </c>
      <c r="M55" s="1999" t="s">
        <v>2828</v>
      </c>
      <c r="N55" s="1999" t="s">
        <v>2818</v>
      </c>
      <c r="O55" s="1999" t="s">
        <v>2829</v>
      </c>
      <c r="P55" s="1999"/>
      <c r="Q55" s="1999"/>
      <c r="R55" s="4204"/>
      <c r="S55" s="2011"/>
      <c r="T55" s="2011"/>
      <c r="U55" s="2011"/>
      <c r="V55" s="2011"/>
    </row>
    <row r="56" spans="1:22" ht="10.5" customHeight="1">
      <c r="A56" s="4203"/>
      <c r="B56" s="1999" t="s">
        <v>2830</v>
      </c>
      <c r="C56" s="1999" t="s">
        <v>784</v>
      </c>
      <c r="D56" s="720"/>
      <c r="E56" s="2000"/>
      <c r="F56" s="1999" t="s">
        <v>2831</v>
      </c>
      <c r="G56" s="1999" t="s">
        <v>2826</v>
      </c>
      <c r="H56" s="1999" t="s">
        <v>2832</v>
      </c>
      <c r="I56" s="1999" t="s">
        <v>2833</v>
      </c>
      <c r="J56" s="1999" t="s">
        <v>2834</v>
      </c>
      <c r="K56" s="1999" t="s">
        <v>2835</v>
      </c>
      <c r="L56" s="1999" t="s">
        <v>2836</v>
      </c>
      <c r="M56" s="1999" t="s">
        <v>2832</v>
      </c>
      <c r="N56" s="1999" t="s">
        <v>2724</v>
      </c>
      <c r="O56" s="1999" t="s">
        <v>2837</v>
      </c>
      <c r="P56" s="1999" t="s">
        <v>2828</v>
      </c>
      <c r="Q56" s="1999" t="s">
        <v>2830</v>
      </c>
      <c r="R56" s="4204"/>
      <c r="S56" s="2011"/>
      <c r="T56" s="2011"/>
      <c r="U56" s="2011"/>
      <c r="V56" s="2011"/>
    </row>
    <row r="57" spans="1:22" ht="10.5" customHeight="1">
      <c r="A57" s="4203"/>
      <c r="B57" s="1999" t="s">
        <v>642</v>
      </c>
      <c r="C57" s="1999" t="s">
        <v>788</v>
      </c>
      <c r="D57" s="721" t="s">
        <v>2838</v>
      </c>
      <c r="E57" s="2002"/>
      <c r="F57" s="1999" t="s">
        <v>789</v>
      </c>
      <c r="G57" s="1999" t="s">
        <v>2839</v>
      </c>
      <c r="H57" s="1999" t="s">
        <v>2840</v>
      </c>
      <c r="I57" s="1999" t="s">
        <v>2841</v>
      </c>
      <c r="J57" s="1999" t="s">
        <v>2840</v>
      </c>
      <c r="K57" s="1999" t="s">
        <v>2810</v>
      </c>
      <c r="L57" s="1999" t="s">
        <v>2842</v>
      </c>
      <c r="M57" s="1999" t="s">
        <v>2840</v>
      </c>
      <c r="N57" s="1999" t="s">
        <v>2843</v>
      </c>
      <c r="O57" s="1999" t="s">
        <v>2844</v>
      </c>
      <c r="P57" s="1999" t="s">
        <v>2845</v>
      </c>
      <c r="Q57" s="1999" t="s">
        <v>642</v>
      </c>
      <c r="R57" s="4204"/>
      <c r="S57" s="2011"/>
      <c r="T57" s="2011"/>
      <c r="U57" s="2011"/>
      <c r="V57" s="2011"/>
    </row>
    <row r="58" spans="1:22" ht="10.5" customHeight="1" thickBot="1">
      <c r="A58" s="4203"/>
      <c r="B58" s="677"/>
      <c r="C58" s="677"/>
      <c r="D58" s="2003" t="s">
        <v>651</v>
      </c>
      <c r="E58" s="2004"/>
      <c r="F58" s="1999" t="s">
        <v>652</v>
      </c>
      <c r="G58" s="1999" t="s">
        <v>653</v>
      </c>
      <c r="H58" s="1999" t="s">
        <v>654</v>
      </c>
      <c r="I58" s="1999" t="s">
        <v>655</v>
      </c>
      <c r="J58" s="1999" t="s">
        <v>656</v>
      </c>
      <c r="K58" s="1999" t="s">
        <v>1087</v>
      </c>
      <c r="L58" s="1999" t="s">
        <v>1088</v>
      </c>
      <c r="M58" s="1999" t="s">
        <v>1362</v>
      </c>
      <c r="N58" s="1999" t="s">
        <v>1363</v>
      </c>
      <c r="O58" s="1999" t="s">
        <v>1364</v>
      </c>
      <c r="P58" s="1999" t="s">
        <v>1365</v>
      </c>
      <c r="Q58" s="677"/>
      <c r="R58" s="4204"/>
      <c r="S58" s="2011"/>
      <c r="T58" s="2011"/>
      <c r="U58" s="2011"/>
      <c r="V58" s="2011"/>
    </row>
    <row r="59" spans="1:22" ht="10.5" customHeight="1">
      <c r="A59" s="1409"/>
      <c r="B59" s="2031"/>
      <c r="C59" s="2031"/>
      <c r="D59" s="721" t="s">
        <v>2879</v>
      </c>
      <c r="E59" s="721"/>
      <c r="F59" s="2051"/>
      <c r="G59" s="2052"/>
      <c r="H59" s="2052"/>
      <c r="I59" s="2052"/>
      <c r="J59" s="2052"/>
      <c r="K59" s="2052"/>
      <c r="L59" s="2052"/>
      <c r="M59" s="2052"/>
      <c r="N59" s="2052"/>
      <c r="O59" s="2052"/>
      <c r="P59" s="2053"/>
      <c r="Q59" s="2000"/>
      <c r="R59" s="4204"/>
      <c r="S59" s="2011"/>
      <c r="T59" s="2011"/>
      <c r="U59" s="2011"/>
      <c r="V59" s="2011"/>
    </row>
    <row r="60" spans="1:22" ht="10.5" customHeight="1">
      <c r="A60" s="1409"/>
      <c r="B60" s="2031"/>
      <c r="C60" s="2031"/>
      <c r="D60" s="721" t="s">
        <v>2880</v>
      </c>
      <c r="E60" s="721"/>
      <c r="F60" s="2054"/>
      <c r="G60" s="2031"/>
      <c r="H60" s="2031"/>
      <c r="I60" s="2031"/>
      <c r="J60" s="2031"/>
      <c r="K60" s="2031"/>
      <c r="L60" s="2031"/>
      <c r="M60" s="2031"/>
      <c r="N60" s="2031"/>
      <c r="O60" s="2031"/>
      <c r="P60" s="2055"/>
      <c r="Q60" s="2000"/>
      <c r="R60" s="4204"/>
      <c r="S60" s="2011"/>
      <c r="T60" s="2011"/>
      <c r="U60" s="2011"/>
      <c r="V60" s="2011"/>
    </row>
    <row r="61" spans="1:22" s="1251" customFormat="1" ht="10.5" customHeight="1">
      <c r="A61" s="1353"/>
      <c r="B61" s="1360">
        <v>17</v>
      </c>
      <c r="C61" s="1360"/>
      <c r="D61" s="1262" t="s">
        <v>2881</v>
      </c>
      <c r="E61" s="1262"/>
      <c r="F61" s="2056">
        <v>91</v>
      </c>
      <c r="G61" s="2057"/>
      <c r="H61" s="2057"/>
      <c r="I61" s="2057"/>
      <c r="J61" s="2057"/>
      <c r="K61" s="2057">
        <v>91</v>
      </c>
      <c r="L61" s="2057"/>
      <c r="M61" s="2057"/>
      <c r="N61" s="2057">
        <f>SUM(L61:M61)</f>
        <v>0</v>
      </c>
      <c r="O61" s="2057"/>
      <c r="P61" s="2058"/>
      <c r="Q61" s="1272">
        <v>17</v>
      </c>
      <c r="R61" s="4204"/>
      <c r="S61" s="2059"/>
      <c r="T61" s="2059"/>
      <c r="U61" s="2059"/>
      <c r="V61" s="2059"/>
    </row>
    <row r="62" spans="1:22" ht="10.5" customHeight="1">
      <c r="A62" s="1409"/>
      <c r="B62" s="1999">
        <v>18</v>
      </c>
      <c r="C62" s="1999"/>
      <c r="D62" s="720" t="s">
        <v>2882</v>
      </c>
      <c r="E62" s="720"/>
      <c r="F62" s="2060"/>
      <c r="G62" s="2061"/>
      <c r="H62" s="2061"/>
      <c r="I62" s="2061"/>
      <c r="J62" s="2061"/>
      <c r="K62" s="2061"/>
      <c r="L62" s="2061"/>
      <c r="M62" s="2061"/>
      <c r="N62" s="2061"/>
      <c r="O62" s="2061"/>
      <c r="P62" s="2062"/>
      <c r="Q62" s="2045">
        <v>18</v>
      </c>
      <c r="S62" s="2011"/>
      <c r="T62" s="2011"/>
      <c r="U62" s="2011"/>
      <c r="V62" s="2011"/>
    </row>
    <row r="63" spans="1:22" ht="10.5" customHeight="1">
      <c r="A63" s="1409"/>
      <c r="B63" s="677"/>
      <c r="C63" s="677"/>
      <c r="D63" s="2012" t="s">
        <v>2883</v>
      </c>
      <c r="E63" s="2012"/>
      <c r="F63" s="2063"/>
      <c r="G63" s="2064"/>
      <c r="H63" s="2064"/>
      <c r="I63" s="2064"/>
      <c r="J63" s="2064"/>
      <c r="K63" s="2064"/>
      <c r="L63" s="2064"/>
      <c r="M63" s="2064"/>
      <c r="N63" s="2064"/>
      <c r="O63" s="2064"/>
      <c r="P63" s="2065"/>
      <c r="Q63" s="2038"/>
      <c r="S63" s="2011"/>
      <c r="T63" s="2011"/>
      <c r="U63" s="2011"/>
      <c r="V63" s="2011"/>
    </row>
    <row r="64" spans="1:22" ht="10.5" customHeight="1">
      <c r="A64" s="1409"/>
      <c r="B64" s="677">
        <v>19</v>
      </c>
      <c r="C64" s="677"/>
      <c r="D64" s="2012" t="s">
        <v>2884</v>
      </c>
      <c r="E64" s="2012"/>
      <c r="F64" s="2063"/>
      <c r="G64" s="2064"/>
      <c r="H64" s="2064"/>
      <c r="I64" s="2064"/>
      <c r="J64" s="2064"/>
      <c r="K64" s="2064"/>
      <c r="L64" s="2064"/>
      <c r="M64" s="2064"/>
      <c r="N64" s="2064"/>
      <c r="O64" s="2064"/>
      <c r="P64" s="2065"/>
      <c r="Q64" s="2038">
        <v>19</v>
      </c>
      <c r="S64" s="2011"/>
      <c r="T64" s="2011"/>
      <c r="U64" s="2011"/>
      <c r="V64" s="2011"/>
    </row>
    <row r="65" spans="1:22" ht="10.5" customHeight="1">
      <c r="A65" s="1409"/>
      <c r="B65" s="677">
        <v>20</v>
      </c>
      <c r="C65" s="677"/>
      <c r="D65" s="2012" t="s">
        <v>2885</v>
      </c>
      <c r="E65" s="2012"/>
      <c r="F65" s="2063"/>
      <c r="G65" s="2064"/>
      <c r="H65" s="2064"/>
      <c r="I65" s="2064"/>
      <c r="J65" s="2064"/>
      <c r="K65" s="2064"/>
      <c r="L65" s="2064"/>
      <c r="M65" s="2064"/>
      <c r="N65" s="2064"/>
      <c r="O65" s="2064"/>
      <c r="P65" s="2065"/>
      <c r="Q65" s="2038">
        <v>20</v>
      </c>
      <c r="S65" s="2011"/>
      <c r="T65" s="2011"/>
      <c r="U65" s="2011"/>
      <c r="V65" s="2011"/>
    </row>
    <row r="66" spans="1:22" ht="10.5" customHeight="1">
      <c r="A66" s="1409"/>
      <c r="B66" s="1999">
        <v>21</v>
      </c>
      <c r="C66" s="1999"/>
      <c r="D66" s="720" t="s">
        <v>2886</v>
      </c>
      <c r="E66" s="720"/>
      <c r="F66" s="2060"/>
      <c r="G66" s="2061"/>
      <c r="H66" s="2061"/>
      <c r="I66" s="2061"/>
      <c r="J66" s="2061"/>
      <c r="K66" s="2061"/>
      <c r="L66" s="2061"/>
      <c r="M66" s="2061"/>
      <c r="N66" s="2061"/>
      <c r="O66" s="2061"/>
      <c r="P66" s="2062"/>
      <c r="Q66" s="2045">
        <v>21</v>
      </c>
      <c r="S66" s="2011"/>
      <c r="T66" s="2011"/>
      <c r="U66" s="2011"/>
      <c r="V66" s="2011"/>
    </row>
    <row r="67" spans="1:22" ht="10.5" customHeight="1">
      <c r="A67" s="1409"/>
      <c r="B67" s="677"/>
      <c r="C67" s="677"/>
      <c r="D67" s="2012" t="s">
        <v>2887</v>
      </c>
      <c r="E67" s="2012"/>
      <c r="F67" s="2063"/>
      <c r="G67" s="2064"/>
      <c r="H67" s="2064"/>
      <c r="I67" s="2064"/>
      <c r="J67" s="2064"/>
      <c r="K67" s="2064"/>
      <c r="L67" s="2064"/>
      <c r="M67" s="2064"/>
      <c r="N67" s="2064"/>
      <c r="O67" s="2066"/>
      <c r="P67" s="2065"/>
      <c r="Q67" s="2038"/>
      <c r="S67" s="2011"/>
      <c r="T67" s="2011"/>
      <c r="U67" s="2011"/>
      <c r="V67" s="2011"/>
    </row>
    <row r="68" spans="1:22" ht="10.5" customHeight="1">
      <c r="A68" s="1409"/>
      <c r="B68" s="1999">
        <v>22</v>
      </c>
      <c r="C68" s="1999"/>
      <c r="D68" s="720" t="s">
        <v>2888</v>
      </c>
      <c r="E68" s="720"/>
      <c r="F68" s="2060"/>
      <c r="G68" s="2061"/>
      <c r="H68" s="2061"/>
      <c r="I68" s="2061"/>
      <c r="J68" s="2061"/>
      <c r="K68" s="2061"/>
      <c r="L68" s="2061"/>
      <c r="M68" s="2061"/>
      <c r="N68" s="2061"/>
      <c r="O68" s="684"/>
      <c r="P68" s="2062"/>
      <c r="Q68" s="2045">
        <v>22</v>
      </c>
      <c r="S68" s="2011"/>
      <c r="T68" s="2011"/>
      <c r="U68" s="2011"/>
      <c r="V68" s="2011"/>
    </row>
    <row r="69" spans="1:22" ht="10.5" customHeight="1">
      <c r="A69" s="1409"/>
      <c r="B69" s="677"/>
      <c r="C69" s="677"/>
      <c r="D69" s="2012" t="s">
        <v>2889</v>
      </c>
      <c r="E69" s="2012"/>
      <c r="F69" s="2063"/>
      <c r="G69" s="2064"/>
      <c r="H69" s="2064"/>
      <c r="I69" s="2064"/>
      <c r="J69" s="2064"/>
      <c r="K69" s="2064"/>
      <c r="L69" s="2064"/>
      <c r="M69" s="2064"/>
      <c r="N69" s="2064"/>
      <c r="O69" s="2066"/>
      <c r="P69" s="2065"/>
      <c r="Q69" s="2038"/>
      <c r="S69" s="2011"/>
      <c r="T69" s="2011"/>
      <c r="U69" s="2011"/>
      <c r="V69" s="2011"/>
    </row>
    <row r="70" spans="1:22" s="1251" customFormat="1" ht="10.5" customHeight="1">
      <c r="A70" s="1353"/>
      <c r="B70" s="1360">
        <v>23</v>
      </c>
      <c r="C70" s="1360"/>
      <c r="D70" s="2067" t="s">
        <v>2890</v>
      </c>
      <c r="E70" s="2067"/>
      <c r="F70" s="3354">
        <f>SUM(F60:F69)</f>
        <v>91</v>
      </c>
      <c r="G70" s="3355">
        <f t="shared" ref="G70:P70" si="6">SUM(G61:G69)</f>
        <v>0</v>
      </c>
      <c r="H70" s="3355">
        <f t="shared" si="6"/>
        <v>0</v>
      </c>
      <c r="I70" s="3355">
        <f t="shared" si="6"/>
        <v>0</v>
      </c>
      <c r="J70" s="3355">
        <f t="shared" si="6"/>
        <v>0</v>
      </c>
      <c r="K70" s="3355">
        <f t="shared" si="6"/>
        <v>91</v>
      </c>
      <c r="L70" s="3355">
        <f t="shared" si="6"/>
        <v>0</v>
      </c>
      <c r="M70" s="3355">
        <f t="shared" si="6"/>
        <v>0</v>
      </c>
      <c r="N70" s="3355">
        <f t="shared" si="6"/>
        <v>0</v>
      </c>
      <c r="O70" s="3355">
        <f t="shared" si="6"/>
        <v>0</v>
      </c>
      <c r="P70" s="2058">
        <f t="shared" si="6"/>
        <v>0</v>
      </c>
      <c r="Q70" s="1272">
        <v>23</v>
      </c>
      <c r="R70" s="1353"/>
      <c r="S70" s="2059"/>
      <c r="T70" s="2059"/>
      <c r="U70" s="2059"/>
      <c r="V70" s="2059"/>
    </row>
    <row r="71" spans="1:22" ht="10.5" customHeight="1">
      <c r="B71" s="1999"/>
      <c r="C71" s="2031"/>
      <c r="D71" s="721" t="s">
        <v>2891</v>
      </c>
      <c r="E71" s="721"/>
      <c r="F71" s="2060"/>
      <c r="G71" s="2061"/>
      <c r="H71" s="2061"/>
      <c r="I71" s="2061"/>
      <c r="J71" s="2061"/>
      <c r="K71" s="2061"/>
      <c r="L71" s="2061"/>
      <c r="M71" s="2061"/>
      <c r="N71" s="2061"/>
      <c r="O71" s="2061"/>
      <c r="P71" s="2062"/>
      <c r="Q71" s="2045"/>
      <c r="S71" s="2011"/>
      <c r="T71" s="2011"/>
      <c r="U71" s="2011"/>
      <c r="V71" s="2011"/>
    </row>
    <row r="72" spans="1:22" ht="10.5" customHeight="1">
      <c r="B72" s="1999">
        <v>24</v>
      </c>
      <c r="C72" s="2031"/>
      <c r="D72" s="720" t="s">
        <v>2892</v>
      </c>
      <c r="E72" s="720"/>
      <c r="F72" s="2060"/>
      <c r="G72" s="2061"/>
      <c r="H72" s="2061"/>
      <c r="I72" s="2061"/>
      <c r="J72" s="2061"/>
      <c r="K72" s="2061"/>
      <c r="L72" s="2061"/>
      <c r="M72" s="2061"/>
      <c r="N72" s="2061"/>
      <c r="O72" s="2061"/>
      <c r="P72" s="2062"/>
      <c r="Q72" s="2045">
        <v>24</v>
      </c>
      <c r="S72" s="2011"/>
      <c r="T72" s="2011"/>
      <c r="U72" s="2011"/>
      <c r="V72" s="2011"/>
    </row>
    <row r="73" spans="1:22" ht="10.5" customHeight="1">
      <c r="B73" s="677"/>
      <c r="C73" s="2068"/>
      <c r="D73" s="2012" t="s">
        <v>2893</v>
      </c>
      <c r="E73" s="2012"/>
      <c r="F73" s="2063"/>
      <c r="G73" s="2064"/>
      <c r="H73" s="2064"/>
      <c r="I73" s="2064"/>
      <c r="J73" s="2064"/>
      <c r="K73" s="2064"/>
      <c r="L73" s="2064"/>
      <c r="M73" s="2064"/>
      <c r="N73" s="2064"/>
      <c r="O73" s="2064"/>
      <c r="P73" s="2065"/>
      <c r="Q73" s="2038"/>
      <c r="S73" s="2011"/>
      <c r="T73" s="2011"/>
      <c r="U73" s="2011"/>
      <c r="V73" s="2011"/>
    </row>
    <row r="74" spans="1:22" ht="10.5" customHeight="1">
      <c r="B74" s="677">
        <v>25</v>
      </c>
      <c r="C74" s="2068"/>
      <c r="D74" s="2012" t="s">
        <v>2894</v>
      </c>
      <c r="E74" s="2012"/>
      <c r="F74" s="2063"/>
      <c r="G74" s="2064"/>
      <c r="H74" s="2064"/>
      <c r="I74" s="2064"/>
      <c r="J74" s="2064"/>
      <c r="K74" s="2064"/>
      <c r="L74" s="2064"/>
      <c r="M74" s="2064"/>
      <c r="N74" s="2064"/>
      <c r="O74" s="2064"/>
      <c r="P74" s="2065"/>
      <c r="Q74" s="2038">
        <v>25</v>
      </c>
      <c r="S74" s="2011"/>
      <c r="T74" s="2011"/>
      <c r="U74" s="2011"/>
      <c r="V74" s="2011"/>
    </row>
    <row r="75" spans="1:22" ht="10.5" customHeight="1">
      <c r="B75" s="1999">
        <v>26</v>
      </c>
      <c r="C75" s="2031"/>
      <c r="D75" s="720" t="s">
        <v>2895</v>
      </c>
      <c r="E75" s="720"/>
      <c r="F75" s="2060"/>
      <c r="G75" s="2061"/>
      <c r="H75" s="2061"/>
      <c r="I75" s="2061"/>
      <c r="J75" s="2061"/>
      <c r="K75" s="2061"/>
      <c r="L75" s="2061"/>
      <c r="M75" s="2061"/>
      <c r="N75" s="2061"/>
      <c r="O75" s="2061"/>
      <c r="P75" s="2062"/>
      <c r="Q75" s="2045">
        <v>26</v>
      </c>
      <c r="S75" s="2011"/>
      <c r="T75" s="2011"/>
      <c r="U75" s="2011"/>
      <c r="V75" s="2011"/>
    </row>
    <row r="76" spans="1:22" ht="10.5" customHeight="1">
      <c r="B76" s="677"/>
      <c r="C76" s="2068"/>
      <c r="D76" s="2012" t="s">
        <v>2896</v>
      </c>
      <c r="E76" s="2012"/>
      <c r="F76" s="2063"/>
      <c r="G76" s="2064"/>
      <c r="H76" s="2064"/>
      <c r="I76" s="2064"/>
      <c r="J76" s="2064"/>
      <c r="K76" s="2064"/>
      <c r="L76" s="2064"/>
      <c r="M76" s="2064"/>
      <c r="N76" s="2064"/>
      <c r="O76" s="2064"/>
      <c r="P76" s="2065"/>
      <c r="Q76" s="2038"/>
      <c r="S76" s="2011"/>
      <c r="T76" s="2011"/>
      <c r="U76" s="2011"/>
      <c r="V76" s="2011"/>
    </row>
    <row r="77" spans="1:22" ht="10.5" customHeight="1">
      <c r="B77" s="1999">
        <v>27</v>
      </c>
      <c r="C77" s="2031"/>
      <c r="D77" s="720" t="s">
        <v>2897</v>
      </c>
      <c r="E77" s="720"/>
      <c r="F77" s="2060"/>
      <c r="G77" s="2061"/>
      <c r="H77" s="2061"/>
      <c r="I77" s="2061"/>
      <c r="J77" s="2061"/>
      <c r="K77" s="2061"/>
      <c r="L77" s="2061"/>
      <c r="M77" s="2061"/>
      <c r="N77" s="2061"/>
      <c r="O77" s="2061"/>
      <c r="P77" s="2062"/>
      <c r="Q77" s="2045">
        <v>27</v>
      </c>
      <c r="S77" s="2011"/>
      <c r="T77" s="2011"/>
      <c r="U77" s="2011"/>
      <c r="V77" s="2011"/>
    </row>
    <row r="78" spans="1:22" ht="10.5" customHeight="1">
      <c r="B78" s="677"/>
      <c r="C78" s="2068"/>
      <c r="D78" s="2012" t="s">
        <v>2898</v>
      </c>
      <c r="E78" s="2012"/>
      <c r="F78" s="2063"/>
      <c r="G78" s="2061"/>
      <c r="H78" s="2064"/>
      <c r="I78" s="2064"/>
      <c r="J78" s="2064"/>
      <c r="K78" s="2064"/>
      <c r="L78" s="2064"/>
      <c r="M78" s="2064"/>
      <c r="N78" s="2064"/>
      <c r="O78" s="2064"/>
      <c r="P78" s="2065"/>
      <c r="Q78" s="2038"/>
      <c r="S78" s="2011"/>
      <c r="T78" s="2011"/>
      <c r="U78" s="2011"/>
      <c r="V78" s="2011"/>
    </row>
    <row r="79" spans="1:22" ht="10.5" customHeight="1">
      <c r="B79" s="677">
        <v>28</v>
      </c>
      <c r="C79" s="2068"/>
      <c r="D79" s="2003" t="s">
        <v>2899</v>
      </c>
      <c r="E79" s="2003"/>
      <c r="F79" s="3356"/>
      <c r="G79" s="3357"/>
      <c r="H79" s="3357"/>
      <c r="I79" s="3357"/>
      <c r="J79" s="3357"/>
      <c r="K79" s="3357"/>
      <c r="L79" s="3357"/>
      <c r="M79" s="3357"/>
      <c r="N79" s="3357"/>
      <c r="O79" s="3357"/>
      <c r="P79" s="2065"/>
      <c r="Q79" s="2038">
        <v>28</v>
      </c>
      <c r="S79" s="2011"/>
      <c r="T79" s="2011"/>
      <c r="U79" s="2011"/>
      <c r="V79" s="2011"/>
    </row>
    <row r="80" spans="1:22" s="1251" customFormat="1" ht="10.5" customHeight="1">
      <c r="B80" s="1360">
        <v>29</v>
      </c>
      <c r="C80" s="1270"/>
      <c r="D80" s="2067" t="s">
        <v>2900</v>
      </c>
      <c r="E80" s="2067"/>
      <c r="F80" s="3354">
        <f>F70+F79</f>
        <v>91</v>
      </c>
      <c r="G80" s="3355">
        <f t="shared" ref="G80:O80" si="7">G70+G79</f>
        <v>0</v>
      </c>
      <c r="H80" s="3355">
        <f t="shared" si="7"/>
        <v>0</v>
      </c>
      <c r="I80" s="3355">
        <f t="shared" si="7"/>
        <v>0</v>
      </c>
      <c r="J80" s="3355">
        <f t="shared" si="7"/>
        <v>0</v>
      </c>
      <c r="K80" s="3355">
        <f t="shared" si="7"/>
        <v>91</v>
      </c>
      <c r="L80" s="3355">
        <f t="shared" si="7"/>
        <v>0</v>
      </c>
      <c r="M80" s="3355">
        <f t="shared" si="7"/>
        <v>0</v>
      </c>
      <c r="N80" s="3355">
        <f t="shared" si="7"/>
        <v>0</v>
      </c>
      <c r="O80" s="3355">
        <f t="shared" si="7"/>
        <v>0</v>
      </c>
      <c r="P80" s="2058">
        <f>P70+P79</f>
        <v>0</v>
      </c>
      <c r="Q80" s="1272">
        <v>29</v>
      </c>
      <c r="R80" s="1353"/>
      <c r="S80" s="2059"/>
      <c r="T80" s="2059"/>
      <c r="U80" s="2059"/>
      <c r="V80" s="2059"/>
    </row>
    <row r="81" spans="2:22" ht="10.5" customHeight="1">
      <c r="B81" s="1999"/>
      <c r="C81" s="2031"/>
      <c r="D81" s="721" t="s">
        <v>2901</v>
      </c>
      <c r="E81" s="721"/>
      <c r="F81" s="2060"/>
      <c r="G81" s="2061"/>
      <c r="H81" s="2061"/>
      <c r="I81" s="2061"/>
      <c r="J81" s="2061"/>
      <c r="K81" s="2061"/>
      <c r="L81" s="2061"/>
      <c r="M81" s="2061"/>
      <c r="N81" s="2061"/>
      <c r="O81" s="2061"/>
      <c r="P81" s="2062"/>
      <c r="Q81" s="2045"/>
      <c r="S81" s="2011"/>
      <c r="T81" s="2011"/>
      <c r="U81" s="2011"/>
      <c r="V81" s="2011"/>
    </row>
    <row r="82" spans="2:22" ht="10.5" customHeight="1">
      <c r="B82" s="677">
        <v>30</v>
      </c>
      <c r="C82" s="2068"/>
      <c r="D82" s="2012" t="s">
        <v>2902</v>
      </c>
      <c r="E82" s="2012"/>
      <c r="F82" s="2063">
        <v>36</v>
      </c>
      <c r="G82" s="2064"/>
      <c r="H82" s="2064"/>
      <c r="I82" s="2064"/>
      <c r="J82" s="2064"/>
      <c r="K82" s="2064">
        <v>4</v>
      </c>
      <c r="L82" s="2064">
        <v>32</v>
      </c>
      <c r="M82" s="2064"/>
      <c r="N82" s="2064">
        <f>SUM(L82:M82)</f>
        <v>32</v>
      </c>
      <c r="O82" s="2066">
        <v>157</v>
      </c>
      <c r="P82" s="2065"/>
      <c r="Q82" s="2038">
        <v>30</v>
      </c>
      <c r="S82" s="2011"/>
      <c r="T82" s="2011"/>
      <c r="U82" s="2011"/>
      <c r="V82" s="2011"/>
    </row>
    <row r="83" spans="2:22" ht="10.5" customHeight="1">
      <c r="B83" s="677">
        <v>31</v>
      </c>
      <c r="C83" s="2068"/>
      <c r="D83" s="2012" t="s">
        <v>2903</v>
      </c>
      <c r="E83" s="2012"/>
      <c r="F83" s="2063">
        <v>56</v>
      </c>
      <c r="G83" s="2064"/>
      <c r="H83" s="2064"/>
      <c r="I83" s="2064"/>
      <c r="J83" s="2064"/>
      <c r="K83" s="2064">
        <v>3</v>
      </c>
      <c r="L83" s="2064">
        <v>53</v>
      </c>
      <c r="M83" s="2064"/>
      <c r="N83" s="2064">
        <f>SUM(L83:M83)</f>
        <v>53</v>
      </c>
      <c r="O83" s="2066">
        <v>3892</v>
      </c>
      <c r="P83" s="2065"/>
      <c r="Q83" s="2038">
        <v>31</v>
      </c>
      <c r="S83" s="2011"/>
      <c r="T83" s="2011"/>
      <c r="U83" s="2011"/>
      <c r="V83" s="2011"/>
    </row>
    <row r="84" spans="2:22" ht="10.5" customHeight="1">
      <c r="B84" s="1999">
        <v>32</v>
      </c>
      <c r="C84" s="2031"/>
      <c r="D84" s="720" t="s">
        <v>2904</v>
      </c>
      <c r="E84" s="720"/>
      <c r="F84" s="2060"/>
      <c r="G84" s="2061"/>
      <c r="H84" s="2061"/>
      <c r="I84" s="2061"/>
      <c r="J84" s="2061"/>
      <c r="K84" s="2061"/>
      <c r="L84" s="2061"/>
      <c r="M84" s="2061"/>
      <c r="N84" s="2061"/>
      <c r="O84" s="684"/>
      <c r="P84" s="2062"/>
      <c r="Q84" s="2045">
        <v>32</v>
      </c>
      <c r="S84" s="2011"/>
      <c r="T84" s="2011"/>
      <c r="U84" s="2011"/>
      <c r="V84" s="2011"/>
    </row>
    <row r="85" spans="2:22" ht="10.5" customHeight="1">
      <c r="B85" s="677"/>
      <c r="C85" s="2068"/>
      <c r="D85" s="2012" t="s">
        <v>2905</v>
      </c>
      <c r="E85" s="2012"/>
      <c r="F85" s="2063">
        <v>90</v>
      </c>
      <c r="G85" s="2064"/>
      <c r="H85" s="2064"/>
      <c r="I85" s="2064"/>
      <c r="J85" s="2064"/>
      <c r="K85" s="2064">
        <v>3</v>
      </c>
      <c r="L85" s="2064">
        <v>87</v>
      </c>
      <c r="M85" s="2064"/>
      <c r="N85" s="2064">
        <f>SUM(L85:M85)</f>
        <v>87</v>
      </c>
      <c r="O85" s="2066">
        <v>2774</v>
      </c>
      <c r="P85" s="2065"/>
      <c r="Q85" s="2038"/>
      <c r="S85" s="2011"/>
      <c r="T85" s="2011"/>
      <c r="U85" s="2011"/>
      <c r="V85" s="2011"/>
    </row>
    <row r="86" spans="2:22" ht="10.5" customHeight="1">
      <c r="B86" s="1999">
        <v>33</v>
      </c>
      <c r="C86" s="2031"/>
      <c r="D86" s="720" t="s">
        <v>2906</v>
      </c>
      <c r="E86" s="720"/>
      <c r="F86" s="2060"/>
      <c r="G86" s="2061"/>
      <c r="H86" s="2061"/>
      <c r="I86" s="2061"/>
      <c r="J86" s="2061"/>
      <c r="K86" s="2061"/>
      <c r="L86" s="2061"/>
      <c r="M86" s="2061"/>
      <c r="N86" s="2061"/>
      <c r="O86" s="684"/>
      <c r="P86" s="2062"/>
      <c r="Q86" s="2045">
        <v>33</v>
      </c>
      <c r="S86" s="2011"/>
      <c r="T86" s="2011"/>
      <c r="U86" s="2011"/>
      <c r="V86" s="2011"/>
    </row>
    <row r="87" spans="2:22" ht="10.5" customHeight="1">
      <c r="B87" s="677"/>
      <c r="C87" s="2068"/>
      <c r="D87" s="2012" t="s">
        <v>2907</v>
      </c>
      <c r="E87" s="2012"/>
      <c r="F87" s="2063">
        <v>1766</v>
      </c>
      <c r="G87" s="2064">
        <v>54</v>
      </c>
      <c r="H87" s="2064"/>
      <c r="I87" s="2064"/>
      <c r="J87" s="2064"/>
      <c r="K87" s="2064">
        <v>10</v>
      </c>
      <c r="L87" s="2064">
        <v>1644</v>
      </c>
      <c r="M87" s="2064">
        <v>166</v>
      </c>
      <c r="N87" s="2064">
        <f>SUM(L87:M87)</f>
        <v>1810</v>
      </c>
      <c r="O87" s="2066">
        <v>203760</v>
      </c>
      <c r="P87" s="2065"/>
      <c r="Q87" s="2038"/>
      <c r="S87" s="2011"/>
      <c r="T87" s="2011"/>
      <c r="U87" s="2011"/>
      <c r="V87" s="2011"/>
    </row>
    <row r="88" spans="2:22" ht="10.5" customHeight="1">
      <c r="B88" s="1999">
        <v>34</v>
      </c>
      <c r="C88" s="2031"/>
      <c r="D88" s="720" t="s">
        <v>2908</v>
      </c>
      <c r="E88" s="720"/>
      <c r="F88" s="2060"/>
      <c r="G88" s="2061"/>
      <c r="H88" s="2061"/>
      <c r="I88" s="2061"/>
      <c r="J88" s="2061"/>
      <c r="K88" s="2061"/>
      <c r="L88" s="2061"/>
      <c r="M88" s="2061"/>
      <c r="N88" s="2061"/>
      <c r="O88" s="684"/>
      <c r="P88" s="2062"/>
      <c r="Q88" s="2045">
        <v>34</v>
      </c>
      <c r="S88" s="2011"/>
      <c r="T88" s="2011"/>
      <c r="U88" s="2011"/>
      <c r="V88" s="2011"/>
    </row>
    <row r="89" spans="2:22" ht="10.5" customHeight="1">
      <c r="B89" s="677"/>
      <c r="C89" s="2068"/>
      <c r="D89" s="2012" t="s">
        <v>2909</v>
      </c>
      <c r="E89" s="2012"/>
      <c r="F89" s="2060">
        <v>3411</v>
      </c>
      <c r="G89" s="2061">
        <v>97</v>
      </c>
      <c r="H89" s="2061"/>
      <c r="I89" s="2061"/>
      <c r="J89" s="2061">
        <f>161+205</f>
        <v>366</v>
      </c>
      <c r="K89" s="2064">
        <v>263</v>
      </c>
      <c r="L89" s="2061">
        <v>3306</v>
      </c>
      <c r="M89" s="2061">
        <v>305</v>
      </c>
      <c r="N89" s="2064">
        <f>SUM(L89:M89)</f>
        <v>3611</v>
      </c>
      <c r="O89" s="2066">
        <v>294177</v>
      </c>
      <c r="P89" s="2062"/>
      <c r="Q89" s="2038"/>
      <c r="R89" s="4195">
        <v>79</v>
      </c>
      <c r="S89" s="2011"/>
      <c r="T89" s="2011"/>
      <c r="U89" s="2011"/>
      <c r="V89" s="2011"/>
    </row>
    <row r="90" spans="2:22" ht="11.25" customHeight="1" thickBot="1">
      <c r="B90" s="677">
        <v>35</v>
      </c>
      <c r="C90" s="2069"/>
      <c r="D90" s="2025" t="s">
        <v>2910</v>
      </c>
      <c r="E90" s="2070"/>
      <c r="F90" s="3358">
        <f>SUM(F82:F89)</f>
        <v>5359</v>
      </c>
      <c r="G90" s="3359">
        <f t="shared" ref="G90:L90" si="8">SUM(G82:G89)</f>
        <v>151</v>
      </c>
      <c r="H90" s="3360">
        <f t="shared" si="8"/>
        <v>0</v>
      </c>
      <c r="I90" s="3360">
        <f t="shared" si="8"/>
        <v>0</v>
      </c>
      <c r="J90" s="3360">
        <f t="shared" si="8"/>
        <v>366</v>
      </c>
      <c r="K90" s="3360">
        <f t="shared" si="8"/>
        <v>283</v>
      </c>
      <c r="L90" s="3360">
        <f t="shared" si="8"/>
        <v>5122</v>
      </c>
      <c r="M90" s="3360">
        <f>SUM(M82:M89)</f>
        <v>471</v>
      </c>
      <c r="N90" s="3360">
        <f>SUM(N82:N89)</f>
        <v>5593</v>
      </c>
      <c r="O90" s="3361">
        <f>SUM(O82:O89)</f>
        <v>504760</v>
      </c>
      <c r="P90" s="2071"/>
      <c r="Q90" s="2038">
        <v>35</v>
      </c>
      <c r="R90" s="4195"/>
      <c r="S90" s="2011"/>
      <c r="T90" s="2011"/>
      <c r="U90" s="2011"/>
      <c r="V90" s="2011"/>
    </row>
    <row r="91" spans="2:22" ht="78.75" customHeight="1">
      <c r="B91" s="2072" t="s">
        <v>467</v>
      </c>
      <c r="C91" s="2012"/>
      <c r="D91" s="2012"/>
      <c r="E91" s="2012"/>
      <c r="F91" s="2012" t="s">
        <v>598</v>
      </c>
      <c r="G91" s="2012"/>
      <c r="H91" s="2012" t="s">
        <v>598</v>
      </c>
      <c r="I91" s="2012"/>
      <c r="J91" s="2073"/>
      <c r="K91" s="2073"/>
      <c r="L91" s="2012"/>
      <c r="M91" s="709"/>
      <c r="N91" s="2012"/>
      <c r="O91" s="2012"/>
      <c r="P91" s="2012"/>
      <c r="Q91" s="2027"/>
      <c r="R91" s="4161"/>
      <c r="S91" s="2011"/>
      <c r="T91" s="2011"/>
      <c r="U91" s="2011"/>
      <c r="V91" s="2011"/>
    </row>
    <row r="92" spans="2:22" ht="10.5" customHeight="1">
      <c r="S92" s="2011"/>
      <c r="T92" s="2011"/>
      <c r="U92" s="2011"/>
      <c r="V92" s="2011"/>
    </row>
    <row r="93" spans="2:22" ht="10.5" customHeight="1">
      <c r="S93" s="2011"/>
      <c r="T93" s="2011"/>
      <c r="U93" s="2011"/>
      <c r="V93" s="2011"/>
    </row>
    <row r="94" spans="2:22" ht="10.5" customHeight="1">
      <c r="S94" s="2011"/>
      <c r="T94" s="2011"/>
      <c r="U94" s="2011"/>
      <c r="V94" s="2011"/>
    </row>
    <row r="95" spans="2:22" ht="10.5" customHeight="1">
      <c r="S95" s="2011"/>
      <c r="T95" s="2011"/>
      <c r="U95" s="2011"/>
      <c r="V95" s="2011"/>
    </row>
    <row r="96" spans="2:22" ht="10.5" customHeight="1">
      <c r="S96" s="2011"/>
      <c r="T96" s="2011"/>
      <c r="U96" s="2011"/>
      <c r="V96" s="2011"/>
    </row>
    <row r="97" spans="19:22" ht="10.5" customHeight="1">
      <c r="S97" s="2011"/>
      <c r="T97" s="2011"/>
      <c r="U97" s="2011"/>
      <c r="V97" s="2011"/>
    </row>
    <row r="98" spans="19:22" ht="10.5" customHeight="1">
      <c r="S98" s="2011"/>
      <c r="T98" s="2011"/>
      <c r="U98" s="2011"/>
      <c r="V98" s="2011"/>
    </row>
    <row r="99" spans="19:22" ht="10.5" customHeight="1">
      <c r="S99" s="2011"/>
      <c r="T99" s="2011"/>
      <c r="U99" s="2011"/>
      <c r="V99" s="2011"/>
    </row>
    <row r="100" spans="19:22">
      <c r="S100" s="2011"/>
      <c r="T100" s="2011"/>
      <c r="U100" s="2011"/>
      <c r="V100" s="2011"/>
    </row>
    <row r="101" spans="19:22">
      <c r="S101" s="2011"/>
      <c r="T101" s="2011"/>
      <c r="U101" s="2011"/>
      <c r="V101" s="2011"/>
    </row>
    <row r="102" spans="19:22">
      <c r="S102" s="2011"/>
      <c r="T102" s="2011"/>
      <c r="U102" s="2011"/>
      <c r="V102" s="2011"/>
    </row>
    <row r="103" spans="19:22">
      <c r="S103" s="2011"/>
      <c r="T103" s="2011"/>
      <c r="U103" s="2011"/>
      <c r="V103" s="2011"/>
    </row>
    <row r="104" spans="19:22">
      <c r="S104" s="2011"/>
      <c r="T104" s="2011"/>
      <c r="U104" s="2011"/>
      <c r="V104" s="2011"/>
    </row>
    <row r="105" spans="19:22">
      <c r="S105" s="2011"/>
      <c r="T105" s="2011"/>
      <c r="U105" s="2011"/>
      <c r="V105" s="2011"/>
    </row>
    <row r="106" spans="19:22">
      <c r="S106" s="2011"/>
      <c r="T106" s="2011"/>
      <c r="U106" s="2011"/>
      <c r="V106" s="2011"/>
    </row>
    <row r="107" spans="19:22">
      <c r="S107" s="2011"/>
      <c r="T107" s="2011"/>
      <c r="U107" s="2011"/>
      <c r="V107" s="2011"/>
    </row>
    <row r="108" spans="19:22">
      <c r="S108" s="2011"/>
      <c r="T108" s="2011"/>
      <c r="U108" s="2011"/>
      <c r="V108" s="2011"/>
    </row>
    <row r="109" spans="19:22">
      <c r="S109" s="2011"/>
      <c r="T109" s="2011"/>
      <c r="U109" s="2011"/>
      <c r="V109" s="2011"/>
    </row>
    <row r="110" spans="19:22">
      <c r="S110" s="2011"/>
      <c r="T110" s="2011"/>
      <c r="U110" s="2011"/>
      <c r="V110" s="2011"/>
    </row>
    <row r="111" spans="19:22">
      <c r="S111" s="2011"/>
      <c r="T111" s="2011"/>
      <c r="U111" s="2011"/>
      <c r="V111" s="2011"/>
    </row>
    <row r="112" spans="19:22">
      <c r="S112" s="2011"/>
      <c r="T112" s="2011"/>
      <c r="U112" s="2011"/>
      <c r="V112" s="2011"/>
    </row>
    <row r="113" spans="19:22">
      <c r="S113" s="2011"/>
      <c r="T113" s="2011"/>
      <c r="U113" s="2011"/>
      <c r="V113" s="2011"/>
    </row>
    <row r="114" spans="19:22">
      <c r="S114" s="2011"/>
      <c r="T114" s="2011"/>
      <c r="U114" s="2011"/>
      <c r="V114" s="2011"/>
    </row>
    <row r="115" spans="19:22">
      <c r="S115" s="2011"/>
      <c r="T115" s="2011"/>
      <c r="U115" s="2011"/>
      <c r="V115" s="2011"/>
    </row>
    <row r="116" spans="19:22">
      <c r="S116" s="2011"/>
      <c r="T116" s="2011"/>
      <c r="U116" s="2011"/>
      <c r="V116" s="2011"/>
    </row>
    <row r="117" spans="19:22">
      <c r="S117" s="2011"/>
      <c r="T117" s="2011"/>
      <c r="U117" s="2011"/>
      <c r="V117" s="2011"/>
    </row>
    <row r="118" spans="19:22">
      <c r="S118" s="2011"/>
      <c r="T118" s="2011"/>
      <c r="U118" s="2011"/>
      <c r="V118" s="2011"/>
    </row>
    <row r="119" spans="19:22">
      <c r="S119" s="2011"/>
      <c r="T119" s="2011"/>
      <c r="U119" s="2011"/>
      <c r="V119" s="2011"/>
    </row>
    <row r="120" spans="19:22">
      <c r="S120" s="2011"/>
      <c r="T120" s="2011"/>
      <c r="U120" s="2011"/>
      <c r="V120" s="2011"/>
    </row>
    <row r="121" spans="19:22">
      <c r="S121" s="2011"/>
      <c r="T121" s="2011"/>
      <c r="U121" s="2011"/>
      <c r="V121" s="2011"/>
    </row>
    <row r="122" spans="19:22">
      <c r="S122" s="2011"/>
      <c r="T122" s="2011"/>
      <c r="U122" s="2011"/>
      <c r="V122" s="2011"/>
    </row>
    <row r="123" spans="19:22">
      <c r="S123" s="2011"/>
      <c r="T123" s="2011"/>
      <c r="U123" s="2011"/>
      <c r="V123" s="2011"/>
    </row>
    <row r="124" spans="19:22">
      <c r="S124" s="2011"/>
      <c r="T124" s="2011"/>
      <c r="U124" s="2011"/>
      <c r="V124" s="2011"/>
    </row>
    <row r="125" spans="19:22">
      <c r="S125" s="2011"/>
      <c r="T125" s="2011"/>
      <c r="U125" s="2011"/>
      <c r="V125" s="2011"/>
    </row>
    <row r="126" spans="19:22">
      <c r="S126" s="2011"/>
      <c r="T126" s="2011"/>
      <c r="U126" s="2011"/>
      <c r="V126" s="2011"/>
    </row>
    <row r="127" spans="19:22">
      <c r="S127" s="2011"/>
      <c r="T127" s="2011"/>
      <c r="U127" s="2011"/>
      <c r="V127" s="2011"/>
    </row>
    <row r="128" spans="19:22">
      <c r="S128" s="2011"/>
      <c r="T128" s="2011"/>
      <c r="U128" s="2011"/>
      <c r="V128" s="2011"/>
    </row>
    <row r="129" spans="19:22">
      <c r="S129" s="2011"/>
      <c r="T129" s="2011"/>
      <c r="U129" s="2011"/>
      <c r="V129" s="2011"/>
    </row>
    <row r="130" spans="19:22">
      <c r="S130" s="2011"/>
      <c r="T130" s="2011"/>
      <c r="U130" s="2011"/>
      <c r="V130" s="2011"/>
    </row>
    <row r="131" spans="19:22">
      <c r="S131" s="2011"/>
      <c r="T131" s="2011"/>
      <c r="U131" s="2011"/>
      <c r="V131" s="2011"/>
    </row>
    <row r="132" spans="19:22">
      <c r="S132" s="2011"/>
      <c r="T132" s="2011"/>
      <c r="U132" s="2011"/>
      <c r="V132" s="2011"/>
    </row>
    <row r="133" spans="19:22">
      <c r="S133" s="2011"/>
      <c r="T133" s="2011"/>
      <c r="U133" s="2011"/>
      <c r="V133" s="2011"/>
    </row>
  </sheetData>
  <mergeCells count="17">
    <mergeCell ref="R89:R91"/>
    <mergeCell ref="O25:O26"/>
    <mergeCell ref="P25:P26"/>
    <mergeCell ref="R28:R44"/>
    <mergeCell ref="A35:A44"/>
    <mergeCell ref="A45:A58"/>
    <mergeCell ref="R45:R61"/>
    <mergeCell ref="R1:R2"/>
    <mergeCell ref="F25:F26"/>
    <mergeCell ref="G25:G26"/>
    <mergeCell ref="H25:H26"/>
    <mergeCell ref="I25:I26"/>
    <mergeCell ref="J25:J26"/>
    <mergeCell ref="K25:K26"/>
    <mergeCell ref="L25:L26"/>
    <mergeCell ref="M25:M26"/>
    <mergeCell ref="N25:N26"/>
  </mergeCells>
  <printOptions horizontalCentered="1" verticalCentered="1"/>
  <pageMargins left="0.5" right="0.5" top="1" bottom="1" header="0" footer="0"/>
  <pageSetup scale="91" fitToHeight="2" orientation="landscape" r:id="rId1"/>
  <headerFooter alignWithMargins="0"/>
  <rowBreaks count="1" manualBreakCount="1">
    <brk id="44" max="17"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U149"/>
  <sheetViews>
    <sheetView showZeros="0" view="pageBreakPreview" zoomScaleNormal="100" zoomScaleSheetLayoutView="100" workbookViewId="0"/>
  </sheetViews>
  <sheetFormatPr defaultColWidth="0" defaultRowHeight="11.25"/>
  <cols>
    <col min="1" max="1" width="4.1640625" style="527" customWidth="1"/>
    <col min="2" max="2" width="5.83203125" style="527" customWidth="1"/>
    <col min="3" max="3" width="32.1640625" style="527" customWidth="1"/>
    <col min="4" max="7" width="9.83203125" style="527" customWidth="1"/>
    <col min="8" max="8" width="9.83203125" style="2075" customWidth="1"/>
    <col min="9" max="9" width="12.83203125" style="527" customWidth="1"/>
    <col min="10" max="10" width="5.33203125" style="527" customWidth="1"/>
    <col min="11" max="11" width="6" style="527" customWidth="1"/>
    <col min="12" max="12" width="5.6640625" style="527" customWidth="1"/>
    <col min="13" max="13" width="15.5" style="527" customWidth="1"/>
    <col min="14" max="14" width="13.83203125" style="527" customWidth="1"/>
    <col min="15" max="15" width="13" style="527" customWidth="1"/>
    <col min="16" max="17" width="12.83203125" style="527" customWidth="1"/>
    <col min="18" max="18" width="12.83203125" style="2075" customWidth="1"/>
    <col min="19" max="19" width="11.33203125" style="527" customWidth="1"/>
    <col min="20" max="20" width="5.33203125" style="527" customWidth="1"/>
    <col min="21" max="21" width="9.33203125" style="1251" customWidth="1"/>
    <col min="22" max="256" width="0" style="527" hidden="1"/>
    <col min="257" max="257" width="4.1640625" style="527" customWidth="1"/>
    <col min="258" max="258" width="5.83203125" style="527" customWidth="1"/>
    <col min="259" max="259" width="32.1640625" style="527" customWidth="1"/>
    <col min="260" max="264" width="9.83203125" style="527" customWidth="1"/>
    <col min="265" max="265" width="12.83203125" style="527" customWidth="1"/>
    <col min="266" max="266" width="5.33203125" style="527" customWidth="1"/>
    <col min="267" max="267" width="6" style="527" customWidth="1"/>
    <col min="268" max="268" width="5.6640625" style="527" customWidth="1"/>
    <col min="269" max="269" width="15.5" style="527" customWidth="1"/>
    <col min="270" max="270" width="13.83203125" style="527" customWidth="1"/>
    <col min="271" max="271" width="13" style="527" customWidth="1"/>
    <col min="272" max="274" width="12.83203125" style="527" customWidth="1"/>
    <col min="275" max="275" width="11.33203125" style="527" customWidth="1"/>
    <col min="276" max="276" width="5.33203125" style="527" customWidth="1"/>
    <col min="277" max="277" width="9.33203125" style="527" customWidth="1"/>
    <col min="278" max="512" width="0" style="527" hidden="1"/>
    <col min="513" max="513" width="4.1640625" style="527" customWidth="1"/>
    <col min="514" max="514" width="5.83203125" style="527" customWidth="1"/>
    <col min="515" max="515" width="32.1640625" style="527" customWidth="1"/>
    <col min="516" max="520" width="9.83203125" style="527" customWidth="1"/>
    <col min="521" max="521" width="12.83203125" style="527" customWidth="1"/>
    <col min="522" max="522" width="5.33203125" style="527" customWidth="1"/>
    <col min="523" max="523" width="6" style="527" customWidth="1"/>
    <col min="524" max="524" width="5.6640625" style="527" customWidth="1"/>
    <col min="525" max="525" width="15.5" style="527" customWidth="1"/>
    <col min="526" max="526" width="13.83203125" style="527" customWidth="1"/>
    <col min="527" max="527" width="13" style="527" customWidth="1"/>
    <col min="528" max="530" width="12.83203125" style="527" customWidth="1"/>
    <col min="531" max="531" width="11.33203125" style="527" customWidth="1"/>
    <col min="532" max="532" width="5.33203125" style="527" customWidth="1"/>
    <col min="533" max="533" width="9.33203125" style="527" customWidth="1"/>
    <col min="534" max="768" width="0" style="527" hidden="1"/>
    <col min="769" max="769" width="4.1640625" style="527" customWidth="1"/>
    <col min="770" max="770" width="5.83203125" style="527" customWidth="1"/>
    <col min="771" max="771" width="32.1640625" style="527" customWidth="1"/>
    <col min="772" max="776" width="9.83203125" style="527" customWidth="1"/>
    <col min="777" max="777" width="12.83203125" style="527" customWidth="1"/>
    <col min="778" max="778" width="5.33203125" style="527" customWidth="1"/>
    <col min="779" max="779" width="6" style="527" customWidth="1"/>
    <col min="780" max="780" width="5.6640625" style="527" customWidth="1"/>
    <col min="781" max="781" width="15.5" style="527" customWidth="1"/>
    <col min="782" max="782" width="13.83203125" style="527" customWidth="1"/>
    <col min="783" max="783" width="13" style="527" customWidth="1"/>
    <col min="784" max="786" width="12.83203125" style="527" customWidth="1"/>
    <col min="787" max="787" width="11.33203125" style="527" customWidth="1"/>
    <col min="788" max="788" width="5.33203125" style="527" customWidth="1"/>
    <col min="789" max="789" width="9.33203125" style="527" customWidth="1"/>
    <col min="790" max="1024" width="0" style="527" hidden="1"/>
    <col min="1025" max="1025" width="4.1640625" style="527" customWidth="1"/>
    <col min="1026" max="1026" width="5.83203125" style="527" customWidth="1"/>
    <col min="1027" max="1027" width="32.1640625" style="527" customWidth="1"/>
    <col min="1028" max="1032" width="9.83203125" style="527" customWidth="1"/>
    <col min="1033" max="1033" width="12.83203125" style="527" customWidth="1"/>
    <col min="1034" max="1034" width="5.33203125" style="527" customWidth="1"/>
    <col min="1035" max="1035" width="6" style="527" customWidth="1"/>
    <col min="1036" max="1036" width="5.6640625" style="527" customWidth="1"/>
    <col min="1037" max="1037" width="15.5" style="527" customWidth="1"/>
    <col min="1038" max="1038" width="13.83203125" style="527" customWidth="1"/>
    <col min="1039" max="1039" width="13" style="527" customWidth="1"/>
    <col min="1040" max="1042" width="12.83203125" style="527" customWidth="1"/>
    <col min="1043" max="1043" width="11.33203125" style="527" customWidth="1"/>
    <col min="1044" max="1044" width="5.33203125" style="527" customWidth="1"/>
    <col min="1045" max="1045" width="9.33203125" style="527" customWidth="1"/>
    <col min="1046" max="1280" width="0" style="527" hidden="1"/>
    <col min="1281" max="1281" width="4.1640625" style="527" customWidth="1"/>
    <col min="1282" max="1282" width="5.83203125" style="527" customWidth="1"/>
    <col min="1283" max="1283" width="32.1640625" style="527" customWidth="1"/>
    <col min="1284" max="1288" width="9.83203125" style="527" customWidth="1"/>
    <col min="1289" max="1289" width="12.83203125" style="527" customWidth="1"/>
    <col min="1290" max="1290" width="5.33203125" style="527" customWidth="1"/>
    <col min="1291" max="1291" width="6" style="527" customWidth="1"/>
    <col min="1292" max="1292" width="5.6640625" style="527" customWidth="1"/>
    <col min="1293" max="1293" width="15.5" style="527" customWidth="1"/>
    <col min="1294" max="1294" width="13.83203125" style="527" customWidth="1"/>
    <col min="1295" max="1295" width="13" style="527" customWidth="1"/>
    <col min="1296" max="1298" width="12.83203125" style="527" customWidth="1"/>
    <col min="1299" max="1299" width="11.33203125" style="527" customWidth="1"/>
    <col min="1300" max="1300" width="5.33203125" style="527" customWidth="1"/>
    <col min="1301" max="1301" width="9.33203125" style="527" customWidth="1"/>
    <col min="1302" max="1536" width="0" style="527" hidden="1"/>
    <col min="1537" max="1537" width="4.1640625" style="527" customWidth="1"/>
    <col min="1538" max="1538" width="5.83203125" style="527" customWidth="1"/>
    <col min="1539" max="1539" width="32.1640625" style="527" customWidth="1"/>
    <col min="1540" max="1544" width="9.83203125" style="527" customWidth="1"/>
    <col min="1545" max="1545" width="12.83203125" style="527" customWidth="1"/>
    <col min="1546" max="1546" width="5.33203125" style="527" customWidth="1"/>
    <col min="1547" max="1547" width="6" style="527" customWidth="1"/>
    <col min="1548" max="1548" width="5.6640625" style="527" customWidth="1"/>
    <col min="1549" max="1549" width="15.5" style="527" customWidth="1"/>
    <col min="1550" max="1550" width="13.83203125" style="527" customWidth="1"/>
    <col min="1551" max="1551" width="13" style="527" customWidth="1"/>
    <col min="1552" max="1554" width="12.83203125" style="527" customWidth="1"/>
    <col min="1555" max="1555" width="11.33203125" style="527" customWidth="1"/>
    <col min="1556" max="1556" width="5.33203125" style="527" customWidth="1"/>
    <col min="1557" max="1557" width="9.33203125" style="527" customWidth="1"/>
    <col min="1558" max="1792" width="0" style="527" hidden="1"/>
    <col min="1793" max="1793" width="4.1640625" style="527" customWidth="1"/>
    <col min="1794" max="1794" width="5.83203125" style="527" customWidth="1"/>
    <col min="1795" max="1795" width="32.1640625" style="527" customWidth="1"/>
    <col min="1796" max="1800" width="9.83203125" style="527" customWidth="1"/>
    <col min="1801" max="1801" width="12.83203125" style="527" customWidth="1"/>
    <col min="1802" max="1802" width="5.33203125" style="527" customWidth="1"/>
    <col min="1803" max="1803" width="6" style="527" customWidth="1"/>
    <col min="1804" max="1804" width="5.6640625" style="527" customWidth="1"/>
    <col min="1805" max="1805" width="15.5" style="527" customWidth="1"/>
    <col min="1806" max="1806" width="13.83203125" style="527" customWidth="1"/>
    <col min="1807" max="1807" width="13" style="527" customWidth="1"/>
    <col min="1808" max="1810" width="12.83203125" style="527" customWidth="1"/>
    <col min="1811" max="1811" width="11.33203125" style="527" customWidth="1"/>
    <col min="1812" max="1812" width="5.33203125" style="527" customWidth="1"/>
    <col min="1813" max="1813" width="9.33203125" style="527" customWidth="1"/>
    <col min="1814" max="2048" width="0" style="527" hidden="1"/>
    <col min="2049" max="2049" width="4.1640625" style="527" customWidth="1"/>
    <col min="2050" max="2050" width="5.83203125" style="527" customWidth="1"/>
    <col min="2051" max="2051" width="32.1640625" style="527" customWidth="1"/>
    <col min="2052" max="2056" width="9.83203125" style="527" customWidth="1"/>
    <col min="2057" max="2057" width="12.83203125" style="527" customWidth="1"/>
    <col min="2058" max="2058" width="5.33203125" style="527" customWidth="1"/>
    <col min="2059" max="2059" width="6" style="527" customWidth="1"/>
    <col min="2060" max="2060" width="5.6640625" style="527" customWidth="1"/>
    <col min="2061" max="2061" width="15.5" style="527" customWidth="1"/>
    <col min="2062" max="2062" width="13.83203125" style="527" customWidth="1"/>
    <col min="2063" max="2063" width="13" style="527" customWidth="1"/>
    <col min="2064" max="2066" width="12.83203125" style="527" customWidth="1"/>
    <col min="2067" max="2067" width="11.33203125" style="527" customWidth="1"/>
    <col min="2068" max="2068" width="5.33203125" style="527" customWidth="1"/>
    <col min="2069" max="2069" width="9.33203125" style="527" customWidth="1"/>
    <col min="2070" max="2304" width="0" style="527" hidden="1"/>
    <col min="2305" max="2305" width="4.1640625" style="527" customWidth="1"/>
    <col min="2306" max="2306" width="5.83203125" style="527" customWidth="1"/>
    <col min="2307" max="2307" width="32.1640625" style="527" customWidth="1"/>
    <col min="2308" max="2312" width="9.83203125" style="527" customWidth="1"/>
    <col min="2313" max="2313" width="12.83203125" style="527" customWidth="1"/>
    <col min="2314" max="2314" width="5.33203125" style="527" customWidth="1"/>
    <col min="2315" max="2315" width="6" style="527" customWidth="1"/>
    <col min="2316" max="2316" width="5.6640625" style="527" customWidth="1"/>
    <col min="2317" max="2317" width="15.5" style="527" customWidth="1"/>
    <col min="2318" max="2318" width="13.83203125" style="527" customWidth="1"/>
    <col min="2319" max="2319" width="13" style="527" customWidth="1"/>
    <col min="2320" max="2322" width="12.83203125" style="527" customWidth="1"/>
    <col min="2323" max="2323" width="11.33203125" style="527" customWidth="1"/>
    <col min="2324" max="2324" width="5.33203125" style="527" customWidth="1"/>
    <col min="2325" max="2325" width="9.33203125" style="527" customWidth="1"/>
    <col min="2326" max="2560" width="0" style="527" hidden="1"/>
    <col min="2561" max="2561" width="4.1640625" style="527" customWidth="1"/>
    <col min="2562" max="2562" width="5.83203125" style="527" customWidth="1"/>
    <col min="2563" max="2563" width="32.1640625" style="527" customWidth="1"/>
    <col min="2564" max="2568" width="9.83203125" style="527" customWidth="1"/>
    <col min="2569" max="2569" width="12.83203125" style="527" customWidth="1"/>
    <col min="2570" max="2570" width="5.33203125" style="527" customWidth="1"/>
    <col min="2571" max="2571" width="6" style="527" customWidth="1"/>
    <col min="2572" max="2572" width="5.6640625" style="527" customWidth="1"/>
    <col min="2573" max="2573" width="15.5" style="527" customWidth="1"/>
    <col min="2574" max="2574" width="13.83203125" style="527" customWidth="1"/>
    <col min="2575" max="2575" width="13" style="527" customWidth="1"/>
    <col min="2576" max="2578" width="12.83203125" style="527" customWidth="1"/>
    <col min="2579" max="2579" width="11.33203125" style="527" customWidth="1"/>
    <col min="2580" max="2580" width="5.33203125" style="527" customWidth="1"/>
    <col min="2581" max="2581" width="9.33203125" style="527" customWidth="1"/>
    <col min="2582" max="2816" width="0" style="527" hidden="1"/>
    <col min="2817" max="2817" width="4.1640625" style="527" customWidth="1"/>
    <col min="2818" max="2818" width="5.83203125" style="527" customWidth="1"/>
    <col min="2819" max="2819" width="32.1640625" style="527" customWidth="1"/>
    <col min="2820" max="2824" width="9.83203125" style="527" customWidth="1"/>
    <col min="2825" max="2825" width="12.83203125" style="527" customWidth="1"/>
    <col min="2826" max="2826" width="5.33203125" style="527" customWidth="1"/>
    <col min="2827" max="2827" width="6" style="527" customWidth="1"/>
    <col min="2828" max="2828" width="5.6640625" style="527" customWidth="1"/>
    <col min="2829" max="2829" width="15.5" style="527" customWidth="1"/>
    <col min="2830" max="2830" width="13.83203125" style="527" customWidth="1"/>
    <col min="2831" max="2831" width="13" style="527" customWidth="1"/>
    <col min="2832" max="2834" width="12.83203125" style="527" customWidth="1"/>
    <col min="2835" max="2835" width="11.33203125" style="527" customWidth="1"/>
    <col min="2836" max="2836" width="5.33203125" style="527" customWidth="1"/>
    <col min="2837" max="2837" width="9.33203125" style="527" customWidth="1"/>
    <col min="2838" max="3072" width="0" style="527" hidden="1"/>
    <col min="3073" max="3073" width="4.1640625" style="527" customWidth="1"/>
    <col min="3074" max="3074" width="5.83203125" style="527" customWidth="1"/>
    <col min="3075" max="3075" width="32.1640625" style="527" customWidth="1"/>
    <col min="3076" max="3080" width="9.83203125" style="527" customWidth="1"/>
    <col min="3081" max="3081" width="12.83203125" style="527" customWidth="1"/>
    <col min="3082" max="3082" width="5.33203125" style="527" customWidth="1"/>
    <col min="3083" max="3083" width="6" style="527" customWidth="1"/>
    <col min="3084" max="3084" width="5.6640625" style="527" customWidth="1"/>
    <col min="3085" max="3085" width="15.5" style="527" customWidth="1"/>
    <col min="3086" max="3086" width="13.83203125" style="527" customWidth="1"/>
    <col min="3087" max="3087" width="13" style="527" customWidth="1"/>
    <col min="3088" max="3090" width="12.83203125" style="527" customWidth="1"/>
    <col min="3091" max="3091" width="11.33203125" style="527" customWidth="1"/>
    <col min="3092" max="3092" width="5.33203125" style="527" customWidth="1"/>
    <col min="3093" max="3093" width="9.33203125" style="527" customWidth="1"/>
    <col min="3094" max="3328" width="0" style="527" hidden="1"/>
    <col min="3329" max="3329" width="4.1640625" style="527" customWidth="1"/>
    <col min="3330" max="3330" width="5.83203125" style="527" customWidth="1"/>
    <col min="3331" max="3331" width="32.1640625" style="527" customWidth="1"/>
    <col min="3332" max="3336" width="9.83203125" style="527" customWidth="1"/>
    <col min="3337" max="3337" width="12.83203125" style="527" customWidth="1"/>
    <col min="3338" max="3338" width="5.33203125" style="527" customWidth="1"/>
    <col min="3339" max="3339" width="6" style="527" customWidth="1"/>
    <col min="3340" max="3340" width="5.6640625" style="527" customWidth="1"/>
    <col min="3341" max="3341" width="15.5" style="527" customWidth="1"/>
    <col min="3342" max="3342" width="13.83203125" style="527" customWidth="1"/>
    <col min="3343" max="3343" width="13" style="527" customWidth="1"/>
    <col min="3344" max="3346" width="12.83203125" style="527" customWidth="1"/>
    <col min="3347" max="3347" width="11.33203125" style="527" customWidth="1"/>
    <col min="3348" max="3348" width="5.33203125" style="527" customWidth="1"/>
    <col min="3349" max="3349" width="9.33203125" style="527" customWidth="1"/>
    <col min="3350" max="3584" width="0" style="527" hidden="1"/>
    <col min="3585" max="3585" width="4.1640625" style="527" customWidth="1"/>
    <col min="3586" max="3586" width="5.83203125" style="527" customWidth="1"/>
    <col min="3587" max="3587" width="32.1640625" style="527" customWidth="1"/>
    <col min="3588" max="3592" width="9.83203125" style="527" customWidth="1"/>
    <col min="3593" max="3593" width="12.83203125" style="527" customWidth="1"/>
    <col min="3594" max="3594" width="5.33203125" style="527" customWidth="1"/>
    <col min="3595" max="3595" width="6" style="527" customWidth="1"/>
    <col min="3596" max="3596" width="5.6640625" style="527" customWidth="1"/>
    <col min="3597" max="3597" width="15.5" style="527" customWidth="1"/>
    <col min="3598" max="3598" width="13.83203125" style="527" customWidth="1"/>
    <col min="3599" max="3599" width="13" style="527" customWidth="1"/>
    <col min="3600" max="3602" width="12.83203125" style="527" customWidth="1"/>
    <col min="3603" max="3603" width="11.33203125" style="527" customWidth="1"/>
    <col min="3604" max="3604" width="5.33203125" style="527" customWidth="1"/>
    <col min="3605" max="3605" width="9.33203125" style="527" customWidth="1"/>
    <col min="3606" max="3840" width="0" style="527" hidden="1"/>
    <col min="3841" max="3841" width="4.1640625" style="527" customWidth="1"/>
    <col min="3842" max="3842" width="5.83203125" style="527" customWidth="1"/>
    <col min="3843" max="3843" width="32.1640625" style="527" customWidth="1"/>
    <col min="3844" max="3848" width="9.83203125" style="527" customWidth="1"/>
    <col min="3849" max="3849" width="12.83203125" style="527" customWidth="1"/>
    <col min="3850" max="3850" width="5.33203125" style="527" customWidth="1"/>
    <col min="3851" max="3851" width="6" style="527" customWidth="1"/>
    <col min="3852" max="3852" width="5.6640625" style="527" customWidth="1"/>
    <col min="3853" max="3853" width="15.5" style="527" customWidth="1"/>
    <col min="3854" max="3854" width="13.83203125" style="527" customWidth="1"/>
    <col min="3855" max="3855" width="13" style="527" customWidth="1"/>
    <col min="3856" max="3858" width="12.83203125" style="527" customWidth="1"/>
    <col min="3859" max="3859" width="11.33203125" style="527" customWidth="1"/>
    <col min="3860" max="3860" width="5.33203125" style="527" customWidth="1"/>
    <col min="3861" max="3861" width="9.33203125" style="527" customWidth="1"/>
    <col min="3862" max="4096" width="0" style="527" hidden="1"/>
    <col min="4097" max="4097" width="4.1640625" style="527" customWidth="1"/>
    <col min="4098" max="4098" width="5.83203125" style="527" customWidth="1"/>
    <col min="4099" max="4099" width="32.1640625" style="527" customWidth="1"/>
    <col min="4100" max="4104" width="9.83203125" style="527" customWidth="1"/>
    <col min="4105" max="4105" width="12.83203125" style="527" customWidth="1"/>
    <col min="4106" max="4106" width="5.33203125" style="527" customWidth="1"/>
    <col min="4107" max="4107" width="6" style="527" customWidth="1"/>
    <col min="4108" max="4108" width="5.6640625" style="527" customWidth="1"/>
    <col min="4109" max="4109" width="15.5" style="527" customWidth="1"/>
    <col min="4110" max="4110" width="13.83203125" style="527" customWidth="1"/>
    <col min="4111" max="4111" width="13" style="527" customWidth="1"/>
    <col min="4112" max="4114" width="12.83203125" style="527" customWidth="1"/>
    <col min="4115" max="4115" width="11.33203125" style="527" customWidth="1"/>
    <col min="4116" max="4116" width="5.33203125" style="527" customWidth="1"/>
    <col min="4117" max="4117" width="9.33203125" style="527" customWidth="1"/>
    <col min="4118" max="4352" width="0" style="527" hidden="1"/>
    <col min="4353" max="4353" width="4.1640625" style="527" customWidth="1"/>
    <col min="4354" max="4354" width="5.83203125" style="527" customWidth="1"/>
    <col min="4355" max="4355" width="32.1640625" style="527" customWidth="1"/>
    <col min="4356" max="4360" width="9.83203125" style="527" customWidth="1"/>
    <col min="4361" max="4361" width="12.83203125" style="527" customWidth="1"/>
    <col min="4362" max="4362" width="5.33203125" style="527" customWidth="1"/>
    <col min="4363" max="4363" width="6" style="527" customWidth="1"/>
    <col min="4364" max="4364" width="5.6640625" style="527" customWidth="1"/>
    <col min="4365" max="4365" width="15.5" style="527" customWidth="1"/>
    <col min="4366" max="4366" width="13.83203125" style="527" customWidth="1"/>
    <col min="4367" max="4367" width="13" style="527" customWidth="1"/>
    <col min="4368" max="4370" width="12.83203125" style="527" customWidth="1"/>
    <col min="4371" max="4371" width="11.33203125" style="527" customWidth="1"/>
    <col min="4372" max="4372" width="5.33203125" style="527" customWidth="1"/>
    <col min="4373" max="4373" width="9.33203125" style="527" customWidth="1"/>
    <col min="4374" max="4608" width="0" style="527" hidden="1"/>
    <col min="4609" max="4609" width="4.1640625" style="527" customWidth="1"/>
    <col min="4610" max="4610" width="5.83203125" style="527" customWidth="1"/>
    <col min="4611" max="4611" width="32.1640625" style="527" customWidth="1"/>
    <col min="4612" max="4616" width="9.83203125" style="527" customWidth="1"/>
    <col min="4617" max="4617" width="12.83203125" style="527" customWidth="1"/>
    <col min="4618" max="4618" width="5.33203125" style="527" customWidth="1"/>
    <col min="4619" max="4619" width="6" style="527" customWidth="1"/>
    <col min="4620" max="4620" width="5.6640625" style="527" customWidth="1"/>
    <col min="4621" max="4621" width="15.5" style="527" customWidth="1"/>
    <col min="4622" max="4622" width="13.83203125" style="527" customWidth="1"/>
    <col min="4623" max="4623" width="13" style="527" customWidth="1"/>
    <col min="4624" max="4626" width="12.83203125" style="527" customWidth="1"/>
    <col min="4627" max="4627" width="11.33203125" style="527" customWidth="1"/>
    <col min="4628" max="4628" width="5.33203125" style="527" customWidth="1"/>
    <col min="4629" max="4629" width="9.33203125" style="527" customWidth="1"/>
    <col min="4630" max="4864" width="0" style="527" hidden="1"/>
    <col min="4865" max="4865" width="4.1640625" style="527" customWidth="1"/>
    <col min="4866" max="4866" width="5.83203125" style="527" customWidth="1"/>
    <col min="4867" max="4867" width="32.1640625" style="527" customWidth="1"/>
    <col min="4868" max="4872" width="9.83203125" style="527" customWidth="1"/>
    <col min="4873" max="4873" width="12.83203125" style="527" customWidth="1"/>
    <col min="4874" max="4874" width="5.33203125" style="527" customWidth="1"/>
    <col min="4875" max="4875" width="6" style="527" customWidth="1"/>
    <col min="4876" max="4876" width="5.6640625" style="527" customWidth="1"/>
    <col min="4877" max="4877" width="15.5" style="527" customWidth="1"/>
    <col min="4878" max="4878" width="13.83203125" style="527" customWidth="1"/>
    <col min="4879" max="4879" width="13" style="527" customWidth="1"/>
    <col min="4880" max="4882" width="12.83203125" style="527" customWidth="1"/>
    <col min="4883" max="4883" width="11.33203125" style="527" customWidth="1"/>
    <col min="4884" max="4884" width="5.33203125" style="527" customWidth="1"/>
    <col min="4885" max="4885" width="9.33203125" style="527" customWidth="1"/>
    <col min="4886" max="5120" width="0" style="527" hidden="1"/>
    <col min="5121" max="5121" width="4.1640625" style="527" customWidth="1"/>
    <col min="5122" max="5122" width="5.83203125" style="527" customWidth="1"/>
    <col min="5123" max="5123" width="32.1640625" style="527" customWidth="1"/>
    <col min="5124" max="5128" width="9.83203125" style="527" customWidth="1"/>
    <col min="5129" max="5129" width="12.83203125" style="527" customWidth="1"/>
    <col min="5130" max="5130" width="5.33203125" style="527" customWidth="1"/>
    <col min="5131" max="5131" width="6" style="527" customWidth="1"/>
    <col min="5132" max="5132" width="5.6640625" style="527" customWidth="1"/>
    <col min="5133" max="5133" width="15.5" style="527" customWidth="1"/>
    <col min="5134" max="5134" width="13.83203125" style="527" customWidth="1"/>
    <col min="5135" max="5135" width="13" style="527" customWidth="1"/>
    <col min="5136" max="5138" width="12.83203125" style="527" customWidth="1"/>
    <col min="5139" max="5139" width="11.33203125" style="527" customWidth="1"/>
    <col min="5140" max="5140" width="5.33203125" style="527" customWidth="1"/>
    <col min="5141" max="5141" width="9.33203125" style="527" customWidth="1"/>
    <col min="5142" max="5376" width="0" style="527" hidden="1"/>
    <col min="5377" max="5377" width="4.1640625" style="527" customWidth="1"/>
    <col min="5378" max="5378" width="5.83203125" style="527" customWidth="1"/>
    <col min="5379" max="5379" width="32.1640625" style="527" customWidth="1"/>
    <col min="5380" max="5384" width="9.83203125" style="527" customWidth="1"/>
    <col min="5385" max="5385" width="12.83203125" style="527" customWidth="1"/>
    <col min="5386" max="5386" width="5.33203125" style="527" customWidth="1"/>
    <col min="5387" max="5387" width="6" style="527" customWidth="1"/>
    <col min="5388" max="5388" width="5.6640625" style="527" customWidth="1"/>
    <col min="5389" max="5389" width="15.5" style="527" customWidth="1"/>
    <col min="5390" max="5390" width="13.83203125" style="527" customWidth="1"/>
    <col min="5391" max="5391" width="13" style="527" customWidth="1"/>
    <col min="5392" max="5394" width="12.83203125" style="527" customWidth="1"/>
    <col min="5395" max="5395" width="11.33203125" style="527" customWidth="1"/>
    <col min="5396" max="5396" width="5.33203125" style="527" customWidth="1"/>
    <col min="5397" max="5397" width="9.33203125" style="527" customWidth="1"/>
    <col min="5398" max="5632" width="0" style="527" hidden="1"/>
    <col min="5633" max="5633" width="4.1640625" style="527" customWidth="1"/>
    <col min="5634" max="5634" width="5.83203125" style="527" customWidth="1"/>
    <col min="5635" max="5635" width="32.1640625" style="527" customWidth="1"/>
    <col min="5636" max="5640" width="9.83203125" style="527" customWidth="1"/>
    <col min="5641" max="5641" width="12.83203125" style="527" customWidth="1"/>
    <col min="5642" max="5642" width="5.33203125" style="527" customWidth="1"/>
    <col min="5643" max="5643" width="6" style="527" customWidth="1"/>
    <col min="5644" max="5644" width="5.6640625" style="527" customWidth="1"/>
    <col min="5645" max="5645" width="15.5" style="527" customWidth="1"/>
    <col min="5646" max="5646" width="13.83203125" style="527" customWidth="1"/>
    <col min="5647" max="5647" width="13" style="527" customWidth="1"/>
    <col min="5648" max="5650" width="12.83203125" style="527" customWidth="1"/>
    <col min="5651" max="5651" width="11.33203125" style="527" customWidth="1"/>
    <col min="5652" max="5652" width="5.33203125" style="527" customWidth="1"/>
    <col min="5653" max="5653" width="9.33203125" style="527" customWidth="1"/>
    <col min="5654" max="5888" width="0" style="527" hidden="1"/>
    <col min="5889" max="5889" width="4.1640625" style="527" customWidth="1"/>
    <col min="5890" max="5890" width="5.83203125" style="527" customWidth="1"/>
    <col min="5891" max="5891" width="32.1640625" style="527" customWidth="1"/>
    <col min="5892" max="5896" width="9.83203125" style="527" customWidth="1"/>
    <col min="5897" max="5897" width="12.83203125" style="527" customWidth="1"/>
    <col min="5898" max="5898" width="5.33203125" style="527" customWidth="1"/>
    <col min="5899" max="5899" width="6" style="527" customWidth="1"/>
    <col min="5900" max="5900" width="5.6640625" style="527" customWidth="1"/>
    <col min="5901" max="5901" width="15.5" style="527" customWidth="1"/>
    <col min="5902" max="5902" width="13.83203125" style="527" customWidth="1"/>
    <col min="5903" max="5903" width="13" style="527" customWidth="1"/>
    <col min="5904" max="5906" width="12.83203125" style="527" customWidth="1"/>
    <col min="5907" max="5907" width="11.33203125" style="527" customWidth="1"/>
    <col min="5908" max="5908" width="5.33203125" style="527" customWidth="1"/>
    <col min="5909" max="5909" width="9.33203125" style="527" customWidth="1"/>
    <col min="5910" max="6144" width="0" style="527" hidden="1"/>
    <col min="6145" max="6145" width="4.1640625" style="527" customWidth="1"/>
    <col min="6146" max="6146" width="5.83203125" style="527" customWidth="1"/>
    <col min="6147" max="6147" width="32.1640625" style="527" customWidth="1"/>
    <col min="6148" max="6152" width="9.83203125" style="527" customWidth="1"/>
    <col min="6153" max="6153" width="12.83203125" style="527" customWidth="1"/>
    <col min="6154" max="6154" width="5.33203125" style="527" customWidth="1"/>
    <col min="6155" max="6155" width="6" style="527" customWidth="1"/>
    <col min="6156" max="6156" width="5.6640625" style="527" customWidth="1"/>
    <col min="6157" max="6157" width="15.5" style="527" customWidth="1"/>
    <col min="6158" max="6158" width="13.83203125" style="527" customWidth="1"/>
    <col min="6159" max="6159" width="13" style="527" customWidth="1"/>
    <col min="6160" max="6162" width="12.83203125" style="527" customWidth="1"/>
    <col min="6163" max="6163" width="11.33203125" style="527" customWidth="1"/>
    <col min="6164" max="6164" width="5.33203125" style="527" customWidth="1"/>
    <col min="6165" max="6165" width="9.33203125" style="527" customWidth="1"/>
    <col min="6166" max="6400" width="0" style="527" hidden="1"/>
    <col min="6401" max="6401" width="4.1640625" style="527" customWidth="1"/>
    <col min="6402" max="6402" width="5.83203125" style="527" customWidth="1"/>
    <col min="6403" max="6403" width="32.1640625" style="527" customWidth="1"/>
    <col min="6404" max="6408" width="9.83203125" style="527" customWidth="1"/>
    <col min="6409" max="6409" width="12.83203125" style="527" customWidth="1"/>
    <col min="6410" max="6410" width="5.33203125" style="527" customWidth="1"/>
    <col min="6411" max="6411" width="6" style="527" customWidth="1"/>
    <col min="6412" max="6412" width="5.6640625" style="527" customWidth="1"/>
    <col min="6413" max="6413" width="15.5" style="527" customWidth="1"/>
    <col min="6414" max="6414" width="13.83203125" style="527" customWidth="1"/>
    <col min="6415" max="6415" width="13" style="527" customWidth="1"/>
    <col min="6416" max="6418" width="12.83203125" style="527" customWidth="1"/>
    <col min="6419" max="6419" width="11.33203125" style="527" customWidth="1"/>
    <col min="6420" max="6420" width="5.33203125" style="527" customWidth="1"/>
    <col min="6421" max="6421" width="9.33203125" style="527" customWidth="1"/>
    <col min="6422" max="6656" width="0" style="527" hidden="1"/>
    <col min="6657" max="6657" width="4.1640625" style="527" customWidth="1"/>
    <col min="6658" max="6658" width="5.83203125" style="527" customWidth="1"/>
    <col min="6659" max="6659" width="32.1640625" style="527" customWidth="1"/>
    <col min="6660" max="6664" width="9.83203125" style="527" customWidth="1"/>
    <col min="6665" max="6665" width="12.83203125" style="527" customWidth="1"/>
    <col min="6666" max="6666" width="5.33203125" style="527" customWidth="1"/>
    <col min="6667" max="6667" width="6" style="527" customWidth="1"/>
    <col min="6668" max="6668" width="5.6640625" style="527" customWidth="1"/>
    <col min="6669" max="6669" width="15.5" style="527" customWidth="1"/>
    <col min="6670" max="6670" width="13.83203125" style="527" customWidth="1"/>
    <col min="6671" max="6671" width="13" style="527" customWidth="1"/>
    <col min="6672" max="6674" width="12.83203125" style="527" customWidth="1"/>
    <col min="6675" max="6675" width="11.33203125" style="527" customWidth="1"/>
    <col min="6676" max="6676" width="5.33203125" style="527" customWidth="1"/>
    <col min="6677" max="6677" width="9.33203125" style="527" customWidth="1"/>
    <col min="6678" max="6912" width="0" style="527" hidden="1"/>
    <col min="6913" max="6913" width="4.1640625" style="527" customWidth="1"/>
    <col min="6914" max="6914" width="5.83203125" style="527" customWidth="1"/>
    <col min="6915" max="6915" width="32.1640625" style="527" customWidth="1"/>
    <col min="6916" max="6920" width="9.83203125" style="527" customWidth="1"/>
    <col min="6921" max="6921" width="12.83203125" style="527" customWidth="1"/>
    <col min="6922" max="6922" width="5.33203125" style="527" customWidth="1"/>
    <col min="6923" max="6923" width="6" style="527" customWidth="1"/>
    <col min="6924" max="6924" width="5.6640625" style="527" customWidth="1"/>
    <col min="6925" max="6925" width="15.5" style="527" customWidth="1"/>
    <col min="6926" max="6926" width="13.83203125" style="527" customWidth="1"/>
    <col min="6927" max="6927" width="13" style="527" customWidth="1"/>
    <col min="6928" max="6930" width="12.83203125" style="527" customWidth="1"/>
    <col min="6931" max="6931" width="11.33203125" style="527" customWidth="1"/>
    <col min="6932" max="6932" width="5.33203125" style="527" customWidth="1"/>
    <col min="6933" max="6933" width="9.33203125" style="527" customWidth="1"/>
    <col min="6934" max="7168" width="0" style="527" hidden="1"/>
    <col min="7169" max="7169" width="4.1640625" style="527" customWidth="1"/>
    <col min="7170" max="7170" width="5.83203125" style="527" customWidth="1"/>
    <col min="7171" max="7171" width="32.1640625" style="527" customWidth="1"/>
    <col min="7172" max="7176" width="9.83203125" style="527" customWidth="1"/>
    <col min="7177" max="7177" width="12.83203125" style="527" customWidth="1"/>
    <col min="7178" max="7178" width="5.33203125" style="527" customWidth="1"/>
    <col min="7179" max="7179" width="6" style="527" customWidth="1"/>
    <col min="7180" max="7180" width="5.6640625" style="527" customWidth="1"/>
    <col min="7181" max="7181" width="15.5" style="527" customWidth="1"/>
    <col min="7182" max="7182" width="13.83203125" style="527" customWidth="1"/>
    <col min="7183" max="7183" width="13" style="527" customWidth="1"/>
    <col min="7184" max="7186" width="12.83203125" style="527" customWidth="1"/>
    <col min="7187" max="7187" width="11.33203125" style="527" customWidth="1"/>
    <col min="7188" max="7188" width="5.33203125" style="527" customWidth="1"/>
    <col min="7189" max="7189" width="9.33203125" style="527" customWidth="1"/>
    <col min="7190" max="7424" width="0" style="527" hidden="1"/>
    <col min="7425" max="7425" width="4.1640625" style="527" customWidth="1"/>
    <col min="7426" max="7426" width="5.83203125" style="527" customWidth="1"/>
    <col min="7427" max="7427" width="32.1640625" style="527" customWidth="1"/>
    <col min="7428" max="7432" width="9.83203125" style="527" customWidth="1"/>
    <col min="7433" max="7433" width="12.83203125" style="527" customWidth="1"/>
    <col min="7434" max="7434" width="5.33203125" style="527" customWidth="1"/>
    <col min="7435" max="7435" width="6" style="527" customWidth="1"/>
    <col min="7436" max="7436" width="5.6640625" style="527" customWidth="1"/>
    <col min="7437" max="7437" width="15.5" style="527" customWidth="1"/>
    <col min="7438" max="7438" width="13.83203125" style="527" customWidth="1"/>
    <col min="7439" max="7439" width="13" style="527" customWidth="1"/>
    <col min="7440" max="7442" width="12.83203125" style="527" customWidth="1"/>
    <col min="7443" max="7443" width="11.33203125" style="527" customWidth="1"/>
    <col min="7444" max="7444" width="5.33203125" style="527" customWidth="1"/>
    <col min="7445" max="7445" width="9.33203125" style="527" customWidth="1"/>
    <col min="7446" max="7680" width="0" style="527" hidden="1"/>
    <col min="7681" max="7681" width="4.1640625" style="527" customWidth="1"/>
    <col min="7682" max="7682" width="5.83203125" style="527" customWidth="1"/>
    <col min="7683" max="7683" width="32.1640625" style="527" customWidth="1"/>
    <col min="7684" max="7688" width="9.83203125" style="527" customWidth="1"/>
    <col min="7689" max="7689" width="12.83203125" style="527" customWidth="1"/>
    <col min="7690" max="7690" width="5.33203125" style="527" customWidth="1"/>
    <col min="7691" max="7691" width="6" style="527" customWidth="1"/>
    <col min="7692" max="7692" width="5.6640625" style="527" customWidth="1"/>
    <col min="7693" max="7693" width="15.5" style="527" customWidth="1"/>
    <col min="7694" max="7694" width="13.83203125" style="527" customWidth="1"/>
    <col min="7695" max="7695" width="13" style="527" customWidth="1"/>
    <col min="7696" max="7698" width="12.83203125" style="527" customWidth="1"/>
    <col min="7699" max="7699" width="11.33203125" style="527" customWidth="1"/>
    <col min="7700" max="7700" width="5.33203125" style="527" customWidth="1"/>
    <col min="7701" max="7701" width="9.33203125" style="527" customWidth="1"/>
    <col min="7702" max="7936" width="0" style="527" hidden="1"/>
    <col min="7937" max="7937" width="4.1640625" style="527" customWidth="1"/>
    <col min="7938" max="7938" width="5.83203125" style="527" customWidth="1"/>
    <col min="7939" max="7939" width="32.1640625" style="527" customWidth="1"/>
    <col min="7940" max="7944" width="9.83203125" style="527" customWidth="1"/>
    <col min="7945" max="7945" width="12.83203125" style="527" customWidth="1"/>
    <col min="7946" max="7946" width="5.33203125" style="527" customWidth="1"/>
    <col min="7947" max="7947" width="6" style="527" customWidth="1"/>
    <col min="7948" max="7948" width="5.6640625" style="527" customWidth="1"/>
    <col min="7949" max="7949" width="15.5" style="527" customWidth="1"/>
    <col min="7950" max="7950" width="13.83203125" style="527" customWidth="1"/>
    <col min="7951" max="7951" width="13" style="527" customWidth="1"/>
    <col min="7952" max="7954" width="12.83203125" style="527" customWidth="1"/>
    <col min="7955" max="7955" width="11.33203125" style="527" customWidth="1"/>
    <col min="7956" max="7956" width="5.33203125" style="527" customWidth="1"/>
    <col min="7957" max="7957" width="9.33203125" style="527" customWidth="1"/>
    <col min="7958" max="8192" width="0" style="527" hidden="1"/>
    <col min="8193" max="8193" width="4.1640625" style="527" customWidth="1"/>
    <col min="8194" max="8194" width="5.83203125" style="527" customWidth="1"/>
    <col min="8195" max="8195" width="32.1640625" style="527" customWidth="1"/>
    <col min="8196" max="8200" width="9.83203125" style="527" customWidth="1"/>
    <col min="8201" max="8201" width="12.83203125" style="527" customWidth="1"/>
    <col min="8202" max="8202" width="5.33203125" style="527" customWidth="1"/>
    <col min="8203" max="8203" width="6" style="527" customWidth="1"/>
    <col min="8204" max="8204" width="5.6640625" style="527" customWidth="1"/>
    <col min="8205" max="8205" width="15.5" style="527" customWidth="1"/>
    <col min="8206" max="8206" width="13.83203125" style="527" customWidth="1"/>
    <col min="8207" max="8207" width="13" style="527" customWidth="1"/>
    <col min="8208" max="8210" width="12.83203125" style="527" customWidth="1"/>
    <col min="8211" max="8211" width="11.33203125" style="527" customWidth="1"/>
    <col min="8212" max="8212" width="5.33203125" style="527" customWidth="1"/>
    <col min="8213" max="8213" width="9.33203125" style="527" customWidth="1"/>
    <col min="8214" max="8448" width="0" style="527" hidden="1"/>
    <col min="8449" max="8449" width="4.1640625" style="527" customWidth="1"/>
    <col min="8450" max="8450" width="5.83203125" style="527" customWidth="1"/>
    <col min="8451" max="8451" width="32.1640625" style="527" customWidth="1"/>
    <col min="8452" max="8456" width="9.83203125" style="527" customWidth="1"/>
    <col min="8457" max="8457" width="12.83203125" style="527" customWidth="1"/>
    <col min="8458" max="8458" width="5.33203125" style="527" customWidth="1"/>
    <col min="8459" max="8459" width="6" style="527" customWidth="1"/>
    <col min="8460" max="8460" width="5.6640625" style="527" customWidth="1"/>
    <col min="8461" max="8461" width="15.5" style="527" customWidth="1"/>
    <col min="8462" max="8462" width="13.83203125" style="527" customWidth="1"/>
    <col min="8463" max="8463" width="13" style="527" customWidth="1"/>
    <col min="8464" max="8466" width="12.83203125" style="527" customWidth="1"/>
    <col min="8467" max="8467" width="11.33203125" style="527" customWidth="1"/>
    <col min="8468" max="8468" width="5.33203125" style="527" customWidth="1"/>
    <col min="8469" max="8469" width="9.33203125" style="527" customWidth="1"/>
    <col min="8470" max="8704" width="0" style="527" hidden="1"/>
    <col min="8705" max="8705" width="4.1640625" style="527" customWidth="1"/>
    <col min="8706" max="8706" width="5.83203125" style="527" customWidth="1"/>
    <col min="8707" max="8707" width="32.1640625" style="527" customWidth="1"/>
    <col min="8708" max="8712" width="9.83203125" style="527" customWidth="1"/>
    <col min="8713" max="8713" width="12.83203125" style="527" customWidth="1"/>
    <col min="8714" max="8714" width="5.33203125" style="527" customWidth="1"/>
    <col min="8715" max="8715" width="6" style="527" customWidth="1"/>
    <col min="8716" max="8716" width="5.6640625" style="527" customWidth="1"/>
    <col min="8717" max="8717" width="15.5" style="527" customWidth="1"/>
    <col min="8718" max="8718" width="13.83203125" style="527" customWidth="1"/>
    <col min="8719" max="8719" width="13" style="527" customWidth="1"/>
    <col min="8720" max="8722" width="12.83203125" style="527" customWidth="1"/>
    <col min="8723" max="8723" width="11.33203125" style="527" customWidth="1"/>
    <col min="8724" max="8724" width="5.33203125" style="527" customWidth="1"/>
    <col min="8725" max="8725" width="9.33203125" style="527" customWidth="1"/>
    <col min="8726" max="8960" width="0" style="527" hidden="1"/>
    <col min="8961" max="8961" width="4.1640625" style="527" customWidth="1"/>
    <col min="8962" max="8962" width="5.83203125" style="527" customWidth="1"/>
    <col min="8963" max="8963" width="32.1640625" style="527" customWidth="1"/>
    <col min="8964" max="8968" width="9.83203125" style="527" customWidth="1"/>
    <col min="8969" max="8969" width="12.83203125" style="527" customWidth="1"/>
    <col min="8970" max="8970" width="5.33203125" style="527" customWidth="1"/>
    <col min="8971" max="8971" width="6" style="527" customWidth="1"/>
    <col min="8972" max="8972" width="5.6640625" style="527" customWidth="1"/>
    <col min="8973" max="8973" width="15.5" style="527" customWidth="1"/>
    <col min="8974" max="8974" width="13.83203125" style="527" customWidth="1"/>
    <col min="8975" max="8975" width="13" style="527" customWidth="1"/>
    <col min="8976" max="8978" width="12.83203125" style="527" customWidth="1"/>
    <col min="8979" max="8979" width="11.33203125" style="527" customWidth="1"/>
    <col min="8980" max="8980" width="5.33203125" style="527" customWidth="1"/>
    <col min="8981" max="8981" width="9.33203125" style="527" customWidth="1"/>
    <col min="8982" max="9216" width="0" style="527" hidden="1"/>
    <col min="9217" max="9217" width="4.1640625" style="527" customWidth="1"/>
    <col min="9218" max="9218" width="5.83203125" style="527" customWidth="1"/>
    <col min="9219" max="9219" width="32.1640625" style="527" customWidth="1"/>
    <col min="9220" max="9224" width="9.83203125" style="527" customWidth="1"/>
    <col min="9225" max="9225" width="12.83203125" style="527" customWidth="1"/>
    <col min="9226" max="9226" width="5.33203125" style="527" customWidth="1"/>
    <col min="9227" max="9227" width="6" style="527" customWidth="1"/>
    <col min="9228" max="9228" width="5.6640625" style="527" customWidth="1"/>
    <col min="9229" max="9229" width="15.5" style="527" customWidth="1"/>
    <col min="9230" max="9230" width="13.83203125" style="527" customWidth="1"/>
    <col min="9231" max="9231" width="13" style="527" customWidth="1"/>
    <col min="9232" max="9234" width="12.83203125" style="527" customWidth="1"/>
    <col min="9235" max="9235" width="11.33203125" style="527" customWidth="1"/>
    <col min="9236" max="9236" width="5.33203125" style="527" customWidth="1"/>
    <col min="9237" max="9237" width="9.33203125" style="527" customWidth="1"/>
    <col min="9238" max="9472" width="0" style="527" hidden="1"/>
    <col min="9473" max="9473" width="4.1640625" style="527" customWidth="1"/>
    <col min="9474" max="9474" width="5.83203125" style="527" customWidth="1"/>
    <col min="9475" max="9475" width="32.1640625" style="527" customWidth="1"/>
    <col min="9476" max="9480" width="9.83203125" style="527" customWidth="1"/>
    <col min="9481" max="9481" width="12.83203125" style="527" customWidth="1"/>
    <col min="9482" max="9482" width="5.33203125" style="527" customWidth="1"/>
    <col min="9483" max="9483" width="6" style="527" customWidth="1"/>
    <col min="9484" max="9484" width="5.6640625" style="527" customWidth="1"/>
    <col min="9485" max="9485" width="15.5" style="527" customWidth="1"/>
    <col min="9486" max="9486" width="13.83203125" style="527" customWidth="1"/>
    <col min="9487" max="9487" width="13" style="527" customWidth="1"/>
    <col min="9488" max="9490" width="12.83203125" style="527" customWidth="1"/>
    <col min="9491" max="9491" width="11.33203125" style="527" customWidth="1"/>
    <col min="9492" max="9492" width="5.33203125" style="527" customWidth="1"/>
    <col min="9493" max="9493" width="9.33203125" style="527" customWidth="1"/>
    <col min="9494" max="9728" width="0" style="527" hidden="1"/>
    <col min="9729" max="9729" width="4.1640625" style="527" customWidth="1"/>
    <col min="9730" max="9730" width="5.83203125" style="527" customWidth="1"/>
    <col min="9731" max="9731" width="32.1640625" style="527" customWidth="1"/>
    <col min="9732" max="9736" width="9.83203125" style="527" customWidth="1"/>
    <col min="9737" max="9737" width="12.83203125" style="527" customWidth="1"/>
    <col min="9738" max="9738" width="5.33203125" style="527" customWidth="1"/>
    <col min="9739" max="9739" width="6" style="527" customWidth="1"/>
    <col min="9740" max="9740" width="5.6640625" style="527" customWidth="1"/>
    <col min="9741" max="9741" width="15.5" style="527" customWidth="1"/>
    <col min="9742" max="9742" width="13.83203125" style="527" customWidth="1"/>
    <col min="9743" max="9743" width="13" style="527" customWidth="1"/>
    <col min="9744" max="9746" width="12.83203125" style="527" customWidth="1"/>
    <col min="9747" max="9747" width="11.33203125" style="527" customWidth="1"/>
    <col min="9748" max="9748" width="5.33203125" style="527" customWidth="1"/>
    <col min="9749" max="9749" width="9.33203125" style="527" customWidth="1"/>
    <col min="9750" max="9984" width="0" style="527" hidden="1"/>
    <col min="9985" max="9985" width="4.1640625" style="527" customWidth="1"/>
    <col min="9986" max="9986" width="5.83203125" style="527" customWidth="1"/>
    <col min="9987" max="9987" width="32.1640625" style="527" customWidth="1"/>
    <col min="9988" max="9992" width="9.83203125" style="527" customWidth="1"/>
    <col min="9993" max="9993" width="12.83203125" style="527" customWidth="1"/>
    <col min="9994" max="9994" width="5.33203125" style="527" customWidth="1"/>
    <col min="9995" max="9995" width="6" style="527" customWidth="1"/>
    <col min="9996" max="9996" width="5.6640625" style="527" customWidth="1"/>
    <col min="9997" max="9997" width="15.5" style="527" customWidth="1"/>
    <col min="9998" max="9998" width="13.83203125" style="527" customWidth="1"/>
    <col min="9999" max="9999" width="13" style="527" customWidth="1"/>
    <col min="10000" max="10002" width="12.83203125" style="527" customWidth="1"/>
    <col min="10003" max="10003" width="11.33203125" style="527" customWidth="1"/>
    <col min="10004" max="10004" width="5.33203125" style="527" customWidth="1"/>
    <col min="10005" max="10005" width="9.33203125" style="527" customWidth="1"/>
    <col min="10006" max="10240" width="0" style="527" hidden="1"/>
    <col min="10241" max="10241" width="4.1640625" style="527" customWidth="1"/>
    <col min="10242" max="10242" width="5.83203125" style="527" customWidth="1"/>
    <col min="10243" max="10243" width="32.1640625" style="527" customWidth="1"/>
    <col min="10244" max="10248" width="9.83203125" style="527" customWidth="1"/>
    <col min="10249" max="10249" width="12.83203125" style="527" customWidth="1"/>
    <col min="10250" max="10250" width="5.33203125" style="527" customWidth="1"/>
    <col min="10251" max="10251" width="6" style="527" customWidth="1"/>
    <col min="10252" max="10252" width="5.6640625" style="527" customWidth="1"/>
    <col min="10253" max="10253" width="15.5" style="527" customWidth="1"/>
    <col min="10254" max="10254" width="13.83203125" style="527" customWidth="1"/>
    <col min="10255" max="10255" width="13" style="527" customWidth="1"/>
    <col min="10256" max="10258" width="12.83203125" style="527" customWidth="1"/>
    <col min="10259" max="10259" width="11.33203125" style="527" customWidth="1"/>
    <col min="10260" max="10260" width="5.33203125" style="527" customWidth="1"/>
    <col min="10261" max="10261" width="9.33203125" style="527" customWidth="1"/>
    <col min="10262" max="10496" width="0" style="527" hidden="1"/>
    <col min="10497" max="10497" width="4.1640625" style="527" customWidth="1"/>
    <col min="10498" max="10498" width="5.83203125" style="527" customWidth="1"/>
    <col min="10499" max="10499" width="32.1640625" style="527" customWidth="1"/>
    <col min="10500" max="10504" width="9.83203125" style="527" customWidth="1"/>
    <col min="10505" max="10505" width="12.83203125" style="527" customWidth="1"/>
    <col min="10506" max="10506" width="5.33203125" style="527" customWidth="1"/>
    <col min="10507" max="10507" width="6" style="527" customWidth="1"/>
    <col min="10508" max="10508" width="5.6640625" style="527" customWidth="1"/>
    <col min="10509" max="10509" width="15.5" style="527" customWidth="1"/>
    <col min="10510" max="10510" width="13.83203125" style="527" customWidth="1"/>
    <col min="10511" max="10511" width="13" style="527" customWidth="1"/>
    <col min="10512" max="10514" width="12.83203125" style="527" customWidth="1"/>
    <col min="10515" max="10515" width="11.33203125" style="527" customWidth="1"/>
    <col min="10516" max="10516" width="5.33203125" style="527" customWidth="1"/>
    <col min="10517" max="10517" width="9.33203125" style="527" customWidth="1"/>
    <col min="10518" max="10752" width="0" style="527" hidden="1"/>
    <col min="10753" max="10753" width="4.1640625" style="527" customWidth="1"/>
    <col min="10754" max="10754" width="5.83203125" style="527" customWidth="1"/>
    <col min="10755" max="10755" width="32.1640625" style="527" customWidth="1"/>
    <col min="10756" max="10760" width="9.83203125" style="527" customWidth="1"/>
    <col min="10761" max="10761" width="12.83203125" style="527" customWidth="1"/>
    <col min="10762" max="10762" width="5.33203125" style="527" customWidth="1"/>
    <col min="10763" max="10763" width="6" style="527" customWidth="1"/>
    <col min="10764" max="10764" width="5.6640625" style="527" customWidth="1"/>
    <col min="10765" max="10765" width="15.5" style="527" customWidth="1"/>
    <col min="10766" max="10766" width="13.83203125" style="527" customWidth="1"/>
    <col min="10767" max="10767" width="13" style="527" customWidth="1"/>
    <col min="10768" max="10770" width="12.83203125" style="527" customWidth="1"/>
    <col min="10771" max="10771" width="11.33203125" style="527" customWidth="1"/>
    <col min="10772" max="10772" width="5.33203125" style="527" customWidth="1"/>
    <col min="10773" max="10773" width="9.33203125" style="527" customWidth="1"/>
    <col min="10774" max="11008" width="0" style="527" hidden="1"/>
    <col min="11009" max="11009" width="4.1640625" style="527" customWidth="1"/>
    <col min="11010" max="11010" width="5.83203125" style="527" customWidth="1"/>
    <col min="11011" max="11011" width="32.1640625" style="527" customWidth="1"/>
    <col min="11012" max="11016" width="9.83203125" style="527" customWidth="1"/>
    <col min="11017" max="11017" width="12.83203125" style="527" customWidth="1"/>
    <col min="11018" max="11018" width="5.33203125" style="527" customWidth="1"/>
    <col min="11019" max="11019" width="6" style="527" customWidth="1"/>
    <col min="11020" max="11020" width="5.6640625" style="527" customWidth="1"/>
    <col min="11021" max="11021" width="15.5" style="527" customWidth="1"/>
    <col min="11022" max="11022" width="13.83203125" style="527" customWidth="1"/>
    <col min="11023" max="11023" width="13" style="527" customWidth="1"/>
    <col min="11024" max="11026" width="12.83203125" style="527" customWidth="1"/>
    <col min="11027" max="11027" width="11.33203125" style="527" customWidth="1"/>
    <col min="11028" max="11028" width="5.33203125" style="527" customWidth="1"/>
    <col min="11029" max="11029" width="9.33203125" style="527" customWidth="1"/>
    <col min="11030" max="11264" width="0" style="527" hidden="1"/>
    <col min="11265" max="11265" width="4.1640625" style="527" customWidth="1"/>
    <col min="11266" max="11266" width="5.83203125" style="527" customWidth="1"/>
    <col min="11267" max="11267" width="32.1640625" style="527" customWidth="1"/>
    <col min="11268" max="11272" width="9.83203125" style="527" customWidth="1"/>
    <col min="11273" max="11273" width="12.83203125" style="527" customWidth="1"/>
    <col min="11274" max="11274" width="5.33203125" style="527" customWidth="1"/>
    <col min="11275" max="11275" width="6" style="527" customWidth="1"/>
    <col min="11276" max="11276" width="5.6640625" style="527" customWidth="1"/>
    <col min="11277" max="11277" width="15.5" style="527" customWidth="1"/>
    <col min="11278" max="11278" width="13.83203125" style="527" customWidth="1"/>
    <col min="11279" max="11279" width="13" style="527" customWidth="1"/>
    <col min="11280" max="11282" width="12.83203125" style="527" customWidth="1"/>
    <col min="11283" max="11283" width="11.33203125" style="527" customWidth="1"/>
    <col min="11284" max="11284" width="5.33203125" style="527" customWidth="1"/>
    <col min="11285" max="11285" width="9.33203125" style="527" customWidth="1"/>
    <col min="11286" max="11520" width="0" style="527" hidden="1"/>
    <col min="11521" max="11521" width="4.1640625" style="527" customWidth="1"/>
    <col min="11522" max="11522" width="5.83203125" style="527" customWidth="1"/>
    <col min="11523" max="11523" width="32.1640625" style="527" customWidth="1"/>
    <col min="11524" max="11528" width="9.83203125" style="527" customWidth="1"/>
    <col min="11529" max="11529" width="12.83203125" style="527" customWidth="1"/>
    <col min="11530" max="11530" width="5.33203125" style="527" customWidth="1"/>
    <col min="11531" max="11531" width="6" style="527" customWidth="1"/>
    <col min="11532" max="11532" width="5.6640625" style="527" customWidth="1"/>
    <col min="11533" max="11533" width="15.5" style="527" customWidth="1"/>
    <col min="11534" max="11534" width="13.83203125" style="527" customWidth="1"/>
    <col min="11535" max="11535" width="13" style="527" customWidth="1"/>
    <col min="11536" max="11538" width="12.83203125" style="527" customWidth="1"/>
    <col min="11539" max="11539" width="11.33203125" style="527" customWidth="1"/>
    <col min="11540" max="11540" width="5.33203125" style="527" customWidth="1"/>
    <col min="11541" max="11541" width="9.33203125" style="527" customWidth="1"/>
    <col min="11542" max="11776" width="0" style="527" hidden="1"/>
    <col min="11777" max="11777" width="4.1640625" style="527" customWidth="1"/>
    <col min="11778" max="11778" width="5.83203125" style="527" customWidth="1"/>
    <col min="11779" max="11779" width="32.1640625" style="527" customWidth="1"/>
    <col min="11780" max="11784" width="9.83203125" style="527" customWidth="1"/>
    <col min="11785" max="11785" width="12.83203125" style="527" customWidth="1"/>
    <col min="11786" max="11786" width="5.33203125" style="527" customWidth="1"/>
    <col min="11787" max="11787" width="6" style="527" customWidth="1"/>
    <col min="11788" max="11788" width="5.6640625" style="527" customWidth="1"/>
    <col min="11789" max="11789" width="15.5" style="527" customWidth="1"/>
    <col min="11790" max="11790" width="13.83203125" style="527" customWidth="1"/>
    <col min="11791" max="11791" width="13" style="527" customWidth="1"/>
    <col min="11792" max="11794" width="12.83203125" style="527" customWidth="1"/>
    <col min="11795" max="11795" width="11.33203125" style="527" customWidth="1"/>
    <col min="11796" max="11796" width="5.33203125" style="527" customWidth="1"/>
    <col min="11797" max="11797" width="9.33203125" style="527" customWidth="1"/>
    <col min="11798" max="12032" width="0" style="527" hidden="1"/>
    <col min="12033" max="12033" width="4.1640625" style="527" customWidth="1"/>
    <col min="12034" max="12034" width="5.83203125" style="527" customWidth="1"/>
    <col min="12035" max="12035" width="32.1640625" style="527" customWidth="1"/>
    <col min="12036" max="12040" width="9.83203125" style="527" customWidth="1"/>
    <col min="12041" max="12041" width="12.83203125" style="527" customWidth="1"/>
    <col min="12042" max="12042" width="5.33203125" style="527" customWidth="1"/>
    <col min="12043" max="12043" width="6" style="527" customWidth="1"/>
    <col min="12044" max="12044" width="5.6640625" style="527" customWidth="1"/>
    <col min="12045" max="12045" width="15.5" style="527" customWidth="1"/>
    <col min="12046" max="12046" width="13.83203125" style="527" customWidth="1"/>
    <col min="12047" max="12047" width="13" style="527" customWidth="1"/>
    <col min="12048" max="12050" width="12.83203125" style="527" customWidth="1"/>
    <col min="12051" max="12051" width="11.33203125" style="527" customWidth="1"/>
    <col min="12052" max="12052" width="5.33203125" style="527" customWidth="1"/>
    <col min="12053" max="12053" width="9.33203125" style="527" customWidth="1"/>
    <col min="12054" max="12288" width="0" style="527" hidden="1"/>
    <col min="12289" max="12289" width="4.1640625" style="527" customWidth="1"/>
    <col min="12290" max="12290" width="5.83203125" style="527" customWidth="1"/>
    <col min="12291" max="12291" width="32.1640625" style="527" customWidth="1"/>
    <col min="12292" max="12296" width="9.83203125" style="527" customWidth="1"/>
    <col min="12297" max="12297" width="12.83203125" style="527" customWidth="1"/>
    <col min="12298" max="12298" width="5.33203125" style="527" customWidth="1"/>
    <col min="12299" max="12299" width="6" style="527" customWidth="1"/>
    <col min="12300" max="12300" width="5.6640625" style="527" customWidth="1"/>
    <col min="12301" max="12301" width="15.5" style="527" customWidth="1"/>
    <col min="12302" max="12302" width="13.83203125" style="527" customWidth="1"/>
    <col min="12303" max="12303" width="13" style="527" customWidth="1"/>
    <col min="12304" max="12306" width="12.83203125" style="527" customWidth="1"/>
    <col min="12307" max="12307" width="11.33203125" style="527" customWidth="1"/>
    <col min="12308" max="12308" width="5.33203125" style="527" customWidth="1"/>
    <col min="12309" max="12309" width="9.33203125" style="527" customWidth="1"/>
    <col min="12310" max="12544" width="0" style="527" hidden="1"/>
    <col min="12545" max="12545" width="4.1640625" style="527" customWidth="1"/>
    <col min="12546" max="12546" width="5.83203125" style="527" customWidth="1"/>
    <col min="12547" max="12547" width="32.1640625" style="527" customWidth="1"/>
    <col min="12548" max="12552" width="9.83203125" style="527" customWidth="1"/>
    <col min="12553" max="12553" width="12.83203125" style="527" customWidth="1"/>
    <col min="12554" max="12554" width="5.33203125" style="527" customWidth="1"/>
    <col min="12555" max="12555" width="6" style="527" customWidth="1"/>
    <col min="12556" max="12556" width="5.6640625" style="527" customWidth="1"/>
    <col min="12557" max="12557" width="15.5" style="527" customWidth="1"/>
    <col min="12558" max="12558" width="13.83203125" style="527" customWidth="1"/>
    <col min="12559" max="12559" width="13" style="527" customWidth="1"/>
    <col min="12560" max="12562" width="12.83203125" style="527" customWidth="1"/>
    <col min="12563" max="12563" width="11.33203125" style="527" customWidth="1"/>
    <col min="12564" max="12564" width="5.33203125" style="527" customWidth="1"/>
    <col min="12565" max="12565" width="9.33203125" style="527" customWidth="1"/>
    <col min="12566" max="12800" width="0" style="527" hidden="1"/>
    <col min="12801" max="12801" width="4.1640625" style="527" customWidth="1"/>
    <col min="12802" max="12802" width="5.83203125" style="527" customWidth="1"/>
    <col min="12803" max="12803" width="32.1640625" style="527" customWidth="1"/>
    <col min="12804" max="12808" width="9.83203125" style="527" customWidth="1"/>
    <col min="12809" max="12809" width="12.83203125" style="527" customWidth="1"/>
    <col min="12810" max="12810" width="5.33203125" style="527" customWidth="1"/>
    <col min="12811" max="12811" width="6" style="527" customWidth="1"/>
    <col min="12812" max="12812" width="5.6640625" style="527" customWidth="1"/>
    <col min="12813" max="12813" width="15.5" style="527" customWidth="1"/>
    <col min="12814" max="12814" width="13.83203125" style="527" customWidth="1"/>
    <col min="12815" max="12815" width="13" style="527" customWidth="1"/>
    <col min="12816" max="12818" width="12.83203125" style="527" customWidth="1"/>
    <col min="12819" max="12819" width="11.33203125" style="527" customWidth="1"/>
    <col min="12820" max="12820" width="5.33203125" style="527" customWidth="1"/>
    <col min="12821" max="12821" width="9.33203125" style="527" customWidth="1"/>
    <col min="12822" max="13056" width="0" style="527" hidden="1"/>
    <col min="13057" max="13057" width="4.1640625" style="527" customWidth="1"/>
    <col min="13058" max="13058" width="5.83203125" style="527" customWidth="1"/>
    <col min="13059" max="13059" width="32.1640625" style="527" customWidth="1"/>
    <col min="13060" max="13064" width="9.83203125" style="527" customWidth="1"/>
    <col min="13065" max="13065" width="12.83203125" style="527" customWidth="1"/>
    <col min="13066" max="13066" width="5.33203125" style="527" customWidth="1"/>
    <col min="13067" max="13067" width="6" style="527" customWidth="1"/>
    <col min="13068" max="13068" width="5.6640625" style="527" customWidth="1"/>
    <col min="13069" max="13069" width="15.5" style="527" customWidth="1"/>
    <col min="13070" max="13070" width="13.83203125" style="527" customWidth="1"/>
    <col min="13071" max="13071" width="13" style="527" customWidth="1"/>
    <col min="13072" max="13074" width="12.83203125" style="527" customWidth="1"/>
    <col min="13075" max="13075" width="11.33203125" style="527" customWidth="1"/>
    <col min="13076" max="13076" width="5.33203125" style="527" customWidth="1"/>
    <col min="13077" max="13077" width="9.33203125" style="527" customWidth="1"/>
    <col min="13078" max="13312" width="0" style="527" hidden="1"/>
    <col min="13313" max="13313" width="4.1640625" style="527" customWidth="1"/>
    <col min="13314" max="13314" width="5.83203125" style="527" customWidth="1"/>
    <col min="13315" max="13315" width="32.1640625" style="527" customWidth="1"/>
    <col min="13316" max="13320" width="9.83203125" style="527" customWidth="1"/>
    <col min="13321" max="13321" width="12.83203125" style="527" customWidth="1"/>
    <col min="13322" max="13322" width="5.33203125" style="527" customWidth="1"/>
    <col min="13323" max="13323" width="6" style="527" customWidth="1"/>
    <col min="13324" max="13324" width="5.6640625" style="527" customWidth="1"/>
    <col min="13325" max="13325" width="15.5" style="527" customWidth="1"/>
    <col min="13326" max="13326" width="13.83203125" style="527" customWidth="1"/>
    <col min="13327" max="13327" width="13" style="527" customWidth="1"/>
    <col min="13328" max="13330" width="12.83203125" style="527" customWidth="1"/>
    <col min="13331" max="13331" width="11.33203125" style="527" customWidth="1"/>
    <col min="13332" max="13332" width="5.33203125" style="527" customWidth="1"/>
    <col min="13333" max="13333" width="9.33203125" style="527" customWidth="1"/>
    <col min="13334" max="13568" width="0" style="527" hidden="1"/>
    <col min="13569" max="13569" width="4.1640625" style="527" customWidth="1"/>
    <col min="13570" max="13570" width="5.83203125" style="527" customWidth="1"/>
    <col min="13571" max="13571" width="32.1640625" style="527" customWidth="1"/>
    <col min="13572" max="13576" width="9.83203125" style="527" customWidth="1"/>
    <col min="13577" max="13577" width="12.83203125" style="527" customWidth="1"/>
    <col min="13578" max="13578" width="5.33203125" style="527" customWidth="1"/>
    <col min="13579" max="13579" width="6" style="527" customWidth="1"/>
    <col min="13580" max="13580" width="5.6640625" style="527" customWidth="1"/>
    <col min="13581" max="13581" width="15.5" style="527" customWidth="1"/>
    <col min="13582" max="13582" width="13.83203125" style="527" customWidth="1"/>
    <col min="13583" max="13583" width="13" style="527" customWidth="1"/>
    <col min="13584" max="13586" width="12.83203125" style="527" customWidth="1"/>
    <col min="13587" max="13587" width="11.33203125" style="527" customWidth="1"/>
    <col min="13588" max="13588" width="5.33203125" style="527" customWidth="1"/>
    <col min="13589" max="13589" width="9.33203125" style="527" customWidth="1"/>
    <col min="13590" max="13824" width="0" style="527" hidden="1"/>
    <col min="13825" max="13825" width="4.1640625" style="527" customWidth="1"/>
    <col min="13826" max="13826" width="5.83203125" style="527" customWidth="1"/>
    <col min="13827" max="13827" width="32.1640625" style="527" customWidth="1"/>
    <col min="13828" max="13832" width="9.83203125" style="527" customWidth="1"/>
    <col min="13833" max="13833" width="12.83203125" style="527" customWidth="1"/>
    <col min="13834" max="13834" width="5.33203125" style="527" customWidth="1"/>
    <col min="13835" max="13835" width="6" style="527" customWidth="1"/>
    <col min="13836" max="13836" width="5.6640625" style="527" customWidth="1"/>
    <col min="13837" max="13837" width="15.5" style="527" customWidth="1"/>
    <col min="13838" max="13838" width="13.83203125" style="527" customWidth="1"/>
    <col min="13839" max="13839" width="13" style="527" customWidth="1"/>
    <col min="13840" max="13842" width="12.83203125" style="527" customWidth="1"/>
    <col min="13843" max="13843" width="11.33203125" style="527" customWidth="1"/>
    <col min="13844" max="13844" width="5.33203125" style="527" customWidth="1"/>
    <col min="13845" max="13845" width="9.33203125" style="527" customWidth="1"/>
    <col min="13846" max="14080" width="0" style="527" hidden="1"/>
    <col min="14081" max="14081" width="4.1640625" style="527" customWidth="1"/>
    <col min="14082" max="14082" width="5.83203125" style="527" customWidth="1"/>
    <col min="14083" max="14083" width="32.1640625" style="527" customWidth="1"/>
    <col min="14084" max="14088" width="9.83203125" style="527" customWidth="1"/>
    <col min="14089" max="14089" width="12.83203125" style="527" customWidth="1"/>
    <col min="14090" max="14090" width="5.33203125" style="527" customWidth="1"/>
    <col min="14091" max="14091" width="6" style="527" customWidth="1"/>
    <col min="14092" max="14092" width="5.6640625" style="527" customWidth="1"/>
    <col min="14093" max="14093" width="15.5" style="527" customWidth="1"/>
    <col min="14094" max="14094" width="13.83203125" style="527" customWidth="1"/>
    <col min="14095" max="14095" width="13" style="527" customWidth="1"/>
    <col min="14096" max="14098" width="12.83203125" style="527" customWidth="1"/>
    <col min="14099" max="14099" width="11.33203125" style="527" customWidth="1"/>
    <col min="14100" max="14100" width="5.33203125" style="527" customWidth="1"/>
    <col min="14101" max="14101" width="9.33203125" style="527" customWidth="1"/>
    <col min="14102" max="14336" width="0" style="527" hidden="1"/>
    <col min="14337" max="14337" width="4.1640625" style="527" customWidth="1"/>
    <col min="14338" max="14338" width="5.83203125" style="527" customWidth="1"/>
    <col min="14339" max="14339" width="32.1640625" style="527" customWidth="1"/>
    <col min="14340" max="14344" width="9.83203125" style="527" customWidth="1"/>
    <col min="14345" max="14345" width="12.83203125" style="527" customWidth="1"/>
    <col min="14346" max="14346" width="5.33203125" style="527" customWidth="1"/>
    <col min="14347" max="14347" width="6" style="527" customWidth="1"/>
    <col min="14348" max="14348" width="5.6640625" style="527" customWidth="1"/>
    <col min="14349" max="14349" width="15.5" style="527" customWidth="1"/>
    <col min="14350" max="14350" width="13.83203125" style="527" customWidth="1"/>
    <col min="14351" max="14351" width="13" style="527" customWidth="1"/>
    <col min="14352" max="14354" width="12.83203125" style="527" customWidth="1"/>
    <col min="14355" max="14355" width="11.33203125" style="527" customWidth="1"/>
    <col min="14356" max="14356" width="5.33203125" style="527" customWidth="1"/>
    <col min="14357" max="14357" width="9.33203125" style="527" customWidth="1"/>
    <col min="14358" max="14592" width="0" style="527" hidden="1"/>
    <col min="14593" max="14593" width="4.1640625" style="527" customWidth="1"/>
    <col min="14594" max="14594" width="5.83203125" style="527" customWidth="1"/>
    <col min="14595" max="14595" width="32.1640625" style="527" customWidth="1"/>
    <col min="14596" max="14600" width="9.83203125" style="527" customWidth="1"/>
    <col min="14601" max="14601" width="12.83203125" style="527" customWidth="1"/>
    <col min="14602" max="14602" width="5.33203125" style="527" customWidth="1"/>
    <col min="14603" max="14603" width="6" style="527" customWidth="1"/>
    <col min="14604" max="14604" width="5.6640625" style="527" customWidth="1"/>
    <col min="14605" max="14605" width="15.5" style="527" customWidth="1"/>
    <col min="14606" max="14606" width="13.83203125" style="527" customWidth="1"/>
    <col min="14607" max="14607" width="13" style="527" customWidth="1"/>
    <col min="14608" max="14610" width="12.83203125" style="527" customWidth="1"/>
    <col min="14611" max="14611" width="11.33203125" style="527" customWidth="1"/>
    <col min="14612" max="14612" width="5.33203125" style="527" customWidth="1"/>
    <col min="14613" max="14613" width="9.33203125" style="527" customWidth="1"/>
    <col min="14614" max="14848" width="0" style="527" hidden="1"/>
    <col min="14849" max="14849" width="4.1640625" style="527" customWidth="1"/>
    <col min="14850" max="14850" width="5.83203125" style="527" customWidth="1"/>
    <col min="14851" max="14851" width="32.1640625" style="527" customWidth="1"/>
    <col min="14852" max="14856" width="9.83203125" style="527" customWidth="1"/>
    <col min="14857" max="14857" width="12.83203125" style="527" customWidth="1"/>
    <col min="14858" max="14858" width="5.33203125" style="527" customWidth="1"/>
    <col min="14859" max="14859" width="6" style="527" customWidth="1"/>
    <col min="14860" max="14860" width="5.6640625" style="527" customWidth="1"/>
    <col min="14861" max="14861" width="15.5" style="527" customWidth="1"/>
    <col min="14862" max="14862" width="13.83203125" style="527" customWidth="1"/>
    <col min="14863" max="14863" width="13" style="527" customWidth="1"/>
    <col min="14864" max="14866" width="12.83203125" style="527" customWidth="1"/>
    <col min="14867" max="14867" width="11.33203125" style="527" customWidth="1"/>
    <col min="14868" max="14868" width="5.33203125" style="527" customWidth="1"/>
    <col min="14869" max="14869" width="9.33203125" style="527" customWidth="1"/>
    <col min="14870" max="15104" width="0" style="527" hidden="1"/>
    <col min="15105" max="15105" width="4.1640625" style="527" customWidth="1"/>
    <col min="15106" max="15106" width="5.83203125" style="527" customWidth="1"/>
    <col min="15107" max="15107" width="32.1640625" style="527" customWidth="1"/>
    <col min="15108" max="15112" width="9.83203125" style="527" customWidth="1"/>
    <col min="15113" max="15113" width="12.83203125" style="527" customWidth="1"/>
    <col min="15114" max="15114" width="5.33203125" style="527" customWidth="1"/>
    <col min="15115" max="15115" width="6" style="527" customWidth="1"/>
    <col min="15116" max="15116" width="5.6640625" style="527" customWidth="1"/>
    <col min="15117" max="15117" width="15.5" style="527" customWidth="1"/>
    <col min="15118" max="15118" width="13.83203125" style="527" customWidth="1"/>
    <col min="15119" max="15119" width="13" style="527" customWidth="1"/>
    <col min="15120" max="15122" width="12.83203125" style="527" customWidth="1"/>
    <col min="15123" max="15123" width="11.33203125" style="527" customWidth="1"/>
    <col min="15124" max="15124" width="5.33203125" style="527" customWidth="1"/>
    <col min="15125" max="15125" width="9.33203125" style="527" customWidth="1"/>
    <col min="15126" max="15360" width="0" style="527" hidden="1"/>
    <col min="15361" max="15361" width="4.1640625" style="527" customWidth="1"/>
    <col min="15362" max="15362" width="5.83203125" style="527" customWidth="1"/>
    <col min="15363" max="15363" width="32.1640625" style="527" customWidth="1"/>
    <col min="15364" max="15368" width="9.83203125" style="527" customWidth="1"/>
    <col min="15369" max="15369" width="12.83203125" style="527" customWidth="1"/>
    <col min="15370" max="15370" width="5.33203125" style="527" customWidth="1"/>
    <col min="15371" max="15371" width="6" style="527" customWidth="1"/>
    <col min="15372" max="15372" width="5.6640625" style="527" customWidth="1"/>
    <col min="15373" max="15373" width="15.5" style="527" customWidth="1"/>
    <col min="15374" max="15374" width="13.83203125" style="527" customWidth="1"/>
    <col min="15375" max="15375" width="13" style="527" customWidth="1"/>
    <col min="15376" max="15378" width="12.83203125" style="527" customWidth="1"/>
    <col min="15379" max="15379" width="11.33203125" style="527" customWidth="1"/>
    <col min="15380" max="15380" width="5.33203125" style="527" customWidth="1"/>
    <col min="15381" max="15381" width="9.33203125" style="527" customWidth="1"/>
    <col min="15382" max="15616" width="0" style="527" hidden="1"/>
    <col min="15617" max="15617" width="4.1640625" style="527" customWidth="1"/>
    <col min="15618" max="15618" width="5.83203125" style="527" customWidth="1"/>
    <col min="15619" max="15619" width="32.1640625" style="527" customWidth="1"/>
    <col min="15620" max="15624" width="9.83203125" style="527" customWidth="1"/>
    <col min="15625" max="15625" width="12.83203125" style="527" customWidth="1"/>
    <col min="15626" max="15626" width="5.33203125" style="527" customWidth="1"/>
    <col min="15627" max="15627" width="6" style="527" customWidth="1"/>
    <col min="15628" max="15628" width="5.6640625" style="527" customWidth="1"/>
    <col min="15629" max="15629" width="15.5" style="527" customWidth="1"/>
    <col min="15630" max="15630" width="13.83203125" style="527" customWidth="1"/>
    <col min="15631" max="15631" width="13" style="527" customWidth="1"/>
    <col min="15632" max="15634" width="12.83203125" style="527" customWidth="1"/>
    <col min="15635" max="15635" width="11.33203125" style="527" customWidth="1"/>
    <col min="15636" max="15636" width="5.33203125" style="527" customWidth="1"/>
    <col min="15637" max="15637" width="9.33203125" style="527" customWidth="1"/>
    <col min="15638" max="15872" width="0" style="527" hidden="1"/>
    <col min="15873" max="15873" width="4.1640625" style="527" customWidth="1"/>
    <col min="15874" max="15874" width="5.83203125" style="527" customWidth="1"/>
    <col min="15875" max="15875" width="32.1640625" style="527" customWidth="1"/>
    <col min="15876" max="15880" width="9.83203125" style="527" customWidth="1"/>
    <col min="15881" max="15881" width="12.83203125" style="527" customWidth="1"/>
    <col min="15882" max="15882" width="5.33203125" style="527" customWidth="1"/>
    <col min="15883" max="15883" width="6" style="527" customWidth="1"/>
    <col min="15884" max="15884" width="5.6640625" style="527" customWidth="1"/>
    <col min="15885" max="15885" width="15.5" style="527" customWidth="1"/>
    <col min="15886" max="15886" width="13.83203125" style="527" customWidth="1"/>
    <col min="15887" max="15887" width="13" style="527" customWidth="1"/>
    <col min="15888" max="15890" width="12.83203125" style="527" customWidth="1"/>
    <col min="15891" max="15891" width="11.33203125" style="527" customWidth="1"/>
    <col min="15892" max="15892" width="5.33203125" style="527" customWidth="1"/>
    <col min="15893" max="15893" width="9.33203125" style="527" customWidth="1"/>
    <col min="15894" max="16128" width="0" style="527" hidden="1"/>
    <col min="16129" max="16129" width="4.1640625" style="527" customWidth="1"/>
    <col min="16130" max="16130" width="5.83203125" style="527" customWidth="1"/>
    <col min="16131" max="16131" width="32.1640625" style="527" customWidth="1"/>
    <col min="16132" max="16136" width="9.83203125" style="527" customWidth="1"/>
    <col min="16137" max="16137" width="12.83203125" style="527" customWidth="1"/>
    <col min="16138" max="16138" width="5.33203125" style="527" customWidth="1"/>
    <col min="16139" max="16139" width="6" style="527" customWidth="1"/>
    <col min="16140" max="16140" width="5.6640625" style="527" customWidth="1"/>
    <col min="16141" max="16141" width="15.5" style="527" customWidth="1"/>
    <col min="16142" max="16142" width="13.83203125" style="527" customWidth="1"/>
    <col min="16143" max="16143" width="13" style="527" customWidth="1"/>
    <col min="16144" max="16146" width="12.83203125" style="527" customWidth="1"/>
    <col min="16147" max="16147" width="11.33203125" style="527" customWidth="1"/>
    <col min="16148" max="16148" width="5.33203125" style="527" customWidth="1"/>
    <col min="16149" max="16149" width="9.33203125" style="527" customWidth="1"/>
    <col min="16150" max="16384" width="0" style="527" hidden="1"/>
  </cols>
  <sheetData>
    <row r="1" spans="1:20">
      <c r="A1" s="525">
        <v>80</v>
      </c>
      <c r="B1" s="525"/>
      <c r="C1" s="525"/>
      <c r="D1" s="525"/>
      <c r="E1" s="525"/>
      <c r="G1" s="526"/>
      <c r="J1" s="233" t="s">
        <v>2799</v>
      </c>
      <c r="K1" s="592" t="s">
        <v>2799</v>
      </c>
      <c r="L1" s="525"/>
      <c r="M1" s="525"/>
      <c r="N1" s="234"/>
      <c r="O1" s="525"/>
      <c r="P1" s="525"/>
      <c r="Q1" s="525"/>
      <c r="R1" s="2076"/>
      <c r="S1" s="525"/>
      <c r="T1" s="525">
        <v>81</v>
      </c>
    </row>
    <row r="2" spans="1:20" ht="10.5" customHeight="1">
      <c r="A2" s="594" t="s">
        <v>2911</v>
      </c>
      <c r="B2" s="596"/>
      <c r="C2" s="596"/>
      <c r="D2" s="596"/>
      <c r="E2" s="596"/>
      <c r="F2" s="596"/>
      <c r="G2" s="596"/>
      <c r="H2" s="2077"/>
      <c r="I2" s="596"/>
      <c r="J2" s="1752"/>
      <c r="K2" s="594" t="s">
        <v>2911</v>
      </c>
      <c r="L2" s="596"/>
      <c r="M2" s="596"/>
      <c r="N2" s="596"/>
      <c r="O2" s="596"/>
      <c r="P2" s="596"/>
      <c r="Q2" s="596"/>
      <c r="R2" s="2077"/>
      <c r="S2" s="596"/>
      <c r="T2" s="1752"/>
    </row>
    <row r="3" spans="1:20" ht="10.5" customHeight="1">
      <c r="A3" s="1563"/>
      <c r="B3" s="618" t="s">
        <v>2912</v>
      </c>
      <c r="C3" s="618"/>
      <c r="D3" s="618"/>
      <c r="E3" s="618"/>
      <c r="F3" s="618"/>
      <c r="G3" s="618"/>
      <c r="H3" s="2078"/>
      <c r="I3" s="618"/>
      <c r="J3" s="651"/>
      <c r="K3" s="1563"/>
      <c r="L3" s="618"/>
      <c r="M3" s="618"/>
      <c r="N3" s="618"/>
      <c r="O3" s="618"/>
      <c r="P3" s="618"/>
      <c r="Q3" s="618"/>
      <c r="R3" s="2078"/>
      <c r="S3" s="618"/>
      <c r="T3" s="651"/>
    </row>
    <row r="4" spans="1:20" ht="10.5" customHeight="1">
      <c r="A4" s="1563"/>
      <c r="B4" s="1722" t="s">
        <v>386</v>
      </c>
      <c r="C4" s="618" t="s">
        <v>2913</v>
      </c>
      <c r="D4" s="618"/>
      <c r="E4" s="618"/>
      <c r="F4" s="618"/>
      <c r="G4" s="618"/>
      <c r="H4" s="2078"/>
      <c r="I4" s="618"/>
      <c r="J4" s="651"/>
      <c r="K4" s="1563"/>
      <c r="L4" s="1722" t="s">
        <v>389</v>
      </c>
      <c r="M4" s="618" t="s">
        <v>2914</v>
      </c>
      <c r="N4" s="618"/>
      <c r="O4" s="618"/>
      <c r="P4" s="618"/>
      <c r="Q4" s="618"/>
      <c r="R4" s="2078"/>
      <c r="S4" s="618"/>
      <c r="T4" s="651"/>
    </row>
    <row r="5" spans="1:20" ht="10.5" customHeight="1">
      <c r="A5" s="1563"/>
      <c r="B5" s="1722" t="s">
        <v>387</v>
      </c>
      <c r="C5" s="618" t="s">
        <v>2915</v>
      </c>
      <c r="D5" s="618"/>
      <c r="E5" s="618"/>
      <c r="F5" s="618"/>
      <c r="G5" s="618"/>
      <c r="H5" s="2078"/>
      <c r="I5" s="618"/>
      <c r="J5" s="651"/>
      <c r="K5" s="1563"/>
      <c r="L5" s="618" t="s">
        <v>2916</v>
      </c>
      <c r="M5" s="618"/>
      <c r="N5" s="618"/>
      <c r="O5" s="618"/>
      <c r="P5" s="618"/>
      <c r="Q5" s="618"/>
      <c r="R5" s="2078"/>
      <c r="S5" s="618"/>
      <c r="T5" s="651"/>
    </row>
    <row r="6" spans="1:20" ht="10.5" customHeight="1">
      <c r="A6" s="1563"/>
      <c r="B6" s="618" t="s">
        <v>2917</v>
      </c>
      <c r="C6" s="618"/>
      <c r="D6" s="618"/>
      <c r="E6" s="618"/>
      <c r="F6" s="618"/>
      <c r="G6" s="618"/>
      <c r="H6" s="2078"/>
      <c r="I6" s="618"/>
      <c r="J6" s="651"/>
      <c r="K6" s="1563"/>
      <c r="L6" s="618" t="s">
        <v>2918</v>
      </c>
      <c r="M6" s="618"/>
      <c r="N6" s="618"/>
      <c r="O6" s="618"/>
      <c r="P6" s="618"/>
      <c r="Q6" s="618"/>
      <c r="R6" s="2078"/>
      <c r="S6" s="618"/>
      <c r="T6" s="651"/>
    </row>
    <row r="7" spans="1:20" ht="10.5" customHeight="1">
      <c r="A7" s="1563"/>
      <c r="B7" s="1722" t="s">
        <v>388</v>
      </c>
      <c r="C7" s="618" t="s">
        <v>2919</v>
      </c>
      <c r="D7" s="618"/>
      <c r="E7" s="618"/>
      <c r="F7" s="618"/>
      <c r="G7" s="618"/>
      <c r="H7" s="2078"/>
      <c r="I7" s="618"/>
      <c r="J7" s="651"/>
      <c r="K7" s="1563"/>
      <c r="L7" s="1722" t="s">
        <v>390</v>
      </c>
      <c r="M7" s="618" t="s">
        <v>2920</v>
      </c>
      <c r="N7" s="618"/>
      <c r="O7" s="618"/>
      <c r="P7" s="618"/>
      <c r="Q7" s="618"/>
      <c r="R7" s="2078"/>
      <c r="S7" s="618"/>
      <c r="T7" s="651"/>
    </row>
    <row r="8" spans="1:20" ht="10.5" customHeight="1">
      <c r="A8" s="1563"/>
      <c r="B8" s="618" t="s">
        <v>2921</v>
      </c>
      <c r="C8" s="618"/>
      <c r="D8" s="618"/>
      <c r="E8" s="618"/>
      <c r="F8" s="618"/>
      <c r="G8" s="618"/>
      <c r="H8" s="2078"/>
      <c r="I8" s="618"/>
      <c r="J8" s="651"/>
      <c r="K8" s="1563"/>
      <c r="L8" s="618" t="s">
        <v>2922</v>
      </c>
      <c r="M8" s="618"/>
      <c r="N8" s="618"/>
      <c r="O8" s="618"/>
      <c r="P8" s="618"/>
      <c r="Q8" s="618"/>
      <c r="R8" s="2078"/>
      <c r="S8" s="618"/>
      <c r="T8" s="651"/>
    </row>
    <row r="9" spans="1:20" ht="10.5" customHeight="1">
      <c r="A9" s="1563"/>
      <c r="B9" s="618" t="s">
        <v>2923</v>
      </c>
      <c r="C9" s="618"/>
      <c r="D9" s="618"/>
      <c r="E9" s="618"/>
      <c r="F9" s="618"/>
      <c r="G9" s="618"/>
      <c r="H9" s="2078"/>
      <c r="I9" s="618"/>
      <c r="J9" s="651"/>
      <c r="K9" s="1563"/>
      <c r="L9" s="618"/>
      <c r="M9" s="618"/>
      <c r="N9" s="618"/>
      <c r="O9" s="618"/>
      <c r="P9" s="618"/>
      <c r="Q9" s="618"/>
      <c r="R9" s="2078"/>
      <c r="S9" s="618"/>
      <c r="T9" s="651"/>
    </row>
    <row r="10" spans="1:20" ht="10.5" customHeight="1">
      <c r="A10" s="1528"/>
      <c r="B10" s="547"/>
      <c r="C10" s="547"/>
      <c r="D10" s="547"/>
      <c r="E10" s="547"/>
      <c r="F10" s="547"/>
      <c r="G10" s="547"/>
      <c r="H10" s="2079"/>
      <c r="I10" s="547"/>
      <c r="J10" s="1529"/>
      <c r="K10" s="1528"/>
      <c r="L10" s="547"/>
      <c r="M10" s="547"/>
      <c r="N10" s="547"/>
      <c r="O10" s="547"/>
      <c r="P10" s="547"/>
      <c r="Q10" s="547"/>
      <c r="R10" s="2079"/>
      <c r="S10" s="547"/>
      <c r="T10" s="1529"/>
    </row>
    <row r="11" spans="1:20">
      <c r="A11" s="2080" t="s">
        <v>2924</v>
      </c>
      <c r="B11" s="2081"/>
      <c r="C11" s="2081"/>
      <c r="D11" s="2081"/>
      <c r="E11" s="2081"/>
      <c r="F11" s="2081"/>
      <c r="G11" s="2081"/>
      <c r="H11" s="2082"/>
      <c r="I11" s="2081"/>
      <c r="J11" s="2083"/>
      <c r="K11" s="2080" t="s">
        <v>2924</v>
      </c>
      <c r="L11" s="2081"/>
      <c r="M11" s="2081"/>
      <c r="N11" s="2081"/>
      <c r="O11" s="2081"/>
      <c r="P11" s="2081"/>
      <c r="Q11" s="2081"/>
      <c r="R11" s="2082"/>
      <c r="S11" s="2081"/>
      <c r="T11" s="2083"/>
    </row>
    <row r="12" spans="1:20" ht="11.25" customHeight="1">
      <c r="A12" s="1536"/>
      <c r="B12" s="551"/>
      <c r="C12" s="551"/>
      <c r="D12" s="1757" t="s">
        <v>2925</v>
      </c>
      <c r="E12" s="531"/>
      <c r="F12" s="1530" t="s">
        <v>2926</v>
      </c>
      <c r="G12" s="2081"/>
      <c r="H12" s="2082"/>
      <c r="I12" s="2081"/>
      <c r="J12" s="2084"/>
      <c r="K12" s="1536"/>
      <c r="L12" s="551"/>
      <c r="M12" s="549" t="s">
        <v>2927</v>
      </c>
      <c r="N12" s="1530" t="s">
        <v>2928</v>
      </c>
      <c r="O12" s="2081"/>
      <c r="P12" s="2081"/>
      <c r="Q12" s="2081"/>
      <c r="R12" s="2082"/>
      <c r="S12" s="2081"/>
      <c r="T12" s="2085"/>
    </row>
    <row r="13" spans="1:20" ht="11.25" customHeight="1">
      <c r="A13" s="1536"/>
      <c r="B13" s="551"/>
      <c r="C13" s="551"/>
      <c r="D13" s="1760" t="s">
        <v>2929</v>
      </c>
      <c r="E13" s="2086"/>
      <c r="F13" s="1530" t="s">
        <v>2930</v>
      </c>
      <c r="G13" s="2081"/>
      <c r="H13" s="2082"/>
      <c r="I13" s="2081"/>
      <c r="J13" s="2087"/>
      <c r="K13" s="1536"/>
      <c r="L13" s="551"/>
      <c r="M13" s="552" t="s">
        <v>2931</v>
      </c>
      <c r="N13" s="2088"/>
      <c r="O13" s="2088"/>
      <c r="P13" s="1757" t="s">
        <v>2932</v>
      </c>
      <c r="Q13" s="531"/>
      <c r="R13" s="2089"/>
      <c r="S13" s="2088"/>
      <c r="T13" s="2084"/>
    </row>
    <row r="14" spans="1:20" ht="11.25" customHeight="1">
      <c r="A14" s="1536"/>
      <c r="B14" s="551"/>
      <c r="C14" s="551"/>
      <c r="D14" s="550"/>
      <c r="E14" s="550"/>
      <c r="F14" s="550"/>
      <c r="G14" s="550"/>
      <c r="H14" s="2090" t="s">
        <v>2809</v>
      </c>
      <c r="I14" s="550" t="s">
        <v>2933</v>
      </c>
      <c r="J14" s="611"/>
      <c r="K14" s="610"/>
      <c r="L14" s="550"/>
      <c r="M14" s="549" t="s">
        <v>2806</v>
      </c>
      <c r="N14" s="550"/>
      <c r="O14" s="550"/>
      <c r="P14" s="1706" t="s">
        <v>2724</v>
      </c>
      <c r="Q14" s="535"/>
      <c r="R14" s="2090" t="s">
        <v>2812</v>
      </c>
      <c r="S14" s="550"/>
      <c r="T14" s="611"/>
    </row>
    <row r="15" spans="1:20" ht="11.25" customHeight="1">
      <c r="A15" s="1536"/>
      <c r="B15" s="551"/>
      <c r="C15" s="551"/>
      <c r="D15" s="550"/>
      <c r="E15" s="550"/>
      <c r="F15" s="550"/>
      <c r="G15" s="550"/>
      <c r="H15" s="2090" t="s">
        <v>2814</v>
      </c>
      <c r="I15" s="550" t="s">
        <v>2934</v>
      </c>
      <c r="J15" s="611"/>
      <c r="K15" s="610"/>
      <c r="L15" s="550"/>
      <c r="M15" s="550" t="s">
        <v>2808</v>
      </c>
      <c r="N15" s="550"/>
      <c r="O15" s="550"/>
      <c r="P15" s="1760" t="s">
        <v>2935</v>
      </c>
      <c r="Q15" s="2086"/>
      <c r="R15" s="2090" t="s">
        <v>2936</v>
      </c>
      <c r="S15" s="550"/>
      <c r="T15" s="611"/>
    </row>
    <row r="16" spans="1:20" ht="11.25" customHeight="1">
      <c r="A16" s="1536"/>
      <c r="B16" s="551"/>
      <c r="C16" s="551"/>
      <c r="D16" s="550"/>
      <c r="E16" s="550"/>
      <c r="F16" s="550" t="s">
        <v>2819</v>
      </c>
      <c r="G16" s="550" t="s">
        <v>2937</v>
      </c>
      <c r="H16" s="2090" t="s">
        <v>2820</v>
      </c>
      <c r="I16" s="550" t="s">
        <v>2810</v>
      </c>
      <c r="J16" s="611"/>
      <c r="K16" s="610"/>
      <c r="L16" s="550"/>
      <c r="M16" s="550" t="s">
        <v>2811</v>
      </c>
      <c r="N16" s="550"/>
      <c r="O16" s="550"/>
      <c r="P16" s="2088"/>
      <c r="Q16" s="2088"/>
      <c r="R16" s="2090" t="s">
        <v>2938</v>
      </c>
      <c r="S16" s="550"/>
      <c r="T16" s="611"/>
    </row>
    <row r="17" spans="1:21" ht="11.25" customHeight="1">
      <c r="A17" s="1536"/>
      <c r="B17" s="551"/>
      <c r="C17" s="550" t="s">
        <v>2939</v>
      </c>
      <c r="D17" s="550" t="s">
        <v>2940</v>
      </c>
      <c r="E17" s="550"/>
      <c r="F17" s="550" t="s">
        <v>2826</v>
      </c>
      <c r="G17" s="550" t="s">
        <v>2820</v>
      </c>
      <c r="H17" s="2090" t="s">
        <v>2825</v>
      </c>
      <c r="I17" s="550" t="s">
        <v>2941</v>
      </c>
      <c r="J17" s="611"/>
      <c r="K17" s="610"/>
      <c r="L17" s="550"/>
      <c r="M17" s="550" t="s">
        <v>2942</v>
      </c>
      <c r="N17" s="550" t="s">
        <v>2227</v>
      </c>
      <c r="O17" s="550" t="s">
        <v>2828</v>
      </c>
      <c r="P17" s="550" t="s">
        <v>2940</v>
      </c>
      <c r="Q17" s="550"/>
      <c r="R17" s="2090" t="s">
        <v>2943</v>
      </c>
      <c r="S17" s="550" t="s">
        <v>2828</v>
      </c>
      <c r="T17" s="611"/>
    </row>
    <row r="18" spans="1:21" ht="11.25" customHeight="1">
      <c r="A18" s="610" t="s">
        <v>639</v>
      </c>
      <c r="B18" s="550" t="s">
        <v>784</v>
      </c>
      <c r="C18" s="550" t="s">
        <v>2836</v>
      </c>
      <c r="D18" s="550" t="s">
        <v>2754</v>
      </c>
      <c r="E18" s="550" t="s">
        <v>2944</v>
      </c>
      <c r="F18" s="550" t="s">
        <v>2945</v>
      </c>
      <c r="G18" s="550" t="s">
        <v>2824</v>
      </c>
      <c r="H18" s="2090" t="s">
        <v>2946</v>
      </c>
      <c r="I18" s="550" t="s">
        <v>2947</v>
      </c>
      <c r="J18" s="611" t="s">
        <v>639</v>
      </c>
      <c r="K18" s="610" t="s">
        <v>639</v>
      </c>
      <c r="L18" s="550" t="s">
        <v>784</v>
      </c>
      <c r="M18" s="550" t="s">
        <v>2948</v>
      </c>
      <c r="N18" s="550" t="s">
        <v>2836</v>
      </c>
      <c r="O18" s="550" t="s">
        <v>2832</v>
      </c>
      <c r="P18" s="550" t="s">
        <v>2754</v>
      </c>
      <c r="Q18" s="550" t="s">
        <v>2944</v>
      </c>
      <c r="R18" s="2090" t="s">
        <v>2949</v>
      </c>
      <c r="S18" s="550" t="s">
        <v>2950</v>
      </c>
      <c r="T18" s="611" t="s">
        <v>639</v>
      </c>
      <c r="U18" s="1298"/>
    </row>
    <row r="19" spans="1:21" ht="11.25" customHeight="1">
      <c r="A19" s="610" t="s">
        <v>642</v>
      </c>
      <c r="B19" s="550" t="s">
        <v>788</v>
      </c>
      <c r="C19" s="550" t="s">
        <v>2951</v>
      </c>
      <c r="D19" s="550" t="s">
        <v>2952</v>
      </c>
      <c r="E19" s="550" t="s">
        <v>2953</v>
      </c>
      <c r="F19" s="550" t="s">
        <v>2954</v>
      </c>
      <c r="G19" s="550" t="s">
        <v>2955</v>
      </c>
      <c r="H19" s="2090" t="s">
        <v>2956</v>
      </c>
      <c r="I19" s="550" t="s">
        <v>2948</v>
      </c>
      <c r="J19" s="611" t="s">
        <v>642</v>
      </c>
      <c r="K19" s="610" t="s">
        <v>642</v>
      </c>
      <c r="L19" s="550" t="s">
        <v>788</v>
      </c>
      <c r="M19" s="550" t="s">
        <v>2835</v>
      </c>
      <c r="N19" s="550" t="s">
        <v>2842</v>
      </c>
      <c r="O19" s="550" t="s">
        <v>2840</v>
      </c>
      <c r="P19" s="550" t="s">
        <v>2952</v>
      </c>
      <c r="Q19" s="550" t="s">
        <v>2953</v>
      </c>
      <c r="R19" s="2090" t="s">
        <v>2957</v>
      </c>
      <c r="S19" s="550" t="s">
        <v>2953</v>
      </c>
      <c r="T19" s="611" t="s">
        <v>642</v>
      </c>
      <c r="U19" s="1298"/>
    </row>
    <row r="20" spans="1:21" ht="11.25" customHeight="1">
      <c r="A20" s="610"/>
      <c r="B20" s="550"/>
      <c r="C20" s="550"/>
      <c r="D20" s="550"/>
      <c r="E20" s="550"/>
      <c r="F20" s="550"/>
      <c r="G20" s="550"/>
      <c r="H20" s="2090" t="s">
        <v>2841</v>
      </c>
      <c r="I20" s="550" t="s">
        <v>2955</v>
      </c>
      <c r="J20" s="611"/>
      <c r="K20" s="610"/>
      <c r="L20" s="550"/>
      <c r="M20" s="550" t="s">
        <v>2810</v>
      </c>
      <c r="N20" s="550"/>
      <c r="O20" s="550"/>
      <c r="P20" s="551"/>
      <c r="Q20" s="551"/>
      <c r="R20" s="2090"/>
      <c r="S20" s="550"/>
      <c r="T20" s="611"/>
      <c r="U20" s="1298"/>
    </row>
    <row r="21" spans="1:21" ht="11.25" customHeight="1" thickBot="1">
      <c r="A21" s="2091"/>
      <c r="B21" s="1538"/>
      <c r="C21" s="552" t="s">
        <v>651</v>
      </c>
      <c r="D21" s="550" t="s">
        <v>652</v>
      </c>
      <c r="E21" s="550" t="s">
        <v>653</v>
      </c>
      <c r="F21" s="550" t="s">
        <v>654</v>
      </c>
      <c r="G21" s="550" t="s">
        <v>655</v>
      </c>
      <c r="H21" s="2090" t="s">
        <v>656</v>
      </c>
      <c r="I21" s="550" t="s">
        <v>1087</v>
      </c>
      <c r="J21" s="2092"/>
      <c r="K21" s="2091"/>
      <c r="L21" s="1538"/>
      <c r="M21" s="552" t="s">
        <v>1088</v>
      </c>
      <c r="N21" s="552" t="s">
        <v>1362</v>
      </c>
      <c r="O21" s="552" t="s">
        <v>1363</v>
      </c>
      <c r="P21" s="552" t="s">
        <v>1364</v>
      </c>
      <c r="Q21" s="552" t="s">
        <v>1365</v>
      </c>
      <c r="R21" s="2093" t="s">
        <v>2283</v>
      </c>
      <c r="S21" s="552" t="s">
        <v>2958</v>
      </c>
      <c r="T21" s="1534"/>
      <c r="U21" s="1298"/>
    </row>
    <row r="22" spans="1:21" ht="11.25" customHeight="1">
      <c r="A22" s="1536"/>
      <c r="B22" s="551"/>
      <c r="C22" s="1720" t="s">
        <v>2238</v>
      </c>
      <c r="D22" s="2094"/>
      <c r="E22" s="2095"/>
      <c r="F22" s="2095" t="s">
        <v>2959</v>
      </c>
      <c r="G22" s="2095"/>
      <c r="H22" s="2096"/>
      <c r="I22" s="2097"/>
      <c r="J22" s="651"/>
      <c r="K22" s="1536"/>
      <c r="L22" s="551"/>
      <c r="M22" s="2098"/>
      <c r="N22" s="2099"/>
      <c r="O22" s="2099"/>
      <c r="P22" s="2099"/>
      <c r="Q22" s="2099"/>
      <c r="R22" s="2100"/>
      <c r="S22" s="2101"/>
      <c r="T22" s="2087"/>
    </row>
    <row r="23" spans="1:21" ht="11.25" customHeight="1">
      <c r="A23" s="610">
        <v>36</v>
      </c>
      <c r="B23" s="551"/>
      <c r="C23" s="542" t="s">
        <v>2960</v>
      </c>
      <c r="D23" s="2102"/>
      <c r="E23" s="587"/>
      <c r="F23" s="587"/>
      <c r="G23" s="587"/>
      <c r="H23" s="2103"/>
      <c r="I23" s="2104"/>
      <c r="J23" s="1548"/>
      <c r="K23" s="610"/>
      <c r="L23" s="587"/>
      <c r="M23" s="2105"/>
      <c r="N23" s="587"/>
      <c r="O23" s="587"/>
      <c r="P23" s="587"/>
      <c r="Q23" s="587"/>
      <c r="R23" s="2103"/>
      <c r="S23" s="2106"/>
      <c r="T23" s="611">
        <v>36</v>
      </c>
      <c r="U23" s="2107"/>
    </row>
    <row r="24" spans="1:21" ht="11.25" customHeight="1">
      <c r="A24" s="2091"/>
      <c r="B24" s="1538"/>
      <c r="C24" s="1539" t="s">
        <v>2961</v>
      </c>
      <c r="D24" s="2108">
        <v>10</v>
      </c>
      <c r="E24" s="562"/>
      <c r="F24" s="562"/>
      <c r="G24" s="562"/>
      <c r="H24" s="562"/>
      <c r="I24" s="2109"/>
      <c r="J24" s="1543">
        <v>36</v>
      </c>
      <c r="K24" s="1533">
        <v>36</v>
      </c>
      <c r="L24" s="1538"/>
      <c r="M24" s="2400">
        <f>SUM(D24:I24)-P24</f>
        <v>0</v>
      </c>
      <c r="N24" s="562">
        <v>10</v>
      </c>
      <c r="O24" s="562"/>
      <c r="P24" s="562">
        <f>N24+O24</f>
        <v>10</v>
      </c>
      <c r="Q24" s="562"/>
      <c r="R24" s="562">
        <v>622</v>
      </c>
      <c r="S24" s="2110"/>
      <c r="T24" s="2092"/>
      <c r="U24" s="2059"/>
    </row>
    <row r="25" spans="1:21" ht="11.25" customHeight="1">
      <c r="A25" s="1536"/>
      <c r="B25" s="551"/>
      <c r="C25" s="542" t="s">
        <v>2962</v>
      </c>
      <c r="D25" s="2102"/>
      <c r="E25" s="587"/>
      <c r="F25" s="587"/>
      <c r="G25" s="587"/>
      <c r="H25" s="587"/>
      <c r="I25" s="2104"/>
      <c r="J25" s="651"/>
      <c r="K25" s="1536"/>
      <c r="L25" s="551"/>
      <c r="M25" s="2105"/>
      <c r="N25" s="587"/>
      <c r="O25" s="587"/>
      <c r="P25" s="587"/>
      <c r="Q25" s="587"/>
      <c r="R25" s="587"/>
      <c r="S25" s="2106"/>
      <c r="T25" s="2087"/>
      <c r="U25" s="2059"/>
    </row>
    <row r="26" spans="1:21" ht="11.25" customHeight="1">
      <c r="A26" s="610" t="s">
        <v>68</v>
      </c>
      <c r="B26" s="551"/>
      <c r="C26" s="542" t="s">
        <v>2963</v>
      </c>
      <c r="D26" s="2102"/>
      <c r="E26" s="587"/>
      <c r="F26" s="587"/>
      <c r="G26" s="587"/>
      <c r="H26" s="587"/>
      <c r="I26" s="2104"/>
      <c r="J26" s="1548"/>
      <c r="K26" s="610"/>
      <c r="L26" s="551"/>
      <c r="M26" s="2105"/>
      <c r="N26" s="587"/>
      <c r="O26" s="587"/>
      <c r="P26" s="587"/>
      <c r="Q26" s="587"/>
      <c r="R26" s="587"/>
      <c r="S26" s="2106"/>
      <c r="T26" s="611"/>
      <c r="U26" s="2107"/>
    </row>
    <row r="27" spans="1:21" ht="11.25" customHeight="1">
      <c r="A27" s="2091"/>
      <c r="B27" s="1538"/>
      <c r="C27" s="1539" t="s">
        <v>2964</v>
      </c>
      <c r="D27" s="2108">
        <v>4</v>
      </c>
      <c r="E27" s="562"/>
      <c r="F27" s="562"/>
      <c r="G27" s="562"/>
      <c r="H27" s="562"/>
      <c r="I27" s="2109"/>
      <c r="J27" s="1543" t="s">
        <v>68</v>
      </c>
      <c r="K27" s="1533" t="s">
        <v>68</v>
      </c>
      <c r="L27" s="1538"/>
      <c r="M27" s="2400">
        <f>SUM(D27:I27)-P27</f>
        <v>0</v>
      </c>
      <c r="N27" s="562">
        <v>4</v>
      </c>
      <c r="O27" s="562"/>
      <c r="P27" s="562">
        <f>N27+O27</f>
        <v>4</v>
      </c>
      <c r="Q27" s="562"/>
      <c r="R27" s="562">
        <v>279</v>
      </c>
      <c r="S27" s="2110"/>
      <c r="T27" s="1534" t="s">
        <v>68</v>
      </c>
      <c r="U27" s="2107"/>
    </row>
    <row r="28" spans="1:21" ht="11.25" customHeight="1">
      <c r="A28" s="1536"/>
      <c r="B28" s="551"/>
      <c r="C28" s="542" t="s">
        <v>2965</v>
      </c>
      <c r="D28" s="2102"/>
      <c r="E28" s="587"/>
      <c r="F28" s="587"/>
      <c r="G28" s="587"/>
      <c r="H28" s="587"/>
      <c r="I28" s="2104"/>
      <c r="J28" s="651"/>
      <c r="K28" s="1536"/>
      <c r="L28" s="551"/>
      <c r="M28" s="2105"/>
      <c r="N28" s="587"/>
      <c r="O28" s="587"/>
      <c r="P28" s="587"/>
      <c r="Q28" s="587"/>
      <c r="R28" s="587"/>
      <c r="S28" s="2106"/>
      <c r="T28" s="2087"/>
      <c r="U28" s="2059"/>
    </row>
    <row r="29" spans="1:21" ht="11.25" customHeight="1">
      <c r="A29" s="1533" t="s">
        <v>71</v>
      </c>
      <c r="B29" s="1538"/>
      <c r="C29" s="1539" t="s">
        <v>2966</v>
      </c>
      <c r="D29" s="2108">
        <v>4874</v>
      </c>
      <c r="E29" s="562"/>
      <c r="F29" s="562"/>
      <c r="G29" s="2111"/>
      <c r="H29" s="2112"/>
      <c r="I29" s="2109">
        <v>290</v>
      </c>
      <c r="J29" s="1543" t="s">
        <v>71</v>
      </c>
      <c r="K29" s="1533" t="s">
        <v>71</v>
      </c>
      <c r="L29" s="1538"/>
      <c r="M29" s="2400">
        <f>SUM(D29:I29)-P29</f>
        <v>386</v>
      </c>
      <c r="N29" s="562">
        <v>3323</v>
      </c>
      <c r="O29" s="562">
        <v>1455</v>
      </c>
      <c r="P29" s="562">
        <f>N29+O29</f>
        <v>4778</v>
      </c>
      <c r="Q29" s="562"/>
      <c r="R29" s="562">
        <v>464333</v>
      </c>
      <c r="S29" s="2110"/>
      <c r="T29" s="1534" t="s">
        <v>71</v>
      </c>
      <c r="U29" s="2107"/>
    </row>
    <row r="30" spans="1:21" ht="11.25" customHeight="1">
      <c r="A30" s="1536"/>
      <c r="B30" s="551"/>
      <c r="C30" s="542" t="s">
        <v>2967</v>
      </c>
      <c r="D30" s="2102"/>
      <c r="E30" s="587"/>
      <c r="F30" s="587"/>
      <c r="G30" s="587"/>
      <c r="H30" s="587"/>
      <c r="I30" s="2104"/>
      <c r="J30" s="651"/>
      <c r="K30" s="1536"/>
      <c r="L30" s="551"/>
      <c r="M30" s="2105"/>
      <c r="N30" s="587"/>
      <c r="O30" s="587"/>
      <c r="P30" s="587"/>
      <c r="Q30" s="587"/>
      <c r="R30" s="587"/>
      <c r="S30" s="2106"/>
      <c r="T30" s="2087"/>
      <c r="U30" s="2059"/>
    </row>
    <row r="31" spans="1:21" ht="11.25" customHeight="1">
      <c r="A31" s="610" t="s">
        <v>2968</v>
      </c>
      <c r="B31" s="551"/>
      <c r="C31" s="542" t="s">
        <v>2969</v>
      </c>
      <c r="D31" s="2102"/>
      <c r="E31" s="587"/>
      <c r="F31" s="587"/>
      <c r="G31" s="587"/>
      <c r="H31" s="587"/>
      <c r="I31" s="2104"/>
      <c r="J31" s="1548"/>
      <c r="K31" s="610"/>
      <c r="L31" s="551"/>
      <c r="M31" s="2105"/>
      <c r="N31" s="587"/>
      <c r="O31" s="587"/>
      <c r="P31" s="587"/>
      <c r="Q31" s="587"/>
      <c r="R31" s="587"/>
      <c r="S31" s="2106"/>
      <c r="T31" s="611"/>
      <c r="U31" s="2107"/>
    </row>
    <row r="32" spans="1:21" ht="11.25" customHeight="1">
      <c r="A32" s="2091"/>
      <c r="B32" s="1538"/>
      <c r="C32" s="1539" t="s">
        <v>2970</v>
      </c>
      <c r="D32" s="2108">
        <v>7712</v>
      </c>
      <c r="E32" s="562"/>
      <c r="F32" s="562">
        <v>300</v>
      </c>
      <c r="G32" s="562"/>
      <c r="H32" s="562"/>
      <c r="I32" s="2109">
        <v>1918</v>
      </c>
      <c r="J32" s="1543" t="s">
        <v>2968</v>
      </c>
      <c r="K32" s="1533" t="s">
        <v>2968</v>
      </c>
      <c r="L32" s="1538"/>
      <c r="M32" s="2400">
        <f>SUM(D32:I32)-P32</f>
        <v>782</v>
      </c>
      <c r="N32" s="562">
        <v>2696</v>
      </c>
      <c r="O32" s="562">
        <v>6452</v>
      </c>
      <c r="P32" s="562">
        <f>N32+O32</f>
        <v>9148</v>
      </c>
      <c r="Q32" s="562"/>
      <c r="R32" s="562">
        <v>1090192</v>
      </c>
      <c r="S32" s="2110"/>
      <c r="T32" s="1534" t="s">
        <v>2968</v>
      </c>
      <c r="U32" s="2059"/>
    </row>
    <row r="33" spans="1:21" ht="11.25" customHeight="1">
      <c r="A33" s="1536"/>
      <c r="B33" s="551"/>
      <c r="C33" s="542" t="s">
        <v>2971</v>
      </c>
      <c r="D33" s="2102"/>
      <c r="E33" s="587"/>
      <c r="F33" s="587"/>
      <c r="G33" s="587"/>
      <c r="H33" s="587"/>
      <c r="I33" s="2104"/>
      <c r="J33" s="651"/>
      <c r="K33" s="1536"/>
      <c r="L33" s="551"/>
      <c r="M33" s="2105"/>
      <c r="N33" s="587"/>
      <c r="O33" s="587"/>
      <c r="P33" s="587"/>
      <c r="Q33" s="587"/>
      <c r="R33" s="587"/>
      <c r="S33" s="2106"/>
      <c r="T33" s="2087"/>
      <c r="U33" s="2059"/>
    </row>
    <row r="34" spans="1:21" ht="11.25" customHeight="1">
      <c r="A34" s="1533" t="s">
        <v>74</v>
      </c>
      <c r="B34" s="1538"/>
      <c r="C34" s="1539" t="s">
        <v>2972</v>
      </c>
      <c r="D34" s="2108">
        <v>5093</v>
      </c>
      <c r="E34" s="562"/>
      <c r="F34" s="562"/>
      <c r="G34" s="562"/>
      <c r="H34" s="562"/>
      <c r="I34" s="2109">
        <v>149</v>
      </c>
      <c r="J34" s="1543" t="s">
        <v>74</v>
      </c>
      <c r="K34" s="1533" t="s">
        <v>74</v>
      </c>
      <c r="L34" s="1538"/>
      <c r="M34" s="2400">
        <f>SUM(D34:I34)-P34</f>
        <v>709</v>
      </c>
      <c r="N34" s="562">
        <v>3585</v>
      </c>
      <c r="O34" s="562">
        <v>948</v>
      </c>
      <c r="P34" s="562">
        <f>N34+O34</f>
        <v>4533</v>
      </c>
      <c r="Q34" s="562"/>
      <c r="R34" s="562">
        <v>459894</v>
      </c>
      <c r="S34" s="2110"/>
      <c r="T34" s="1534" t="s">
        <v>74</v>
      </c>
      <c r="U34" s="2107"/>
    </row>
    <row r="35" spans="1:21" ht="11.25" customHeight="1">
      <c r="A35" s="1536"/>
      <c r="B35" s="551"/>
      <c r="C35" s="542" t="s">
        <v>2973</v>
      </c>
      <c r="D35" s="2102"/>
      <c r="E35" s="587"/>
      <c r="F35" s="587"/>
      <c r="G35" s="587"/>
      <c r="H35" s="587"/>
      <c r="I35" s="2104"/>
      <c r="J35" s="651"/>
      <c r="K35" s="1536"/>
      <c r="L35" s="551"/>
      <c r="M35" s="2105"/>
      <c r="N35" s="587"/>
      <c r="O35" s="587"/>
      <c r="P35" s="587"/>
      <c r="Q35" s="587"/>
      <c r="R35" s="587"/>
      <c r="S35" s="2106"/>
      <c r="T35" s="2087"/>
      <c r="U35" s="2059"/>
    </row>
    <row r="36" spans="1:21" ht="11.25" customHeight="1">
      <c r="A36" s="1533" t="s">
        <v>77</v>
      </c>
      <c r="B36" s="1538"/>
      <c r="C36" s="1539" t="s">
        <v>2974</v>
      </c>
      <c r="D36" s="2108">
        <v>31677</v>
      </c>
      <c r="E36" s="562"/>
      <c r="F36" s="562">
        <v>877</v>
      </c>
      <c r="G36" s="562"/>
      <c r="H36" s="562"/>
      <c r="I36" s="2109">
        <v>2072</v>
      </c>
      <c r="J36" s="1543" t="s">
        <v>77</v>
      </c>
      <c r="K36" s="1533" t="s">
        <v>77</v>
      </c>
      <c r="L36" s="1538"/>
      <c r="M36" s="2400">
        <f>SUM(D36:I36)-P36</f>
        <v>1066</v>
      </c>
      <c r="N36" s="562">
        <v>16263</v>
      </c>
      <c r="O36" s="562">
        <v>17297</v>
      </c>
      <c r="P36" s="562">
        <f>N36+O36</f>
        <v>33560</v>
      </c>
      <c r="Q36" s="562"/>
      <c r="R36" s="562">
        <v>3676993</v>
      </c>
      <c r="S36" s="2110"/>
      <c r="T36" s="1534" t="s">
        <v>77</v>
      </c>
      <c r="U36" s="2107"/>
    </row>
    <row r="37" spans="1:21" ht="11.25" customHeight="1">
      <c r="A37" s="1536"/>
      <c r="B37" s="551"/>
      <c r="C37" s="542" t="s">
        <v>2975</v>
      </c>
      <c r="D37" s="2102"/>
      <c r="E37" s="587"/>
      <c r="F37" s="587"/>
      <c r="G37" s="587"/>
      <c r="H37" s="587"/>
      <c r="I37" s="2104"/>
      <c r="J37" s="651"/>
      <c r="K37" s="1536"/>
      <c r="L37" s="551"/>
      <c r="M37" s="2105"/>
      <c r="N37" s="587"/>
      <c r="O37" s="587"/>
      <c r="P37" s="587"/>
      <c r="Q37" s="587"/>
      <c r="R37" s="587"/>
      <c r="S37" s="2106"/>
      <c r="T37" s="2087"/>
      <c r="U37" s="2059"/>
    </row>
    <row r="38" spans="1:21" ht="11.25" customHeight="1">
      <c r="A38" s="1533" t="s">
        <v>80</v>
      </c>
      <c r="B38" s="1538"/>
      <c r="C38" s="1539" t="s">
        <v>2976</v>
      </c>
      <c r="D38" s="2108">
        <v>5485</v>
      </c>
      <c r="E38" s="562"/>
      <c r="F38" s="562"/>
      <c r="G38" s="562"/>
      <c r="H38" s="562"/>
      <c r="I38" s="2109"/>
      <c r="J38" s="1543" t="s">
        <v>80</v>
      </c>
      <c r="K38" s="1533" t="s">
        <v>80</v>
      </c>
      <c r="L38" s="1538"/>
      <c r="M38" s="2400">
        <f>SUM(D38:I38)-P38</f>
        <v>69</v>
      </c>
      <c r="N38" s="562">
        <v>5067</v>
      </c>
      <c r="O38" s="562">
        <v>349</v>
      </c>
      <c r="P38" s="562">
        <f>N38+O38</f>
        <v>5416</v>
      </c>
      <c r="Q38" s="562"/>
      <c r="R38" s="562">
        <v>551050</v>
      </c>
      <c r="S38" s="2110"/>
      <c r="T38" s="1534" t="s">
        <v>80</v>
      </c>
      <c r="U38" s="2107"/>
    </row>
    <row r="39" spans="1:21" ht="11.25" customHeight="1">
      <c r="A39" s="1536"/>
      <c r="B39" s="551"/>
      <c r="C39" s="542" t="s">
        <v>2977</v>
      </c>
      <c r="D39" s="2102"/>
      <c r="E39" s="587"/>
      <c r="F39" s="587"/>
      <c r="G39" s="587"/>
      <c r="H39" s="587"/>
      <c r="I39" s="2104"/>
      <c r="J39" s="651"/>
      <c r="K39" s="1536"/>
      <c r="L39" s="551"/>
      <c r="M39" s="2105"/>
      <c r="N39" s="587"/>
      <c r="O39" s="587"/>
      <c r="P39" s="587"/>
      <c r="Q39" s="587"/>
      <c r="R39" s="587"/>
      <c r="S39" s="2106"/>
      <c r="T39" s="2087"/>
      <c r="U39" s="2059"/>
    </row>
    <row r="40" spans="1:21" ht="11.25" customHeight="1">
      <c r="A40" s="1533" t="s">
        <v>83</v>
      </c>
      <c r="B40" s="1538"/>
      <c r="C40" s="1539" t="s">
        <v>2978</v>
      </c>
      <c r="D40" s="2108">
        <v>4866</v>
      </c>
      <c r="E40" s="562"/>
      <c r="F40" s="562"/>
      <c r="G40" s="562"/>
      <c r="H40" s="562"/>
      <c r="I40" s="2109">
        <v>592</v>
      </c>
      <c r="J40" s="1543" t="s">
        <v>83</v>
      </c>
      <c r="K40" s="1533" t="s">
        <v>83</v>
      </c>
      <c r="L40" s="1538"/>
      <c r="M40" s="2400">
        <f>SUM(D40:I40)-P40</f>
        <v>3</v>
      </c>
      <c r="N40" s="562">
        <v>1895</v>
      </c>
      <c r="O40" s="562">
        <v>3560</v>
      </c>
      <c r="P40" s="562">
        <f>N40+O40</f>
        <v>5455</v>
      </c>
      <c r="Q40" s="562"/>
      <c r="R40" s="562">
        <v>620693</v>
      </c>
      <c r="S40" s="2110"/>
      <c r="T40" s="1534" t="s">
        <v>83</v>
      </c>
      <c r="U40" s="2107"/>
    </row>
    <row r="41" spans="1:21" ht="11.25" customHeight="1">
      <c r="A41" s="1536"/>
      <c r="B41" s="551"/>
      <c r="C41" s="542" t="s">
        <v>2979</v>
      </c>
      <c r="D41" s="2102"/>
      <c r="E41" s="587"/>
      <c r="F41" s="587"/>
      <c r="G41" s="587"/>
      <c r="H41" s="587"/>
      <c r="I41" s="2104"/>
      <c r="J41" s="651"/>
      <c r="K41" s="1536"/>
      <c r="L41" s="551"/>
      <c r="M41" s="2105"/>
      <c r="N41" s="587"/>
      <c r="O41" s="587"/>
      <c r="P41" s="587"/>
      <c r="Q41" s="587"/>
      <c r="R41" s="587"/>
      <c r="S41" s="2106"/>
      <c r="T41" s="2087"/>
      <c r="U41" s="2059"/>
    </row>
    <row r="42" spans="1:21" ht="11.25" customHeight="1">
      <c r="A42" s="1533" t="s">
        <v>2980</v>
      </c>
      <c r="B42" s="1538"/>
      <c r="C42" s="1539" t="s">
        <v>2981</v>
      </c>
      <c r="D42" s="2108">
        <v>987</v>
      </c>
      <c r="E42" s="562"/>
      <c r="F42" s="562"/>
      <c r="G42" s="562"/>
      <c r="H42" s="562"/>
      <c r="I42" s="2109"/>
      <c r="J42" s="1543" t="s">
        <v>2980</v>
      </c>
      <c r="K42" s="1533" t="s">
        <v>2980</v>
      </c>
      <c r="L42" s="1538"/>
      <c r="M42" s="2400">
        <f>SUM(D42:I42)-P42</f>
        <v>9</v>
      </c>
      <c r="N42" s="562"/>
      <c r="O42" s="562">
        <v>978</v>
      </c>
      <c r="P42" s="562">
        <f>N42+O42</f>
        <v>978</v>
      </c>
      <c r="Q42" s="562"/>
      <c r="R42" s="562">
        <v>88375</v>
      </c>
      <c r="S42" s="2110"/>
      <c r="T42" s="1534" t="s">
        <v>2980</v>
      </c>
      <c r="U42" s="2107"/>
    </row>
    <row r="43" spans="1:21" ht="11.25" customHeight="1">
      <c r="A43" s="1536"/>
      <c r="B43" s="551"/>
      <c r="C43" s="542" t="s">
        <v>2982</v>
      </c>
      <c r="D43" s="2102"/>
      <c r="E43" s="587"/>
      <c r="F43" s="587"/>
      <c r="G43" s="587"/>
      <c r="H43" s="587"/>
      <c r="I43" s="2104"/>
      <c r="J43" s="651"/>
      <c r="K43" s="1536"/>
      <c r="L43" s="551"/>
      <c r="M43" s="2105"/>
      <c r="N43" s="587"/>
      <c r="O43" s="587"/>
      <c r="P43" s="587"/>
      <c r="Q43" s="587"/>
      <c r="R43" s="587"/>
      <c r="S43" s="2106"/>
      <c r="T43" s="2087"/>
      <c r="U43" s="2059"/>
    </row>
    <row r="44" spans="1:21" ht="11.25" customHeight="1">
      <c r="A44" s="1533" t="s">
        <v>86</v>
      </c>
      <c r="B44" s="1538"/>
      <c r="C44" s="1539" t="s">
        <v>2983</v>
      </c>
      <c r="D44" s="2108">
        <v>1988</v>
      </c>
      <c r="E44" s="562"/>
      <c r="F44" s="562"/>
      <c r="G44" s="562"/>
      <c r="H44" s="562"/>
      <c r="I44" s="2109"/>
      <c r="J44" s="1543" t="s">
        <v>86</v>
      </c>
      <c r="K44" s="1533" t="s">
        <v>86</v>
      </c>
      <c r="L44" s="1538"/>
      <c r="M44" s="2400">
        <f>SUM(D44:I44)-P44</f>
        <v>85</v>
      </c>
      <c r="N44" s="562">
        <v>1903</v>
      </c>
      <c r="O44" s="562">
        <v>0</v>
      </c>
      <c r="P44" s="562">
        <f>N44+O44</f>
        <v>1903</v>
      </c>
      <c r="Q44" s="562"/>
      <c r="R44" s="562">
        <v>163028</v>
      </c>
      <c r="S44" s="2110"/>
      <c r="T44" s="1534" t="s">
        <v>86</v>
      </c>
      <c r="U44" s="2107"/>
    </row>
    <row r="45" spans="1:21" ht="11.25" customHeight="1">
      <c r="A45" s="1536"/>
      <c r="B45" s="551"/>
      <c r="C45" s="542" t="s">
        <v>2984</v>
      </c>
      <c r="D45" s="2102"/>
      <c r="E45" s="587"/>
      <c r="F45" s="587"/>
      <c r="G45" s="587"/>
      <c r="H45" s="587"/>
      <c r="I45" s="2104"/>
      <c r="J45" s="651"/>
      <c r="K45" s="1536"/>
      <c r="L45" s="551"/>
      <c r="M45" s="2105"/>
      <c r="N45" s="587"/>
      <c r="O45" s="587"/>
      <c r="P45" s="587"/>
      <c r="Q45" s="587"/>
      <c r="R45" s="587"/>
      <c r="S45" s="2106"/>
      <c r="T45" s="2087"/>
      <c r="U45" s="2059"/>
    </row>
    <row r="46" spans="1:21" ht="11.25" customHeight="1">
      <c r="A46" s="1533" t="s">
        <v>2985</v>
      </c>
      <c r="B46" s="1538"/>
      <c r="C46" s="1539" t="s">
        <v>2986</v>
      </c>
      <c r="D46" s="2108">
        <v>6650</v>
      </c>
      <c r="E46" s="562"/>
      <c r="F46" s="562"/>
      <c r="G46" s="562"/>
      <c r="H46" s="562"/>
      <c r="I46" s="2109">
        <v>57</v>
      </c>
      <c r="J46" s="1543" t="s">
        <v>2985</v>
      </c>
      <c r="K46" s="1533" t="s">
        <v>2985</v>
      </c>
      <c r="L46" s="1538"/>
      <c r="M46" s="2400">
        <f>SUM(D46:I46)-P46</f>
        <v>276</v>
      </c>
      <c r="N46" s="562">
        <v>1716</v>
      </c>
      <c r="O46" s="562">
        <v>4715</v>
      </c>
      <c r="P46" s="562">
        <f>N46+O46</f>
        <v>6431</v>
      </c>
      <c r="Q46" s="562"/>
      <c r="R46" s="562">
        <v>1576497</v>
      </c>
      <c r="S46" s="2110"/>
      <c r="T46" s="1534" t="s">
        <v>2985</v>
      </c>
      <c r="U46" s="2107"/>
    </row>
    <row r="47" spans="1:21" ht="11.25" customHeight="1">
      <c r="A47" s="1536"/>
      <c r="B47" s="551"/>
      <c r="C47" s="542" t="s">
        <v>2987</v>
      </c>
      <c r="D47" s="2102"/>
      <c r="E47" s="587"/>
      <c r="F47" s="587"/>
      <c r="G47" s="587"/>
      <c r="H47" s="587"/>
      <c r="I47" s="2104"/>
      <c r="J47" s="651"/>
      <c r="K47" s="1536"/>
      <c r="L47" s="551"/>
      <c r="M47" s="2105"/>
      <c r="N47" s="587"/>
      <c r="O47" s="587"/>
      <c r="P47" s="587"/>
      <c r="Q47" s="587"/>
      <c r="R47" s="587"/>
      <c r="S47" s="2106"/>
      <c r="T47" s="2087"/>
      <c r="U47" s="2059"/>
    </row>
    <row r="48" spans="1:21" ht="11.25" customHeight="1">
      <c r="A48" s="1533" t="s">
        <v>2988</v>
      </c>
      <c r="B48" s="1538"/>
      <c r="C48" s="1539" t="s">
        <v>2989</v>
      </c>
      <c r="D48" s="2108">
        <v>696</v>
      </c>
      <c r="E48" s="562"/>
      <c r="F48" s="562"/>
      <c r="G48" s="562"/>
      <c r="H48" s="562"/>
      <c r="I48" s="2109"/>
      <c r="J48" s="1543" t="s">
        <v>2988</v>
      </c>
      <c r="K48" s="1533" t="s">
        <v>2988</v>
      </c>
      <c r="L48" s="1538"/>
      <c r="M48" s="2400">
        <f>SUM(D48:I48)-P48</f>
        <v>5</v>
      </c>
      <c r="N48" s="562">
        <v>691</v>
      </c>
      <c r="O48" s="562"/>
      <c r="P48" s="562">
        <f>N48+O48</f>
        <v>691</v>
      </c>
      <c r="Q48" s="562"/>
      <c r="R48" s="562">
        <v>35228</v>
      </c>
      <c r="S48" s="2110"/>
      <c r="T48" s="1534" t="s">
        <v>2988</v>
      </c>
      <c r="U48" s="2107"/>
    </row>
    <row r="49" spans="1:21" ht="11.25" customHeight="1">
      <c r="A49" s="1536"/>
      <c r="B49" s="551"/>
      <c r="C49" s="542" t="s">
        <v>2990</v>
      </c>
      <c r="D49" s="2102"/>
      <c r="E49" s="587"/>
      <c r="F49" s="587"/>
      <c r="G49" s="587"/>
      <c r="H49" s="587"/>
      <c r="I49" s="2104"/>
      <c r="J49" s="651"/>
      <c r="K49" s="1536"/>
      <c r="L49" s="551"/>
      <c r="M49" s="2105"/>
      <c r="N49" s="587"/>
      <c r="O49" s="587"/>
      <c r="P49" s="587"/>
      <c r="Q49" s="587"/>
      <c r="R49" s="587"/>
      <c r="S49" s="2106"/>
      <c r="T49" s="2087"/>
      <c r="U49" s="2059"/>
    </row>
    <row r="50" spans="1:21" ht="11.25" customHeight="1">
      <c r="A50" s="1533" t="s">
        <v>2991</v>
      </c>
      <c r="B50" s="1538"/>
      <c r="C50" s="1539" t="s">
        <v>2992</v>
      </c>
      <c r="D50" s="2108">
        <v>109</v>
      </c>
      <c r="E50" s="562"/>
      <c r="F50" s="562"/>
      <c r="G50" s="562"/>
      <c r="H50" s="562"/>
      <c r="I50" s="2109"/>
      <c r="J50" s="1543" t="s">
        <v>2991</v>
      </c>
      <c r="K50" s="1533" t="s">
        <v>2991</v>
      </c>
      <c r="L50" s="1538"/>
      <c r="M50" s="2400">
        <f>SUM(D50:I50)-P50</f>
        <v>7</v>
      </c>
      <c r="N50" s="562">
        <v>102</v>
      </c>
      <c r="O50" s="562"/>
      <c r="P50" s="562">
        <f>N50+O50</f>
        <v>102</v>
      </c>
      <c r="Q50" s="562"/>
      <c r="R50" s="562">
        <v>7927</v>
      </c>
      <c r="S50" s="2110"/>
      <c r="T50" s="1534" t="s">
        <v>2991</v>
      </c>
      <c r="U50" s="2107"/>
    </row>
    <row r="51" spans="1:21" ht="11.25" customHeight="1">
      <c r="A51" s="1536"/>
      <c r="B51" s="551"/>
      <c r="C51" s="542" t="s">
        <v>2993</v>
      </c>
      <c r="D51" s="2102"/>
      <c r="E51" s="587"/>
      <c r="F51" s="587"/>
      <c r="G51" s="587"/>
      <c r="H51" s="587"/>
      <c r="I51" s="2104"/>
      <c r="J51" s="651"/>
      <c r="K51" s="1536"/>
      <c r="L51" s="551"/>
      <c r="M51" s="2105"/>
      <c r="N51" s="587"/>
      <c r="O51" s="587"/>
      <c r="P51" s="587"/>
      <c r="Q51" s="587"/>
      <c r="R51" s="587"/>
      <c r="S51" s="2106"/>
      <c r="T51" s="2087"/>
      <c r="U51" s="2059"/>
    </row>
    <row r="52" spans="1:21" ht="11.25" customHeight="1">
      <c r="A52" s="610" t="s">
        <v>2994</v>
      </c>
      <c r="B52" s="551"/>
      <c r="C52" s="542" t="s">
        <v>2995</v>
      </c>
      <c r="D52" s="2102"/>
      <c r="E52" s="587"/>
      <c r="F52" s="587"/>
      <c r="G52" s="587"/>
      <c r="H52" s="587"/>
      <c r="I52" s="2104"/>
      <c r="J52" s="1548" t="s">
        <v>2994</v>
      </c>
      <c r="K52" s="610" t="s">
        <v>2994</v>
      </c>
      <c r="L52" s="551"/>
      <c r="M52" s="2105"/>
      <c r="N52" s="587"/>
      <c r="O52" s="587"/>
      <c r="P52" s="587"/>
      <c r="Q52" s="587"/>
      <c r="R52" s="587"/>
      <c r="S52" s="2106"/>
      <c r="T52" s="611" t="s">
        <v>2994</v>
      </c>
      <c r="U52" s="2107"/>
    </row>
    <row r="53" spans="1:21" ht="11.25" customHeight="1">
      <c r="A53" s="2091"/>
      <c r="B53" s="1538"/>
      <c r="C53" s="1539" t="s">
        <v>2996</v>
      </c>
      <c r="D53" s="2108">
        <v>3028</v>
      </c>
      <c r="E53" s="562"/>
      <c r="F53" s="562"/>
      <c r="G53" s="562"/>
      <c r="H53" s="562"/>
      <c r="I53" s="2109">
        <v>96</v>
      </c>
      <c r="J53" s="1529"/>
      <c r="K53" s="2091"/>
      <c r="L53" s="1538"/>
      <c r="M53" s="2400">
        <f>SUM(D53:I53)-P53</f>
        <v>86</v>
      </c>
      <c r="N53" s="562">
        <v>1501</v>
      </c>
      <c r="O53" s="562">
        <v>1537</v>
      </c>
      <c r="P53" s="562">
        <f>N53+O53</f>
        <v>3038</v>
      </c>
      <c r="Q53" s="562"/>
      <c r="R53" s="562">
        <v>299398</v>
      </c>
      <c r="S53" s="2110"/>
      <c r="T53" s="2092"/>
      <c r="U53" s="2059"/>
    </row>
    <row r="54" spans="1:21" ht="11.25" customHeight="1">
      <c r="A54" s="1536"/>
      <c r="B54" s="551"/>
      <c r="C54" s="542" t="s">
        <v>2997</v>
      </c>
      <c r="D54" s="2102"/>
      <c r="E54" s="587"/>
      <c r="F54" s="587"/>
      <c r="G54" s="587"/>
      <c r="H54" s="587"/>
      <c r="I54" s="2104"/>
      <c r="J54" s="651"/>
      <c r="K54" s="1536"/>
      <c r="L54" s="551"/>
      <c r="M54" s="2105"/>
      <c r="N54" s="587"/>
      <c r="O54" s="587"/>
      <c r="P54" s="587"/>
      <c r="Q54" s="587"/>
      <c r="R54" s="587"/>
      <c r="S54" s="2106"/>
      <c r="T54" s="2087"/>
      <c r="U54" s="2059"/>
    </row>
    <row r="55" spans="1:21" ht="11.25" customHeight="1">
      <c r="A55" s="610" t="s">
        <v>2998</v>
      </c>
      <c r="B55" s="551"/>
      <c r="C55" s="542" t="s">
        <v>2999</v>
      </c>
      <c r="D55" s="2102"/>
      <c r="E55" s="587"/>
      <c r="F55" s="587"/>
      <c r="G55" s="587"/>
      <c r="H55" s="587"/>
      <c r="I55" s="2104"/>
      <c r="J55" s="1548" t="s">
        <v>2998</v>
      </c>
      <c r="K55" s="610" t="s">
        <v>2998</v>
      </c>
      <c r="L55" s="551"/>
      <c r="M55" s="2105"/>
      <c r="N55" s="587"/>
      <c r="O55" s="587"/>
      <c r="P55" s="587"/>
      <c r="Q55" s="587"/>
      <c r="R55" s="587"/>
      <c r="S55" s="2106"/>
      <c r="T55" s="611" t="s">
        <v>2998</v>
      </c>
      <c r="U55" s="2107"/>
    </row>
    <row r="56" spans="1:21" ht="11.25" customHeight="1">
      <c r="A56" s="2091"/>
      <c r="B56" s="1538"/>
      <c r="C56" s="1539" t="s">
        <v>3000</v>
      </c>
      <c r="D56" s="2108">
        <v>105</v>
      </c>
      <c r="E56" s="562"/>
      <c r="F56" s="562"/>
      <c r="G56" s="562"/>
      <c r="H56" s="562"/>
      <c r="I56" s="2109"/>
      <c r="J56" s="1529"/>
      <c r="K56" s="2091"/>
      <c r="L56" s="1538"/>
      <c r="M56" s="2400">
        <f>SUM(D56:I56)-P56</f>
        <v>1</v>
      </c>
      <c r="N56" s="562">
        <v>104</v>
      </c>
      <c r="O56" s="562"/>
      <c r="P56" s="562">
        <f>N56+O56</f>
        <v>104</v>
      </c>
      <c r="Q56" s="562"/>
      <c r="R56" s="562">
        <v>8425</v>
      </c>
      <c r="S56" s="2110"/>
      <c r="T56" s="2092"/>
      <c r="U56" s="2059"/>
    </row>
    <row r="57" spans="1:21" ht="11.25" customHeight="1">
      <c r="A57" s="1536"/>
      <c r="B57" s="551"/>
      <c r="C57" s="542" t="s">
        <v>3001</v>
      </c>
      <c r="D57" s="2102"/>
      <c r="E57" s="587"/>
      <c r="F57" s="587"/>
      <c r="G57" s="587"/>
      <c r="H57" s="587"/>
      <c r="I57" s="2104"/>
      <c r="J57" s="651"/>
      <c r="K57" s="1536"/>
      <c r="L57" s="551"/>
      <c r="M57" s="2105"/>
      <c r="N57" s="587"/>
      <c r="O57" s="587"/>
      <c r="P57" s="587"/>
      <c r="Q57" s="587"/>
      <c r="R57" s="587"/>
      <c r="S57" s="2106"/>
      <c r="T57" s="2087"/>
      <c r="U57" s="2059"/>
    </row>
    <row r="58" spans="1:21" ht="11.25" customHeight="1">
      <c r="A58" s="1533" t="s">
        <v>3002</v>
      </c>
      <c r="B58" s="1538"/>
      <c r="C58" s="1539" t="s">
        <v>3003</v>
      </c>
      <c r="D58" s="2108">
        <v>232</v>
      </c>
      <c r="E58" s="562"/>
      <c r="F58" s="562"/>
      <c r="G58" s="562"/>
      <c r="H58" s="562"/>
      <c r="I58" s="2109"/>
      <c r="J58" s="1543" t="s">
        <v>3002</v>
      </c>
      <c r="K58" s="1533" t="s">
        <v>3002</v>
      </c>
      <c r="L58" s="1538"/>
      <c r="M58" s="2400">
        <f>SUM(D58:I58)-P58</f>
        <v>2</v>
      </c>
      <c r="N58" s="562">
        <v>230</v>
      </c>
      <c r="O58" s="562"/>
      <c r="P58" s="562">
        <f>N58+O58</f>
        <v>230</v>
      </c>
      <c r="Q58" s="562"/>
      <c r="R58" s="562">
        <v>22376</v>
      </c>
      <c r="S58" s="2110"/>
      <c r="T58" s="1534" t="s">
        <v>3002</v>
      </c>
      <c r="U58" s="2107"/>
    </row>
    <row r="59" spans="1:21" ht="11.25" customHeight="1">
      <c r="A59" s="1536"/>
      <c r="B59" s="551"/>
      <c r="C59" s="542" t="s">
        <v>3004</v>
      </c>
      <c r="D59" s="2102"/>
      <c r="E59" s="587"/>
      <c r="F59" s="587"/>
      <c r="G59" s="587"/>
      <c r="H59" s="587"/>
      <c r="I59" s="2104"/>
      <c r="J59" s="651"/>
      <c r="K59" s="1536"/>
      <c r="L59" s="551"/>
      <c r="M59" s="2105"/>
      <c r="N59" s="587"/>
      <c r="O59" s="587"/>
      <c r="P59" s="587"/>
      <c r="Q59" s="587"/>
      <c r="R59" s="587"/>
      <c r="S59" s="2106"/>
      <c r="T59" s="2087"/>
      <c r="U59" s="2059"/>
    </row>
    <row r="60" spans="1:21" ht="11.25" customHeight="1">
      <c r="A60" s="1533" t="s">
        <v>89</v>
      </c>
      <c r="B60" s="1538"/>
      <c r="C60" s="1539" t="s">
        <v>3005</v>
      </c>
      <c r="D60" s="2108">
        <v>61</v>
      </c>
      <c r="E60" s="562"/>
      <c r="F60" s="562"/>
      <c r="G60" s="562"/>
      <c r="H60" s="562"/>
      <c r="I60" s="2109"/>
      <c r="J60" s="1543" t="s">
        <v>89</v>
      </c>
      <c r="K60" s="1533" t="s">
        <v>89</v>
      </c>
      <c r="L60" s="1538"/>
      <c r="M60" s="2400">
        <f>SUM(D60:I60)-P60</f>
        <v>4</v>
      </c>
      <c r="N60" s="562">
        <v>57</v>
      </c>
      <c r="O60" s="562"/>
      <c r="P60" s="562">
        <f>N60+O60</f>
        <v>57</v>
      </c>
      <c r="Q60" s="562"/>
      <c r="R60" s="562">
        <v>4406</v>
      </c>
      <c r="S60" s="2110"/>
      <c r="T60" s="1534" t="s">
        <v>89</v>
      </c>
      <c r="U60" s="2059"/>
    </row>
    <row r="61" spans="1:21" ht="11.25" customHeight="1">
      <c r="A61" s="1533">
        <v>53</v>
      </c>
      <c r="B61" s="1538"/>
      <c r="C61" s="1539" t="s">
        <v>3006</v>
      </c>
      <c r="D61" s="2108">
        <f>SUM(D22:D60)</f>
        <v>73577</v>
      </c>
      <c r="E61" s="562"/>
      <c r="F61" s="562">
        <f>SUM(F22:F60)</f>
        <v>1177</v>
      </c>
      <c r="G61" s="562">
        <f>SUM(G22:G60)</f>
        <v>0</v>
      </c>
      <c r="H61" s="562">
        <f>SUM(H22:H60)</f>
        <v>0</v>
      </c>
      <c r="I61" s="3362">
        <f>SUM(I22:I60)</f>
        <v>5174</v>
      </c>
      <c r="J61" s="1543">
        <v>53</v>
      </c>
      <c r="K61" s="1533">
        <v>53</v>
      </c>
      <c r="L61" s="1538"/>
      <c r="M61" s="2400">
        <f>SUM(D61:I61)-P61</f>
        <v>3490</v>
      </c>
      <c r="N61" s="562">
        <f>SUM(N24:N60)</f>
        <v>39147</v>
      </c>
      <c r="O61" s="562">
        <f>SUM(O24:O60)</f>
        <v>37291</v>
      </c>
      <c r="P61" s="562">
        <f>N61+O61</f>
        <v>76438</v>
      </c>
      <c r="Q61" s="562"/>
      <c r="R61" s="562">
        <f>SUM(R24:R60)</f>
        <v>9069716</v>
      </c>
      <c r="S61" s="2110">
        <v>0</v>
      </c>
      <c r="T61" s="1534">
        <v>53</v>
      </c>
      <c r="U61" s="2059"/>
    </row>
    <row r="62" spans="1:21" ht="11.25" customHeight="1">
      <c r="A62" s="1533">
        <v>54</v>
      </c>
      <c r="B62" s="1538"/>
      <c r="C62" s="1539" t="s">
        <v>3007</v>
      </c>
      <c r="D62" s="2113" t="s">
        <v>766</v>
      </c>
      <c r="E62" s="562">
        <v>213</v>
      </c>
      <c r="F62" s="562"/>
      <c r="G62" s="562"/>
      <c r="H62" s="562"/>
      <c r="I62" s="2109"/>
      <c r="J62" s="1543">
        <v>54</v>
      </c>
      <c r="K62" s="1533">
        <v>54</v>
      </c>
      <c r="L62" s="1538"/>
      <c r="M62" s="2400">
        <v>1</v>
      </c>
      <c r="N62" s="562">
        <v>212</v>
      </c>
      <c r="O62" s="562">
        <v>0</v>
      </c>
      <c r="P62" s="2114" t="s">
        <v>766</v>
      </c>
      <c r="Q62" s="562">
        <f>+N62</f>
        <v>212</v>
      </c>
      <c r="R62" s="2114" t="s">
        <v>766</v>
      </c>
      <c r="S62" s="2110"/>
      <c r="T62" s="1534">
        <v>54</v>
      </c>
      <c r="U62" s="2107"/>
    </row>
    <row r="63" spans="1:21" ht="11.25" customHeight="1" thickBot="1">
      <c r="A63" s="1533">
        <v>55</v>
      </c>
      <c r="B63" s="1538"/>
      <c r="C63" s="1539" t="s">
        <v>3008</v>
      </c>
      <c r="D63" s="3363">
        <f>D61</f>
        <v>73577</v>
      </c>
      <c r="E63" s="2415">
        <f>E61+E62</f>
        <v>213</v>
      </c>
      <c r="F63" s="2415">
        <f>F61+F62</f>
        <v>1177</v>
      </c>
      <c r="G63" s="2415">
        <f>G61+G62</f>
        <v>0</v>
      </c>
      <c r="H63" s="2415">
        <f>H61+H62</f>
        <v>0</v>
      </c>
      <c r="I63" s="2416">
        <f>I61+I62</f>
        <v>5174</v>
      </c>
      <c r="J63" s="1543">
        <v>55</v>
      </c>
      <c r="K63" s="1533">
        <v>55</v>
      </c>
      <c r="L63" s="1538"/>
      <c r="M63" s="3364">
        <f>M61+M62</f>
        <v>3491</v>
      </c>
      <c r="N63" s="3365">
        <f>N61+N62</f>
        <v>39359</v>
      </c>
      <c r="O63" s="3365">
        <f>O61+O62</f>
        <v>37291</v>
      </c>
      <c r="P63" s="3366">
        <f>P61</f>
        <v>76438</v>
      </c>
      <c r="Q63" s="3365">
        <f>Q61+Q62</f>
        <v>212</v>
      </c>
      <c r="R63" s="3365">
        <f>R61</f>
        <v>9069716</v>
      </c>
      <c r="S63" s="2115">
        <v>0</v>
      </c>
      <c r="T63" s="1534">
        <v>55</v>
      </c>
      <c r="U63" s="2059"/>
    </row>
    <row r="64" spans="1:21" ht="11.25" customHeight="1">
      <c r="A64" s="1562"/>
      <c r="B64" s="618"/>
      <c r="C64" s="618"/>
      <c r="D64" s="617"/>
      <c r="E64" s="617"/>
      <c r="F64" s="617"/>
      <c r="G64" s="617"/>
      <c r="H64" s="617"/>
      <c r="I64" s="617"/>
      <c r="J64" s="1548"/>
      <c r="K64" s="1562"/>
      <c r="L64" s="618"/>
      <c r="M64" s="617"/>
      <c r="N64" s="617"/>
      <c r="O64" s="617"/>
      <c r="P64" s="617"/>
      <c r="Q64" s="617"/>
      <c r="R64" s="617" t="s">
        <v>598</v>
      </c>
      <c r="S64" s="617"/>
      <c r="T64" s="1548"/>
      <c r="U64" s="2059"/>
    </row>
    <row r="65" spans="1:21" ht="11.25" customHeight="1">
      <c r="A65" s="1562"/>
      <c r="B65" s="618"/>
      <c r="C65" s="618"/>
      <c r="D65" s="617"/>
      <c r="E65" s="617"/>
      <c r="F65" s="617" t="s">
        <v>598</v>
      </c>
      <c r="G65" s="617"/>
      <c r="H65" s="617"/>
      <c r="I65" s="617"/>
      <c r="J65" s="1548"/>
      <c r="K65" s="1562"/>
      <c r="L65" s="618"/>
      <c r="M65" s="617"/>
      <c r="N65" s="617"/>
      <c r="O65" s="617"/>
      <c r="P65" s="617"/>
      <c r="Q65" s="617"/>
      <c r="R65" s="617"/>
      <c r="S65" s="617"/>
      <c r="T65" s="1548"/>
      <c r="U65" s="2059"/>
    </row>
    <row r="66" spans="1:21" ht="11.25" customHeight="1">
      <c r="A66" s="1562"/>
      <c r="B66" s="618"/>
      <c r="C66" s="618"/>
      <c r="D66" s="617"/>
      <c r="E66" s="617"/>
      <c r="F66" s="617"/>
      <c r="G66" s="617"/>
      <c r="H66" s="617"/>
      <c r="I66" s="617"/>
      <c r="J66" s="1548"/>
      <c r="K66" s="1562"/>
      <c r="L66" s="618"/>
      <c r="M66" s="617"/>
      <c r="N66" s="617"/>
      <c r="O66" s="617"/>
      <c r="P66" s="617"/>
      <c r="Q66" s="617"/>
      <c r="R66" s="617"/>
      <c r="S66" s="617"/>
      <c r="T66" s="1548"/>
      <c r="U66" s="2059"/>
    </row>
    <row r="67" spans="1:21" ht="11.25" customHeight="1">
      <c r="A67" s="1562"/>
      <c r="B67" s="618"/>
      <c r="C67" s="618"/>
      <c r="D67" s="617"/>
      <c r="E67" s="617"/>
      <c r="F67" s="617"/>
      <c r="G67" s="617"/>
      <c r="H67" s="617"/>
      <c r="I67" s="617"/>
      <c r="J67" s="1548"/>
      <c r="K67" s="1562"/>
      <c r="L67" s="618"/>
      <c r="M67" s="617"/>
      <c r="N67" s="617"/>
      <c r="O67" s="617"/>
      <c r="P67" s="617"/>
      <c r="Q67" s="617"/>
      <c r="R67" s="617"/>
      <c r="S67" s="617"/>
      <c r="T67" s="1548"/>
      <c r="U67" s="2059"/>
    </row>
    <row r="68" spans="1:21" ht="11.25" customHeight="1">
      <c r="A68" s="1562"/>
      <c r="B68" s="618"/>
      <c r="C68" s="618"/>
      <c r="D68" s="617"/>
      <c r="E68" s="617"/>
      <c r="F68" s="617"/>
      <c r="G68" s="617"/>
      <c r="H68" s="617"/>
      <c r="I68" s="617"/>
      <c r="J68" s="1548"/>
      <c r="K68" s="1562"/>
      <c r="L68" s="618"/>
      <c r="M68" s="617"/>
      <c r="N68" s="617"/>
      <c r="O68" s="617"/>
      <c r="P68" s="617"/>
      <c r="Q68" s="617"/>
      <c r="R68" s="2116"/>
      <c r="S68" s="617"/>
      <c r="T68" s="1548"/>
      <c r="U68" s="2059"/>
    </row>
    <row r="69" spans="1:21" ht="11.25" customHeight="1">
      <c r="A69" s="1562"/>
      <c r="B69" s="618"/>
      <c r="C69" s="618"/>
      <c r="D69" s="617"/>
      <c r="E69" s="617"/>
      <c r="F69" s="617"/>
      <c r="G69" s="617"/>
      <c r="H69" s="617"/>
      <c r="I69" s="617"/>
      <c r="J69" s="1548"/>
      <c r="K69" s="1562"/>
      <c r="L69" s="618"/>
      <c r="M69" s="617"/>
      <c r="N69" s="617"/>
      <c r="O69" s="617"/>
      <c r="P69" s="617"/>
      <c r="Q69" s="617"/>
      <c r="R69" s="617"/>
      <c r="S69" s="617"/>
      <c r="T69" s="1548"/>
      <c r="U69" s="2059"/>
    </row>
    <row r="70" spans="1:21" ht="11.25" customHeight="1">
      <c r="A70" s="1562"/>
      <c r="B70" s="618"/>
      <c r="C70" s="618"/>
      <c r="D70" s="617"/>
      <c r="E70" s="617"/>
      <c r="F70" s="617"/>
      <c r="G70" s="617"/>
      <c r="H70" s="617"/>
      <c r="I70" s="617"/>
      <c r="J70" s="1548"/>
      <c r="K70" s="1562"/>
      <c r="L70" s="618"/>
      <c r="M70" s="617"/>
      <c r="N70" s="617"/>
      <c r="O70" s="617"/>
      <c r="P70" s="617"/>
      <c r="Q70" s="617"/>
      <c r="R70" s="617"/>
      <c r="S70" s="617"/>
      <c r="T70" s="1548"/>
      <c r="U70" s="2059"/>
    </row>
    <row r="71" spans="1:21" ht="11.25" customHeight="1">
      <c r="A71" s="1562"/>
      <c r="B71" s="618"/>
      <c r="C71" s="618"/>
      <c r="D71" s="617"/>
      <c r="E71" s="617"/>
      <c r="F71" s="617"/>
      <c r="G71" s="617"/>
      <c r="H71" s="617"/>
      <c r="I71" s="617"/>
      <c r="J71" s="1548"/>
      <c r="K71" s="1562"/>
      <c r="L71" s="618"/>
      <c r="M71" s="617"/>
      <c r="N71" s="617"/>
      <c r="O71" s="617"/>
      <c r="P71" s="617"/>
      <c r="Q71" s="617"/>
      <c r="R71" s="617"/>
      <c r="S71" s="617"/>
      <c r="T71" s="1548"/>
      <c r="U71" s="2059"/>
    </row>
    <row r="72" spans="1:21" ht="11.25" customHeight="1">
      <c r="A72" s="1562"/>
      <c r="B72" s="618"/>
      <c r="C72" s="618"/>
      <c r="D72" s="617"/>
      <c r="E72" s="617"/>
      <c r="F72" s="617"/>
      <c r="G72" s="617"/>
      <c r="H72" s="617"/>
      <c r="I72" s="617"/>
      <c r="J72" s="1548"/>
      <c r="K72" s="1562"/>
      <c r="L72" s="618"/>
      <c r="M72" s="617"/>
      <c r="N72" s="617"/>
      <c r="O72" s="617"/>
      <c r="P72" s="617"/>
      <c r="Q72" s="617"/>
      <c r="R72" s="617"/>
      <c r="S72" s="617"/>
      <c r="T72" s="1548"/>
      <c r="U72" s="2059"/>
    </row>
    <row r="73" spans="1:21" ht="11.25" customHeight="1">
      <c r="A73" s="1562"/>
      <c r="B73" s="618"/>
      <c r="C73" s="618"/>
      <c r="D73" s="617"/>
      <c r="E73" s="617"/>
      <c r="F73" s="617"/>
      <c r="G73" s="617"/>
      <c r="H73" s="617"/>
      <c r="I73" s="617"/>
      <c r="J73" s="1548"/>
      <c r="K73" s="1562"/>
      <c r="L73" s="618"/>
      <c r="M73" s="617"/>
      <c r="N73" s="617"/>
      <c r="O73" s="617"/>
      <c r="P73" s="617"/>
      <c r="Q73" s="617"/>
      <c r="R73" s="617"/>
      <c r="S73" s="617"/>
      <c r="T73" s="1548"/>
      <c r="U73" s="2059"/>
    </row>
    <row r="74" spans="1:21" ht="11.25" customHeight="1">
      <c r="A74" s="1751"/>
      <c r="B74" s="642"/>
      <c r="C74" s="642"/>
      <c r="D74" s="642"/>
      <c r="E74" s="642"/>
      <c r="F74" s="642"/>
      <c r="G74" s="642"/>
      <c r="H74" s="642"/>
      <c r="I74" s="642"/>
      <c r="J74" s="643"/>
      <c r="K74" s="1751"/>
      <c r="L74" s="642"/>
      <c r="M74" s="642"/>
      <c r="N74" s="642"/>
      <c r="O74" s="642"/>
      <c r="P74" s="642"/>
      <c r="Q74" s="642"/>
      <c r="R74" s="642"/>
      <c r="S74" s="642"/>
      <c r="T74" s="643"/>
      <c r="U74" s="2059"/>
    </row>
    <row r="75" spans="1:21" ht="11.25" customHeight="1">
      <c r="A75" s="539"/>
      <c r="B75" s="539"/>
      <c r="C75" s="539"/>
      <c r="D75" s="539"/>
      <c r="E75" s="539"/>
      <c r="F75" s="539"/>
      <c r="G75" s="539"/>
      <c r="H75" s="539"/>
      <c r="I75" s="539"/>
      <c r="J75" s="233" t="s">
        <v>781</v>
      </c>
      <c r="K75" s="592" t="s">
        <v>2739</v>
      </c>
      <c r="L75" s="539"/>
      <c r="M75" s="539"/>
      <c r="N75" s="539"/>
      <c r="O75" s="539"/>
      <c r="P75" s="539"/>
      <c r="Q75" s="539"/>
      <c r="R75" s="539"/>
      <c r="S75" s="539"/>
      <c r="T75" s="539"/>
      <c r="U75" s="2059"/>
    </row>
    <row r="76" spans="1:21">
      <c r="A76" s="592">
        <v>82</v>
      </c>
      <c r="B76" s="525"/>
      <c r="C76" s="525"/>
      <c r="D76" s="525"/>
      <c r="E76" s="525"/>
      <c r="G76" s="526"/>
      <c r="H76" s="527"/>
      <c r="I76" s="234"/>
      <c r="J76" s="233" t="s">
        <v>2799</v>
      </c>
      <c r="K76" s="592" t="s">
        <v>2799</v>
      </c>
      <c r="L76" s="525"/>
      <c r="M76" s="525"/>
      <c r="N76" s="234"/>
      <c r="O76" s="525"/>
      <c r="P76" s="525"/>
      <c r="Q76" s="525"/>
      <c r="R76" s="525"/>
      <c r="S76" s="525"/>
      <c r="T76" s="525">
        <v>83</v>
      </c>
      <c r="U76" s="2059"/>
    </row>
    <row r="77" spans="1:21">
      <c r="A77" s="528" t="s">
        <v>2911</v>
      </c>
      <c r="B77" s="530"/>
      <c r="C77" s="530"/>
      <c r="D77" s="530"/>
      <c r="E77" s="530"/>
      <c r="F77" s="530"/>
      <c r="G77" s="530"/>
      <c r="H77" s="530"/>
      <c r="I77" s="530"/>
      <c r="J77" s="1705"/>
      <c r="K77" s="528" t="s">
        <v>3009</v>
      </c>
      <c r="L77" s="530"/>
      <c r="M77" s="530"/>
      <c r="N77" s="530"/>
      <c r="O77" s="530"/>
      <c r="P77" s="530"/>
      <c r="Q77" s="530"/>
      <c r="R77" s="530"/>
      <c r="S77" s="530"/>
      <c r="T77" s="1705"/>
      <c r="U77" s="2059"/>
    </row>
    <row r="78" spans="1:21">
      <c r="A78" s="542"/>
      <c r="B78" s="539"/>
      <c r="C78" s="539"/>
      <c r="D78" s="539"/>
      <c r="E78" s="539"/>
      <c r="F78" s="539"/>
      <c r="G78" s="539"/>
      <c r="H78" s="539"/>
      <c r="I78" s="539"/>
      <c r="J78" s="541"/>
      <c r="K78" s="542"/>
      <c r="L78" s="539"/>
      <c r="M78" s="539"/>
      <c r="N78" s="539"/>
      <c r="O78" s="539"/>
      <c r="P78" s="539"/>
      <c r="Q78" s="539"/>
      <c r="R78" s="539"/>
      <c r="S78" s="539"/>
      <c r="T78" s="541"/>
      <c r="U78" s="2059"/>
    </row>
    <row r="79" spans="1:21">
      <c r="A79" s="1530" t="s">
        <v>2924</v>
      </c>
      <c r="B79" s="2081"/>
      <c r="C79" s="2081"/>
      <c r="D79" s="2081"/>
      <c r="E79" s="2081"/>
      <c r="F79" s="2081"/>
      <c r="G79" s="2081"/>
      <c r="H79" s="2081"/>
      <c r="I79" s="2081"/>
      <c r="J79" s="1531"/>
      <c r="K79" s="1530" t="s">
        <v>2924</v>
      </c>
      <c r="L79" s="2081"/>
      <c r="M79" s="2081"/>
      <c r="N79" s="2081"/>
      <c r="O79" s="2081"/>
      <c r="P79" s="2081"/>
      <c r="Q79" s="2081"/>
      <c r="R79" s="2081"/>
      <c r="S79" s="2081"/>
      <c r="T79" s="1531"/>
      <c r="U79" s="2059"/>
    </row>
    <row r="80" spans="1:21">
      <c r="A80" s="551"/>
      <c r="B80" s="551"/>
      <c r="C80" s="551"/>
      <c r="D80" s="1757" t="s">
        <v>2925</v>
      </c>
      <c r="E80" s="531"/>
      <c r="F80" s="1530" t="s">
        <v>2926</v>
      </c>
      <c r="G80" s="2081"/>
      <c r="H80" s="2081"/>
      <c r="I80" s="2081"/>
      <c r="J80" s="2088"/>
      <c r="K80" s="551"/>
      <c r="L80" s="551"/>
      <c r="M80" s="549" t="s">
        <v>2927</v>
      </c>
      <c r="N80" s="1530" t="s">
        <v>2928</v>
      </c>
      <c r="O80" s="2081"/>
      <c r="P80" s="2081"/>
      <c r="Q80" s="2081"/>
      <c r="R80" s="2081"/>
      <c r="S80" s="2081"/>
      <c r="T80" s="2117"/>
      <c r="U80" s="2059"/>
    </row>
    <row r="81" spans="1:21">
      <c r="A81" s="551"/>
      <c r="B81" s="551"/>
      <c r="C81" s="551"/>
      <c r="D81" s="1760" t="s">
        <v>2929</v>
      </c>
      <c r="E81" s="2086"/>
      <c r="F81" s="1530" t="s">
        <v>2930</v>
      </c>
      <c r="G81" s="2081"/>
      <c r="H81" s="2081"/>
      <c r="I81" s="2081"/>
      <c r="J81" s="551"/>
      <c r="K81" s="551"/>
      <c r="L81" s="551"/>
      <c r="M81" s="552" t="s">
        <v>2931</v>
      </c>
      <c r="N81" s="2088"/>
      <c r="O81" s="2088"/>
      <c r="P81" s="1757" t="s">
        <v>2932</v>
      </c>
      <c r="Q81" s="531"/>
      <c r="R81" s="2088"/>
      <c r="S81" s="2088"/>
      <c r="T81" s="2088"/>
      <c r="U81" s="2059"/>
    </row>
    <row r="82" spans="1:21">
      <c r="A82" s="551"/>
      <c r="B82" s="551"/>
      <c r="C82" s="551"/>
      <c r="D82" s="550"/>
      <c r="E82" s="550"/>
      <c r="F82" s="550"/>
      <c r="G82" s="550"/>
      <c r="H82" s="550" t="s">
        <v>2809</v>
      </c>
      <c r="I82" s="550" t="s">
        <v>2933</v>
      </c>
      <c r="J82" s="550"/>
      <c r="K82" s="550"/>
      <c r="L82" s="550"/>
      <c r="M82" s="549" t="s">
        <v>2806</v>
      </c>
      <c r="N82" s="550"/>
      <c r="O82" s="550"/>
      <c r="P82" s="1706" t="s">
        <v>2724</v>
      </c>
      <c r="Q82" s="535"/>
      <c r="R82" s="550" t="s">
        <v>2812</v>
      </c>
      <c r="S82" s="550"/>
      <c r="T82" s="550"/>
      <c r="U82" s="2059"/>
    </row>
    <row r="83" spans="1:21">
      <c r="A83" s="551"/>
      <c r="B83" s="551"/>
      <c r="C83" s="551"/>
      <c r="D83" s="550"/>
      <c r="E83" s="550"/>
      <c r="F83" s="550"/>
      <c r="G83" s="550"/>
      <c r="H83" s="550" t="s">
        <v>2814</v>
      </c>
      <c r="I83" s="550" t="s">
        <v>2934</v>
      </c>
      <c r="J83" s="550"/>
      <c r="K83" s="550"/>
      <c r="L83" s="550"/>
      <c r="M83" s="550" t="s">
        <v>2808</v>
      </c>
      <c r="N83" s="550"/>
      <c r="O83" s="550"/>
      <c r="P83" s="1760" t="s">
        <v>2935</v>
      </c>
      <c r="Q83" s="2086"/>
      <c r="R83" s="550" t="s">
        <v>2936</v>
      </c>
      <c r="S83" s="550"/>
      <c r="T83" s="550"/>
      <c r="U83" s="2059"/>
    </row>
    <row r="84" spans="1:21">
      <c r="A84" s="551"/>
      <c r="B84" s="551"/>
      <c r="C84" s="551"/>
      <c r="D84" s="550"/>
      <c r="E84" s="550"/>
      <c r="F84" s="550" t="s">
        <v>2819</v>
      </c>
      <c r="G84" s="550"/>
      <c r="H84" s="550" t="s">
        <v>2820</v>
      </c>
      <c r="I84" s="550" t="s">
        <v>2810</v>
      </c>
      <c r="J84" s="550"/>
      <c r="K84" s="550"/>
      <c r="L84" s="550"/>
      <c r="M84" s="550" t="s">
        <v>2811</v>
      </c>
      <c r="N84" s="550"/>
      <c r="O84" s="550"/>
      <c r="P84" s="550"/>
      <c r="Q84" s="2088"/>
      <c r="R84" s="550" t="s">
        <v>2938</v>
      </c>
      <c r="S84" s="550"/>
      <c r="T84" s="550"/>
      <c r="U84" s="2059"/>
    </row>
    <row r="85" spans="1:21">
      <c r="A85" s="551"/>
      <c r="B85" s="551"/>
      <c r="C85" s="550" t="s">
        <v>2939</v>
      </c>
      <c r="D85" s="550"/>
      <c r="E85" s="550"/>
      <c r="F85" s="550" t="s">
        <v>2826</v>
      </c>
      <c r="G85" s="550" t="s">
        <v>2819</v>
      </c>
      <c r="H85" s="550" t="s">
        <v>2825</v>
      </c>
      <c r="I85" s="550" t="s">
        <v>2941</v>
      </c>
      <c r="J85" s="550"/>
      <c r="K85" s="550"/>
      <c r="L85" s="550"/>
      <c r="M85" s="550" t="s">
        <v>2942</v>
      </c>
      <c r="N85" s="550" t="s">
        <v>2227</v>
      </c>
      <c r="O85" s="550" t="s">
        <v>2828</v>
      </c>
      <c r="P85" s="550"/>
      <c r="Q85" s="550"/>
      <c r="R85" s="550" t="s">
        <v>2943</v>
      </c>
      <c r="S85" s="550" t="s">
        <v>2828</v>
      </c>
      <c r="T85" s="550"/>
      <c r="U85" s="2059"/>
    </row>
    <row r="86" spans="1:21">
      <c r="A86" s="550" t="s">
        <v>639</v>
      </c>
      <c r="B86" s="550" t="s">
        <v>784</v>
      </c>
      <c r="C86" s="550" t="s">
        <v>2836</v>
      </c>
      <c r="D86" s="550" t="s">
        <v>3010</v>
      </c>
      <c r="E86" s="550" t="s">
        <v>2944</v>
      </c>
      <c r="F86" s="550" t="s">
        <v>2945</v>
      </c>
      <c r="G86" s="550" t="s">
        <v>2824</v>
      </c>
      <c r="H86" s="550" t="s">
        <v>2946</v>
      </c>
      <c r="I86" s="550" t="s">
        <v>2947</v>
      </c>
      <c r="J86" s="550" t="s">
        <v>639</v>
      </c>
      <c r="K86" s="550" t="s">
        <v>639</v>
      </c>
      <c r="L86" s="550" t="s">
        <v>784</v>
      </c>
      <c r="M86" s="550" t="s">
        <v>2948</v>
      </c>
      <c r="N86" s="550" t="s">
        <v>2836</v>
      </c>
      <c r="O86" s="550" t="s">
        <v>2832</v>
      </c>
      <c r="P86" s="550" t="s">
        <v>3010</v>
      </c>
      <c r="Q86" s="550" t="s">
        <v>2944</v>
      </c>
      <c r="R86" s="550" t="s">
        <v>2949</v>
      </c>
      <c r="S86" s="550" t="s">
        <v>2950</v>
      </c>
      <c r="T86" s="550" t="s">
        <v>639</v>
      </c>
      <c r="U86" s="2059"/>
    </row>
    <row r="87" spans="1:21">
      <c r="A87" s="550" t="s">
        <v>642</v>
      </c>
      <c r="B87" s="550" t="s">
        <v>788</v>
      </c>
      <c r="C87" s="550" t="s">
        <v>2951</v>
      </c>
      <c r="D87" s="550" t="s">
        <v>3011</v>
      </c>
      <c r="E87" s="550" t="s">
        <v>2953</v>
      </c>
      <c r="F87" s="550" t="s">
        <v>2954</v>
      </c>
      <c r="G87" s="550" t="s">
        <v>2955</v>
      </c>
      <c r="H87" s="550" t="s">
        <v>2956</v>
      </c>
      <c r="I87" s="550" t="s">
        <v>2948</v>
      </c>
      <c r="J87" s="550" t="s">
        <v>642</v>
      </c>
      <c r="K87" s="550" t="s">
        <v>642</v>
      </c>
      <c r="L87" s="550" t="s">
        <v>788</v>
      </c>
      <c r="M87" s="550" t="s">
        <v>2835</v>
      </c>
      <c r="N87" s="550" t="s">
        <v>2842</v>
      </c>
      <c r="O87" s="550" t="s">
        <v>2840</v>
      </c>
      <c r="P87" s="550" t="s">
        <v>3011</v>
      </c>
      <c r="Q87" s="550" t="s">
        <v>2953</v>
      </c>
      <c r="R87" s="550" t="s">
        <v>2957</v>
      </c>
      <c r="S87" s="550" t="s">
        <v>2953</v>
      </c>
      <c r="T87" s="550" t="s">
        <v>642</v>
      </c>
      <c r="U87" s="2059"/>
    </row>
    <row r="88" spans="1:21">
      <c r="A88" s="550"/>
      <c r="B88" s="550"/>
      <c r="C88" s="550"/>
      <c r="D88" s="550"/>
      <c r="E88" s="550"/>
      <c r="F88" s="550"/>
      <c r="G88" s="550"/>
      <c r="H88" s="550" t="s">
        <v>2841</v>
      </c>
      <c r="I88" s="550" t="s">
        <v>2955</v>
      </c>
      <c r="J88" s="550"/>
      <c r="K88" s="550"/>
      <c r="L88" s="550"/>
      <c r="M88" s="550" t="s">
        <v>2810</v>
      </c>
      <c r="N88" s="550"/>
      <c r="O88" s="550"/>
      <c r="P88" s="550"/>
      <c r="Q88" s="551"/>
      <c r="R88" s="550"/>
      <c r="S88" s="550"/>
      <c r="T88" s="550"/>
      <c r="U88" s="2059"/>
    </row>
    <row r="89" spans="1:21" ht="12" thickBot="1">
      <c r="A89" s="1538"/>
      <c r="B89" s="1538"/>
      <c r="C89" s="552" t="s">
        <v>651</v>
      </c>
      <c r="D89" s="550" t="s">
        <v>652</v>
      </c>
      <c r="E89" s="550" t="s">
        <v>653</v>
      </c>
      <c r="F89" s="550" t="s">
        <v>654</v>
      </c>
      <c r="G89" s="550" t="s">
        <v>655</v>
      </c>
      <c r="H89" s="550" t="s">
        <v>656</v>
      </c>
      <c r="I89" s="550" t="s">
        <v>1087</v>
      </c>
      <c r="J89" s="1538"/>
      <c r="K89" s="1538"/>
      <c r="L89" s="1538"/>
      <c r="M89" s="552" t="s">
        <v>1088</v>
      </c>
      <c r="N89" s="552" t="s">
        <v>1362</v>
      </c>
      <c r="O89" s="552" t="s">
        <v>1363</v>
      </c>
      <c r="P89" s="552" t="s">
        <v>1364</v>
      </c>
      <c r="Q89" s="552" t="s">
        <v>1365</v>
      </c>
      <c r="R89" s="552" t="s">
        <v>2283</v>
      </c>
      <c r="S89" s="552" t="s">
        <v>2958</v>
      </c>
      <c r="T89" s="552"/>
      <c r="U89" s="2059"/>
    </row>
    <row r="90" spans="1:21">
      <c r="A90" s="551"/>
      <c r="B90" s="551"/>
      <c r="C90" s="1720" t="s">
        <v>3012</v>
      </c>
      <c r="D90" s="2118"/>
      <c r="E90" s="2095"/>
      <c r="F90" s="2095"/>
      <c r="G90" s="2095"/>
      <c r="H90" s="2095"/>
      <c r="I90" s="2097"/>
      <c r="J90" s="541"/>
      <c r="K90" s="551"/>
      <c r="L90" s="551"/>
      <c r="M90" s="2119"/>
      <c r="N90" s="2120"/>
      <c r="O90" s="2120"/>
      <c r="P90" s="2099"/>
      <c r="Q90" s="2099"/>
      <c r="R90" s="2099"/>
      <c r="S90" s="2101"/>
      <c r="T90" s="551"/>
      <c r="U90" s="2059"/>
    </row>
    <row r="91" spans="1:21">
      <c r="A91" s="550"/>
      <c r="B91" s="551"/>
      <c r="C91" s="542" t="s">
        <v>3013</v>
      </c>
      <c r="D91" s="2102"/>
      <c r="E91" s="587"/>
      <c r="F91" s="587"/>
      <c r="G91" s="587"/>
      <c r="H91" s="587"/>
      <c r="I91" s="2104"/>
      <c r="J91" s="572"/>
      <c r="K91" s="550"/>
      <c r="L91" s="551"/>
      <c r="M91" s="2121"/>
      <c r="N91" s="2122"/>
      <c r="O91" s="2122"/>
      <c r="P91" s="587"/>
      <c r="Q91" s="2122"/>
      <c r="R91" s="2122"/>
      <c r="S91" s="2123"/>
      <c r="T91" s="550"/>
      <c r="U91" s="2059"/>
    </row>
    <row r="92" spans="1:21">
      <c r="A92" s="552">
        <v>56</v>
      </c>
      <c r="B92" s="1538"/>
      <c r="C92" s="1539" t="s">
        <v>3014</v>
      </c>
      <c r="D92" s="2124"/>
      <c r="E92" s="562"/>
      <c r="F92" s="562"/>
      <c r="G92" s="562"/>
      <c r="H92" s="562"/>
      <c r="I92" s="2109"/>
      <c r="J92" s="1712">
        <v>56</v>
      </c>
      <c r="K92" s="552">
        <v>56</v>
      </c>
      <c r="L92" s="1538"/>
      <c r="M92" s="2125"/>
      <c r="N92" s="2114"/>
      <c r="O92" s="2114"/>
      <c r="P92" s="561"/>
      <c r="Q92" s="2114"/>
      <c r="R92" s="2114"/>
      <c r="S92" s="2126"/>
      <c r="T92" s="552">
        <v>56</v>
      </c>
      <c r="U92" s="2059"/>
    </row>
    <row r="93" spans="1:21">
      <c r="A93" s="550"/>
      <c r="B93" s="551"/>
      <c r="C93" s="542" t="s">
        <v>3015</v>
      </c>
      <c r="D93" s="2102"/>
      <c r="E93" s="587"/>
      <c r="F93" s="587"/>
      <c r="G93" s="587"/>
      <c r="H93" s="587"/>
      <c r="I93" s="2104"/>
      <c r="J93" s="572"/>
      <c r="K93" s="550"/>
      <c r="L93" s="551"/>
      <c r="M93" s="2121"/>
      <c r="N93" s="2122"/>
      <c r="O93" s="2122"/>
      <c r="P93" s="587"/>
      <c r="Q93" s="2122"/>
      <c r="R93" s="2122"/>
      <c r="S93" s="2123"/>
      <c r="T93" s="550"/>
      <c r="U93" s="2059"/>
    </row>
    <row r="94" spans="1:21">
      <c r="A94" s="552">
        <v>57</v>
      </c>
      <c r="B94" s="1538"/>
      <c r="C94" s="1539" t="s">
        <v>3016</v>
      </c>
      <c r="D94" s="2124"/>
      <c r="E94" s="562"/>
      <c r="F94" s="562"/>
      <c r="G94" s="562"/>
      <c r="H94" s="562"/>
      <c r="I94" s="2109"/>
      <c r="J94" s="1712">
        <v>57</v>
      </c>
      <c r="K94" s="552">
        <v>57</v>
      </c>
      <c r="L94" s="1538"/>
      <c r="M94" s="2125"/>
      <c r="N94" s="2114"/>
      <c r="O94" s="2114"/>
      <c r="P94" s="561"/>
      <c r="Q94" s="2114"/>
      <c r="R94" s="2114"/>
      <c r="S94" s="2126"/>
      <c r="T94" s="552">
        <v>57</v>
      </c>
      <c r="U94" s="2059"/>
    </row>
    <row r="95" spans="1:21" ht="12" thickBot="1">
      <c r="A95" s="552">
        <v>58</v>
      </c>
      <c r="B95" s="1538"/>
      <c r="C95" s="1539" t="s">
        <v>3017</v>
      </c>
      <c r="D95" s="2414"/>
      <c r="E95" s="2415"/>
      <c r="F95" s="2415"/>
      <c r="G95" s="2415"/>
      <c r="H95" s="2415"/>
      <c r="I95" s="2416"/>
      <c r="J95" s="1712">
        <v>58</v>
      </c>
      <c r="K95" s="552">
        <v>58</v>
      </c>
      <c r="L95" s="1538"/>
      <c r="M95" s="2417"/>
      <c r="N95" s="2418"/>
      <c r="O95" s="2418"/>
      <c r="P95" s="2419"/>
      <c r="Q95" s="2418"/>
      <c r="R95" s="2418"/>
      <c r="S95" s="2420"/>
      <c r="T95" s="552">
        <v>58</v>
      </c>
      <c r="U95" s="2059"/>
    </row>
    <row r="96" spans="1:21" s="1251" customFormat="1">
      <c r="A96" s="2127"/>
      <c r="B96" s="2127"/>
      <c r="C96" s="1312" t="s">
        <v>3018</v>
      </c>
      <c r="D96" s="591"/>
      <c r="E96" s="587"/>
      <c r="F96" s="591"/>
      <c r="G96" s="587"/>
      <c r="H96" s="587"/>
      <c r="I96" s="587"/>
      <c r="J96" s="551"/>
      <c r="K96" s="551"/>
      <c r="L96" s="551"/>
      <c r="M96" s="2128"/>
      <c r="N96" s="2122"/>
      <c r="O96" s="2122"/>
      <c r="P96" s="2122"/>
      <c r="Q96" s="2122"/>
      <c r="R96" s="2128"/>
      <c r="S96" s="2129"/>
      <c r="T96" s="2127"/>
      <c r="U96" s="2059"/>
    </row>
    <row r="97" spans="1:21" s="1251" customFormat="1">
      <c r="A97" s="1312"/>
      <c r="B97" s="2127"/>
      <c r="C97" s="1312" t="s">
        <v>1658</v>
      </c>
      <c r="D97" s="587"/>
      <c r="E97" s="587"/>
      <c r="F97" s="587"/>
      <c r="G97" s="587"/>
      <c r="H97" s="587"/>
      <c r="I97" s="587"/>
      <c r="J97" s="550"/>
      <c r="K97" s="550"/>
      <c r="L97" s="551"/>
      <c r="M97" s="2122"/>
      <c r="N97" s="2122"/>
      <c r="O97" s="2122"/>
      <c r="P97" s="2122"/>
      <c r="Q97" s="2122"/>
      <c r="R97" s="2122"/>
      <c r="S97" s="2129"/>
      <c r="T97" s="1312"/>
      <c r="U97" s="2059"/>
    </row>
    <row r="98" spans="1:21" s="1251" customFormat="1">
      <c r="A98" s="1975">
        <v>59</v>
      </c>
      <c r="B98" s="1317"/>
      <c r="C98" s="1317" t="s">
        <v>3019</v>
      </c>
      <c r="D98" s="562"/>
      <c r="E98" s="562">
        <v>958</v>
      </c>
      <c r="F98" s="562">
        <v>249</v>
      </c>
      <c r="G98" s="562"/>
      <c r="H98" s="562"/>
      <c r="I98" s="562">
        <v>30</v>
      </c>
      <c r="J98" s="552">
        <v>59</v>
      </c>
      <c r="K98" s="552">
        <v>59</v>
      </c>
      <c r="L98" s="1538"/>
      <c r="M98" s="2114">
        <f>E98-Q98+F98+I98</f>
        <v>582</v>
      </c>
      <c r="N98" s="2130">
        <v>655</v>
      </c>
      <c r="O98" s="2130"/>
      <c r="P98" s="2130"/>
      <c r="Q98" s="2130">
        <f>N98+O98</f>
        <v>655</v>
      </c>
      <c r="R98" s="2130">
        <v>42575</v>
      </c>
      <c r="S98" s="2130"/>
      <c r="T98" s="1975">
        <v>59</v>
      </c>
      <c r="U98" s="2059"/>
    </row>
    <row r="99" spans="1:21" s="1251" customFormat="1">
      <c r="A99" s="1975">
        <v>60</v>
      </c>
      <c r="B99" s="1317"/>
      <c r="C99" s="1317" t="s">
        <v>3020</v>
      </c>
      <c r="D99" s="562"/>
      <c r="E99" s="562">
        <v>775</v>
      </c>
      <c r="F99" s="562"/>
      <c r="G99" s="562"/>
      <c r="H99" s="562"/>
      <c r="I99" s="562"/>
      <c r="J99" s="552">
        <v>60</v>
      </c>
      <c r="K99" s="552">
        <v>60</v>
      </c>
      <c r="L99" s="1538"/>
      <c r="M99" s="2114">
        <f>E99-Q99+G99</f>
        <v>775</v>
      </c>
      <c r="N99" s="2130"/>
      <c r="O99" s="2130"/>
      <c r="P99" s="2130"/>
      <c r="Q99" s="2130">
        <f>SUM(N99:O99)</f>
        <v>0</v>
      </c>
      <c r="R99" s="2130"/>
      <c r="S99" s="2130"/>
      <c r="T99" s="1975">
        <v>60</v>
      </c>
      <c r="U99" s="2059"/>
    </row>
    <row r="100" spans="1:21" s="1251" customFormat="1">
      <c r="A100" s="1975">
        <v>61</v>
      </c>
      <c r="B100" s="1317"/>
      <c r="C100" s="1317" t="s">
        <v>3021</v>
      </c>
      <c r="D100" s="562"/>
      <c r="E100" s="562"/>
      <c r="F100" s="562"/>
      <c r="G100" s="562"/>
      <c r="H100" s="562"/>
      <c r="I100" s="562"/>
      <c r="J100" s="552">
        <v>61</v>
      </c>
      <c r="K100" s="552">
        <v>61</v>
      </c>
      <c r="L100" s="1538"/>
      <c r="M100" s="2114"/>
      <c r="N100" s="2114"/>
      <c r="O100" s="2114"/>
      <c r="P100" s="2114"/>
      <c r="Q100" s="2114"/>
      <c r="R100" s="2114"/>
      <c r="S100" s="2130"/>
      <c r="T100" s="1975">
        <v>61</v>
      </c>
      <c r="U100" s="2059"/>
    </row>
    <row r="101" spans="1:21" s="1251" customFormat="1">
      <c r="A101" s="1975">
        <v>62</v>
      </c>
      <c r="B101" s="1317"/>
      <c r="C101" s="1317" t="s">
        <v>3022</v>
      </c>
      <c r="D101" s="562"/>
      <c r="E101" s="562"/>
      <c r="F101" s="562"/>
      <c r="G101" s="562"/>
      <c r="H101" s="562"/>
      <c r="I101" s="562"/>
      <c r="J101" s="552">
        <v>62</v>
      </c>
      <c r="K101" s="552">
        <v>62</v>
      </c>
      <c r="L101" s="1538"/>
      <c r="M101" s="2114"/>
      <c r="N101" s="2114"/>
      <c r="O101" s="2114"/>
      <c r="P101" s="2114"/>
      <c r="Q101" s="2114"/>
      <c r="R101" s="2114"/>
      <c r="S101" s="2130"/>
      <c r="T101" s="1975">
        <v>62</v>
      </c>
      <c r="U101" s="2059"/>
    </row>
    <row r="102" spans="1:21" s="1251" customFormat="1">
      <c r="A102" s="1975">
        <v>63</v>
      </c>
      <c r="B102" s="1317"/>
      <c r="C102" s="1317" t="s">
        <v>3023</v>
      </c>
      <c r="D102" s="562"/>
      <c r="E102" s="562"/>
      <c r="F102" s="562"/>
      <c r="G102" s="562"/>
      <c r="H102" s="562"/>
      <c r="I102" s="562"/>
      <c r="J102" s="552">
        <v>63</v>
      </c>
      <c r="K102" s="552">
        <v>63</v>
      </c>
      <c r="L102" s="1538"/>
      <c r="M102" s="2114"/>
      <c r="N102" s="2114"/>
      <c r="O102" s="2114"/>
      <c r="P102" s="2114"/>
      <c r="Q102" s="2114"/>
      <c r="R102" s="2114"/>
      <c r="S102" s="2130"/>
      <c r="T102" s="1975">
        <v>63</v>
      </c>
      <c r="U102" s="2059"/>
    </row>
    <row r="103" spans="1:21" s="1251" customFormat="1">
      <c r="A103" s="1975">
        <v>64</v>
      </c>
      <c r="B103" s="1317"/>
      <c r="C103" s="1317" t="s">
        <v>3024</v>
      </c>
      <c r="D103" s="562"/>
      <c r="E103" s="562"/>
      <c r="F103" s="562"/>
      <c r="G103" s="562"/>
      <c r="H103" s="562"/>
      <c r="I103" s="562"/>
      <c r="J103" s="552">
        <v>64</v>
      </c>
      <c r="K103" s="552">
        <v>64</v>
      </c>
      <c r="L103" s="1538"/>
      <c r="M103" s="2114"/>
      <c r="N103" s="2114"/>
      <c r="O103" s="2114"/>
      <c r="P103" s="2114"/>
      <c r="Q103" s="2114"/>
      <c r="R103" s="2114"/>
      <c r="S103" s="2130"/>
      <c r="T103" s="1975">
        <v>64</v>
      </c>
      <c r="U103" s="2059"/>
    </row>
    <row r="104" spans="1:21" s="1251" customFormat="1">
      <c r="A104" s="1975">
        <v>65</v>
      </c>
      <c r="B104" s="1317"/>
      <c r="C104" s="1317" t="s">
        <v>3025</v>
      </c>
      <c r="D104" s="562"/>
      <c r="E104" s="562"/>
      <c r="F104" s="562"/>
      <c r="G104" s="562"/>
      <c r="H104" s="562"/>
      <c r="I104" s="562"/>
      <c r="J104" s="552">
        <v>65</v>
      </c>
      <c r="K104" s="552">
        <v>65</v>
      </c>
      <c r="L104" s="1538"/>
      <c r="M104" s="2114"/>
      <c r="N104" s="2114"/>
      <c r="O104" s="2114"/>
      <c r="P104" s="2114"/>
      <c r="Q104" s="2114"/>
      <c r="R104" s="2114"/>
      <c r="S104" s="2130"/>
      <c r="T104" s="1975">
        <v>65</v>
      </c>
      <c r="U104" s="2059"/>
    </row>
    <row r="105" spans="1:21" s="1251" customFormat="1">
      <c r="A105" s="1975">
        <v>66</v>
      </c>
      <c r="B105" s="1317"/>
      <c r="C105" s="1317" t="s">
        <v>3026</v>
      </c>
      <c r="D105" s="562"/>
      <c r="E105" s="562"/>
      <c r="F105" s="562"/>
      <c r="G105" s="562"/>
      <c r="H105" s="562"/>
      <c r="I105" s="562"/>
      <c r="J105" s="552">
        <v>66</v>
      </c>
      <c r="K105" s="552">
        <v>66</v>
      </c>
      <c r="L105" s="1538"/>
      <c r="M105" s="2114"/>
      <c r="N105" s="2114"/>
      <c r="O105" s="2114"/>
      <c r="P105" s="2114"/>
      <c r="Q105" s="2114"/>
      <c r="R105" s="2114"/>
      <c r="S105" s="2130"/>
      <c r="T105" s="1975">
        <v>66</v>
      </c>
      <c r="U105" s="2059"/>
    </row>
    <row r="106" spans="1:21" s="1251" customFormat="1">
      <c r="A106" s="2127"/>
      <c r="B106" s="2127"/>
      <c r="C106" s="2127" t="s">
        <v>3027</v>
      </c>
      <c r="D106" s="591"/>
      <c r="E106" s="587"/>
      <c r="F106" s="591"/>
      <c r="G106" s="587"/>
      <c r="H106" s="587"/>
      <c r="I106" s="587"/>
      <c r="J106" s="551"/>
      <c r="K106" s="551"/>
      <c r="L106" s="551"/>
      <c r="M106" s="2128"/>
      <c r="N106" s="2122"/>
      <c r="O106" s="2122"/>
      <c r="P106" s="2122"/>
      <c r="Q106" s="2122"/>
      <c r="R106" s="2128"/>
      <c r="S106" s="2129"/>
      <c r="T106" s="2127"/>
      <c r="U106" s="2059"/>
    </row>
    <row r="107" spans="1:21" s="1251" customFormat="1">
      <c r="A107" s="1312">
        <v>67</v>
      </c>
      <c r="B107" s="2127"/>
      <c r="C107" s="2127" t="s">
        <v>3028</v>
      </c>
      <c r="D107" s="587"/>
      <c r="E107" s="587"/>
      <c r="F107" s="587"/>
      <c r="G107" s="587"/>
      <c r="H107" s="587"/>
      <c r="I107" s="587"/>
      <c r="J107" s="550">
        <v>67</v>
      </c>
      <c r="K107" s="550">
        <v>67</v>
      </c>
      <c r="L107" s="551"/>
      <c r="M107" s="2122"/>
      <c r="N107" s="2122"/>
      <c r="O107" s="2122"/>
      <c r="P107" s="2122"/>
      <c r="Q107" s="2122"/>
      <c r="R107" s="2122"/>
      <c r="S107" s="2129"/>
      <c r="T107" s="1312">
        <v>67</v>
      </c>
      <c r="U107" s="2059"/>
    </row>
    <row r="108" spans="1:21" s="1251" customFormat="1">
      <c r="A108" s="1975"/>
      <c r="B108" s="1317"/>
      <c r="C108" s="1317" t="s">
        <v>3029</v>
      </c>
      <c r="D108" s="562"/>
      <c r="E108" s="562"/>
      <c r="F108" s="562"/>
      <c r="G108" s="562"/>
      <c r="H108" s="562"/>
      <c r="I108" s="562"/>
      <c r="J108" s="552"/>
      <c r="K108" s="552"/>
      <c r="L108" s="1538"/>
      <c r="M108" s="2114"/>
      <c r="N108" s="2114"/>
      <c r="O108" s="2114"/>
      <c r="P108" s="2114"/>
      <c r="Q108" s="2114"/>
      <c r="R108" s="2114"/>
      <c r="S108" s="2130"/>
      <c r="T108" s="1975"/>
      <c r="U108" s="2059"/>
    </row>
    <row r="109" spans="1:21" s="1251" customFormat="1">
      <c r="A109" s="1975">
        <v>68</v>
      </c>
      <c r="B109" s="1317"/>
      <c r="C109" s="1317" t="s">
        <v>3030</v>
      </c>
      <c r="D109" s="562"/>
      <c r="E109" s="562"/>
      <c r="F109" s="562"/>
      <c r="G109" s="562"/>
      <c r="H109" s="562"/>
      <c r="I109" s="562"/>
      <c r="J109" s="552">
        <v>68</v>
      </c>
      <c r="K109" s="552">
        <v>68</v>
      </c>
      <c r="L109" s="1538"/>
      <c r="M109" s="2114"/>
      <c r="N109" s="2114"/>
      <c r="O109" s="2114"/>
      <c r="P109" s="2114"/>
      <c r="Q109" s="2114"/>
      <c r="R109" s="2114"/>
      <c r="S109" s="2130"/>
      <c r="T109" s="1975">
        <v>68</v>
      </c>
      <c r="U109" s="2059"/>
    </row>
    <row r="110" spans="1:21" s="1251" customFormat="1">
      <c r="A110" s="1975">
        <v>69</v>
      </c>
      <c r="B110" s="1317"/>
      <c r="C110" s="1317" t="s">
        <v>3031</v>
      </c>
      <c r="D110" s="562"/>
      <c r="E110" s="562"/>
      <c r="F110" s="562"/>
      <c r="G110" s="562"/>
      <c r="H110" s="562"/>
      <c r="I110" s="562"/>
      <c r="J110" s="552">
        <v>69</v>
      </c>
      <c r="K110" s="552">
        <v>69</v>
      </c>
      <c r="L110" s="1538"/>
      <c r="M110" s="2114"/>
      <c r="N110" s="2114"/>
      <c r="O110" s="2114"/>
      <c r="P110" s="2114"/>
      <c r="Q110" s="2114"/>
      <c r="R110" s="2114"/>
      <c r="S110" s="2130"/>
      <c r="T110" s="1975">
        <v>69</v>
      </c>
      <c r="U110" s="2059"/>
    </row>
    <row r="111" spans="1:21" s="1251" customFormat="1">
      <c r="A111" s="1975">
        <v>70</v>
      </c>
      <c r="B111" s="1317"/>
      <c r="C111" s="1317" t="s">
        <v>3032</v>
      </c>
      <c r="D111" s="562"/>
      <c r="E111" s="562">
        <f>SUM(E97:E110)</f>
        <v>1733</v>
      </c>
      <c r="F111" s="562">
        <f>SUM(F98:F110)</f>
        <v>249</v>
      </c>
      <c r="G111" s="562">
        <f>SUM(G98:G110)</f>
        <v>0</v>
      </c>
      <c r="H111" s="562">
        <v>0</v>
      </c>
      <c r="I111" s="562">
        <f>SUM(I98:I110)</f>
        <v>30</v>
      </c>
      <c r="J111" s="552">
        <v>70</v>
      </c>
      <c r="K111" s="552">
        <v>70</v>
      </c>
      <c r="L111" s="1538"/>
      <c r="M111" s="562">
        <f>SUM(M98:M110)</f>
        <v>1357</v>
      </c>
      <c r="N111" s="562">
        <f>SUM(N98:N110)</f>
        <v>655</v>
      </c>
      <c r="O111" s="562">
        <f>SUM(O98:O110)</f>
        <v>0</v>
      </c>
      <c r="P111" s="562">
        <v>0</v>
      </c>
      <c r="Q111" s="562">
        <f>SUM(Q98:Q110)</f>
        <v>655</v>
      </c>
      <c r="R111" s="562">
        <f>SUM(R98:R110)</f>
        <v>42575</v>
      </c>
      <c r="S111" s="1332"/>
      <c r="T111" s="1975">
        <v>70</v>
      </c>
      <c r="U111" s="2059"/>
    </row>
    <row r="112" spans="1:21">
      <c r="A112" s="1717"/>
      <c r="B112" s="1718"/>
      <c r="C112" s="1718"/>
      <c r="D112" s="1718"/>
      <c r="E112" s="2131"/>
      <c r="F112" s="1718"/>
      <c r="G112" s="1718"/>
      <c r="H112" s="1718"/>
      <c r="I112" s="1718"/>
      <c r="J112" s="1719"/>
      <c r="K112" s="2132"/>
      <c r="L112" s="1718"/>
      <c r="M112" s="1718"/>
      <c r="N112" s="1718"/>
      <c r="O112" s="2131"/>
      <c r="P112" s="1718"/>
      <c r="Q112" s="1718"/>
      <c r="R112" s="1718"/>
      <c r="S112" s="1718"/>
      <c r="T112" s="1719"/>
    </row>
    <row r="113" spans="1:20">
      <c r="A113" s="1706" t="s">
        <v>680</v>
      </c>
      <c r="B113" s="1707"/>
      <c r="C113" s="1707"/>
      <c r="D113" s="1707"/>
      <c r="E113" s="1707"/>
      <c r="F113" s="1707"/>
      <c r="G113" s="1707"/>
      <c r="H113" s="1707"/>
      <c r="I113" s="1707"/>
      <c r="J113" s="535"/>
      <c r="K113" s="1706" t="s">
        <v>680</v>
      </c>
      <c r="L113" s="1707"/>
      <c r="M113" s="1707"/>
      <c r="N113" s="1707"/>
      <c r="O113" s="1707"/>
      <c r="P113" s="1707"/>
      <c r="Q113" s="1707"/>
      <c r="R113" s="1707"/>
      <c r="S113" s="1707"/>
      <c r="T113" s="535"/>
    </row>
    <row r="114" spans="1:20">
      <c r="A114" s="1720"/>
      <c r="B114" s="539"/>
      <c r="C114" s="539"/>
      <c r="D114" s="539"/>
      <c r="E114" s="539"/>
      <c r="F114" s="539"/>
      <c r="G114" s="539"/>
      <c r="H114" s="539"/>
      <c r="I114" s="539"/>
      <c r="J114" s="541"/>
      <c r="K114" s="542"/>
      <c r="L114" s="539"/>
      <c r="M114" s="539"/>
      <c r="N114" s="539"/>
      <c r="O114" s="539"/>
      <c r="P114" s="539"/>
      <c r="Q114" s="539"/>
      <c r="R114" s="539"/>
      <c r="S114" s="539"/>
      <c r="T114" s="541"/>
    </row>
    <row r="115" spans="1:20">
      <c r="A115" s="1720" t="s">
        <v>2959</v>
      </c>
      <c r="B115" s="539" t="s">
        <v>3033</v>
      </c>
      <c r="C115" s="539"/>
      <c r="D115" s="539"/>
      <c r="E115" s="539"/>
      <c r="F115" s="539"/>
      <c r="G115" s="539"/>
      <c r="H115" s="539"/>
      <c r="I115" s="539"/>
      <c r="J115" s="541"/>
      <c r="K115" s="542"/>
      <c r="L115" s="539"/>
      <c r="M115" s="539"/>
      <c r="N115" s="539"/>
      <c r="O115" s="539"/>
      <c r="P115" s="539"/>
      <c r="Q115" s="539"/>
      <c r="R115" s="539"/>
      <c r="S115" s="539"/>
      <c r="T115" s="541"/>
    </row>
    <row r="116" spans="1:20">
      <c r="A116" s="1720"/>
      <c r="B116" s="539"/>
      <c r="C116" s="539"/>
      <c r="D116" s="539"/>
      <c r="E116" s="539"/>
      <c r="F116" s="539"/>
      <c r="G116" s="539"/>
      <c r="H116" s="539"/>
      <c r="I116" s="539"/>
      <c r="J116" s="541"/>
      <c r="K116" s="542"/>
      <c r="L116" s="539"/>
      <c r="M116" s="539"/>
      <c r="N116" s="539"/>
      <c r="O116" s="539"/>
      <c r="P116" s="539"/>
      <c r="Q116" s="539"/>
      <c r="R116" s="539"/>
      <c r="S116" s="539"/>
      <c r="T116" s="541"/>
    </row>
    <row r="117" spans="1:20">
      <c r="A117" s="1720"/>
      <c r="B117" s="539"/>
      <c r="C117" s="539"/>
      <c r="D117" s="539"/>
      <c r="E117" s="539"/>
      <c r="F117" s="539"/>
      <c r="G117" s="539"/>
      <c r="H117" s="539"/>
      <c r="I117" s="539"/>
      <c r="J117" s="541"/>
      <c r="K117" s="542"/>
      <c r="L117" s="539"/>
      <c r="M117" s="539"/>
      <c r="N117" s="539"/>
      <c r="O117" s="591" t="s">
        <v>598</v>
      </c>
      <c r="P117" s="539"/>
      <c r="Q117" s="539"/>
      <c r="R117" s="539"/>
      <c r="S117" s="539"/>
      <c r="T117" s="541"/>
    </row>
    <row r="118" spans="1:20">
      <c r="A118" s="1720"/>
      <c r="B118" s="539"/>
      <c r="C118" s="539"/>
      <c r="D118" s="591" t="s">
        <v>598</v>
      </c>
      <c r="E118" s="539"/>
      <c r="F118" s="539"/>
      <c r="G118" s="539"/>
      <c r="H118" s="539"/>
      <c r="I118" s="539"/>
      <c r="J118" s="541"/>
      <c r="K118" s="542"/>
      <c r="L118" s="539"/>
      <c r="M118" s="539"/>
      <c r="N118" s="539"/>
      <c r="O118" s="591" t="s">
        <v>598</v>
      </c>
      <c r="P118" s="539"/>
      <c r="Q118" s="539"/>
      <c r="R118" s="539"/>
      <c r="S118" s="539"/>
      <c r="T118" s="541"/>
    </row>
    <row r="119" spans="1:20">
      <c r="A119" s="1720"/>
      <c r="B119" s="539"/>
      <c r="C119" s="539"/>
      <c r="D119" s="539"/>
      <c r="E119" s="539"/>
      <c r="F119" s="539"/>
      <c r="G119" s="539"/>
      <c r="H119" s="539"/>
      <c r="I119" s="539"/>
      <c r="J119" s="541"/>
      <c r="K119" s="542"/>
      <c r="L119" s="539"/>
      <c r="M119" s="539"/>
      <c r="N119" s="539"/>
      <c r="O119" s="539"/>
      <c r="P119" s="539"/>
      <c r="Q119" s="539"/>
      <c r="R119" s="539"/>
      <c r="S119" s="539"/>
      <c r="T119" s="541"/>
    </row>
    <row r="120" spans="1:20">
      <c r="A120" s="1720"/>
      <c r="B120" s="539"/>
      <c r="C120" s="539"/>
      <c r="D120" s="539"/>
      <c r="E120" s="539"/>
      <c r="F120" s="539"/>
      <c r="G120" s="539"/>
      <c r="H120" s="539"/>
      <c r="I120" s="539"/>
      <c r="J120" s="541"/>
      <c r="K120" s="542"/>
      <c r="L120" s="539"/>
      <c r="M120" s="539"/>
      <c r="N120" s="539"/>
      <c r="O120" s="539"/>
      <c r="P120" s="539"/>
      <c r="Q120" s="539"/>
      <c r="R120" s="539"/>
      <c r="S120" s="539"/>
      <c r="T120" s="541"/>
    </row>
    <row r="121" spans="1:20">
      <c r="A121" s="1720"/>
      <c r="B121" s="539"/>
      <c r="C121" s="539"/>
      <c r="D121" s="539"/>
      <c r="E121" s="539"/>
      <c r="F121" s="539"/>
      <c r="G121" s="539"/>
      <c r="H121" s="539"/>
      <c r="I121" s="539"/>
      <c r="J121" s="541"/>
      <c r="K121" s="542"/>
      <c r="L121" s="539"/>
      <c r="M121" s="539"/>
      <c r="N121" s="539"/>
      <c r="O121" s="539"/>
      <c r="P121" s="539"/>
      <c r="Q121" s="539"/>
      <c r="R121" s="539"/>
      <c r="S121" s="539"/>
      <c r="T121" s="541"/>
    </row>
    <row r="122" spans="1:20">
      <c r="A122" s="1720"/>
      <c r="B122" s="539"/>
      <c r="C122" s="539"/>
      <c r="D122" s="539"/>
      <c r="E122" s="539"/>
      <c r="F122" s="539"/>
      <c r="G122" s="539"/>
      <c r="H122" s="539"/>
      <c r="I122" s="539"/>
      <c r="J122" s="541"/>
      <c r="K122" s="542"/>
      <c r="L122" s="539"/>
      <c r="M122" s="539"/>
      <c r="N122" s="539"/>
      <c r="O122" s="539"/>
      <c r="P122" s="539"/>
      <c r="Q122" s="539"/>
      <c r="R122" s="539"/>
      <c r="S122" s="539"/>
      <c r="T122" s="541"/>
    </row>
    <row r="123" spans="1:20">
      <c r="A123" s="1720"/>
      <c r="B123" s="539"/>
      <c r="C123" s="539"/>
      <c r="D123" s="539"/>
      <c r="E123" s="539"/>
      <c r="F123" s="539"/>
      <c r="G123" s="539"/>
      <c r="H123" s="539"/>
      <c r="I123" s="539"/>
      <c r="J123" s="541"/>
      <c r="K123" s="542"/>
      <c r="L123" s="539"/>
      <c r="M123" s="539"/>
      <c r="N123" s="539"/>
      <c r="O123" s="539"/>
      <c r="P123" s="539"/>
      <c r="Q123" s="539"/>
      <c r="R123" s="539"/>
      <c r="S123" s="539"/>
      <c r="T123" s="541"/>
    </row>
    <row r="124" spans="1:20">
      <c r="A124" s="1720"/>
      <c r="B124" s="539"/>
      <c r="C124" s="539"/>
      <c r="D124" s="539"/>
      <c r="E124" s="539"/>
      <c r="F124" s="539"/>
      <c r="G124" s="539"/>
      <c r="H124" s="539"/>
      <c r="I124" s="539"/>
      <c r="J124" s="541"/>
      <c r="K124" s="542"/>
      <c r="L124" s="539"/>
      <c r="M124" s="539"/>
      <c r="N124" s="539"/>
      <c r="O124" s="539"/>
      <c r="P124" s="539"/>
      <c r="Q124" s="539"/>
      <c r="R124" s="539"/>
      <c r="S124" s="539"/>
      <c r="T124" s="541"/>
    </row>
    <row r="125" spans="1:20">
      <c r="A125" s="1720"/>
      <c r="B125" s="539"/>
      <c r="C125" s="539"/>
      <c r="D125" s="539"/>
      <c r="E125" s="539"/>
      <c r="F125" s="539"/>
      <c r="G125" s="539"/>
      <c r="H125" s="539"/>
      <c r="I125" s="539"/>
      <c r="J125" s="541"/>
      <c r="K125" s="542"/>
      <c r="L125" s="539"/>
      <c r="M125" s="539"/>
      <c r="N125" s="539"/>
      <c r="O125" s="539"/>
      <c r="P125" s="539"/>
      <c r="Q125" s="539"/>
      <c r="R125" s="539"/>
      <c r="S125" s="539"/>
      <c r="T125" s="541"/>
    </row>
    <row r="126" spans="1:20">
      <c r="A126" s="1720"/>
      <c r="B126" s="539"/>
      <c r="C126" s="539"/>
      <c r="D126" s="539"/>
      <c r="E126" s="539"/>
      <c r="F126" s="539"/>
      <c r="G126" s="539"/>
      <c r="H126" s="539"/>
      <c r="I126" s="539"/>
      <c r="J126" s="541"/>
      <c r="K126" s="542"/>
      <c r="L126" s="539"/>
      <c r="M126" s="539"/>
      <c r="N126" s="539"/>
      <c r="O126" s="539"/>
      <c r="P126" s="539"/>
      <c r="Q126" s="539"/>
      <c r="R126" s="539"/>
      <c r="S126" s="539"/>
      <c r="T126" s="541"/>
    </row>
    <row r="127" spans="1:20">
      <c r="A127" s="1720"/>
      <c r="B127" s="539"/>
      <c r="C127" s="539"/>
      <c r="D127" s="539"/>
      <c r="E127" s="539"/>
      <c r="F127" s="539"/>
      <c r="G127" s="539"/>
      <c r="H127" s="539"/>
      <c r="I127" s="539"/>
      <c r="J127" s="541"/>
      <c r="K127" s="542"/>
      <c r="L127" s="539"/>
      <c r="M127" s="539"/>
      <c r="N127" s="539"/>
      <c r="O127" s="539"/>
      <c r="P127" s="539"/>
      <c r="Q127" s="539"/>
      <c r="R127" s="539"/>
      <c r="S127" s="539"/>
      <c r="T127" s="541"/>
    </row>
    <row r="128" spans="1:20">
      <c r="A128" s="1720"/>
      <c r="B128" s="539"/>
      <c r="C128" s="539"/>
      <c r="D128" s="539"/>
      <c r="E128" s="539"/>
      <c r="F128" s="539"/>
      <c r="G128" s="539"/>
      <c r="H128" s="539"/>
      <c r="I128" s="539"/>
      <c r="J128" s="541"/>
      <c r="K128" s="542"/>
      <c r="L128" s="539"/>
      <c r="M128" s="539"/>
      <c r="N128" s="539"/>
      <c r="O128" s="539"/>
      <c r="P128" s="539"/>
      <c r="Q128" s="539"/>
      <c r="R128" s="539"/>
      <c r="S128" s="539"/>
      <c r="T128" s="541"/>
    </row>
    <row r="129" spans="1:20">
      <c r="A129" s="1720"/>
      <c r="B129" s="539"/>
      <c r="C129" s="539"/>
      <c r="D129" s="539"/>
      <c r="E129" s="539"/>
      <c r="F129" s="539"/>
      <c r="G129" s="539"/>
      <c r="H129" s="539"/>
      <c r="I129" s="539"/>
      <c r="J129" s="541"/>
      <c r="K129" s="542"/>
      <c r="L129" s="539"/>
      <c r="M129" s="539"/>
      <c r="N129" s="539"/>
      <c r="O129" s="539"/>
      <c r="P129" s="539"/>
      <c r="Q129" s="539"/>
      <c r="R129" s="539"/>
      <c r="S129" s="539"/>
      <c r="T129" s="541"/>
    </row>
    <row r="130" spans="1:20">
      <c r="A130" s="1720"/>
      <c r="B130" s="539"/>
      <c r="C130" s="539"/>
      <c r="D130" s="539"/>
      <c r="E130" s="539"/>
      <c r="F130" s="539"/>
      <c r="G130" s="539"/>
      <c r="H130" s="539"/>
      <c r="I130" s="539"/>
      <c r="J130" s="541"/>
      <c r="K130" s="542"/>
      <c r="L130" s="539"/>
      <c r="M130" s="539"/>
      <c r="N130" s="539"/>
      <c r="O130" s="539"/>
      <c r="P130" s="539"/>
      <c r="Q130" s="539"/>
      <c r="R130" s="539"/>
      <c r="S130" s="539"/>
      <c r="T130" s="541"/>
    </row>
    <row r="131" spans="1:20">
      <c r="A131" s="1720"/>
      <c r="B131" s="539"/>
      <c r="C131" s="539"/>
      <c r="D131" s="539"/>
      <c r="E131" s="539"/>
      <c r="F131" s="539"/>
      <c r="G131" s="539"/>
      <c r="H131" s="539"/>
      <c r="I131" s="539"/>
      <c r="J131" s="541"/>
      <c r="K131" s="542"/>
      <c r="L131" s="539"/>
      <c r="M131" s="539"/>
      <c r="N131" s="539"/>
      <c r="O131" s="539"/>
      <c r="P131" s="539"/>
      <c r="Q131" s="539"/>
      <c r="R131" s="539"/>
      <c r="S131" s="539"/>
      <c r="T131" s="541"/>
    </row>
    <row r="132" spans="1:20">
      <c r="A132" s="1720"/>
      <c r="B132" s="539"/>
      <c r="C132" s="539"/>
      <c r="D132" s="539"/>
      <c r="E132" s="539"/>
      <c r="F132" s="539"/>
      <c r="G132" s="539"/>
      <c r="H132" s="539"/>
      <c r="I132" s="539"/>
      <c r="J132" s="541"/>
      <c r="K132" s="542"/>
      <c r="L132" s="539"/>
      <c r="M132" s="539"/>
      <c r="N132" s="539"/>
      <c r="O132" s="539"/>
      <c r="P132" s="539"/>
      <c r="Q132" s="539"/>
      <c r="R132" s="539"/>
      <c r="S132" s="539"/>
      <c r="T132" s="541"/>
    </row>
    <row r="133" spans="1:20">
      <c r="A133" s="1720"/>
      <c r="B133" s="539"/>
      <c r="C133" s="539"/>
      <c r="D133" s="539"/>
      <c r="E133" s="539"/>
      <c r="F133" s="539"/>
      <c r="G133" s="539"/>
      <c r="H133" s="539"/>
      <c r="I133" s="539"/>
      <c r="J133" s="541"/>
      <c r="K133" s="542"/>
      <c r="L133" s="539"/>
      <c r="M133" s="539"/>
      <c r="N133" s="539"/>
      <c r="O133" s="539"/>
      <c r="P133" s="539"/>
      <c r="Q133" s="539"/>
      <c r="R133" s="539"/>
      <c r="S133" s="539"/>
      <c r="T133" s="541"/>
    </row>
    <row r="134" spans="1:20">
      <c r="A134" s="1720"/>
      <c r="B134" s="539"/>
      <c r="C134" s="539"/>
      <c r="D134" s="539"/>
      <c r="E134" s="539"/>
      <c r="F134" s="539"/>
      <c r="G134" s="539"/>
      <c r="H134" s="539"/>
      <c r="I134" s="539"/>
      <c r="J134" s="541"/>
      <c r="K134" s="542"/>
      <c r="L134" s="539"/>
      <c r="M134" s="539"/>
      <c r="N134" s="539"/>
      <c r="O134" s="539"/>
      <c r="P134" s="539"/>
      <c r="Q134" s="539"/>
      <c r="R134" s="539"/>
      <c r="S134" s="539"/>
      <c r="T134" s="541"/>
    </row>
    <row r="135" spans="1:20">
      <c r="A135" s="1720"/>
      <c r="B135" s="539"/>
      <c r="C135" s="539"/>
      <c r="D135" s="539"/>
      <c r="E135" s="539"/>
      <c r="F135" s="539"/>
      <c r="G135" s="539"/>
      <c r="H135" s="539"/>
      <c r="I135" s="539"/>
      <c r="J135" s="541"/>
      <c r="K135" s="542"/>
      <c r="L135" s="539"/>
      <c r="M135" s="539"/>
      <c r="N135" s="539"/>
      <c r="O135" s="539"/>
      <c r="P135" s="539"/>
      <c r="Q135" s="539"/>
      <c r="R135" s="539"/>
      <c r="S135" s="539"/>
      <c r="T135" s="541"/>
    </row>
    <row r="136" spans="1:20">
      <c r="A136" s="1720"/>
      <c r="B136" s="539"/>
      <c r="C136" s="539"/>
      <c r="D136" s="539"/>
      <c r="E136" s="539"/>
      <c r="F136" s="539"/>
      <c r="G136" s="539"/>
      <c r="H136" s="539"/>
      <c r="I136" s="539"/>
      <c r="J136" s="541"/>
      <c r="K136" s="542"/>
      <c r="L136" s="539"/>
      <c r="M136" s="539"/>
      <c r="N136" s="539"/>
      <c r="O136" s="539"/>
      <c r="P136" s="539"/>
      <c r="Q136" s="539"/>
      <c r="R136" s="539"/>
      <c r="S136" s="539"/>
      <c r="T136" s="541"/>
    </row>
    <row r="137" spans="1:20">
      <c r="A137" s="1720"/>
      <c r="B137" s="539"/>
      <c r="C137" s="539"/>
      <c r="D137" s="539"/>
      <c r="E137" s="539"/>
      <c r="F137" s="539"/>
      <c r="G137" s="539"/>
      <c r="H137" s="539"/>
      <c r="I137" s="539"/>
      <c r="J137" s="541"/>
      <c r="K137" s="542"/>
      <c r="L137" s="539"/>
      <c r="M137" s="539"/>
      <c r="N137" s="539"/>
      <c r="O137" s="539"/>
      <c r="P137" s="539"/>
      <c r="Q137" s="539"/>
      <c r="R137" s="539"/>
      <c r="S137" s="539"/>
      <c r="T137" s="541"/>
    </row>
    <row r="138" spans="1:20">
      <c r="A138" s="1720"/>
      <c r="B138" s="539"/>
      <c r="C138" s="539"/>
      <c r="D138" s="539"/>
      <c r="E138" s="539"/>
      <c r="F138" s="539"/>
      <c r="G138" s="539"/>
      <c r="H138" s="2133"/>
      <c r="I138" s="539"/>
      <c r="J138" s="541"/>
      <c r="K138" s="542"/>
      <c r="L138" s="539"/>
      <c r="M138" s="539"/>
      <c r="N138" s="539"/>
      <c r="O138" s="539"/>
      <c r="P138" s="539"/>
      <c r="Q138" s="539"/>
      <c r="R138" s="2133"/>
      <c r="S138" s="539"/>
      <c r="T138" s="541"/>
    </row>
    <row r="139" spans="1:20">
      <c r="A139" s="1720"/>
      <c r="B139" s="539"/>
      <c r="C139" s="539"/>
      <c r="D139" s="539"/>
      <c r="E139" s="539"/>
      <c r="F139" s="539"/>
      <c r="G139" s="539"/>
      <c r="H139" s="2133"/>
      <c r="I139" s="539"/>
      <c r="J139" s="541"/>
      <c r="K139" s="542"/>
      <c r="L139" s="539"/>
      <c r="M139" s="539"/>
      <c r="N139" s="539"/>
      <c r="O139" s="539"/>
      <c r="P139" s="539"/>
      <c r="Q139" s="539"/>
      <c r="R139" s="2133"/>
      <c r="S139" s="539"/>
      <c r="T139" s="541"/>
    </row>
    <row r="140" spans="1:20">
      <c r="A140" s="1720"/>
      <c r="B140" s="539"/>
      <c r="C140" s="539"/>
      <c r="D140" s="539"/>
      <c r="E140" s="539"/>
      <c r="F140" s="539"/>
      <c r="G140" s="539"/>
      <c r="H140" s="2133"/>
      <c r="I140" s="539"/>
      <c r="J140" s="541"/>
      <c r="K140" s="542"/>
      <c r="L140" s="539"/>
      <c r="M140" s="539"/>
      <c r="N140" s="539"/>
      <c r="O140" s="539"/>
      <c r="P140" s="539"/>
      <c r="Q140" s="539"/>
      <c r="R140" s="2133"/>
      <c r="S140" s="539"/>
      <c r="T140" s="541"/>
    </row>
    <row r="141" spans="1:20">
      <c r="A141" s="1720"/>
      <c r="B141" s="539"/>
      <c r="C141" s="539"/>
      <c r="D141" s="539"/>
      <c r="E141" s="539"/>
      <c r="F141" s="539"/>
      <c r="G141" s="539"/>
      <c r="H141" s="2133"/>
      <c r="I141" s="539"/>
      <c r="J141" s="541"/>
      <c r="K141" s="542"/>
      <c r="L141" s="539"/>
      <c r="M141" s="539"/>
      <c r="N141" s="539"/>
      <c r="O141" s="539"/>
      <c r="P141" s="539"/>
      <c r="Q141" s="539"/>
      <c r="R141" s="2133"/>
      <c r="S141" s="539"/>
      <c r="T141" s="541"/>
    </row>
    <row r="142" spans="1:20">
      <c r="A142" s="1720"/>
      <c r="B142" s="539"/>
      <c r="C142" s="539"/>
      <c r="D142" s="539"/>
      <c r="E142" s="539"/>
      <c r="F142" s="539"/>
      <c r="G142" s="539"/>
      <c r="H142" s="2133"/>
      <c r="I142" s="539"/>
      <c r="J142" s="541"/>
      <c r="K142" s="542"/>
      <c r="L142" s="539"/>
      <c r="M142" s="539"/>
      <c r="N142" s="539"/>
      <c r="O142" s="539"/>
      <c r="P142" s="539"/>
      <c r="Q142" s="539"/>
      <c r="R142" s="2133"/>
      <c r="S142" s="539"/>
      <c r="T142" s="541"/>
    </row>
    <row r="143" spans="1:20">
      <c r="A143" s="1720"/>
      <c r="B143" s="539"/>
      <c r="C143" s="539"/>
      <c r="D143" s="539"/>
      <c r="E143" s="539"/>
      <c r="F143" s="539"/>
      <c r="G143" s="539"/>
      <c r="H143" s="2133"/>
      <c r="I143" s="539"/>
      <c r="J143" s="541"/>
      <c r="K143" s="542"/>
      <c r="L143" s="539"/>
      <c r="M143" s="539"/>
      <c r="N143" s="539"/>
      <c r="O143" s="539"/>
      <c r="P143" s="539"/>
      <c r="Q143" s="539"/>
      <c r="R143" s="2133"/>
      <c r="S143" s="539"/>
      <c r="T143" s="541"/>
    </row>
    <row r="144" spans="1:20">
      <c r="A144" s="1720"/>
      <c r="B144" s="539"/>
      <c r="C144" s="539"/>
      <c r="D144" s="539"/>
      <c r="E144" s="539"/>
      <c r="F144" s="539"/>
      <c r="G144" s="539"/>
      <c r="H144" s="2133"/>
      <c r="I144" s="539"/>
      <c r="J144" s="541"/>
      <c r="K144" s="542"/>
      <c r="L144" s="539"/>
      <c r="M144" s="539"/>
      <c r="N144" s="539"/>
      <c r="O144" s="539"/>
      <c r="P144" s="539"/>
      <c r="Q144" s="539"/>
      <c r="R144" s="2133"/>
      <c r="S144" s="539"/>
      <c r="T144" s="541"/>
    </row>
    <row r="145" spans="1:20">
      <c r="A145" s="1720"/>
      <c r="B145" s="539"/>
      <c r="C145" s="539"/>
      <c r="D145" s="539"/>
      <c r="E145" s="539"/>
      <c r="F145" s="539"/>
      <c r="G145" s="539"/>
      <c r="H145" s="2133"/>
      <c r="I145" s="539"/>
      <c r="J145" s="541"/>
      <c r="K145" s="542"/>
      <c r="L145" s="539"/>
      <c r="M145" s="539"/>
      <c r="N145" s="539"/>
      <c r="O145" s="539"/>
      <c r="P145" s="539"/>
      <c r="Q145" s="539"/>
      <c r="R145" s="2133"/>
      <c r="S145" s="539"/>
      <c r="T145" s="541"/>
    </row>
    <row r="146" spans="1:20">
      <c r="A146" s="1720"/>
      <c r="B146" s="539"/>
      <c r="C146" s="539"/>
      <c r="D146" s="539"/>
      <c r="E146" s="539"/>
      <c r="F146" s="539"/>
      <c r="G146" s="539"/>
      <c r="H146" s="2133"/>
      <c r="I146" s="539"/>
      <c r="J146" s="541"/>
      <c r="K146" s="542"/>
      <c r="L146" s="539"/>
      <c r="M146" s="539"/>
      <c r="N146" s="539"/>
      <c r="O146" s="539"/>
      <c r="P146" s="539"/>
      <c r="Q146" s="539"/>
      <c r="R146" s="2133"/>
      <c r="S146" s="539"/>
      <c r="T146" s="541"/>
    </row>
    <row r="147" spans="1:20">
      <c r="A147" s="1720"/>
      <c r="B147" s="539"/>
      <c r="C147" s="539"/>
      <c r="D147" s="539"/>
      <c r="E147" s="539"/>
      <c r="F147" s="539"/>
      <c r="G147" s="539"/>
      <c r="H147" s="2133"/>
      <c r="I147" s="539"/>
      <c r="J147" s="541"/>
      <c r="K147" s="542"/>
      <c r="L147" s="539"/>
      <c r="M147" s="539"/>
      <c r="N147" s="539"/>
      <c r="O147" s="539"/>
      <c r="P147" s="539"/>
      <c r="Q147" s="539"/>
      <c r="R147" s="2133"/>
      <c r="S147" s="539"/>
      <c r="T147" s="541"/>
    </row>
    <row r="148" spans="1:20">
      <c r="A148" s="2134"/>
      <c r="B148" s="642"/>
      <c r="C148" s="642"/>
      <c r="D148" s="642"/>
      <c r="E148" s="642"/>
      <c r="F148" s="642"/>
      <c r="G148" s="642"/>
      <c r="H148" s="2135"/>
      <c r="I148" s="642"/>
      <c r="J148" s="2136"/>
      <c r="K148" s="2137"/>
      <c r="L148" s="642"/>
      <c r="M148" s="642"/>
      <c r="N148" s="642"/>
      <c r="O148" s="642"/>
      <c r="P148" s="642"/>
      <c r="Q148" s="642"/>
      <c r="R148" s="2135"/>
      <c r="S148" s="642"/>
      <c r="T148" s="2136"/>
    </row>
    <row r="149" spans="1:20">
      <c r="A149" s="539"/>
      <c r="B149" s="539"/>
      <c r="C149" s="539"/>
      <c r="D149" s="539"/>
      <c r="E149" s="539"/>
      <c r="F149" s="539"/>
      <c r="G149" s="539"/>
      <c r="H149" s="2133"/>
      <c r="I149" s="539"/>
      <c r="J149" s="233" t="s">
        <v>166</v>
      </c>
      <c r="K149" s="592" t="s">
        <v>2739</v>
      </c>
      <c r="L149" s="539"/>
      <c r="M149" s="539"/>
      <c r="N149" s="539"/>
      <c r="O149" s="539"/>
      <c r="P149" s="539"/>
      <c r="Q149" s="539"/>
      <c r="R149" s="2133"/>
      <c r="S149" s="539"/>
      <c r="T149" s="539"/>
    </row>
  </sheetData>
  <printOptions horizontalCentered="1" verticalCentered="1"/>
  <pageMargins left="0.75" right="0.75" top="0.4" bottom="0.4" header="0" footer="0"/>
  <pageSetup scale="97" fitToWidth="2" fitToHeight="2" pageOrder="overThenDown" orientation="portrait" horizontalDpi="300" verticalDpi="300" r:id="rId1"/>
  <headerFooter alignWithMargins="0"/>
  <rowBreaks count="1" manualBreakCount="1">
    <brk id="75" max="19" man="1"/>
  </rowBreaks>
  <colBreaks count="1" manualBreakCount="1">
    <brk id="10" max="148"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R149"/>
  <sheetViews>
    <sheetView showZeros="0" view="pageBreakPreview" zoomScaleNormal="75" zoomScaleSheetLayoutView="100" workbookViewId="0"/>
  </sheetViews>
  <sheetFormatPr defaultColWidth="0" defaultRowHeight="12.75" zeroHeight="1"/>
  <cols>
    <col min="1" max="1" width="5.5" style="2462" customWidth="1"/>
    <col min="2" max="2" width="30.83203125" style="2462" customWidth="1"/>
    <col min="3" max="6" width="19.83203125" style="2462" customWidth="1"/>
    <col min="7" max="7" width="5.5" style="2462" customWidth="1"/>
    <col min="8" max="9" width="6.1640625" style="2462" customWidth="1"/>
    <col min="10" max="10" width="5" style="2462" customWidth="1"/>
    <col min="11" max="11" width="1.6640625" style="2462" customWidth="1"/>
    <col min="12" max="13" width="16.6640625" style="2462" hidden="1" customWidth="1"/>
    <col min="14" max="14" width="15.83203125" style="2462" hidden="1" customWidth="1"/>
    <col min="15" max="15" width="11.6640625" style="2462" hidden="1" customWidth="1"/>
    <col min="16" max="16" width="1.6640625" style="2462" hidden="1" customWidth="1"/>
    <col min="17" max="18" width="5" style="2462" hidden="1" customWidth="1"/>
    <col min="19" max="256" width="0" style="2462" hidden="1"/>
    <col min="257" max="257" width="5.83203125" style="2462" customWidth="1"/>
    <col min="258" max="258" width="30.83203125" style="2462" customWidth="1"/>
    <col min="259" max="262" width="18.6640625" style="2462" customWidth="1"/>
    <col min="263" max="263" width="5.83203125" style="2462" customWidth="1"/>
    <col min="264" max="265" width="6.1640625" style="2462" customWidth="1"/>
    <col min="266" max="266" width="5" style="2462" customWidth="1"/>
    <col min="267" max="267" width="1.6640625" style="2462" customWidth="1"/>
    <col min="268" max="274" width="0" style="2462" hidden="1" customWidth="1"/>
    <col min="275" max="512" width="0" style="2462" hidden="1"/>
    <col min="513" max="513" width="5.83203125" style="2462" customWidth="1"/>
    <col min="514" max="514" width="30.83203125" style="2462" customWidth="1"/>
    <col min="515" max="518" width="18.6640625" style="2462" customWidth="1"/>
    <col min="519" max="519" width="5.83203125" style="2462" customWidth="1"/>
    <col min="520" max="521" width="6.1640625" style="2462" customWidth="1"/>
    <col min="522" max="522" width="5" style="2462" customWidth="1"/>
    <col min="523" max="523" width="1.6640625" style="2462" customWidth="1"/>
    <col min="524" max="530" width="0" style="2462" hidden="1" customWidth="1"/>
    <col min="531" max="768" width="0" style="2462" hidden="1"/>
    <col min="769" max="769" width="5.83203125" style="2462" customWidth="1"/>
    <col min="770" max="770" width="30.83203125" style="2462" customWidth="1"/>
    <col min="771" max="774" width="18.6640625" style="2462" customWidth="1"/>
    <col min="775" max="775" width="5.83203125" style="2462" customWidth="1"/>
    <col min="776" max="777" width="6.1640625" style="2462" customWidth="1"/>
    <col min="778" max="778" width="5" style="2462" customWidth="1"/>
    <col min="779" max="779" width="1.6640625" style="2462" customWidth="1"/>
    <col min="780" max="786" width="0" style="2462" hidden="1" customWidth="1"/>
    <col min="787" max="1024" width="0" style="2462" hidden="1"/>
    <col min="1025" max="1025" width="5.83203125" style="2462" customWidth="1"/>
    <col min="1026" max="1026" width="30.83203125" style="2462" customWidth="1"/>
    <col min="1027" max="1030" width="18.6640625" style="2462" customWidth="1"/>
    <col min="1031" max="1031" width="5.83203125" style="2462" customWidth="1"/>
    <col min="1032" max="1033" width="6.1640625" style="2462" customWidth="1"/>
    <col min="1034" max="1034" width="5" style="2462" customWidth="1"/>
    <col min="1035" max="1035" width="1.6640625" style="2462" customWidth="1"/>
    <col min="1036" max="1042" width="0" style="2462" hidden="1" customWidth="1"/>
    <col min="1043" max="1280" width="0" style="2462" hidden="1"/>
    <col min="1281" max="1281" width="5.83203125" style="2462" customWidth="1"/>
    <col min="1282" max="1282" width="30.83203125" style="2462" customWidth="1"/>
    <col min="1283" max="1286" width="18.6640625" style="2462" customWidth="1"/>
    <col min="1287" max="1287" width="5.83203125" style="2462" customWidth="1"/>
    <col min="1288" max="1289" width="6.1640625" style="2462" customWidth="1"/>
    <col min="1290" max="1290" width="5" style="2462" customWidth="1"/>
    <col min="1291" max="1291" width="1.6640625" style="2462" customWidth="1"/>
    <col min="1292" max="1298" width="0" style="2462" hidden="1" customWidth="1"/>
    <col min="1299" max="1536" width="0" style="2462" hidden="1"/>
    <col min="1537" max="1537" width="5.83203125" style="2462" customWidth="1"/>
    <col min="1538" max="1538" width="30.83203125" style="2462" customWidth="1"/>
    <col min="1539" max="1542" width="18.6640625" style="2462" customWidth="1"/>
    <col min="1543" max="1543" width="5.83203125" style="2462" customWidth="1"/>
    <col min="1544" max="1545" width="6.1640625" style="2462" customWidth="1"/>
    <col min="1546" max="1546" width="5" style="2462" customWidth="1"/>
    <col min="1547" max="1547" width="1.6640625" style="2462" customWidth="1"/>
    <col min="1548" max="1554" width="0" style="2462" hidden="1" customWidth="1"/>
    <col min="1555" max="1792" width="0" style="2462" hidden="1"/>
    <col min="1793" max="1793" width="5.83203125" style="2462" customWidth="1"/>
    <col min="1794" max="1794" width="30.83203125" style="2462" customWidth="1"/>
    <col min="1795" max="1798" width="18.6640625" style="2462" customWidth="1"/>
    <col min="1799" max="1799" width="5.83203125" style="2462" customWidth="1"/>
    <col min="1800" max="1801" width="6.1640625" style="2462" customWidth="1"/>
    <col min="1802" max="1802" width="5" style="2462" customWidth="1"/>
    <col min="1803" max="1803" width="1.6640625" style="2462" customWidth="1"/>
    <col min="1804" max="1810" width="0" style="2462" hidden="1" customWidth="1"/>
    <col min="1811" max="2048" width="0" style="2462" hidden="1"/>
    <col min="2049" max="2049" width="5.83203125" style="2462" customWidth="1"/>
    <col min="2050" max="2050" width="30.83203125" style="2462" customWidth="1"/>
    <col min="2051" max="2054" width="18.6640625" style="2462" customWidth="1"/>
    <col min="2055" max="2055" width="5.83203125" style="2462" customWidth="1"/>
    <col min="2056" max="2057" width="6.1640625" style="2462" customWidth="1"/>
    <col min="2058" max="2058" width="5" style="2462" customWidth="1"/>
    <col min="2059" max="2059" width="1.6640625" style="2462" customWidth="1"/>
    <col min="2060" max="2066" width="0" style="2462" hidden="1" customWidth="1"/>
    <col min="2067" max="2304" width="0" style="2462" hidden="1"/>
    <col min="2305" max="2305" width="5.83203125" style="2462" customWidth="1"/>
    <col min="2306" max="2306" width="30.83203125" style="2462" customWidth="1"/>
    <col min="2307" max="2310" width="18.6640625" style="2462" customWidth="1"/>
    <col min="2311" max="2311" width="5.83203125" style="2462" customWidth="1"/>
    <col min="2312" max="2313" width="6.1640625" style="2462" customWidth="1"/>
    <col min="2314" max="2314" width="5" style="2462" customWidth="1"/>
    <col min="2315" max="2315" width="1.6640625" style="2462" customWidth="1"/>
    <col min="2316" max="2322" width="0" style="2462" hidden="1" customWidth="1"/>
    <col min="2323" max="2560" width="0" style="2462" hidden="1"/>
    <col min="2561" max="2561" width="5.83203125" style="2462" customWidth="1"/>
    <col min="2562" max="2562" width="30.83203125" style="2462" customWidth="1"/>
    <col min="2563" max="2566" width="18.6640625" style="2462" customWidth="1"/>
    <col min="2567" max="2567" width="5.83203125" style="2462" customWidth="1"/>
    <col min="2568" max="2569" width="6.1640625" style="2462" customWidth="1"/>
    <col min="2570" max="2570" width="5" style="2462" customWidth="1"/>
    <col min="2571" max="2571" width="1.6640625" style="2462" customWidth="1"/>
    <col min="2572" max="2578" width="0" style="2462" hidden="1" customWidth="1"/>
    <col min="2579" max="2816" width="0" style="2462" hidden="1"/>
    <col min="2817" max="2817" width="5.83203125" style="2462" customWidth="1"/>
    <col min="2818" max="2818" width="30.83203125" style="2462" customWidth="1"/>
    <col min="2819" max="2822" width="18.6640625" style="2462" customWidth="1"/>
    <col min="2823" max="2823" width="5.83203125" style="2462" customWidth="1"/>
    <col min="2824" max="2825" width="6.1640625" style="2462" customWidth="1"/>
    <col min="2826" max="2826" width="5" style="2462" customWidth="1"/>
    <col min="2827" max="2827" width="1.6640625" style="2462" customWidth="1"/>
    <col min="2828" max="2834" width="0" style="2462" hidden="1" customWidth="1"/>
    <col min="2835" max="3072" width="0" style="2462" hidden="1"/>
    <col min="3073" max="3073" width="5.83203125" style="2462" customWidth="1"/>
    <col min="3074" max="3074" width="30.83203125" style="2462" customWidth="1"/>
    <col min="3075" max="3078" width="18.6640625" style="2462" customWidth="1"/>
    <col min="3079" max="3079" width="5.83203125" style="2462" customWidth="1"/>
    <col min="3080" max="3081" width="6.1640625" style="2462" customWidth="1"/>
    <col min="3082" max="3082" width="5" style="2462" customWidth="1"/>
    <col min="3083" max="3083" width="1.6640625" style="2462" customWidth="1"/>
    <col min="3084" max="3090" width="0" style="2462" hidden="1" customWidth="1"/>
    <col min="3091" max="3328" width="0" style="2462" hidden="1"/>
    <col min="3329" max="3329" width="5.83203125" style="2462" customWidth="1"/>
    <col min="3330" max="3330" width="30.83203125" style="2462" customWidth="1"/>
    <col min="3331" max="3334" width="18.6640625" style="2462" customWidth="1"/>
    <col min="3335" max="3335" width="5.83203125" style="2462" customWidth="1"/>
    <col min="3336" max="3337" width="6.1640625" style="2462" customWidth="1"/>
    <col min="3338" max="3338" width="5" style="2462" customWidth="1"/>
    <col min="3339" max="3339" width="1.6640625" style="2462" customWidth="1"/>
    <col min="3340" max="3346" width="0" style="2462" hidden="1" customWidth="1"/>
    <col min="3347" max="3584" width="0" style="2462" hidden="1"/>
    <col min="3585" max="3585" width="5.83203125" style="2462" customWidth="1"/>
    <col min="3586" max="3586" width="30.83203125" style="2462" customWidth="1"/>
    <col min="3587" max="3590" width="18.6640625" style="2462" customWidth="1"/>
    <col min="3591" max="3591" width="5.83203125" style="2462" customWidth="1"/>
    <col min="3592" max="3593" width="6.1640625" style="2462" customWidth="1"/>
    <col min="3594" max="3594" width="5" style="2462" customWidth="1"/>
    <col min="3595" max="3595" width="1.6640625" style="2462" customWidth="1"/>
    <col min="3596" max="3602" width="0" style="2462" hidden="1" customWidth="1"/>
    <col min="3603" max="3840" width="0" style="2462" hidden="1"/>
    <col min="3841" max="3841" width="5.83203125" style="2462" customWidth="1"/>
    <col min="3842" max="3842" width="30.83203125" style="2462" customWidth="1"/>
    <col min="3843" max="3846" width="18.6640625" style="2462" customWidth="1"/>
    <col min="3847" max="3847" width="5.83203125" style="2462" customWidth="1"/>
    <col min="3848" max="3849" width="6.1640625" style="2462" customWidth="1"/>
    <col min="3850" max="3850" width="5" style="2462" customWidth="1"/>
    <col min="3851" max="3851" width="1.6640625" style="2462" customWidth="1"/>
    <col min="3852" max="3858" width="0" style="2462" hidden="1" customWidth="1"/>
    <col min="3859" max="4096" width="0" style="2462" hidden="1"/>
    <col min="4097" max="4097" width="5.83203125" style="2462" customWidth="1"/>
    <col min="4098" max="4098" width="30.83203125" style="2462" customWidth="1"/>
    <col min="4099" max="4102" width="18.6640625" style="2462" customWidth="1"/>
    <col min="4103" max="4103" width="5.83203125" style="2462" customWidth="1"/>
    <col min="4104" max="4105" width="6.1640625" style="2462" customWidth="1"/>
    <col min="4106" max="4106" width="5" style="2462" customWidth="1"/>
    <col min="4107" max="4107" width="1.6640625" style="2462" customWidth="1"/>
    <col min="4108" max="4114" width="0" style="2462" hidden="1" customWidth="1"/>
    <col min="4115" max="4352" width="0" style="2462" hidden="1"/>
    <col min="4353" max="4353" width="5.83203125" style="2462" customWidth="1"/>
    <col min="4354" max="4354" width="30.83203125" style="2462" customWidth="1"/>
    <col min="4355" max="4358" width="18.6640625" style="2462" customWidth="1"/>
    <col min="4359" max="4359" width="5.83203125" style="2462" customWidth="1"/>
    <col min="4360" max="4361" width="6.1640625" style="2462" customWidth="1"/>
    <col min="4362" max="4362" width="5" style="2462" customWidth="1"/>
    <col min="4363" max="4363" width="1.6640625" style="2462" customWidth="1"/>
    <col min="4364" max="4370" width="0" style="2462" hidden="1" customWidth="1"/>
    <col min="4371" max="4608" width="0" style="2462" hidden="1"/>
    <col min="4609" max="4609" width="5.83203125" style="2462" customWidth="1"/>
    <col min="4610" max="4610" width="30.83203125" style="2462" customWidth="1"/>
    <col min="4611" max="4614" width="18.6640625" style="2462" customWidth="1"/>
    <col min="4615" max="4615" width="5.83203125" style="2462" customWidth="1"/>
    <col min="4616" max="4617" width="6.1640625" style="2462" customWidth="1"/>
    <col min="4618" max="4618" width="5" style="2462" customWidth="1"/>
    <col min="4619" max="4619" width="1.6640625" style="2462" customWidth="1"/>
    <col min="4620" max="4626" width="0" style="2462" hidden="1" customWidth="1"/>
    <col min="4627" max="4864" width="0" style="2462" hidden="1"/>
    <col min="4865" max="4865" width="5.83203125" style="2462" customWidth="1"/>
    <col min="4866" max="4866" width="30.83203125" style="2462" customWidth="1"/>
    <col min="4867" max="4870" width="18.6640625" style="2462" customWidth="1"/>
    <col min="4871" max="4871" width="5.83203125" style="2462" customWidth="1"/>
    <col min="4872" max="4873" width="6.1640625" style="2462" customWidth="1"/>
    <col min="4874" max="4874" width="5" style="2462" customWidth="1"/>
    <col min="4875" max="4875" width="1.6640625" style="2462" customWidth="1"/>
    <col min="4876" max="4882" width="0" style="2462" hidden="1" customWidth="1"/>
    <col min="4883" max="5120" width="0" style="2462" hidden="1"/>
    <col min="5121" max="5121" width="5.83203125" style="2462" customWidth="1"/>
    <col min="5122" max="5122" width="30.83203125" style="2462" customWidth="1"/>
    <col min="5123" max="5126" width="18.6640625" style="2462" customWidth="1"/>
    <col min="5127" max="5127" width="5.83203125" style="2462" customWidth="1"/>
    <col min="5128" max="5129" width="6.1640625" style="2462" customWidth="1"/>
    <col min="5130" max="5130" width="5" style="2462" customWidth="1"/>
    <col min="5131" max="5131" width="1.6640625" style="2462" customWidth="1"/>
    <col min="5132" max="5138" width="0" style="2462" hidden="1" customWidth="1"/>
    <col min="5139" max="5376" width="0" style="2462" hidden="1"/>
    <col min="5377" max="5377" width="5.83203125" style="2462" customWidth="1"/>
    <col min="5378" max="5378" width="30.83203125" style="2462" customWidth="1"/>
    <col min="5379" max="5382" width="18.6640625" style="2462" customWidth="1"/>
    <col min="5383" max="5383" width="5.83203125" style="2462" customWidth="1"/>
    <col min="5384" max="5385" width="6.1640625" style="2462" customWidth="1"/>
    <col min="5386" max="5386" width="5" style="2462" customWidth="1"/>
    <col min="5387" max="5387" width="1.6640625" style="2462" customWidth="1"/>
    <col min="5388" max="5394" width="0" style="2462" hidden="1" customWidth="1"/>
    <col min="5395" max="5632" width="0" style="2462" hidden="1"/>
    <col min="5633" max="5633" width="5.83203125" style="2462" customWidth="1"/>
    <col min="5634" max="5634" width="30.83203125" style="2462" customWidth="1"/>
    <col min="5635" max="5638" width="18.6640625" style="2462" customWidth="1"/>
    <col min="5639" max="5639" width="5.83203125" style="2462" customWidth="1"/>
    <col min="5640" max="5641" width="6.1640625" style="2462" customWidth="1"/>
    <col min="5642" max="5642" width="5" style="2462" customWidth="1"/>
    <col min="5643" max="5643" width="1.6640625" style="2462" customWidth="1"/>
    <col min="5644" max="5650" width="0" style="2462" hidden="1" customWidth="1"/>
    <col min="5651" max="5888" width="0" style="2462" hidden="1"/>
    <col min="5889" max="5889" width="5.83203125" style="2462" customWidth="1"/>
    <col min="5890" max="5890" width="30.83203125" style="2462" customWidth="1"/>
    <col min="5891" max="5894" width="18.6640625" style="2462" customWidth="1"/>
    <col min="5895" max="5895" width="5.83203125" style="2462" customWidth="1"/>
    <col min="5896" max="5897" width="6.1640625" style="2462" customWidth="1"/>
    <col min="5898" max="5898" width="5" style="2462" customWidth="1"/>
    <col min="5899" max="5899" width="1.6640625" style="2462" customWidth="1"/>
    <col min="5900" max="5906" width="0" style="2462" hidden="1" customWidth="1"/>
    <col min="5907" max="6144" width="0" style="2462" hidden="1"/>
    <col min="6145" max="6145" width="5.83203125" style="2462" customWidth="1"/>
    <col min="6146" max="6146" width="30.83203125" style="2462" customWidth="1"/>
    <col min="6147" max="6150" width="18.6640625" style="2462" customWidth="1"/>
    <col min="6151" max="6151" width="5.83203125" style="2462" customWidth="1"/>
    <col min="6152" max="6153" width="6.1640625" style="2462" customWidth="1"/>
    <col min="6154" max="6154" width="5" style="2462" customWidth="1"/>
    <col min="6155" max="6155" width="1.6640625" style="2462" customWidth="1"/>
    <col min="6156" max="6162" width="0" style="2462" hidden="1" customWidth="1"/>
    <col min="6163" max="6400" width="0" style="2462" hidden="1"/>
    <col min="6401" max="6401" width="5.83203125" style="2462" customWidth="1"/>
    <col min="6402" max="6402" width="30.83203125" style="2462" customWidth="1"/>
    <col min="6403" max="6406" width="18.6640625" style="2462" customWidth="1"/>
    <col min="6407" max="6407" width="5.83203125" style="2462" customWidth="1"/>
    <col min="6408" max="6409" width="6.1640625" style="2462" customWidth="1"/>
    <col min="6410" max="6410" width="5" style="2462" customWidth="1"/>
    <col min="6411" max="6411" width="1.6640625" style="2462" customWidth="1"/>
    <col min="6412" max="6418" width="0" style="2462" hidden="1" customWidth="1"/>
    <col min="6419" max="6656" width="0" style="2462" hidden="1"/>
    <col min="6657" max="6657" width="5.83203125" style="2462" customWidth="1"/>
    <col min="6658" max="6658" width="30.83203125" style="2462" customWidth="1"/>
    <col min="6659" max="6662" width="18.6640625" style="2462" customWidth="1"/>
    <col min="6663" max="6663" width="5.83203125" style="2462" customWidth="1"/>
    <col min="6664" max="6665" width="6.1640625" style="2462" customWidth="1"/>
    <col min="6666" max="6666" width="5" style="2462" customWidth="1"/>
    <col min="6667" max="6667" width="1.6640625" style="2462" customWidth="1"/>
    <col min="6668" max="6674" width="0" style="2462" hidden="1" customWidth="1"/>
    <col min="6675" max="6912" width="0" style="2462" hidden="1"/>
    <col min="6913" max="6913" width="5.83203125" style="2462" customWidth="1"/>
    <col min="6914" max="6914" width="30.83203125" style="2462" customWidth="1"/>
    <col min="6915" max="6918" width="18.6640625" style="2462" customWidth="1"/>
    <col min="6919" max="6919" width="5.83203125" style="2462" customWidth="1"/>
    <col min="6920" max="6921" width="6.1640625" style="2462" customWidth="1"/>
    <col min="6922" max="6922" width="5" style="2462" customWidth="1"/>
    <col min="6923" max="6923" width="1.6640625" style="2462" customWidth="1"/>
    <col min="6924" max="6930" width="0" style="2462" hidden="1" customWidth="1"/>
    <col min="6931" max="7168" width="0" style="2462" hidden="1"/>
    <col min="7169" max="7169" width="5.83203125" style="2462" customWidth="1"/>
    <col min="7170" max="7170" width="30.83203125" style="2462" customWidth="1"/>
    <col min="7171" max="7174" width="18.6640625" style="2462" customWidth="1"/>
    <col min="7175" max="7175" width="5.83203125" style="2462" customWidth="1"/>
    <col min="7176" max="7177" width="6.1640625" style="2462" customWidth="1"/>
    <col min="7178" max="7178" width="5" style="2462" customWidth="1"/>
    <col min="7179" max="7179" width="1.6640625" style="2462" customWidth="1"/>
    <col min="7180" max="7186" width="0" style="2462" hidden="1" customWidth="1"/>
    <col min="7187" max="7424" width="0" style="2462" hidden="1"/>
    <col min="7425" max="7425" width="5.83203125" style="2462" customWidth="1"/>
    <col min="7426" max="7426" width="30.83203125" style="2462" customWidth="1"/>
    <col min="7427" max="7430" width="18.6640625" style="2462" customWidth="1"/>
    <col min="7431" max="7431" width="5.83203125" style="2462" customWidth="1"/>
    <col min="7432" max="7433" width="6.1640625" style="2462" customWidth="1"/>
    <col min="7434" max="7434" width="5" style="2462" customWidth="1"/>
    <col min="7435" max="7435" width="1.6640625" style="2462" customWidth="1"/>
    <col min="7436" max="7442" width="0" style="2462" hidden="1" customWidth="1"/>
    <col min="7443" max="7680" width="0" style="2462" hidden="1"/>
    <col min="7681" max="7681" width="5.83203125" style="2462" customWidth="1"/>
    <col min="7682" max="7682" width="30.83203125" style="2462" customWidth="1"/>
    <col min="7683" max="7686" width="18.6640625" style="2462" customWidth="1"/>
    <col min="7687" max="7687" width="5.83203125" style="2462" customWidth="1"/>
    <col min="7688" max="7689" width="6.1640625" style="2462" customWidth="1"/>
    <col min="7690" max="7690" width="5" style="2462" customWidth="1"/>
    <col min="7691" max="7691" width="1.6640625" style="2462" customWidth="1"/>
    <col min="7692" max="7698" width="0" style="2462" hidden="1" customWidth="1"/>
    <col min="7699" max="7936" width="0" style="2462" hidden="1"/>
    <col min="7937" max="7937" width="5.83203125" style="2462" customWidth="1"/>
    <col min="7938" max="7938" width="30.83203125" style="2462" customWidth="1"/>
    <col min="7939" max="7942" width="18.6640625" style="2462" customWidth="1"/>
    <col min="7943" max="7943" width="5.83203125" style="2462" customWidth="1"/>
    <col min="7944" max="7945" width="6.1640625" style="2462" customWidth="1"/>
    <col min="7946" max="7946" width="5" style="2462" customWidth="1"/>
    <col min="7947" max="7947" width="1.6640625" style="2462" customWidth="1"/>
    <col min="7948" max="7954" width="0" style="2462" hidden="1" customWidth="1"/>
    <col min="7955" max="8192" width="0" style="2462" hidden="1"/>
    <col min="8193" max="8193" width="5.83203125" style="2462" customWidth="1"/>
    <col min="8194" max="8194" width="30.83203125" style="2462" customWidth="1"/>
    <col min="8195" max="8198" width="18.6640625" style="2462" customWidth="1"/>
    <col min="8199" max="8199" width="5.83203125" style="2462" customWidth="1"/>
    <col min="8200" max="8201" width="6.1640625" style="2462" customWidth="1"/>
    <col min="8202" max="8202" width="5" style="2462" customWidth="1"/>
    <col min="8203" max="8203" width="1.6640625" style="2462" customWidth="1"/>
    <col min="8204" max="8210" width="0" style="2462" hidden="1" customWidth="1"/>
    <col min="8211" max="8448" width="0" style="2462" hidden="1"/>
    <col min="8449" max="8449" width="5.83203125" style="2462" customWidth="1"/>
    <col min="8450" max="8450" width="30.83203125" style="2462" customWidth="1"/>
    <col min="8451" max="8454" width="18.6640625" style="2462" customWidth="1"/>
    <col min="8455" max="8455" width="5.83203125" style="2462" customWidth="1"/>
    <col min="8456" max="8457" width="6.1640625" style="2462" customWidth="1"/>
    <col min="8458" max="8458" width="5" style="2462" customWidth="1"/>
    <col min="8459" max="8459" width="1.6640625" style="2462" customWidth="1"/>
    <col min="8460" max="8466" width="0" style="2462" hidden="1" customWidth="1"/>
    <col min="8467" max="8704" width="0" style="2462" hidden="1"/>
    <col min="8705" max="8705" width="5.83203125" style="2462" customWidth="1"/>
    <col min="8706" max="8706" width="30.83203125" style="2462" customWidth="1"/>
    <col min="8707" max="8710" width="18.6640625" style="2462" customWidth="1"/>
    <col min="8711" max="8711" width="5.83203125" style="2462" customWidth="1"/>
    <col min="8712" max="8713" width="6.1640625" style="2462" customWidth="1"/>
    <col min="8714" max="8714" width="5" style="2462" customWidth="1"/>
    <col min="8715" max="8715" width="1.6640625" style="2462" customWidth="1"/>
    <col min="8716" max="8722" width="0" style="2462" hidden="1" customWidth="1"/>
    <col min="8723" max="8960" width="0" style="2462" hidden="1"/>
    <col min="8961" max="8961" width="5.83203125" style="2462" customWidth="1"/>
    <col min="8962" max="8962" width="30.83203125" style="2462" customWidth="1"/>
    <col min="8963" max="8966" width="18.6640625" style="2462" customWidth="1"/>
    <col min="8967" max="8967" width="5.83203125" style="2462" customWidth="1"/>
    <col min="8968" max="8969" width="6.1640625" style="2462" customWidth="1"/>
    <col min="8970" max="8970" width="5" style="2462" customWidth="1"/>
    <col min="8971" max="8971" width="1.6640625" style="2462" customWidth="1"/>
    <col min="8972" max="8978" width="0" style="2462" hidden="1" customWidth="1"/>
    <col min="8979" max="9216" width="0" style="2462" hidden="1"/>
    <col min="9217" max="9217" width="5.83203125" style="2462" customWidth="1"/>
    <col min="9218" max="9218" width="30.83203125" style="2462" customWidth="1"/>
    <col min="9219" max="9222" width="18.6640625" style="2462" customWidth="1"/>
    <col min="9223" max="9223" width="5.83203125" style="2462" customWidth="1"/>
    <col min="9224" max="9225" width="6.1640625" style="2462" customWidth="1"/>
    <col min="9226" max="9226" width="5" style="2462" customWidth="1"/>
    <col min="9227" max="9227" width="1.6640625" style="2462" customWidth="1"/>
    <col min="9228" max="9234" width="0" style="2462" hidden="1" customWidth="1"/>
    <col min="9235" max="9472" width="0" style="2462" hidden="1"/>
    <col min="9473" max="9473" width="5.83203125" style="2462" customWidth="1"/>
    <col min="9474" max="9474" width="30.83203125" style="2462" customWidth="1"/>
    <col min="9475" max="9478" width="18.6640625" style="2462" customWidth="1"/>
    <col min="9479" max="9479" width="5.83203125" style="2462" customWidth="1"/>
    <col min="9480" max="9481" width="6.1640625" style="2462" customWidth="1"/>
    <col min="9482" max="9482" width="5" style="2462" customWidth="1"/>
    <col min="9483" max="9483" width="1.6640625" style="2462" customWidth="1"/>
    <col min="9484" max="9490" width="0" style="2462" hidden="1" customWidth="1"/>
    <col min="9491" max="9728" width="0" style="2462" hidden="1"/>
    <col min="9729" max="9729" width="5.83203125" style="2462" customWidth="1"/>
    <col min="9730" max="9730" width="30.83203125" style="2462" customWidth="1"/>
    <col min="9731" max="9734" width="18.6640625" style="2462" customWidth="1"/>
    <col min="9735" max="9735" width="5.83203125" style="2462" customWidth="1"/>
    <col min="9736" max="9737" width="6.1640625" style="2462" customWidth="1"/>
    <col min="9738" max="9738" width="5" style="2462" customWidth="1"/>
    <col min="9739" max="9739" width="1.6640625" style="2462" customWidth="1"/>
    <col min="9740" max="9746" width="0" style="2462" hidden="1" customWidth="1"/>
    <col min="9747" max="9984" width="0" style="2462" hidden="1"/>
    <col min="9985" max="9985" width="5.83203125" style="2462" customWidth="1"/>
    <col min="9986" max="9986" width="30.83203125" style="2462" customWidth="1"/>
    <col min="9987" max="9990" width="18.6640625" style="2462" customWidth="1"/>
    <col min="9991" max="9991" width="5.83203125" style="2462" customWidth="1"/>
    <col min="9992" max="9993" width="6.1640625" style="2462" customWidth="1"/>
    <col min="9994" max="9994" width="5" style="2462" customWidth="1"/>
    <col min="9995" max="9995" width="1.6640625" style="2462" customWidth="1"/>
    <col min="9996" max="10002" width="0" style="2462" hidden="1" customWidth="1"/>
    <col min="10003" max="10240" width="0" style="2462" hidden="1"/>
    <col min="10241" max="10241" width="5.83203125" style="2462" customWidth="1"/>
    <col min="10242" max="10242" width="30.83203125" style="2462" customWidth="1"/>
    <col min="10243" max="10246" width="18.6640625" style="2462" customWidth="1"/>
    <col min="10247" max="10247" width="5.83203125" style="2462" customWidth="1"/>
    <col min="10248" max="10249" width="6.1640625" style="2462" customWidth="1"/>
    <col min="10250" max="10250" width="5" style="2462" customWidth="1"/>
    <col min="10251" max="10251" width="1.6640625" style="2462" customWidth="1"/>
    <col min="10252" max="10258" width="0" style="2462" hidden="1" customWidth="1"/>
    <col min="10259" max="10496" width="0" style="2462" hidden="1"/>
    <col min="10497" max="10497" width="5.83203125" style="2462" customWidth="1"/>
    <col min="10498" max="10498" width="30.83203125" style="2462" customWidth="1"/>
    <col min="10499" max="10502" width="18.6640625" style="2462" customWidth="1"/>
    <col min="10503" max="10503" width="5.83203125" style="2462" customWidth="1"/>
    <col min="10504" max="10505" width="6.1640625" style="2462" customWidth="1"/>
    <col min="10506" max="10506" width="5" style="2462" customWidth="1"/>
    <col min="10507" max="10507" width="1.6640625" style="2462" customWidth="1"/>
    <col min="10508" max="10514" width="0" style="2462" hidden="1" customWidth="1"/>
    <col min="10515" max="10752" width="0" style="2462" hidden="1"/>
    <col min="10753" max="10753" width="5.83203125" style="2462" customWidth="1"/>
    <col min="10754" max="10754" width="30.83203125" style="2462" customWidth="1"/>
    <col min="10755" max="10758" width="18.6640625" style="2462" customWidth="1"/>
    <col min="10759" max="10759" width="5.83203125" style="2462" customWidth="1"/>
    <col min="10760" max="10761" width="6.1640625" style="2462" customWidth="1"/>
    <col min="10762" max="10762" width="5" style="2462" customWidth="1"/>
    <col min="10763" max="10763" width="1.6640625" style="2462" customWidth="1"/>
    <col min="10764" max="10770" width="0" style="2462" hidden="1" customWidth="1"/>
    <col min="10771" max="11008" width="0" style="2462" hidden="1"/>
    <col min="11009" max="11009" width="5.83203125" style="2462" customWidth="1"/>
    <col min="11010" max="11010" width="30.83203125" style="2462" customWidth="1"/>
    <col min="11011" max="11014" width="18.6640625" style="2462" customWidth="1"/>
    <col min="11015" max="11015" width="5.83203125" style="2462" customWidth="1"/>
    <col min="11016" max="11017" width="6.1640625" style="2462" customWidth="1"/>
    <col min="11018" max="11018" width="5" style="2462" customWidth="1"/>
    <col min="11019" max="11019" width="1.6640625" style="2462" customWidth="1"/>
    <col min="11020" max="11026" width="0" style="2462" hidden="1" customWidth="1"/>
    <col min="11027" max="11264" width="0" style="2462" hidden="1"/>
    <col min="11265" max="11265" width="5.83203125" style="2462" customWidth="1"/>
    <col min="11266" max="11266" width="30.83203125" style="2462" customWidth="1"/>
    <col min="11267" max="11270" width="18.6640625" style="2462" customWidth="1"/>
    <col min="11271" max="11271" width="5.83203125" style="2462" customWidth="1"/>
    <col min="11272" max="11273" width="6.1640625" style="2462" customWidth="1"/>
    <col min="11274" max="11274" width="5" style="2462" customWidth="1"/>
    <col min="11275" max="11275" width="1.6640625" style="2462" customWidth="1"/>
    <col min="11276" max="11282" width="0" style="2462" hidden="1" customWidth="1"/>
    <col min="11283" max="11520" width="0" style="2462" hidden="1"/>
    <col min="11521" max="11521" width="5.83203125" style="2462" customWidth="1"/>
    <col min="11522" max="11522" width="30.83203125" style="2462" customWidth="1"/>
    <col min="11523" max="11526" width="18.6640625" style="2462" customWidth="1"/>
    <col min="11527" max="11527" width="5.83203125" style="2462" customWidth="1"/>
    <col min="11528" max="11529" width="6.1640625" style="2462" customWidth="1"/>
    <col min="11530" max="11530" width="5" style="2462" customWidth="1"/>
    <col min="11531" max="11531" width="1.6640625" style="2462" customWidth="1"/>
    <col min="11532" max="11538" width="0" style="2462" hidden="1" customWidth="1"/>
    <col min="11539" max="11776" width="0" style="2462" hidden="1"/>
    <col min="11777" max="11777" width="5.83203125" style="2462" customWidth="1"/>
    <col min="11778" max="11778" width="30.83203125" style="2462" customWidth="1"/>
    <col min="11779" max="11782" width="18.6640625" style="2462" customWidth="1"/>
    <col min="11783" max="11783" width="5.83203125" style="2462" customWidth="1"/>
    <col min="11784" max="11785" width="6.1640625" style="2462" customWidth="1"/>
    <col min="11786" max="11786" width="5" style="2462" customWidth="1"/>
    <col min="11787" max="11787" width="1.6640625" style="2462" customWidth="1"/>
    <col min="11788" max="11794" width="0" style="2462" hidden="1" customWidth="1"/>
    <col min="11795" max="12032" width="0" style="2462" hidden="1"/>
    <col min="12033" max="12033" width="5.83203125" style="2462" customWidth="1"/>
    <col min="12034" max="12034" width="30.83203125" style="2462" customWidth="1"/>
    <col min="12035" max="12038" width="18.6640625" style="2462" customWidth="1"/>
    <col min="12039" max="12039" width="5.83203125" style="2462" customWidth="1"/>
    <col min="12040" max="12041" width="6.1640625" style="2462" customWidth="1"/>
    <col min="12042" max="12042" width="5" style="2462" customWidth="1"/>
    <col min="12043" max="12043" width="1.6640625" style="2462" customWidth="1"/>
    <col min="12044" max="12050" width="0" style="2462" hidden="1" customWidth="1"/>
    <col min="12051" max="12288" width="0" style="2462" hidden="1"/>
    <col min="12289" max="12289" width="5.83203125" style="2462" customWidth="1"/>
    <col min="12290" max="12290" width="30.83203125" style="2462" customWidth="1"/>
    <col min="12291" max="12294" width="18.6640625" style="2462" customWidth="1"/>
    <col min="12295" max="12295" width="5.83203125" style="2462" customWidth="1"/>
    <col min="12296" max="12297" width="6.1640625" style="2462" customWidth="1"/>
    <col min="12298" max="12298" width="5" style="2462" customWidth="1"/>
    <col min="12299" max="12299" width="1.6640625" style="2462" customWidth="1"/>
    <col min="12300" max="12306" width="0" style="2462" hidden="1" customWidth="1"/>
    <col min="12307" max="12544" width="0" style="2462" hidden="1"/>
    <col min="12545" max="12545" width="5.83203125" style="2462" customWidth="1"/>
    <col min="12546" max="12546" width="30.83203125" style="2462" customWidth="1"/>
    <col min="12547" max="12550" width="18.6640625" style="2462" customWidth="1"/>
    <col min="12551" max="12551" width="5.83203125" style="2462" customWidth="1"/>
    <col min="12552" max="12553" width="6.1640625" style="2462" customWidth="1"/>
    <col min="12554" max="12554" width="5" style="2462" customWidth="1"/>
    <col min="12555" max="12555" width="1.6640625" style="2462" customWidth="1"/>
    <col min="12556" max="12562" width="0" style="2462" hidden="1" customWidth="1"/>
    <col min="12563" max="12800" width="0" style="2462" hidden="1"/>
    <col min="12801" max="12801" width="5.83203125" style="2462" customWidth="1"/>
    <col min="12802" max="12802" width="30.83203125" style="2462" customWidth="1"/>
    <col min="12803" max="12806" width="18.6640625" style="2462" customWidth="1"/>
    <col min="12807" max="12807" width="5.83203125" style="2462" customWidth="1"/>
    <col min="12808" max="12809" width="6.1640625" style="2462" customWidth="1"/>
    <col min="12810" max="12810" width="5" style="2462" customWidth="1"/>
    <col min="12811" max="12811" width="1.6640625" style="2462" customWidth="1"/>
    <col min="12812" max="12818" width="0" style="2462" hidden="1" customWidth="1"/>
    <col min="12819" max="13056" width="0" style="2462" hidden="1"/>
    <col min="13057" max="13057" width="5.83203125" style="2462" customWidth="1"/>
    <col min="13058" max="13058" width="30.83203125" style="2462" customWidth="1"/>
    <col min="13059" max="13062" width="18.6640625" style="2462" customWidth="1"/>
    <col min="13063" max="13063" width="5.83203125" style="2462" customWidth="1"/>
    <col min="13064" max="13065" width="6.1640625" style="2462" customWidth="1"/>
    <col min="13066" max="13066" width="5" style="2462" customWidth="1"/>
    <col min="13067" max="13067" width="1.6640625" style="2462" customWidth="1"/>
    <col min="13068" max="13074" width="0" style="2462" hidden="1" customWidth="1"/>
    <col min="13075" max="13312" width="0" style="2462" hidden="1"/>
    <col min="13313" max="13313" width="5.83203125" style="2462" customWidth="1"/>
    <col min="13314" max="13314" width="30.83203125" style="2462" customWidth="1"/>
    <col min="13315" max="13318" width="18.6640625" style="2462" customWidth="1"/>
    <col min="13319" max="13319" width="5.83203125" style="2462" customWidth="1"/>
    <col min="13320" max="13321" width="6.1640625" style="2462" customWidth="1"/>
    <col min="13322" max="13322" width="5" style="2462" customWidth="1"/>
    <col min="13323" max="13323" width="1.6640625" style="2462" customWidth="1"/>
    <col min="13324" max="13330" width="0" style="2462" hidden="1" customWidth="1"/>
    <col min="13331" max="13568" width="0" style="2462" hidden="1"/>
    <col min="13569" max="13569" width="5.83203125" style="2462" customWidth="1"/>
    <col min="13570" max="13570" width="30.83203125" style="2462" customWidth="1"/>
    <col min="13571" max="13574" width="18.6640625" style="2462" customWidth="1"/>
    <col min="13575" max="13575" width="5.83203125" style="2462" customWidth="1"/>
    <col min="13576" max="13577" width="6.1640625" style="2462" customWidth="1"/>
    <col min="13578" max="13578" width="5" style="2462" customWidth="1"/>
    <col min="13579" max="13579" width="1.6640625" style="2462" customWidth="1"/>
    <col min="13580" max="13586" width="0" style="2462" hidden="1" customWidth="1"/>
    <col min="13587" max="13824" width="0" style="2462" hidden="1"/>
    <col min="13825" max="13825" width="5.83203125" style="2462" customWidth="1"/>
    <col min="13826" max="13826" width="30.83203125" style="2462" customWidth="1"/>
    <col min="13827" max="13830" width="18.6640625" style="2462" customWidth="1"/>
    <col min="13831" max="13831" width="5.83203125" style="2462" customWidth="1"/>
    <col min="13832" max="13833" width="6.1640625" style="2462" customWidth="1"/>
    <col min="13834" max="13834" width="5" style="2462" customWidth="1"/>
    <col min="13835" max="13835" width="1.6640625" style="2462" customWidth="1"/>
    <col min="13836" max="13842" width="0" style="2462" hidden="1" customWidth="1"/>
    <col min="13843" max="14080" width="0" style="2462" hidden="1"/>
    <col min="14081" max="14081" width="5.83203125" style="2462" customWidth="1"/>
    <col min="14082" max="14082" width="30.83203125" style="2462" customWidth="1"/>
    <col min="14083" max="14086" width="18.6640625" style="2462" customWidth="1"/>
    <col min="14087" max="14087" width="5.83203125" style="2462" customWidth="1"/>
    <col min="14088" max="14089" width="6.1640625" style="2462" customWidth="1"/>
    <col min="14090" max="14090" width="5" style="2462" customWidth="1"/>
    <col min="14091" max="14091" width="1.6640625" style="2462" customWidth="1"/>
    <col min="14092" max="14098" width="0" style="2462" hidden="1" customWidth="1"/>
    <col min="14099" max="14336" width="0" style="2462" hidden="1"/>
    <col min="14337" max="14337" width="5.83203125" style="2462" customWidth="1"/>
    <col min="14338" max="14338" width="30.83203125" style="2462" customWidth="1"/>
    <col min="14339" max="14342" width="18.6640625" style="2462" customWidth="1"/>
    <col min="14343" max="14343" width="5.83203125" style="2462" customWidth="1"/>
    <col min="14344" max="14345" width="6.1640625" style="2462" customWidth="1"/>
    <col min="14346" max="14346" width="5" style="2462" customWidth="1"/>
    <col min="14347" max="14347" width="1.6640625" style="2462" customWidth="1"/>
    <col min="14348" max="14354" width="0" style="2462" hidden="1" customWidth="1"/>
    <col min="14355" max="14592" width="0" style="2462" hidden="1"/>
    <col min="14593" max="14593" width="5.83203125" style="2462" customWidth="1"/>
    <col min="14594" max="14594" width="30.83203125" style="2462" customWidth="1"/>
    <col min="14595" max="14598" width="18.6640625" style="2462" customWidth="1"/>
    <col min="14599" max="14599" width="5.83203125" style="2462" customWidth="1"/>
    <col min="14600" max="14601" width="6.1640625" style="2462" customWidth="1"/>
    <col min="14602" max="14602" width="5" style="2462" customWidth="1"/>
    <col min="14603" max="14603" width="1.6640625" style="2462" customWidth="1"/>
    <col min="14604" max="14610" width="0" style="2462" hidden="1" customWidth="1"/>
    <col min="14611" max="14848" width="0" style="2462" hidden="1"/>
    <col min="14849" max="14849" width="5.83203125" style="2462" customWidth="1"/>
    <col min="14850" max="14850" width="30.83203125" style="2462" customWidth="1"/>
    <col min="14851" max="14854" width="18.6640625" style="2462" customWidth="1"/>
    <col min="14855" max="14855" width="5.83203125" style="2462" customWidth="1"/>
    <col min="14856" max="14857" width="6.1640625" style="2462" customWidth="1"/>
    <col min="14858" max="14858" width="5" style="2462" customWidth="1"/>
    <col min="14859" max="14859" width="1.6640625" style="2462" customWidth="1"/>
    <col min="14860" max="14866" width="0" style="2462" hidden="1" customWidth="1"/>
    <col min="14867" max="15104" width="0" style="2462" hidden="1"/>
    <col min="15105" max="15105" width="5.83203125" style="2462" customWidth="1"/>
    <col min="15106" max="15106" width="30.83203125" style="2462" customWidth="1"/>
    <col min="15107" max="15110" width="18.6640625" style="2462" customWidth="1"/>
    <col min="15111" max="15111" width="5.83203125" style="2462" customWidth="1"/>
    <col min="15112" max="15113" width="6.1640625" style="2462" customWidth="1"/>
    <col min="15114" max="15114" width="5" style="2462" customWidth="1"/>
    <col min="15115" max="15115" width="1.6640625" style="2462" customWidth="1"/>
    <col min="15116" max="15122" width="0" style="2462" hidden="1" customWidth="1"/>
    <col min="15123" max="15360" width="0" style="2462" hidden="1"/>
    <col min="15361" max="15361" width="5.83203125" style="2462" customWidth="1"/>
    <col min="15362" max="15362" width="30.83203125" style="2462" customWidth="1"/>
    <col min="15363" max="15366" width="18.6640625" style="2462" customWidth="1"/>
    <col min="15367" max="15367" width="5.83203125" style="2462" customWidth="1"/>
    <col min="15368" max="15369" width="6.1640625" style="2462" customWidth="1"/>
    <col min="15370" max="15370" width="5" style="2462" customWidth="1"/>
    <col min="15371" max="15371" width="1.6640625" style="2462" customWidth="1"/>
    <col min="15372" max="15378" width="0" style="2462" hidden="1" customWidth="1"/>
    <col min="15379" max="15616" width="0" style="2462" hidden="1"/>
    <col min="15617" max="15617" width="5.83203125" style="2462" customWidth="1"/>
    <col min="15618" max="15618" width="30.83203125" style="2462" customWidth="1"/>
    <col min="15619" max="15622" width="18.6640625" style="2462" customWidth="1"/>
    <col min="15623" max="15623" width="5.83203125" style="2462" customWidth="1"/>
    <col min="15624" max="15625" width="6.1640625" style="2462" customWidth="1"/>
    <col min="15626" max="15626" width="5" style="2462" customWidth="1"/>
    <col min="15627" max="15627" width="1.6640625" style="2462" customWidth="1"/>
    <col min="15628" max="15634" width="0" style="2462" hidden="1" customWidth="1"/>
    <col min="15635" max="15872" width="0" style="2462" hidden="1"/>
    <col min="15873" max="15873" width="5.83203125" style="2462" customWidth="1"/>
    <col min="15874" max="15874" width="30.83203125" style="2462" customWidth="1"/>
    <col min="15875" max="15878" width="18.6640625" style="2462" customWidth="1"/>
    <col min="15879" max="15879" width="5.83203125" style="2462" customWidth="1"/>
    <col min="15880" max="15881" width="6.1640625" style="2462" customWidth="1"/>
    <col min="15882" max="15882" width="5" style="2462" customWidth="1"/>
    <col min="15883" max="15883" width="1.6640625" style="2462" customWidth="1"/>
    <col min="15884" max="15890" width="0" style="2462" hidden="1" customWidth="1"/>
    <col min="15891" max="16128" width="0" style="2462" hidden="1"/>
    <col min="16129" max="16129" width="5.83203125" style="2462" customWidth="1"/>
    <col min="16130" max="16130" width="30.83203125" style="2462" customWidth="1"/>
    <col min="16131" max="16134" width="18.6640625" style="2462" customWidth="1"/>
    <col min="16135" max="16135" width="5.83203125" style="2462" customWidth="1"/>
    <col min="16136" max="16137" width="6.1640625" style="2462" customWidth="1"/>
    <col min="16138" max="16138" width="5" style="2462" customWidth="1"/>
    <col min="16139" max="16139" width="1.6640625" style="2462" customWidth="1"/>
    <col min="16140" max="16146" width="0" style="2462" hidden="1" customWidth="1"/>
    <col min="16147" max="16384" width="0" style="2462" hidden="1"/>
  </cols>
  <sheetData>
    <row r="1" spans="1:17" s="2424" customFormat="1" ht="13.5" customHeight="1">
      <c r="A1" s="3425">
        <v>84</v>
      </c>
      <c r="B1" s="3426"/>
      <c r="C1" s="3426"/>
      <c r="D1" s="3427"/>
      <c r="E1" s="3427"/>
      <c r="F1" s="3428"/>
      <c r="G1" s="3429" t="s">
        <v>559</v>
      </c>
      <c r="H1" s="2423"/>
      <c r="J1" s="2422"/>
      <c r="K1" s="2422"/>
      <c r="L1" s="2423"/>
      <c r="M1" s="2422"/>
      <c r="N1" s="2422"/>
      <c r="O1" s="2422"/>
      <c r="P1" s="2422"/>
      <c r="Q1" s="2422"/>
    </row>
    <row r="2" spans="1:17" ht="13.5" customHeight="1">
      <c r="A2" s="3421"/>
      <c r="B2" s="3422"/>
      <c r="C2" s="3422"/>
      <c r="D2" s="3422"/>
      <c r="E2" s="3422"/>
      <c r="F2" s="3423"/>
      <c r="G2" s="3424"/>
      <c r="H2" s="2463"/>
      <c r="J2" s="3367"/>
      <c r="K2" s="3367"/>
      <c r="L2" s="2463"/>
      <c r="M2" s="3367"/>
      <c r="N2" s="3367"/>
      <c r="O2" s="3367"/>
      <c r="P2" s="3367"/>
      <c r="Q2" s="3367"/>
    </row>
    <row r="3" spans="1:17" s="2424" customFormat="1" ht="13.5" customHeight="1">
      <c r="A3" s="3395" t="s">
        <v>3034</v>
      </c>
      <c r="B3" s="3388"/>
      <c r="C3" s="3388"/>
      <c r="D3" s="3389"/>
      <c r="E3" s="3389"/>
      <c r="F3" s="3388"/>
      <c r="G3" s="3396"/>
      <c r="H3" s="2423"/>
      <c r="J3" s="2422"/>
      <c r="K3" s="2422"/>
      <c r="L3" s="2423"/>
      <c r="M3" s="2422"/>
      <c r="N3" s="2422"/>
      <c r="O3" s="2422"/>
      <c r="P3" s="2422"/>
      <c r="Q3" s="2422"/>
    </row>
    <row r="4" spans="1:17" s="2424" customFormat="1" ht="13.5" customHeight="1">
      <c r="A4" s="3397" t="s">
        <v>710</v>
      </c>
      <c r="B4" s="3388"/>
      <c r="C4" s="3388"/>
      <c r="D4" s="3388"/>
      <c r="E4" s="3389"/>
      <c r="F4" s="3388"/>
      <c r="G4" s="3396"/>
      <c r="H4" s="2423"/>
      <c r="J4" s="2422"/>
      <c r="K4" s="2422"/>
      <c r="L4" s="2423"/>
      <c r="M4" s="2422"/>
      <c r="N4" s="2422"/>
      <c r="O4" s="2422"/>
      <c r="P4" s="2422"/>
      <c r="Q4" s="2422"/>
    </row>
    <row r="5" spans="1:17" s="2428" customFormat="1" ht="9">
      <c r="A5" s="3398"/>
      <c r="B5" s="3384" t="s">
        <v>3035</v>
      </c>
      <c r="C5" s="3384"/>
      <c r="D5" s="3384"/>
      <c r="E5" s="3384"/>
      <c r="F5" s="3384"/>
      <c r="G5" s="3399"/>
      <c r="H5" s="2425"/>
      <c r="I5" s="2425"/>
      <c r="J5" s="2427"/>
      <c r="K5" s="2427"/>
      <c r="L5" s="2427"/>
      <c r="M5" s="2427"/>
      <c r="N5" s="2427"/>
      <c r="O5" s="2427"/>
      <c r="P5" s="2427"/>
      <c r="Q5" s="2427"/>
    </row>
    <row r="6" spans="1:17" s="2428" customFormat="1" ht="9">
      <c r="A6" s="3398"/>
      <c r="B6" s="3384" t="s">
        <v>3036</v>
      </c>
      <c r="C6" s="3384"/>
      <c r="D6" s="3384"/>
      <c r="E6" s="3384"/>
      <c r="F6" s="3384"/>
      <c r="G6" s="3399"/>
      <c r="H6" s="2425"/>
      <c r="I6" s="2425"/>
      <c r="J6" s="2427"/>
      <c r="K6" s="2427"/>
      <c r="L6" s="2427"/>
      <c r="M6" s="2427"/>
      <c r="N6" s="2427"/>
      <c r="O6" s="2427"/>
      <c r="P6" s="2427"/>
      <c r="Q6" s="2427"/>
    </row>
    <row r="7" spans="1:17" s="2428" customFormat="1" ht="9">
      <c r="A7" s="3398"/>
      <c r="B7" s="3384" t="s">
        <v>3037</v>
      </c>
      <c r="C7" s="3384"/>
      <c r="D7" s="3384"/>
      <c r="E7" s="3384"/>
      <c r="F7" s="3384"/>
      <c r="G7" s="3399"/>
      <c r="H7" s="2425"/>
      <c r="I7" s="2425"/>
      <c r="J7" s="2427"/>
      <c r="K7" s="2427"/>
      <c r="L7" s="2427"/>
      <c r="M7" s="2427"/>
      <c r="N7" s="2427"/>
      <c r="O7" s="2427"/>
      <c r="P7" s="2427"/>
      <c r="Q7" s="2427"/>
    </row>
    <row r="8" spans="1:17" s="2428" customFormat="1" ht="9">
      <c r="A8" s="3398"/>
      <c r="B8" s="3384" t="s">
        <v>3038</v>
      </c>
      <c r="C8" s="3384"/>
      <c r="D8" s="3384"/>
      <c r="E8" s="3384"/>
      <c r="F8" s="3384"/>
      <c r="G8" s="3399"/>
      <c r="H8" s="2425"/>
      <c r="I8" s="2425"/>
      <c r="J8" s="2427"/>
      <c r="K8" s="2427"/>
      <c r="L8" s="2427"/>
      <c r="M8" s="2427"/>
      <c r="N8" s="2427"/>
      <c r="O8" s="2427"/>
      <c r="P8" s="2427"/>
      <c r="Q8" s="2427"/>
    </row>
    <row r="9" spans="1:17" s="2428" customFormat="1" ht="9">
      <c r="A9" s="3398"/>
      <c r="B9" s="3384" t="s">
        <v>3039</v>
      </c>
      <c r="C9" s="3384"/>
      <c r="D9" s="3384"/>
      <c r="E9" s="3384"/>
      <c r="F9" s="3384"/>
      <c r="G9" s="3399"/>
      <c r="H9" s="2425"/>
      <c r="I9" s="2425"/>
      <c r="J9" s="2427"/>
      <c r="K9" s="2427"/>
      <c r="L9" s="2427"/>
      <c r="M9" s="2427"/>
      <c r="N9" s="2427"/>
      <c r="O9" s="2427"/>
      <c r="P9" s="2427"/>
      <c r="Q9" s="2427"/>
    </row>
    <row r="10" spans="1:17" s="2428" customFormat="1" ht="9">
      <c r="A10" s="3398"/>
      <c r="B10" s="3384" t="s">
        <v>3040</v>
      </c>
      <c r="C10" s="3384"/>
      <c r="D10" s="3384"/>
      <c r="E10" s="3384"/>
      <c r="F10" s="3384"/>
      <c r="G10" s="3399"/>
      <c r="H10" s="2425"/>
      <c r="I10" s="2425"/>
      <c r="J10" s="2427"/>
      <c r="K10" s="2427"/>
      <c r="L10" s="2427"/>
      <c r="M10" s="2427"/>
      <c r="N10" s="2427"/>
      <c r="O10" s="2427"/>
      <c r="P10" s="2427"/>
      <c r="Q10" s="2427"/>
    </row>
    <row r="11" spans="1:17" s="2428" customFormat="1" ht="9">
      <c r="A11" s="3398"/>
      <c r="B11" s="3384" t="s">
        <v>3041</v>
      </c>
      <c r="C11" s="3384"/>
      <c r="D11" s="3384"/>
      <c r="E11" s="3384"/>
      <c r="F11" s="3384"/>
      <c r="G11" s="3399"/>
      <c r="H11" s="2425"/>
      <c r="I11" s="2425"/>
      <c r="J11" s="2427"/>
      <c r="K11" s="2427"/>
      <c r="L11" s="2427"/>
      <c r="M11" s="2427"/>
      <c r="N11" s="2427"/>
      <c r="O11" s="2427"/>
      <c r="P11" s="2427"/>
      <c r="Q11" s="2427"/>
    </row>
    <row r="12" spans="1:17" s="2428" customFormat="1" ht="9">
      <c r="A12" s="3398"/>
      <c r="B12" s="3384" t="s">
        <v>3042</v>
      </c>
      <c r="C12" s="3384"/>
      <c r="D12" s="3384"/>
      <c r="E12" s="3384"/>
      <c r="F12" s="3384"/>
      <c r="G12" s="3399"/>
      <c r="H12" s="2425"/>
      <c r="I12" s="2425"/>
      <c r="J12" s="2427"/>
      <c r="K12" s="2427"/>
      <c r="L12" s="2427"/>
      <c r="M12" s="2427"/>
      <c r="N12" s="2427"/>
      <c r="O12" s="2427"/>
      <c r="P12" s="2427"/>
      <c r="Q12" s="2427"/>
    </row>
    <row r="13" spans="1:17" s="2428" customFormat="1" ht="9">
      <c r="A13" s="3398"/>
      <c r="B13" s="3384" t="s">
        <v>3043</v>
      </c>
      <c r="C13" s="3384"/>
      <c r="D13" s="3384"/>
      <c r="E13" s="3384"/>
      <c r="F13" s="3384"/>
      <c r="G13" s="3399"/>
      <c r="H13" s="2425"/>
      <c r="I13" s="2425"/>
      <c r="J13" s="2427"/>
      <c r="K13" s="2427"/>
      <c r="L13" s="2427"/>
      <c r="M13" s="2427"/>
      <c r="N13" s="2427"/>
      <c r="O13" s="2427"/>
      <c r="P13" s="2427"/>
      <c r="Q13" s="2427"/>
    </row>
    <row r="14" spans="1:17" s="2428" customFormat="1" ht="9">
      <c r="A14" s="3398"/>
      <c r="B14" s="3384" t="s">
        <v>3044</v>
      </c>
      <c r="C14" s="3384"/>
      <c r="D14" s="3384"/>
      <c r="E14" s="3384"/>
      <c r="F14" s="3384"/>
      <c r="G14" s="3399"/>
      <c r="H14" s="2425"/>
      <c r="I14" s="2425"/>
      <c r="J14" s="2427"/>
      <c r="K14" s="2427"/>
      <c r="L14" s="2427"/>
      <c r="M14" s="2427"/>
      <c r="N14" s="2427"/>
      <c r="O14" s="2427"/>
      <c r="P14" s="2427"/>
      <c r="Q14" s="2427"/>
    </row>
    <row r="15" spans="1:17" s="2428" customFormat="1" ht="9">
      <c r="A15" s="3398"/>
      <c r="B15" s="3384" t="s">
        <v>3045</v>
      </c>
      <c r="C15" s="3384"/>
      <c r="D15" s="3384"/>
      <c r="E15" s="3384"/>
      <c r="F15" s="3384"/>
      <c r="G15" s="3399"/>
      <c r="H15" s="2425"/>
      <c r="I15" s="2425"/>
      <c r="J15" s="2427"/>
      <c r="K15" s="2427"/>
      <c r="L15" s="2427"/>
      <c r="M15" s="2427"/>
      <c r="N15" s="2427"/>
      <c r="O15" s="2427"/>
      <c r="P15" s="2427"/>
      <c r="Q15" s="2427"/>
    </row>
    <row r="16" spans="1:17" s="2428" customFormat="1" ht="9">
      <c r="A16" s="3398"/>
      <c r="B16" s="3384" t="s">
        <v>3046</v>
      </c>
      <c r="C16" s="3384"/>
      <c r="D16" s="3384"/>
      <c r="E16" s="3384"/>
      <c r="F16" s="3384"/>
      <c r="G16" s="3399"/>
      <c r="H16" s="2425"/>
      <c r="I16" s="2425"/>
      <c r="J16" s="2427"/>
      <c r="K16" s="2427"/>
      <c r="L16" s="2427"/>
      <c r="M16" s="2427"/>
      <c r="N16" s="2427"/>
      <c r="O16" s="2427"/>
      <c r="P16" s="2427"/>
      <c r="Q16" s="2427"/>
    </row>
    <row r="17" spans="1:17" s="2428" customFormat="1" ht="9">
      <c r="A17" s="3398"/>
      <c r="B17" s="3384" t="s">
        <v>3047</v>
      </c>
      <c r="C17" s="3384"/>
      <c r="D17" s="3384"/>
      <c r="E17" s="3384"/>
      <c r="F17" s="3384"/>
      <c r="G17" s="3399"/>
      <c r="H17" s="2425"/>
      <c r="I17" s="2425"/>
      <c r="J17" s="2427"/>
      <c r="K17" s="2427"/>
      <c r="L17" s="2427"/>
      <c r="M17" s="2427"/>
      <c r="N17" s="2427"/>
      <c r="O17" s="2427"/>
      <c r="P17" s="2427"/>
      <c r="Q17" s="2427"/>
    </row>
    <row r="18" spans="1:17" s="2428" customFormat="1" ht="9">
      <c r="A18" s="3398"/>
      <c r="B18" s="3384" t="s">
        <v>3048</v>
      </c>
      <c r="C18" s="3384"/>
      <c r="D18" s="3384"/>
      <c r="E18" s="3384"/>
      <c r="F18" s="3384"/>
      <c r="G18" s="3399"/>
      <c r="H18" s="2425"/>
      <c r="I18" s="2425"/>
      <c r="J18" s="2427"/>
      <c r="K18" s="2427"/>
      <c r="L18" s="2427"/>
      <c r="M18" s="2427"/>
      <c r="N18" s="2427"/>
      <c r="O18" s="2427"/>
      <c r="P18" s="2427"/>
      <c r="Q18" s="2427"/>
    </row>
    <row r="19" spans="1:17" s="2428" customFormat="1" ht="9">
      <c r="A19" s="3398"/>
      <c r="B19" s="3384" t="s">
        <v>3049</v>
      </c>
      <c r="C19" s="3384"/>
      <c r="D19" s="3384"/>
      <c r="E19" s="3384"/>
      <c r="F19" s="3384"/>
      <c r="G19" s="3399"/>
      <c r="H19" s="2425"/>
      <c r="I19" s="2425"/>
      <c r="J19" s="2427"/>
      <c r="K19" s="2427"/>
      <c r="L19" s="2427"/>
      <c r="M19" s="2427"/>
      <c r="N19" s="2427"/>
      <c r="O19" s="2427"/>
      <c r="P19" s="2427"/>
      <c r="Q19" s="2427"/>
    </row>
    <row r="20" spans="1:17" s="2428" customFormat="1" ht="9">
      <c r="A20" s="3398"/>
      <c r="B20" s="3384" t="s">
        <v>3050</v>
      </c>
      <c r="C20" s="3384"/>
      <c r="D20" s="3384"/>
      <c r="E20" s="3384"/>
      <c r="F20" s="3384"/>
      <c r="G20" s="3399"/>
      <c r="H20" s="2425"/>
      <c r="I20" s="2425"/>
      <c r="J20" s="2427"/>
      <c r="K20" s="2427"/>
      <c r="L20" s="2427"/>
      <c r="M20" s="2427"/>
      <c r="N20" s="2427"/>
      <c r="O20" s="2427"/>
      <c r="P20" s="2427"/>
      <c r="Q20" s="2427"/>
    </row>
    <row r="21" spans="1:17" s="2428" customFormat="1" ht="9">
      <c r="A21" s="3398"/>
      <c r="B21" s="3384" t="s">
        <v>3051</v>
      </c>
      <c r="C21" s="3384"/>
      <c r="D21" s="3384"/>
      <c r="E21" s="3384"/>
      <c r="F21" s="3384"/>
      <c r="G21" s="3399"/>
      <c r="H21" s="2425"/>
      <c r="I21" s="2425"/>
      <c r="J21" s="2427"/>
      <c r="K21" s="2427"/>
      <c r="L21" s="2427"/>
      <c r="M21" s="2427"/>
      <c r="N21" s="2427"/>
      <c r="O21" s="2427"/>
      <c r="P21" s="2427"/>
      <c r="Q21" s="2427"/>
    </row>
    <row r="22" spans="1:17" s="2428" customFormat="1" ht="9">
      <c r="A22" s="3398"/>
      <c r="B22" s="3384" t="s">
        <v>3052</v>
      </c>
      <c r="C22" s="3384"/>
      <c r="D22" s="3384"/>
      <c r="E22" s="3384"/>
      <c r="F22" s="3384"/>
      <c r="G22" s="3399"/>
      <c r="H22" s="2425"/>
      <c r="I22" s="2425"/>
      <c r="J22" s="2427"/>
      <c r="K22" s="2427"/>
      <c r="L22" s="2427"/>
      <c r="M22" s="2427"/>
      <c r="N22" s="2427"/>
      <c r="O22" s="2427"/>
      <c r="P22" s="2427"/>
      <c r="Q22" s="2427"/>
    </row>
    <row r="23" spans="1:17" s="2428" customFormat="1" ht="9">
      <c r="A23" s="3398"/>
      <c r="B23" s="3384" t="s">
        <v>3053</v>
      </c>
      <c r="C23" s="3384"/>
      <c r="D23" s="3384"/>
      <c r="E23" s="3384"/>
      <c r="F23" s="3384"/>
      <c r="G23" s="3399"/>
      <c r="H23" s="2425"/>
      <c r="I23" s="2425"/>
      <c r="J23" s="2427"/>
      <c r="K23" s="2427"/>
      <c r="L23" s="2427"/>
      <c r="M23" s="2427"/>
      <c r="N23" s="2427"/>
      <c r="O23" s="2427"/>
      <c r="P23" s="2427"/>
      <c r="Q23" s="2427"/>
    </row>
    <row r="24" spans="1:17" s="2424" customFormat="1" ht="13.5" customHeight="1" thickBot="1">
      <c r="A24" s="4205" t="s">
        <v>3054</v>
      </c>
      <c r="B24" s="4206"/>
      <c r="C24" s="4206"/>
      <c r="D24" s="4206"/>
      <c r="E24" s="4206"/>
      <c r="F24" s="4206"/>
      <c r="G24" s="4207"/>
      <c r="H24" s="2423"/>
      <c r="I24" s="2423"/>
      <c r="J24" s="2422"/>
      <c r="K24" s="2422"/>
      <c r="L24" s="2422"/>
      <c r="M24" s="2422"/>
      <c r="N24" s="2422"/>
      <c r="O24" s="2422"/>
      <c r="P24" s="2422"/>
      <c r="Q24" s="2422"/>
    </row>
    <row r="25" spans="1:17" s="2428" customFormat="1" ht="13.5" customHeight="1" thickTop="1">
      <c r="A25" s="3400"/>
      <c r="B25" s="2426"/>
      <c r="C25" s="2426"/>
      <c r="D25" s="2426"/>
      <c r="E25" s="2426"/>
      <c r="F25" s="2426"/>
      <c r="G25" s="3399"/>
      <c r="H25" s="2425"/>
      <c r="I25" s="2425"/>
      <c r="J25" s="2427"/>
      <c r="K25" s="2427"/>
      <c r="L25" s="2427"/>
      <c r="M25" s="2427"/>
      <c r="N25" s="2427"/>
      <c r="O25" s="2427"/>
      <c r="P25" s="2427"/>
      <c r="Q25" s="2427"/>
    </row>
    <row r="26" spans="1:17" s="2428" customFormat="1" ht="13.5" customHeight="1">
      <c r="A26" s="3401" t="s">
        <v>639</v>
      </c>
      <c r="B26" s="2426"/>
      <c r="C26" s="2426"/>
      <c r="D26" s="2429" t="s">
        <v>3055</v>
      </c>
      <c r="E26" s="2429" t="s">
        <v>3056</v>
      </c>
      <c r="F26" s="2429" t="s">
        <v>3057</v>
      </c>
      <c r="G26" s="3402" t="s">
        <v>639</v>
      </c>
      <c r="H26" s="2425"/>
      <c r="I26" s="2425"/>
      <c r="J26" s="2427"/>
      <c r="K26" s="2427"/>
      <c r="L26" s="2427"/>
      <c r="M26" s="2427"/>
      <c r="N26" s="2427"/>
      <c r="O26" s="2427"/>
      <c r="P26" s="2427"/>
      <c r="Q26" s="2427"/>
    </row>
    <row r="27" spans="1:17" s="2428" customFormat="1" ht="13.5" customHeight="1">
      <c r="A27" s="3401" t="s">
        <v>642</v>
      </c>
      <c r="B27" s="2429" t="s">
        <v>2939</v>
      </c>
      <c r="C27" s="2429" t="s">
        <v>3058</v>
      </c>
      <c r="D27" s="2429" t="s">
        <v>3059</v>
      </c>
      <c r="E27" s="2430" t="s">
        <v>3060</v>
      </c>
      <c r="F27" s="2429" t="s">
        <v>3061</v>
      </c>
      <c r="G27" s="3402" t="s">
        <v>642</v>
      </c>
      <c r="H27" s="2425"/>
      <c r="I27" s="2425"/>
      <c r="J27" s="2427"/>
      <c r="K27" s="2427"/>
      <c r="L27" s="2427"/>
      <c r="M27" s="2427"/>
      <c r="N27" s="2427"/>
      <c r="O27" s="2427"/>
      <c r="P27" s="2427"/>
      <c r="Q27" s="2427"/>
    </row>
    <row r="28" spans="1:17" s="2428" customFormat="1" ht="13.5" customHeight="1">
      <c r="A28" s="3400"/>
      <c r="B28" s="2426"/>
      <c r="C28" s="2426"/>
      <c r="D28" s="2426"/>
      <c r="E28" s="2426"/>
      <c r="F28" s="2429" t="s">
        <v>3062</v>
      </c>
      <c r="G28" s="3399"/>
      <c r="H28" s="2425"/>
      <c r="I28" s="2425"/>
      <c r="J28" s="2427"/>
      <c r="K28" s="2427"/>
      <c r="L28" s="2427"/>
      <c r="M28" s="2427"/>
      <c r="N28" s="2427"/>
      <c r="O28" s="2427"/>
      <c r="P28" s="2427"/>
      <c r="Q28" s="2427"/>
    </row>
    <row r="29" spans="1:17" s="2428" customFormat="1" ht="13.5" customHeight="1">
      <c r="A29" s="3403"/>
      <c r="B29" s="2432" t="s">
        <v>651</v>
      </c>
      <c r="C29" s="2432" t="s">
        <v>652</v>
      </c>
      <c r="D29" s="2432" t="s">
        <v>653</v>
      </c>
      <c r="E29" s="2432" t="s">
        <v>654</v>
      </c>
      <c r="F29" s="2432" t="s">
        <v>655</v>
      </c>
      <c r="G29" s="3404"/>
      <c r="H29" s="2425"/>
      <c r="I29" s="2425"/>
      <c r="J29" s="2427"/>
      <c r="K29" s="2427"/>
      <c r="L29" s="2427"/>
      <c r="M29" s="2427"/>
      <c r="N29" s="2427"/>
      <c r="O29" s="2427"/>
      <c r="P29" s="2427"/>
      <c r="Q29" s="2427"/>
    </row>
    <row r="30" spans="1:17" s="2428" customFormat="1" ht="13.5" customHeight="1">
      <c r="A30" s="3403">
        <v>1</v>
      </c>
      <c r="B30" s="2434" t="s">
        <v>3063</v>
      </c>
      <c r="C30" s="2435">
        <v>513</v>
      </c>
      <c r="D30" s="2436">
        <v>107730</v>
      </c>
      <c r="E30" s="2437">
        <v>1131225</v>
      </c>
      <c r="F30" s="3368" t="s">
        <v>3064</v>
      </c>
      <c r="G30" s="3404">
        <v>1</v>
      </c>
      <c r="H30" s="2425"/>
      <c r="I30" s="2425"/>
      <c r="J30" s="2425"/>
      <c r="K30" s="2425"/>
      <c r="L30" s="2425"/>
      <c r="M30" s="2425"/>
      <c r="N30" s="2425"/>
      <c r="O30" s="2425"/>
      <c r="P30" s="2425"/>
    </row>
    <row r="31" spans="1:17" s="2428" customFormat="1" ht="13.5" customHeight="1">
      <c r="A31" s="3403">
        <v>2</v>
      </c>
      <c r="B31" s="2439" t="s">
        <v>3065</v>
      </c>
      <c r="C31" s="2435"/>
      <c r="D31" s="2436"/>
      <c r="E31" s="2437"/>
      <c r="F31" s="2438"/>
      <c r="G31" s="3404">
        <v>2</v>
      </c>
      <c r="H31" s="2425"/>
      <c r="I31" s="2425"/>
      <c r="J31" s="2425"/>
      <c r="K31" s="2425"/>
      <c r="L31" s="2425"/>
      <c r="M31" s="2425"/>
      <c r="N31" s="2425"/>
      <c r="O31" s="2425"/>
      <c r="P31" s="2425"/>
    </row>
    <row r="32" spans="1:17" s="2428" customFormat="1" ht="13.5" customHeight="1">
      <c r="A32" s="3403">
        <v>3</v>
      </c>
      <c r="B32" s="2443" t="s">
        <v>3066</v>
      </c>
      <c r="C32" s="2440">
        <v>877</v>
      </c>
      <c r="D32" s="2433">
        <v>27275</v>
      </c>
      <c r="E32" s="2441">
        <v>73654</v>
      </c>
      <c r="F32" s="3368" t="s">
        <v>3064</v>
      </c>
      <c r="G32" s="3404">
        <v>3</v>
      </c>
      <c r="H32" s="2425"/>
      <c r="I32" s="2425"/>
      <c r="J32" s="2425"/>
      <c r="K32" s="2425"/>
      <c r="L32" s="2425"/>
      <c r="M32" s="2425"/>
      <c r="N32" s="2425"/>
      <c r="O32" s="2425"/>
      <c r="P32" s="2425"/>
    </row>
    <row r="33" spans="1:16" s="2428" customFormat="1" ht="13.5" customHeight="1">
      <c r="A33" s="3403">
        <v>4</v>
      </c>
      <c r="B33" s="2443" t="s">
        <v>3067</v>
      </c>
      <c r="C33" s="2440">
        <v>300</v>
      </c>
      <c r="D33" s="2440">
        <v>11235</v>
      </c>
      <c r="E33" s="2433">
        <v>28332</v>
      </c>
      <c r="F33" s="3368" t="s">
        <v>3064</v>
      </c>
      <c r="G33" s="3404">
        <v>4</v>
      </c>
      <c r="H33" s="2425"/>
      <c r="I33" s="2425"/>
      <c r="J33" s="2425"/>
      <c r="K33" s="2425"/>
      <c r="L33" s="2425"/>
      <c r="M33" s="2425"/>
      <c r="N33" s="2425"/>
      <c r="O33" s="2425"/>
      <c r="P33" s="2425"/>
    </row>
    <row r="34" spans="1:16" s="2428" customFormat="1" ht="13.5" customHeight="1">
      <c r="A34" s="3403">
        <v>5</v>
      </c>
      <c r="B34" s="3391" t="s">
        <v>3068</v>
      </c>
      <c r="C34" s="2440"/>
      <c r="D34" s="2440"/>
      <c r="E34" s="2433"/>
      <c r="F34" s="2432"/>
      <c r="G34" s="3404">
        <v>5</v>
      </c>
      <c r="H34" s="2425"/>
      <c r="I34" s="2425"/>
      <c r="J34" s="2425"/>
      <c r="K34" s="2425"/>
      <c r="L34" s="2425"/>
      <c r="M34" s="2425"/>
      <c r="N34" s="2425"/>
      <c r="O34" s="2425"/>
      <c r="P34" s="2425"/>
    </row>
    <row r="35" spans="1:16" s="2428" customFormat="1" ht="13.5" customHeight="1">
      <c r="A35" s="3403">
        <v>6</v>
      </c>
      <c r="B35" s="2447" t="s">
        <v>3069</v>
      </c>
      <c r="C35" s="2440">
        <v>54</v>
      </c>
      <c r="D35" s="2440">
        <v>1758</v>
      </c>
      <c r="E35" s="2433">
        <v>7655</v>
      </c>
      <c r="F35" s="3368" t="s">
        <v>3064</v>
      </c>
      <c r="G35" s="3404">
        <v>6</v>
      </c>
      <c r="H35" s="2425"/>
      <c r="I35" s="2425"/>
      <c r="J35" s="2425"/>
      <c r="K35" s="2425"/>
      <c r="L35" s="2425"/>
      <c r="M35" s="2425"/>
      <c r="N35" s="2425"/>
      <c r="O35" s="2425"/>
      <c r="P35" s="2425"/>
    </row>
    <row r="36" spans="1:16" s="2428" customFormat="1" ht="13.5" customHeight="1">
      <c r="A36" s="3403">
        <v>7</v>
      </c>
      <c r="B36" s="2447" t="s">
        <v>3070</v>
      </c>
      <c r="C36" s="2440">
        <v>97</v>
      </c>
      <c r="D36" s="2440">
        <v>3543</v>
      </c>
      <c r="E36" s="2433">
        <v>10559</v>
      </c>
      <c r="F36" s="3368" t="s">
        <v>3064</v>
      </c>
      <c r="G36" s="3404">
        <v>7</v>
      </c>
      <c r="H36" s="2425"/>
      <c r="I36" s="2425"/>
      <c r="J36" s="2425"/>
      <c r="K36" s="2425"/>
      <c r="L36" s="2425"/>
      <c r="M36" s="2425"/>
      <c r="N36" s="2425"/>
      <c r="O36" s="2425"/>
      <c r="P36" s="2425"/>
    </row>
    <row r="37" spans="1:16" s="2428" customFormat="1" ht="13.5" customHeight="1">
      <c r="A37" s="3403">
        <v>8</v>
      </c>
      <c r="B37" s="3391" t="s">
        <v>3071</v>
      </c>
      <c r="C37" s="2440"/>
      <c r="D37" s="2440"/>
      <c r="E37" s="2433"/>
      <c r="F37" s="2432"/>
      <c r="G37" s="3404">
        <v>8</v>
      </c>
      <c r="H37" s="2425"/>
      <c r="I37" s="2425"/>
      <c r="J37" s="2425"/>
      <c r="K37" s="2425"/>
      <c r="L37" s="2425"/>
      <c r="M37" s="2425"/>
      <c r="N37" s="2425"/>
      <c r="O37" s="2425"/>
      <c r="P37" s="2425"/>
    </row>
    <row r="38" spans="1:16" s="2428" customFormat="1" ht="13.5" customHeight="1">
      <c r="A38" s="3403">
        <v>9</v>
      </c>
      <c r="B38" s="2447" t="s">
        <v>2250</v>
      </c>
      <c r="C38" s="2440">
        <v>249</v>
      </c>
      <c r="D38" s="2440">
        <v>1158</v>
      </c>
      <c r="E38" s="2433">
        <v>4950</v>
      </c>
      <c r="F38" s="2432" t="s">
        <v>3064</v>
      </c>
      <c r="G38" s="3404">
        <v>9</v>
      </c>
      <c r="H38" s="2425"/>
      <c r="I38" s="2425"/>
      <c r="J38" s="2425"/>
      <c r="K38" s="2425"/>
      <c r="L38" s="2425"/>
      <c r="M38" s="2425"/>
      <c r="N38" s="2425"/>
      <c r="O38" s="2425"/>
      <c r="P38" s="2425"/>
    </row>
    <row r="39" spans="1:16" s="2428" customFormat="1" ht="13.5" customHeight="1">
      <c r="A39" s="3405">
        <v>10</v>
      </c>
      <c r="B39" s="2447"/>
      <c r="C39" s="2440"/>
      <c r="D39" s="2440"/>
      <c r="E39" s="2433"/>
      <c r="F39" s="2432"/>
      <c r="G39" s="3404">
        <v>10</v>
      </c>
      <c r="H39" s="2425"/>
      <c r="I39" s="2425"/>
      <c r="J39" s="2425"/>
      <c r="K39" s="2425"/>
      <c r="L39" s="2425"/>
      <c r="M39" s="2425"/>
      <c r="N39" s="2425"/>
      <c r="O39" s="2425"/>
      <c r="P39" s="2425"/>
    </row>
    <row r="40" spans="1:16" s="2428" customFormat="1" ht="13.5" customHeight="1">
      <c r="A40" s="3405">
        <v>11</v>
      </c>
      <c r="B40" s="2452"/>
      <c r="C40" s="2431"/>
      <c r="D40" s="2431"/>
      <c r="E40" s="2441"/>
      <c r="F40" s="3368"/>
      <c r="G40" s="3404">
        <v>11</v>
      </c>
    </row>
    <row r="41" spans="1:16" s="2428" customFormat="1" ht="13.5" customHeight="1">
      <c r="A41" s="3405">
        <v>12</v>
      </c>
      <c r="B41" s="2448" t="s">
        <v>2723</v>
      </c>
      <c r="C41" s="2433">
        <f>SUM(C30:C40)</f>
        <v>2090</v>
      </c>
      <c r="D41" s="2433">
        <f>SUM(D30:D40)</f>
        <v>152699</v>
      </c>
      <c r="E41" s="2437">
        <f>SUM(E30:E40)</f>
        <v>1256375</v>
      </c>
      <c r="F41" s="3369" t="s">
        <v>766</v>
      </c>
      <c r="G41" s="3406">
        <v>12</v>
      </c>
    </row>
    <row r="42" spans="1:16" s="2428" customFormat="1" ht="13.5" customHeight="1">
      <c r="A42" s="3407"/>
      <c r="B42" s="3381"/>
      <c r="C42" s="3380"/>
      <c r="D42" s="3380"/>
      <c r="E42" s="3382"/>
      <c r="F42" s="3383"/>
      <c r="G42" s="3408"/>
    </row>
    <row r="43" spans="1:16" s="2428" customFormat="1" ht="13.5" customHeight="1">
      <c r="A43" s="3409"/>
      <c r="B43" s="3385"/>
      <c r="C43" s="3384"/>
      <c r="D43" s="3384"/>
      <c r="E43" s="3386"/>
      <c r="F43" s="3387"/>
      <c r="G43" s="3399"/>
    </row>
    <row r="44" spans="1:16" s="2424" customFormat="1" ht="13.5" customHeight="1">
      <c r="A44" s="3410"/>
      <c r="B44" s="2450"/>
      <c r="C44" s="3370" t="s">
        <v>3072</v>
      </c>
      <c r="D44" s="2450"/>
      <c r="E44" s="2450"/>
      <c r="F44" s="2450"/>
      <c r="G44" s="3411"/>
    </row>
    <row r="45" spans="1:16" s="2428" customFormat="1" ht="13.5" customHeight="1">
      <c r="A45" s="3405">
        <v>13</v>
      </c>
      <c r="B45" s="2434" t="s">
        <v>3063</v>
      </c>
      <c r="C45" s="2441">
        <v>6</v>
      </c>
      <c r="D45" s="2441">
        <v>1169</v>
      </c>
      <c r="E45" s="2437">
        <v>5687</v>
      </c>
      <c r="F45" s="3368" t="s">
        <v>3064</v>
      </c>
      <c r="G45" s="3412">
        <v>13</v>
      </c>
    </row>
    <row r="46" spans="1:16" s="2428" customFormat="1" ht="13.5" customHeight="1">
      <c r="A46" s="3405">
        <v>14</v>
      </c>
      <c r="B46" s="2452"/>
      <c r="C46" s="2441"/>
      <c r="D46" s="3371"/>
      <c r="E46" s="3372"/>
      <c r="F46" s="3368"/>
      <c r="G46" s="3412">
        <v>14</v>
      </c>
    </row>
    <row r="47" spans="1:16" s="2428" customFormat="1" ht="13.5" customHeight="1">
      <c r="A47" s="3405">
        <v>15</v>
      </c>
      <c r="B47" s="2452"/>
      <c r="C47" s="2441"/>
      <c r="D47" s="2441"/>
      <c r="E47" s="2441"/>
      <c r="F47" s="3368"/>
      <c r="G47" s="3412">
        <v>15</v>
      </c>
    </row>
    <row r="48" spans="1:16" s="2428" customFormat="1" ht="13.5" customHeight="1">
      <c r="A48" s="3405">
        <v>16</v>
      </c>
      <c r="B48" s="2453"/>
      <c r="C48" s="2441"/>
      <c r="D48" s="2441"/>
      <c r="E48" s="2441"/>
      <c r="F48" s="3368"/>
      <c r="G48" s="3412">
        <v>16</v>
      </c>
    </row>
    <row r="49" spans="1:7" s="2428" customFormat="1" ht="13.5" customHeight="1">
      <c r="A49" s="3405">
        <v>17</v>
      </c>
      <c r="B49" s="3391"/>
      <c r="C49" s="2441"/>
      <c r="D49" s="2441"/>
      <c r="E49" s="2441"/>
      <c r="F49" s="3368"/>
      <c r="G49" s="3412">
        <v>17</v>
      </c>
    </row>
    <row r="50" spans="1:7" s="2428" customFormat="1" ht="13.5" customHeight="1">
      <c r="A50" s="3405">
        <v>18</v>
      </c>
      <c r="B50" s="2455"/>
      <c r="C50" s="2441"/>
      <c r="D50" s="2441"/>
      <c r="E50" s="2441"/>
      <c r="F50" s="3368"/>
      <c r="G50" s="3412">
        <v>18</v>
      </c>
    </row>
    <row r="51" spans="1:7" s="2428" customFormat="1" ht="13.5" customHeight="1">
      <c r="A51" s="3405">
        <v>19</v>
      </c>
      <c r="B51" s="2455"/>
      <c r="C51" s="2441"/>
      <c r="D51" s="2441"/>
      <c r="E51" s="2441"/>
      <c r="F51" s="3368"/>
      <c r="G51" s="3412">
        <v>19</v>
      </c>
    </row>
    <row r="52" spans="1:7" s="2428" customFormat="1" ht="13.5" customHeight="1">
      <c r="A52" s="3405">
        <v>20</v>
      </c>
      <c r="B52" s="2455"/>
      <c r="C52" s="2441"/>
      <c r="D52" s="2441"/>
      <c r="E52" s="2441"/>
      <c r="F52" s="3368"/>
      <c r="G52" s="3412">
        <v>20</v>
      </c>
    </row>
    <row r="53" spans="1:7" s="2428" customFormat="1" ht="13.5" customHeight="1">
      <c r="A53" s="3405">
        <v>21</v>
      </c>
      <c r="B53" s="3373"/>
      <c r="C53" s="2444"/>
      <c r="D53" s="2444"/>
      <c r="E53" s="2444"/>
      <c r="F53" s="3374"/>
      <c r="G53" s="3412">
        <v>21</v>
      </c>
    </row>
    <row r="54" spans="1:7" s="2428" customFormat="1" ht="13.5" customHeight="1">
      <c r="A54" s="3405">
        <v>22</v>
      </c>
      <c r="B54" s="3391"/>
      <c r="C54" s="2434"/>
      <c r="D54" s="2434"/>
      <c r="E54" s="2434"/>
      <c r="F54" s="2434"/>
      <c r="G54" s="3412">
        <v>22</v>
      </c>
    </row>
    <row r="55" spans="1:7" s="2428" customFormat="1" ht="13.5" customHeight="1">
      <c r="A55" s="3405">
        <v>23</v>
      </c>
      <c r="B55" s="2446"/>
      <c r="C55" s="2440"/>
      <c r="D55" s="3375"/>
      <c r="E55" s="3376"/>
      <c r="F55" s="3374"/>
      <c r="G55" s="3412">
        <v>23</v>
      </c>
    </row>
    <row r="56" spans="1:7" s="2428" customFormat="1" ht="13.5" customHeight="1">
      <c r="A56" s="3405">
        <v>24</v>
      </c>
      <c r="B56" s="2446"/>
      <c r="C56" s="2440"/>
      <c r="D56" s="3375"/>
      <c r="E56" s="3376"/>
      <c r="F56" s="3374"/>
      <c r="G56" s="3412">
        <v>24</v>
      </c>
    </row>
    <row r="57" spans="1:7" s="2428" customFormat="1" ht="13.5" customHeight="1">
      <c r="A57" s="3405">
        <v>25</v>
      </c>
      <c r="B57" s="3377"/>
      <c r="C57" s="2434"/>
      <c r="D57" s="2434"/>
      <c r="E57" s="2434"/>
      <c r="F57" s="3378"/>
      <c r="G57" s="3412">
        <v>25</v>
      </c>
    </row>
    <row r="58" spans="1:7" s="2428" customFormat="1" ht="13.5" customHeight="1">
      <c r="A58" s="3405">
        <v>26</v>
      </c>
      <c r="B58" s="2448" t="s">
        <v>2723</v>
      </c>
      <c r="C58" s="2431">
        <f>SUM(C45:C57)</f>
        <v>6</v>
      </c>
      <c r="D58" s="2431">
        <f>SUM(D45:D57)</f>
        <v>1169</v>
      </c>
      <c r="E58" s="3379">
        <f>SUM(E45:E57)</f>
        <v>5687</v>
      </c>
      <c r="F58" s="3369" t="s">
        <v>766</v>
      </c>
      <c r="G58" s="3412">
        <v>26</v>
      </c>
    </row>
    <row r="59" spans="1:7" s="2428" customFormat="1" ht="13.5" customHeight="1">
      <c r="A59" s="3405">
        <v>27</v>
      </c>
      <c r="B59" s="2448" t="s">
        <v>3073</v>
      </c>
      <c r="C59" s="2431">
        <f>+C58+C41</f>
        <v>2096</v>
      </c>
      <c r="D59" s="2431">
        <f>+D58+D41</f>
        <v>153868</v>
      </c>
      <c r="E59" s="3379">
        <f>+E58+E41</f>
        <v>1262062</v>
      </c>
      <c r="F59" s="3369" t="s">
        <v>766</v>
      </c>
      <c r="G59" s="3412">
        <v>27</v>
      </c>
    </row>
    <row r="60" spans="1:7" ht="13.5" customHeight="1">
      <c r="A60" s="3413"/>
      <c r="B60" s="3393"/>
      <c r="C60" s="3393"/>
      <c r="D60" s="3393"/>
      <c r="E60" s="3393"/>
      <c r="F60" s="3394"/>
      <c r="G60" s="3414"/>
    </row>
    <row r="61" spans="1:7" ht="13.5" customHeight="1">
      <c r="A61" s="3413"/>
      <c r="B61" s="3393"/>
      <c r="C61" s="3393"/>
      <c r="D61" s="3393"/>
      <c r="E61" s="3393"/>
      <c r="F61" s="3394"/>
      <c r="G61" s="3414"/>
    </row>
    <row r="62" spans="1:7" ht="13.5" customHeight="1">
      <c r="A62" s="3413"/>
      <c r="B62" s="3393"/>
      <c r="C62" s="3393"/>
      <c r="D62" s="3393"/>
      <c r="E62" s="3393"/>
      <c r="F62" s="3394"/>
      <c r="G62" s="3414"/>
    </row>
    <row r="63" spans="1:7" ht="13.5" customHeight="1">
      <c r="A63" s="3413"/>
      <c r="B63" s="3393"/>
      <c r="C63" s="3393"/>
      <c r="D63" s="3393"/>
      <c r="E63" s="3393"/>
      <c r="F63" s="3394"/>
      <c r="G63" s="3414"/>
    </row>
    <row r="64" spans="1:7" ht="13.5" customHeight="1">
      <c r="A64" s="3413"/>
      <c r="B64" s="3393"/>
      <c r="C64" s="3393"/>
      <c r="D64" s="3393"/>
      <c r="E64" s="3393"/>
      <c r="F64" s="3394"/>
      <c r="G64" s="3414"/>
    </row>
    <row r="65" spans="1:7" ht="13.5" customHeight="1">
      <c r="A65" s="3413"/>
      <c r="B65" s="3393"/>
      <c r="C65" s="3393"/>
      <c r="D65" s="3393"/>
      <c r="E65" s="3393"/>
      <c r="F65" s="3394"/>
      <c r="G65" s="3414"/>
    </row>
    <row r="66" spans="1:7" ht="13.5" customHeight="1">
      <c r="A66" s="3413"/>
      <c r="B66" s="3393"/>
      <c r="C66" s="3393"/>
      <c r="D66" s="3393"/>
      <c r="E66" s="3393"/>
      <c r="F66" s="3394"/>
      <c r="G66" s="3414"/>
    </row>
    <row r="67" spans="1:7" ht="13.5" customHeight="1">
      <c r="A67" s="3413"/>
      <c r="B67" s="3393"/>
      <c r="C67" s="3393"/>
      <c r="D67" s="3393"/>
      <c r="E67" s="3393"/>
      <c r="F67" s="3394"/>
      <c r="G67" s="3414"/>
    </row>
    <row r="68" spans="1:7" ht="13.5" customHeight="1">
      <c r="A68" s="3413"/>
      <c r="B68" s="3393"/>
      <c r="C68" s="3393"/>
      <c r="D68" s="3393"/>
      <c r="E68" s="3393"/>
      <c r="F68" s="3394"/>
      <c r="G68" s="3414"/>
    </row>
    <row r="69" spans="1:7" ht="13.5" customHeight="1">
      <c r="A69" s="3413"/>
      <c r="B69" s="3393"/>
      <c r="C69" s="3393"/>
      <c r="D69" s="3393"/>
      <c r="E69" s="3393"/>
      <c r="F69" s="3394"/>
      <c r="G69" s="3414"/>
    </row>
    <row r="70" spans="1:7" ht="13.5" customHeight="1">
      <c r="A70" s="3413"/>
      <c r="B70" s="3393"/>
      <c r="C70" s="3393"/>
      <c r="D70" s="3393"/>
      <c r="E70" s="3393"/>
      <c r="F70" s="3394"/>
      <c r="G70" s="3414"/>
    </row>
    <row r="71" spans="1:7" ht="13.5" customHeight="1">
      <c r="A71" s="3413"/>
      <c r="B71" s="3393"/>
      <c r="C71" s="3393"/>
      <c r="D71" s="3393"/>
      <c r="E71" s="3393"/>
      <c r="F71" s="3394"/>
      <c r="G71" s="3414"/>
    </row>
    <row r="72" spans="1:7" ht="13.5" customHeight="1">
      <c r="A72" s="3413"/>
      <c r="B72" s="3393"/>
      <c r="C72" s="3393"/>
      <c r="D72" s="3393"/>
      <c r="E72" s="3393"/>
      <c r="F72" s="3394"/>
      <c r="G72" s="3414"/>
    </row>
    <row r="73" spans="1:7" ht="14.25">
      <c r="A73" s="3415"/>
      <c r="B73" s="3416"/>
      <c r="C73" s="3416"/>
      <c r="D73" s="3416"/>
      <c r="E73" s="3416"/>
      <c r="F73" s="3419"/>
      <c r="G73" s="3420"/>
    </row>
    <row r="74" spans="1:7" ht="15">
      <c r="A74" s="3394"/>
      <c r="B74" s="3393"/>
      <c r="C74" s="3393"/>
      <c r="D74" s="3393"/>
      <c r="E74" s="3393"/>
      <c r="F74" s="3417" t="s">
        <v>781</v>
      </c>
      <c r="G74" s="3418"/>
    </row>
    <row r="75" spans="1:7"/>
    <row r="76" spans="1:7">
      <c r="B76" s="2463"/>
      <c r="C76" s="2463"/>
      <c r="D76" s="2463"/>
      <c r="E76" s="2463"/>
    </row>
    <row r="77" spans="1:7">
      <c r="B77" s="2463"/>
      <c r="C77" s="2463"/>
      <c r="D77" s="2463"/>
      <c r="E77" s="2463"/>
    </row>
    <row r="78" spans="1:7">
      <c r="B78" s="2463"/>
      <c r="C78" s="2463"/>
      <c r="D78" s="2463"/>
      <c r="E78" s="2463"/>
    </row>
    <row r="79" spans="1:7">
      <c r="B79" s="2463"/>
      <c r="C79" s="2463"/>
      <c r="D79" s="2463"/>
      <c r="E79" s="2463"/>
    </row>
    <row r="80" spans="1:7"/>
    <row r="81"/>
    <row r="82"/>
    <row r="83"/>
    <row r="84"/>
    <row r="85"/>
    <row r="86"/>
    <row r="87"/>
    <row r="88"/>
    <row r="89"/>
    <row r="90"/>
    <row r="91"/>
    <row r="92"/>
    <row r="93" hidden="1"/>
    <row r="94" hidden="1"/>
    <row r="95" hidden="1"/>
    <row r="96" hidden="1"/>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sheetData>
  <mergeCells count="1">
    <mergeCell ref="A24:G24"/>
  </mergeCells>
  <printOptions horizontalCentered="1" verticalCentered="1"/>
  <pageMargins left="1" right="1" top="0.5" bottom="0.5" header="0" footer="0"/>
  <pageSetup scale="86"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1">
    <pageSetUpPr fitToPage="1"/>
  </sheetPr>
  <dimension ref="A1:O60"/>
  <sheetViews>
    <sheetView showZeros="0" view="pageBreakPreview" zoomScale="70" zoomScaleNormal="87" zoomScaleSheetLayoutView="70" workbookViewId="0">
      <selection sqref="A1:A18"/>
    </sheetView>
  </sheetViews>
  <sheetFormatPr defaultColWidth="8.33203125" defaultRowHeight="12.75"/>
  <cols>
    <col min="1" max="1" width="3.33203125" style="2470" customWidth="1"/>
    <col min="2" max="2" width="6.6640625" style="2470" customWidth="1"/>
    <col min="3" max="3" width="1.6640625" style="2470" customWidth="1"/>
    <col min="4" max="4" width="33.5" style="2470" customWidth="1"/>
    <col min="5" max="5" width="2" style="2470" customWidth="1"/>
    <col min="6" max="6" width="40.6640625" style="2470" customWidth="1"/>
    <col min="7" max="7" width="1.6640625" style="2470" customWidth="1"/>
    <col min="8" max="8" width="44.6640625" style="2470" customWidth="1"/>
    <col min="9" max="9" width="1.6640625" style="2470" customWidth="1"/>
    <col min="10" max="10" width="38.1640625" style="2470" customWidth="1"/>
    <col min="11" max="11" width="1.6640625" style="2470" customWidth="1"/>
    <col min="12" max="12" width="34.1640625" style="2470" customWidth="1"/>
    <col min="13" max="13" width="1.6640625" style="2470" customWidth="1"/>
    <col min="14" max="14" width="7.1640625" style="2470" customWidth="1"/>
    <col min="15" max="15" width="3" style="2470" customWidth="1"/>
    <col min="16" max="231" width="8.33203125" style="2470"/>
    <col min="232" max="232" width="10.83203125" style="2470" customWidth="1"/>
    <col min="233" max="234" width="8.33203125" style="2470"/>
    <col min="235" max="235" width="10.83203125" style="2470" customWidth="1"/>
    <col min="236" max="256" width="8.33203125" style="2470"/>
    <col min="257" max="257" width="3.33203125" style="2470" customWidth="1"/>
    <col min="258" max="258" width="6.6640625" style="2470" customWidth="1"/>
    <col min="259" max="259" width="1.6640625" style="2470" customWidth="1"/>
    <col min="260" max="260" width="33.5" style="2470" customWidth="1"/>
    <col min="261" max="261" width="2" style="2470" customWidth="1"/>
    <col min="262" max="262" width="40.6640625" style="2470" customWidth="1"/>
    <col min="263" max="263" width="1.6640625" style="2470" customWidth="1"/>
    <col min="264" max="264" width="44.6640625" style="2470" customWidth="1"/>
    <col min="265" max="265" width="1.6640625" style="2470" customWidth="1"/>
    <col min="266" max="266" width="38.1640625" style="2470" customWidth="1"/>
    <col min="267" max="267" width="1.6640625" style="2470" customWidth="1"/>
    <col min="268" max="268" width="34.1640625" style="2470" customWidth="1"/>
    <col min="269" max="269" width="1.6640625" style="2470" customWidth="1"/>
    <col min="270" max="270" width="7.1640625" style="2470" customWidth="1"/>
    <col min="271" max="271" width="3" style="2470" customWidth="1"/>
    <col min="272" max="487" width="8.33203125" style="2470"/>
    <col min="488" max="488" width="10.83203125" style="2470" customWidth="1"/>
    <col min="489" max="490" width="8.33203125" style="2470"/>
    <col min="491" max="491" width="10.83203125" style="2470" customWidth="1"/>
    <col min="492" max="512" width="8.33203125" style="2470"/>
    <col min="513" max="513" width="3.33203125" style="2470" customWidth="1"/>
    <col min="514" max="514" width="6.6640625" style="2470" customWidth="1"/>
    <col min="515" max="515" width="1.6640625" style="2470" customWidth="1"/>
    <col min="516" max="516" width="33.5" style="2470" customWidth="1"/>
    <col min="517" max="517" width="2" style="2470" customWidth="1"/>
    <col min="518" max="518" width="40.6640625" style="2470" customWidth="1"/>
    <col min="519" max="519" width="1.6640625" style="2470" customWidth="1"/>
    <col min="520" max="520" width="44.6640625" style="2470" customWidth="1"/>
    <col min="521" max="521" width="1.6640625" style="2470" customWidth="1"/>
    <col min="522" max="522" width="38.1640625" style="2470" customWidth="1"/>
    <col min="523" max="523" width="1.6640625" style="2470" customWidth="1"/>
    <col min="524" max="524" width="34.1640625" style="2470" customWidth="1"/>
    <col min="525" max="525" width="1.6640625" style="2470" customWidth="1"/>
    <col min="526" max="526" width="7.1640625" style="2470" customWidth="1"/>
    <col min="527" max="527" width="3" style="2470" customWidth="1"/>
    <col min="528" max="743" width="8.33203125" style="2470"/>
    <col min="744" max="744" width="10.83203125" style="2470" customWidth="1"/>
    <col min="745" max="746" width="8.33203125" style="2470"/>
    <col min="747" max="747" width="10.83203125" style="2470" customWidth="1"/>
    <col min="748" max="768" width="8.33203125" style="2470"/>
    <col min="769" max="769" width="3.33203125" style="2470" customWidth="1"/>
    <col min="770" max="770" width="6.6640625" style="2470" customWidth="1"/>
    <col min="771" max="771" width="1.6640625" style="2470" customWidth="1"/>
    <col min="772" max="772" width="33.5" style="2470" customWidth="1"/>
    <col min="773" max="773" width="2" style="2470" customWidth="1"/>
    <col min="774" max="774" width="40.6640625" style="2470" customWidth="1"/>
    <col min="775" max="775" width="1.6640625" style="2470" customWidth="1"/>
    <col min="776" max="776" width="44.6640625" style="2470" customWidth="1"/>
    <col min="777" max="777" width="1.6640625" style="2470" customWidth="1"/>
    <col min="778" max="778" width="38.1640625" style="2470" customWidth="1"/>
    <col min="779" max="779" width="1.6640625" style="2470" customWidth="1"/>
    <col min="780" max="780" width="34.1640625" style="2470" customWidth="1"/>
    <col min="781" max="781" width="1.6640625" style="2470" customWidth="1"/>
    <col min="782" max="782" width="7.1640625" style="2470" customWidth="1"/>
    <col min="783" max="783" width="3" style="2470" customWidth="1"/>
    <col min="784" max="999" width="8.33203125" style="2470"/>
    <col min="1000" max="1000" width="10.83203125" style="2470" customWidth="1"/>
    <col min="1001" max="1002" width="8.33203125" style="2470"/>
    <col min="1003" max="1003" width="10.83203125" style="2470" customWidth="1"/>
    <col min="1004" max="1024" width="8.33203125" style="2470"/>
    <col min="1025" max="1025" width="3.33203125" style="2470" customWidth="1"/>
    <col min="1026" max="1026" width="6.6640625" style="2470" customWidth="1"/>
    <col min="1027" max="1027" width="1.6640625" style="2470" customWidth="1"/>
    <col min="1028" max="1028" width="33.5" style="2470" customWidth="1"/>
    <col min="1029" max="1029" width="2" style="2470" customWidth="1"/>
    <col min="1030" max="1030" width="40.6640625" style="2470" customWidth="1"/>
    <col min="1031" max="1031" width="1.6640625" style="2470" customWidth="1"/>
    <col min="1032" max="1032" width="44.6640625" style="2470" customWidth="1"/>
    <col min="1033" max="1033" width="1.6640625" style="2470" customWidth="1"/>
    <col min="1034" max="1034" width="38.1640625" style="2470" customWidth="1"/>
    <col min="1035" max="1035" width="1.6640625" style="2470" customWidth="1"/>
    <col min="1036" max="1036" width="34.1640625" style="2470" customWidth="1"/>
    <col min="1037" max="1037" width="1.6640625" style="2470" customWidth="1"/>
    <col min="1038" max="1038" width="7.1640625" style="2470" customWidth="1"/>
    <col min="1039" max="1039" width="3" style="2470" customWidth="1"/>
    <col min="1040" max="1255" width="8.33203125" style="2470"/>
    <col min="1256" max="1256" width="10.83203125" style="2470" customWidth="1"/>
    <col min="1257" max="1258" width="8.33203125" style="2470"/>
    <col min="1259" max="1259" width="10.83203125" style="2470" customWidth="1"/>
    <col min="1260" max="1280" width="8.33203125" style="2470"/>
    <col min="1281" max="1281" width="3.33203125" style="2470" customWidth="1"/>
    <col min="1282" max="1282" width="6.6640625" style="2470" customWidth="1"/>
    <col min="1283" max="1283" width="1.6640625" style="2470" customWidth="1"/>
    <col min="1284" max="1284" width="33.5" style="2470" customWidth="1"/>
    <col min="1285" max="1285" width="2" style="2470" customWidth="1"/>
    <col min="1286" max="1286" width="40.6640625" style="2470" customWidth="1"/>
    <col min="1287" max="1287" width="1.6640625" style="2470" customWidth="1"/>
    <col min="1288" max="1288" width="44.6640625" style="2470" customWidth="1"/>
    <col min="1289" max="1289" width="1.6640625" style="2470" customWidth="1"/>
    <col min="1290" max="1290" width="38.1640625" style="2470" customWidth="1"/>
    <col min="1291" max="1291" width="1.6640625" style="2470" customWidth="1"/>
    <col min="1292" max="1292" width="34.1640625" style="2470" customWidth="1"/>
    <col min="1293" max="1293" width="1.6640625" style="2470" customWidth="1"/>
    <col min="1294" max="1294" width="7.1640625" style="2470" customWidth="1"/>
    <col min="1295" max="1295" width="3" style="2470" customWidth="1"/>
    <col min="1296" max="1511" width="8.33203125" style="2470"/>
    <col min="1512" max="1512" width="10.83203125" style="2470" customWidth="1"/>
    <col min="1513" max="1514" width="8.33203125" style="2470"/>
    <col min="1515" max="1515" width="10.83203125" style="2470" customWidth="1"/>
    <col min="1516" max="1536" width="8.33203125" style="2470"/>
    <col min="1537" max="1537" width="3.33203125" style="2470" customWidth="1"/>
    <col min="1538" max="1538" width="6.6640625" style="2470" customWidth="1"/>
    <col min="1539" max="1539" width="1.6640625" style="2470" customWidth="1"/>
    <col min="1540" max="1540" width="33.5" style="2470" customWidth="1"/>
    <col min="1541" max="1541" width="2" style="2470" customWidth="1"/>
    <col min="1542" max="1542" width="40.6640625" style="2470" customWidth="1"/>
    <col min="1543" max="1543" width="1.6640625" style="2470" customWidth="1"/>
    <col min="1544" max="1544" width="44.6640625" style="2470" customWidth="1"/>
    <col min="1545" max="1545" width="1.6640625" style="2470" customWidth="1"/>
    <col min="1546" max="1546" width="38.1640625" style="2470" customWidth="1"/>
    <col min="1547" max="1547" width="1.6640625" style="2470" customWidth="1"/>
    <col min="1548" max="1548" width="34.1640625" style="2470" customWidth="1"/>
    <col min="1549" max="1549" width="1.6640625" style="2470" customWidth="1"/>
    <col min="1550" max="1550" width="7.1640625" style="2470" customWidth="1"/>
    <col min="1551" max="1551" width="3" style="2470" customWidth="1"/>
    <col min="1552" max="1767" width="8.33203125" style="2470"/>
    <col min="1768" max="1768" width="10.83203125" style="2470" customWidth="1"/>
    <col min="1769" max="1770" width="8.33203125" style="2470"/>
    <col min="1771" max="1771" width="10.83203125" style="2470" customWidth="1"/>
    <col min="1772" max="1792" width="8.33203125" style="2470"/>
    <col min="1793" max="1793" width="3.33203125" style="2470" customWidth="1"/>
    <col min="1794" max="1794" width="6.6640625" style="2470" customWidth="1"/>
    <col min="1795" max="1795" width="1.6640625" style="2470" customWidth="1"/>
    <col min="1796" max="1796" width="33.5" style="2470" customWidth="1"/>
    <col min="1797" max="1797" width="2" style="2470" customWidth="1"/>
    <col min="1798" max="1798" width="40.6640625" style="2470" customWidth="1"/>
    <col min="1799" max="1799" width="1.6640625" style="2470" customWidth="1"/>
    <col min="1800" max="1800" width="44.6640625" style="2470" customWidth="1"/>
    <col min="1801" max="1801" width="1.6640625" style="2470" customWidth="1"/>
    <col min="1802" max="1802" width="38.1640625" style="2470" customWidth="1"/>
    <col min="1803" max="1803" width="1.6640625" style="2470" customWidth="1"/>
    <col min="1804" max="1804" width="34.1640625" style="2470" customWidth="1"/>
    <col min="1805" max="1805" width="1.6640625" style="2470" customWidth="1"/>
    <col min="1806" max="1806" width="7.1640625" style="2470" customWidth="1"/>
    <col min="1807" max="1807" width="3" style="2470" customWidth="1"/>
    <col min="1808" max="2023" width="8.33203125" style="2470"/>
    <col min="2024" max="2024" width="10.83203125" style="2470" customWidth="1"/>
    <col min="2025" max="2026" width="8.33203125" style="2470"/>
    <col min="2027" max="2027" width="10.83203125" style="2470" customWidth="1"/>
    <col min="2028" max="2048" width="8.33203125" style="2470"/>
    <col min="2049" max="2049" width="3.33203125" style="2470" customWidth="1"/>
    <col min="2050" max="2050" width="6.6640625" style="2470" customWidth="1"/>
    <col min="2051" max="2051" width="1.6640625" style="2470" customWidth="1"/>
    <col min="2052" max="2052" width="33.5" style="2470" customWidth="1"/>
    <col min="2053" max="2053" width="2" style="2470" customWidth="1"/>
    <col min="2054" max="2054" width="40.6640625" style="2470" customWidth="1"/>
    <col min="2055" max="2055" width="1.6640625" style="2470" customWidth="1"/>
    <col min="2056" max="2056" width="44.6640625" style="2470" customWidth="1"/>
    <col min="2057" max="2057" width="1.6640625" style="2470" customWidth="1"/>
    <col min="2058" max="2058" width="38.1640625" style="2470" customWidth="1"/>
    <col min="2059" max="2059" width="1.6640625" style="2470" customWidth="1"/>
    <col min="2060" max="2060" width="34.1640625" style="2470" customWidth="1"/>
    <col min="2061" max="2061" width="1.6640625" style="2470" customWidth="1"/>
    <col min="2062" max="2062" width="7.1640625" style="2470" customWidth="1"/>
    <col min="2063" max="2063" width="3" style="2470" customWidth="1"/>
    <col min="2064" max="2279" width="8.33203125" style="2470"/>
    <col min="2280" max="2280" width="10.83203125" style="2470" customWidth="1"/>
    <col min="2281" max="2282" width="8.33203125" style="2470"/>
    <col min="2283" max="2283" width="10.83203125" style="2470" customWidth="1"/>
    <col min="2284" max="2304" width="8.33203125" style="2470"/>
    <col min="2305" max="2305" width="3.33203125" style="2470" customWidth="1"/>
    <col min="2306" max="2306" width="6.6640625" style="2470" customWidth="1"/>
    <col min="2307" max="2307" width="1.6640625" style="2470" customWidth="1"/>
    <col min="2308" max="2308" width="33.5" style="2470" customWidth="1"/>
    <col min="2309" max="2309" width="2" style="2470" customWidth="1"/>
    <col min="2310" max="2310" width="40.6640625" style="2470" customWidth="1"/>
    <col min="2311" max="2311" width="1.6640625" style="2470" customWidth="1"/>
    <col min="2312" max="2312" width="44.6640625" style="2470" customWidth="1"/>
    <col min="2313" max="2313" width="1.6640625" style="2470" customWidth="1"/>
    <col min="2314" max="2314" width="38.1640625" style="2470" customWidth="1"/>
    <col min="2315" max="2315" width="1.6640625" style="2470" customWidth="1"/>
    <col min="2316" max="2316" width="34.1640625" style="2470" customWidth="1"/>
    <col min="2317" max="2317" width="1.6640625" style="2470" customWidth="1"/>
    <col min="2318" max="2318" width="7.1640625" style="2470" customWidth="1"/>
    <col min="2319" max="2319" width="3" style="2470" customWidth="1"/>
    <col min="2320" max="2535" width="8.33203125" style="2470"/>
    <col min="2536" max="2536" width="10.83203125" style="2470" customWidth="1"/>
    <col min="2537" max="2538" width="8.33203125" style="2470"/>
    <col min="2539" max="2539" width="10.83203125" style="2470" customWidth="1"/>
    <col min="2540" max="2560" width="8.33203125" style="2470"/>
    <col min="2561" max="2561" width="3.33203125" style="2470" customWidth="1"/>
    <col min="2562" max="2562" width="6.6640625" style="2470" customWidth="1"/>
    <col min="2563" max="2563" width="1.6640625" style="2470" customWidth="1"/>
    <col min="2564" max="2564" width="33.5" style="2470" customWidth="1"/>
    <col min="2565" max="2565" width="2" style="2470" customWidth="1"/>
    <col min="2566" max="2566" width="40.6640625" style="2470" customWidth="1"/>
    <col min="2567" max="2567" width="1.6640625" style="2470" customWidth="1"/>
    <col min="2568" max="2568" width="44.6640625" style="2470" customWidth="1"/>
    <col min="2569" max="2569" width="1.6640625" style="2470" customWidth="1"/>
    <col min="2570" max="2570" width="38.1640625" style="2470" customWidth="1"/>
    <col min="2571" max="2571" width="1.6640625" style="2470" customWidth="1"/>
    <col min="2572" max="2572" width="34.1640625" style="2470" customWidth="1"/>
    <col min="2573" max="2573" width="1.6640625" style="2470" customWidth="1"/>
    <col min="2574" max="2574" width="7.1640625" style="2470" customWidth="1"/>
    <col min="2575" max="2575" width="3" style="2470" customWidth="1"/>
    <col min="2576" max="2791" width="8.33203125" style="2470"/>
    <col min="2792" max="2792" width="10.83203125" style="2470" customWidth="1"/>
    <col min="2793" max="2794" width="8.33203125" style="2470"/>
    <col min="2795" max="2795" width="10.83203125" style="2470" customWidth="1"/>
    <col min="2796" max="2816" width="8.33203125" style="2470"/>
    <col min="2817" max="2817" width="3.33203125" style="2470" customWidth="1"/>
    <col min="2818" max="2818" width="6.6640625" style="2470" customWidth="1"/>
    <col min="2819" max="2819" width="1.6640625" style="2470" customWidth="1"/>
    <col min="2820" max="2820" width="33.5" style="2470" customWidth="1"/>
    <col min="2821" max="2821" width="2" style="2470" customWidth="1"/>
    <col min="2822" max="2822" width="40.6640625" style="2470" customWidth="1"/>
    <col min="2823" max="2823" width="1.6640625" style="2470" customWidth="1"/>
    <col min="2824" max="2824" width="44.6640625" style="2470" customWidth="1"/>
    <col min="2825" max="2825" width="1.6640625" style="2470" customWidth="1"/>
    <col min="2826" max="2826" width="38.1640625" style="2470" customWidth="1"/>
    <col min="2827" max="2827" width="1.6640625" style="2470" customWidth="1"/>
    <col min="2828" max="2828" width="34.1640625" style="2470" customWidth="1"/>
    <col min="2829" max="2829" width="1.6640625" style="2470" customWidth="1"/>
    <col min="2830" max="2830" width="7.1640625" style="2470" customWidth="1"/>
    <col min="2831" max="2831" width="3" style="2470" customWidth="1"/>
    <col min="2832" max="3047" width="8.33203125" style="2470"/>
    <col min="3048" max="3048" width="10.83203125" style="2470" customWidth="1"/>
    <col min="3049" max="3050" width="8.33203125" style="2470"/>
    <col min="3051" max="3051" width="10.83203125" style="2470" customWidth="1"/>
    <col min="3052" max="3072" width="8.33203125" style="2470"/>
    <col min="3073" max="3073" width="3.33203125" style="2470" customWidth="1"/>
    <col min="3074" max="3074" width="6.6640625" style="2470" customWidth="1"/>
    <col min="3075" max="3075" width="1.6640625" style="2470" customWidth="1"/>
    <col min="3076" max="3076" width="33.5" style="2470" customWidth="1"/>
    <col min="3077" max="3077" width="2" style="2470" customWidth="1"/>
    <col min="3078" max="3078" width="40.6640625" style="2470" customWidth="1"/>
    <col min="3079" max="3079" width="1.6640625" style="2470" customWidth="1"/>
    <col min="3080" max="3080" width="44.6640625" style="2470" customWidth="1"/>
    <col min="3081" max="3081" width="1.6640625" style="2470" customWidth="1"/>
    <col min="3082" max="3082" width="38.1640625" style="2470" customWidth="1"/>
    <col min="3083" max="3083" width="1.6640625" style="2470" customWidth="1"/>
    <col min="3084" max="3084" width="34.1640625" style="2470" customWidth="1"/>
    <col min="3085" max="3085" width="1.6640625" style="2470" customWidth="1"/>
    <col min="3086" max="3086" width="7.1640625" style="2470" customWidth="1"/>
    <col min="3087" max="3087" width="3" style="2470" customWidth="1"/>
    <col min="3088" max="3303" width="8.33203125" style="2470"/>
    <col min="3304" max="3304" width="10.83203125" style="2470" customWidth="1"/>
    <col min="3305" max="3306" width="8.33203125" style="2470"/>
    <col min="3307" max="3307" width="10.83203125" style="2470" customWidth="1"/>
    <col min="3308" max="3328" width="8.33203125" style="2470"/>
    <col min="3329" max="3329" width="3.33203125" style="2470" customWidth="1"/>
    <col min="3330" max="3330" width="6.6640625" style="2470" customWidth="1"/>
    <col min="3331" max="3331" width="1.6640625" style="2470" customWidth="1"/>
    <col min="3332" max="3332" width="33.5" style="2470" customWidth="1"/>
    <col min="3333" max="3333" width="2" style="2470" customWidth="1"/>
    <col min="3334" max="3334" width="40.6640625" style="2470" customWidth="1"/>
    <col min="3335" max="3335" width="1.6640625" style="2470" customWidth="1"/>
    <col min="3336" max="3336" width="44.6640625" style="2470" customWidth="1"/>
    <col min="3337" max="3337" width="1.6640625" style="2470" customWidth="1"/>
    <col min="3338" max="3338" width="38.1640625" style="2470" customWidth="1"/>
    <col min="3339" max="3339" width="1.6640625" style="2470" customWidth="1"/>
    <col min="3340" max="3340" width="34.1640625" style="2470" customWidth="1"/>
    <col min="3341" max="3341" width="1.6640625" style="2470" customWidth="1"/>
    <col min="3342" max="3342" width="7.1640625" style="2470" customWidth="1"/>
    <col min="3343" max="3343" width="3" style="2470" customWidth="1"/>
    <col min="3344" max="3559" width="8.33203125" style="2470"/>
    <col min="3560" max="3560" width="10.83203125" style="2470" customWidth="1"/>
    <col min="3561" max="3562" width="8.33203125" style="2470"/>
    <col min="3563" max="3563" width="10.83203125" style="2470" customWidth="1"/>
    <col min="3564" max="3584" width="8.33203125" style="2470"/>
    <col min="3585" max="3585" width="3.33203125" style="2470" customWidth="1"/>
    <col min="3586" max="3586" width="6.6640625" style="2470" customWidth="1"/>
    <col min="3587" max="3587" width="1.6640625" style="2470" customWidth="1"/>
    <col min="3588" max="3588" width="33.5" style="2470" customWidth="1"/>
    <col min="3589" max="3589" width="2" style="2470" customWidth="1"/>
    <col min="3590" max="3590" width="40.6640625" style="2470" customWidth="1"/>
    <col min="3591" max="3591" width="1.6640625" style="2470" customWidth="1"/>
    <col min="3592" max="3592" width="44.6640625" style="2470" customWidth="1"/>
    <col min="3593" max="3593" width="1.6640625" style="2470" customWidth="1"/>
    <col min="3594" max="3594" width="38.1640625" style="2470" customWidth="1"/>
    <col min="3595" max="3595" width="1.6640625" style="2470" customWidth="1"/>
    <col min="3596" max="3596" width="34.1640625" style="2470" customWidth="1"/>
    <col min="3597" max="3597" width="1.6640625" style="2470" customWidth="1"/>
    <col min="3598" max="3598" width="7.1640625" style="2470" customWidth="1"/>
    <col min="3599" max="3599" width="3" style="2470" customWidth="1"/>
    <col min="3600" max="3815" width="8.33203125" style="2470"/>
    <col min="3816" max="3816" width="10.83203125" style="2470" customWidth="1"/>
    <col min="3817" max="3818" width="8.33203125" style="2470"/>
    <col min="3819" max="3819" width="10.83203125" style="2470" customWidth="1"/>
    <col min="3820" max="3840" width="8.33203125" style="2470"/>
    <col min="3841" max="3841" width="3.33203125" style="2470" customWidth="1"/>
    <col min="3842" max="3842" width="6.6640625" style="2470" customWidth="1"/>
    <col min="3843" max="3843" width="1.6640625" style="2470" customWidth="1"/>
    <col min="3844" max="3844" width="33.5" style="2470" customWidth="1"/>
    <col min="3845" max="3845" width="2" style="2470" customWidth="1"/>
    <col min="3846" max="3846" width="40.6640625" style="2470" customWidth="1"/>
    <col min="3847" max="3847" width="1.6640625" style="2470" customWidth="1"/>
    <col min="3848" max="3848" width="44.6640625" style="2470" customWidth="1"/>
    <col min="3849" max="3849" width="1.6640625" style="2470" customWidth="1"/>
    <col min="3850" max="3850" width="38.1640625" style="2470" customWidth="1"/>
    <col min="3851" max="3851" width="1.6640625" style="2470" customWidth="1"/>
    <col min="3852" max="3852" width="34.1640625" style="2470" customWidth="1"/>
    <col min="3853" max="3853" width="1.6640625" style="2470" customWidth="1"/>
    <col min="3854" max="3854" width="7.1640625" style="2470" customWidth="1"/>
    <col min="3855" max="3855" width="3" style="2470" customWidth="1"/>
    <col min="3856" max="4071" width="8.33203125" style="2470"/>
    <col min="4072" max="4072" width="10.83203125" style="2470" customWidth="1"/>
    <col min="4073" max="4074" width="8.33203125" style="2470"/>
    <col min="4075" max="4075" width="10.83203125" style="2470" customWidth="1"/>
    <col min="4076" max="4096" width="8.33203125" style="2470"/>
    <col min="4097" max="4097" width="3.33203125" style="2470" customWidth="1"/>
    <col min="4098" max="4098" width="6.6640625" style="2470" customWidth="1"/>
    <col min="4099" max="4099" width="1.6640625" style="2470" customWidth="1"/>
    <col min="4100" max="4100" width="33.5" style="2470" customWidth="1"/>
    <col min="4101" max="4101" width="2" style="2470" customWidth="1"/>
    <col min="4102" max="4102" width="40.6640625" style="2470" customWidth="1"/>
    <col min="4103" max="4103" width="1.6640625" style="2470" customWidth="1"/>
    <col min="4104" max="4104" width="44.6640625" style="2470" customWidth="1"/>
    <col min="4105" max="4105" width="1.6640625" style="2470" customWidth="1"/>
    <col min="4106" max="4106" width="38.1640625" style="2470" customWidth="1"/>
    <col min="4107" max="4107" width="1.6640625" style="2470" customWidth="1"/>
    <col min="4108" max="4108" width="34.1640625" style="2470" customWidth="1"/>
    <col min="4109" max="4109" width="1.6640625" style="2470" customWidth="1"/>
    <col min="4110" max="4110" width="7.1640625" style="2470" customWidth="1"/>
    <col min="4111" max="4111" width="3" style="2470" customWidth="1"/>
    <col min="4112" max="4327" width="8.33203125" style="2470"/>
    <col min="4328" max="4328" width="10.83203125" style="2470" customWidth="1"/>
    <col min="4329" max="4330" width="8.33203125" style="2470"/>
    <col min="4331" max="4331" width="10.83203125" style="2470" customWidth="1"/>
    <col min="4332" max="4352" width="8.33203125" style="2470"/>
    <col min="4353" max="4353" width="3.33203125" style="2470" customWidth="1"/>
    <col min="4354" max="4354" width="6.6640625" style="2470" customWidth="1"/>
    <col min="4355" max="4355" width="1.6640625" style="2470" customWidth="1"/>
    <col min="4356" max="4356" width="33.5" style="2470" customWidth="1"/>
    <col min="4357" max="4357" width="2" style="2470" customWidth="1"/>
    <col min="4358" max="4358" width="40.6640625" style="2470" customWidth="1"/>
    <col min="4359" max="4359" width="1.6640625" style="2470" customWidth="1"/>
    <col min="4360" max="4360" width="44.6640625" style="2470" customWidth="1"/>
    <col min="4361" max="4361" width="1.6640625" style="2470" customWidth="1"/>
    <col min="4362" max="4362" width="38.1640625" style="2470" customWidth="1"/>
    <col min="4363" max="4363" width="1.6640625" style="2470" customWidth="1"/>
    <col min="4364" max="4364" width="34.1640625" style="2470" customWidth="1"/>
    <col min="4365" max="4365" width="1.6640625" style="2470" customWidth="1"/>
    <col min="4366" max="4366" width="7.1640625" style="2470" customWidth="1"/>
    <col min="4367" max="4367" width="3" style="2470" customWidth="1"/>
    <col min="4368" max="4583" width="8.33203125" style="2470"/>
    <col min="4584" max="4584" width="10.83203125" style="2470" customWidth="1"/>
    <col min="4585" max="4586" width="8.33203125" style="2470"/>
    <col min="4587" max="4587" width="10.83203125" style="2470" customWidth="1"/>
    <col min="4588" max="4608" width="8.33203125" style="2470"/>
    <col min="4609" max="4609" width="3.33203125" style="2470" customWidth="1"/>
    <col min="4610" max="4610" width="6.6640625" style="2470" customWidth="1"/>
    <col min="4611" max="4611" width="1.6640625" style="2470" customWidth="1"/>
    <col min="4612" max="4612" width="33.5" style="2470" customWidth="1"/>
    <col min="4613" max="4613" width="2" style="2470" customWidth="1"/>
    <col min="4614" max="4614" width="40.6640625" style="2470" customWidth="1"/>
    <col min="4615" max="4615" width="1.6640625" style="2470" customWidth="1"/>
    <col min="4616" max="4616" width="44.6640625" style="2470" customWidth="1"/>
    <col min="4617" max="4617" width="1.6640625" style="2470" customWidth="1"/>
    <col min="4618" max="4618" width="38.1640625" style="2470" customWidth="1"/>
    <col min="4619" max="4619" width="1.6640625" style="2470" customWidth="1"/>
    <col min="4620" max="4620" width="34.1640625" style="2470" customWidth="1"/>
    <col min="4621" max="4621" width="1.6640625" style="2470" customWidth="1"/>
    <col min="4622" max="4622" width="7.1640625" style="2470" customWidth="1"/>
    <col min="4623" max="4623" width="3" style="2470" customWidth="1"/>
    <col min="4624" max="4839" width="8.33203125" style="2470"/>
    <col min="4840" max="4840" width="10.83203125" style="2470" customWidth="1"/>
    <col min="4841" max="4842" width="8.33203125" style="2470"/>
    <col min="4843" max="4843" width="10.83203125" style="2470" customWidth="1"/>
    <col min="4844" max="4864" width="8.33203125" style="2470"/>
    <col min="4865" max="4865" width="3.33203125" style="2470" customWidth="1"/>
    <col min="4866" max="4866" width="6.6640625" style="2470" customWidth="1"/>
    <col min="4867" max="4867" width="1.6640625" style="2470" customWidth="1"/>
    <col min="4868" max="4868" width="33.5" style="2470" customWidth="1"/>
    <col min="4869" max="4869" width="2" style="2470" customWidth="1"/>
    <col min="4870" max="4870" width="40.6640625" style="2470" customWidth="1"/>
    <col min="4871" max="4871" width="1.6640625" style="2470" customWidth="1"/>
    <col min="4872" max="4872" width="44.6640625" style="2470" customWidth="1"/>
    <col min="4873" max="4873" width="1.6640625" style="2470" customWidth="1"/>
    <col min="4874" max="4874" width="38.1640625" style="2470" customWidth="1"/>
    <col min="4875" max="4875" width="1.6640625" style="2470" customWidth="1"/>
    <col min="4876" max="4876" width="34.1640625" style="2470" customWidth="1"/>
    <col min="4877" max="4877" width="1.6640625" style="2470" customWidth="1"/>
    <col min="4878" max="4878" width="7.1640625" style="2470" customWidth="1"/>
    <col min="4879" max="4879" width="3" style="2470" customWidth="1"/>
    <col min="4880" max="5095" width="8.33203125" style="2470"/>
    <col min="5096" max="5096" width="10.83203125" style="2470" customWidth="1"/>
    <col min="5097" max="5098" width="8.33203125" style="2470"/>
    <col min="5099" max="5099" width="10.83203125" style="2470" customWidth="1"/>
    <col min="5100" max="5120" width="8.33203125" style="2470"/>
    <col min="5121" max="5121" width="3.33203125" style="2470" customWidth="1"/>
    <col min="5122" max="5122" width="6.6640625" style="2470" customWidth="1"/>
    <col min="5123" max="5123" width="1.6640625" style="2470" customWidth="1"/>
    <col min="5124" max="5124" width="33.5" style="2470" customWidth="1"/>
    <col min="5125" max="5125" width="2" style="2470" customWidth="1"/>
    <col min="5126" max="5126" width="40.6640625" style="2470" customWidth="1"/>
    <col min="5127" max="5127" width="1.6640625" style="2470" customWidth="1"/>
    <col min="5128" max="5128" width="44.6640625" style="2470" customWidth="1"/>
    <col min="5129" max="5129" width="1.6640625" style="2470" customWidth="1"/>
    <col min="5130" max="5130" width="38.1640625" style="2470" customWidth="1"/>
    <col min="5131" max="5131" width="1.6640625" style="2470" customWidth="1"/>
    <col min="5132" max="5132" width="34.1640625" style="2470" customWidth="1"/>
    <col min="5133" max="5133" width="1.6640625" style="2470" customWidth="1"/>
    <col min="5134" max="5134" width="7.1640625" style="2470" customWidth="1"/>
    <col min="5135" max="5135" width="3" style="2470" customWidth="1"/>
    <col min="5136" max="5351" width="8.33203125" style="2470"/>
    <col min="5352" max="5352" width="10.83203125" style="2470" customWidth="1"/>
    <col min="5353" max="5354" width="8.33203125" style="2470"/>
    <col min="5355" max="5355" width="10.83203125" style="2470" customWidth="1"/>
    <col min="5356" max="5376" width="8.33203125" style="2470"/>
    <col min="5377" max="5377" width="3.33203125" style="2470" customWidth="1"/>
    <col min="5378" max="5378" width="6.6640625" style="2470" customWidth="1"/>
    <col min="5379" max="5379" width="1.6640625" style="2470" customWidth="1"/>
    <col min="5380" max="5380" width="33.5" style="2470" customWidth="1"/>
    <col min="5381" max="5381" width="2" style="2470" customWidth="1"/>
    <col min="5382" max="5382" width="40.6640625" style="2470" customWidth="1"/>
    <col min="5383" max="5383" width="1.6640625" style="2470" customWidth="1"/>
    <col min="5384" max="5384" width="44.6640625" style="2470" customWidth="1"/>
    <col min="5385" max="5385" width="1.6640625" style="2470" customWidth="1"/>
    <col min="5386" max="5386" width="38.1640625" style="2470" customWidth="1"/>
    <col min="5387" max="5387" width="1.6640625" style="2470" customWidth="1"/>
    <col min="5388" max="5388" width="34.1640625" style="2470" customWidth="1"/>
    <col min="5389" max="5389" width="1.6640625" style="2470" customWidth="1"/>
    <col min="5390" max="5390" width="7.1640625" style="2470" customWidth="1"/>
    <col min="5391" max="5391" width="3" style="2470" customWidth="1"/>
    <col min="5392" max="5607" width="8.33203125" style="2470"/>
    <col min="5608" max="5608" width="10.83203125" style="2470" customWidth="1"/>
    <col min="5609" max="5610" width="8.33203125" style="2470"/>
    <col min="5611" max="5611" width="10.83203125" style="2470" customWidth="1"/>
    <col min="5612" max="5632" width="8.33203125" style="2470"/>
    <col min="5633" max="5633" width="3.33203125" style="2470" customWidth="1"/>
    <col min="5634" max="5634" width="6.6640625" style="2470" customWidth="1"/>
    <col min="5635" max="5635" width="1.6640625" style="2470" customWidth="1"/>
    <col min="5636" max="5636" width="33.5" style="2470" customWidth="1"/>
    <col min="5637" max="5637" width="2" style="2470" customWidth="1"/>
    <col min="5638" max="5638" width="40.6640625" style="2470" customWidth="1"/>
    <col min="5639" max="5639" width="1.6640625" style="2470" customWidth="1"/>
    <col min="5640" max="5640" width="44.6640625" style="2470" customWidth="1"/>
    <col min="5641" max="5641" width="1.6640625" style="2470" customWidth="1"/>
    <col min="5642" max="5642" width="38.1640625" style="2470" customWidth="1"/>
    <col min="5643" max="5643" width="1.6640625" style="2470" customWidth="1"/>
    <col min="5644" max="5644" width="34.1640625" style="2470" customWidth="1"/>
    <col min="5645" max="5645" width="1.6640625" style="2470" customWidth="1"/>
    <col min="5646" max="5646" width="7.1640625" style="2470" customWidth="1"/>
    <col min="5647" max="5647" width="3" style="2470" customWidth="1"/>
    <col min="5648" max="5863" width="8.33203125" style="2470"/>
    <col min="5864" max="5864" width="10.83203125" style="2470" customWidth="1"/>
    <col min="5865" max="5866" width="8.33203125" style="2470"/>
    <col min="5867" max="5867" width="10.83203125" style="2470" customWidth="1"/>
    <col min="5868" max="5888" width="8.33203125" style="2470"/>
    <col min="5889" max="5889" width="3.33203125" style="2470" customWidth="1"/>
    <col min="5890" max="5890" width="6.6640625" style="2470" customWidth="1"/>
    <col min="5891" max="5891" width="1.6640625" style="2470" customWidth="1"/>
    <col min="5892" max="5892" width="33.5" style="2470" customWidth="1"/>
    <col min="5893" max="5893" width="2" style="2470" customWidth="1"/>
    <col min="5894" max="5894" width="40.6640625" style="2470" customWidth="1"/>
    <col min="5895" max="5895" width="1.6640625" style="2470" customWidth="1"/>
    <col min="5896" max="5896" width="44.6640625" style="2470" customWidth="1"/>
    <col min="5897" max="5897" width="1.6640625" style="2470" customWidth="1"/>
    <col min="5898" max="5898" width="38.1640625" style="2470" customWidth="1"/>
    <col min="5899" max="5899" width="1.6640625" style="2470" customWidth="1"/>
    <col min="5900" max="5900" width="34.1640625" style="2470" customWidth="1"/>
    <col min="5901" max="5901" width="1.6640625" style="2470" customWidth="1"/>
    <col min="5902" max="5902" width="7.1640625" style="2470" customWidth="1"/>
    <col min="5903" max="5903" width="3" style="2470" customWidth="1"/>
    <col min="5904" max="6119" width="8.33203125" style="2470"/>
    <col min="6120" max="6120" width="10.83203125" style="2470" customWidth="1"/>
    <col min="6121" max="6122" width="8.33203125" style="2470"/>
    <col min="6123" max="6123" width="10.83203125" style="2470" customWidth="1"/>
    <col min="6124" max="6144" width="8.33203125" style="2470"/>
    <col min="6145" max="6145" width="3.33203125" style="2470" customWidth="1"/>
    <col min="6146" max="6146" width="6.6640625" style="2470" customWidth="1"/>
    <col min="6147" max="6147" width="1.6640625" style="2470" customWidth="1"/>
    <col min="6148" max="6148" width="33.5" style="2470" customWidth="1"/>
    <col min="6149" max="6149" width="2" style="2470" customWidth="1"/>
    <col min="6150" max="6150" width="40.6640625" style="2470" customWidth="1"/>
    <col min="6151" max="6151" width="1.6640625" style="2470" customWidth="1"/>
    <col min="6152" max="6152" width="44.6640625" style="2470" customWidth="1"/>
    <col min="6153" max="6153" width="1.6640625" style="2470" customWidth="1"/>
    <col min="6154" max="6154" width="38.1640625" style="2470" customWidth="1"/>
    <col min="6155" max="6155" width="1.6640625" style="2470" customWidth="1"/>
    <col min="6156" max="6156" width="34.1640625" style="2470" customWidth="1"/>
    <col min="6157" max="6157" width="1.6640625" style="2470" customWidth="1"/>
    <col min="6158" max="6158" width="7.1640625" style="2470" customWidth="1"/>
    <col min="6159" max="6159" width="3" style="2470" customWidth="1"/>
    <col min="6160" max="6375" width="8.33203125" style="2470"/>
    <col min="6376" max="6376" width="10.83203125" style="2470" customWidth="1"/>
    <col min="6377" max="6378" width="8.33203125" style="2470"/>
    <col min="6379" max="6379" width="10.83203125" style="2470" customWidth="1"/>
    <col min="6380" max="6400" width="8.33203125" style="2470"/>
    <col min="6401" max="6401" width="3.33203125" style="2470" customWidth="1"/>
    <col min="6402" max="6402" width="6.6640625" style="2470" customWidth="1"/>
    <col min="6403" max="6403" width="1.6640625" style="2470" customWidth="1"/>
    <col min="6404" max="6404" width="33.5" style="2470" customWidth="1"/>
    <col min="6405" max="6405" width="2" style="2470" customWidth="1"/>
    <col min="6406" max="6406" width="40.6640625" style="2470" customWidth="1"/>
    <col min="6407" max="6407" width="1.6640625" style="2470" customWidth="1"/>
    <col min="6408" max="6408" width="44.6640625" style="2470" customWidth="1"/>
    <col min="6409" max="6409" width="1.6640625" style="2470" customWidth="1"/>
    <col min="6410" max="6410" width="38.1640625" style="2470" customWidth="1"/>
    <col min="6411" max="6411" width="1.6640625" style="2470" customWidth="1"/>
    <col min="6412" max="6412" width="34.1640625" style="2470" customWidth="1"/>
    <col min="6413" max="6413" width="1.6640625" style="2470" customWidth="1"/>
    <col min="6414" max="6414" width="7.1640625" style="2470" customWidth="1"/>
    <col min="6415" max="6415" width="3" style="2470" customWidth="1"/>
    <col min="6416" max="6631" width="8.33203125" style="2470"/>
    <col min="6632" max="6632" width="10.83203125" style="2470" customWidth="1"/>
    <col min="6633" max="6634" width="8.33203125" style="2470"/>
    <col min="6635" max="6635" width="10.83203125" style="2470" customWidth="1"/>
    <col min="6636" max="6656" width="8.33203125" style="2470"/>
    <col min="6657" max="6657" width="3.33203125" style="2470" customWidth="1"/>
    <col min="6658" max="6658" width="6.6640625" style="2470" customWidth="1"/>
    <col min="6659" max="6659" width="1.6640625" style="2470" customWidth="1"/>
    <col min="6660" max="6660" width="33.5" style="2470" customWidth="1"/>
    <col min="6661" max="6661" width="2" style="2470" customWidth="1"/>
    <col min="6662" max="6662" width="40.6640625" style="2470" customWidth="1"/>
    <col min="6663" max="6663" width="1.6640625" style="2470" customWidth="1"/>
    <col min="6664" max="6664" width="44.6640625" style="2470" customWidth="1"/>
    <col min="6665" max="6665" width="1.6640625" style="2470" customWidth="1"/>
    <col min="6666" max="6666" width="38.1640625" style="2470" customWidth="1"/>
    <col min="6667" max="6667" width="1.6640625" style="2470" customWidth="1"/>
    <col min="6668" max="6668" width="34.1640625" style="2470" customWidth="1"/>
    <col min="6669" max="6669" width="1.6640625" style="2470" customWidth="1"/>
    <col min="6670" max="6670" width="7.1640625" style="2470" customWidth="1"/>
    <col min="6671" max="6671" width="3" style="2470" customWidth="1"/>
    <col min="6672" max="6887" width="8.33203125" style="2470"/>
    <col min="6888" max="6888" width="10.83203125" style="2470" customWidth="1"/>
    <col min="6889" max="6890" width="8.33203125" style="2470"/>
    <col min="6891" max="6891" width="10.83203125" style="2470" customWidth="1"/>
    <col min="6892" max="6912" width="8.33203125" style="2470"/>
    <col min="6913" max="6913" width="3.33203125" style="2470" customWidth="1"/>
    <col min="6914" max="6914" width="6.6640625" style="2470" customWidth="1"/>
    <col min="6915" max="6915" width="1.6640625" style="2470" customWidth="1"/>
    <col min="6916" max="6916" width="33.5" style="2470" customWidth="1"/>
    <col min="6917" max="6917" width="2" style="2470" customWidth="1"/>
    <col min="6918" max="6918" width="40.6640625" style="2470" customWidth="1"/>
    <col min="6919" max="6919" width="1.6640625" style="2470" customWidth="1"/>
    <col min="6920" max="6920" width="44.6640625" style="2470" customWidth="1"/>
    <col min="6921" max="6921" width="1.6640625" style="2470" customWidth="1"/>
    <col min="6922" max="6922" width="38.1640625" style="2470" customWidth="1"/>
    <col min="6923" max="6923" width="1.6640625" style="2470" customWidth="1"/>
    <col min="6924" max="6924" width="34.1640625" style="2470" customWidth="1"/>
    <col min="6925" max="6925" width="1.6640625" style="2470" customWidth="1"/>
    <col min="6926" max="6926" width="7.1640625" style="2470" customWidth="1"/>
    <col min="6927" max="6927" width="3" style="2470" customWidth="1"/>
    <col min="6928" max="7143" width="8.33203125" style="2470"/>
    <col min="7144" max="7144" width="10.83203125" style="2470" customWidth="1"/>
    <col min="7145" max="7146" width="8.33203125" style="2470"/>
    <col min="7147" max="7147" width="10.83203125" style="2470" customWidth="1"/>
    <col min="7148" max="7168" width="8.33203125" style="2470"/>
    <col min="7169" max="7169" width="3.33203125" style="2470" customWidth="1"/>
    <col min="7170" max="7170" width="6.6640625" style="2470" customWidth="1"/>
    <col min="7171" max="7171" width="1.6640625" style="2470" customWidth="1"/>
    <col min="7172" max="7172" width="33.5" style="2470" customWidth="1"/>
    <col min="7173" max="7173" width="2" style="2470" customWidth="1"/>
    <col min="7174" max="7174" width="40.6640625" style="2470" customWidth="1"/>
    <col min="7175" max="7175" width="1.6640625" style="2470" customWidth="1"/>
    <col min="7176" max="7176" width="44.6640625" style="2470" customWidth="1"/>
    <col min="7177" max="7177" width="1.6640625" style="2470" customWidth="1"/>
    <col min="7178" max="7178" width="38.1640625" style="2470" customWidth="1"/>
    <col min="7179" max="7179" width="1.6640625" style="2470" customWidth="1"/>
    <col min="7180" max="7180" width="34.1640625" style="2470" customWidth="1"/>
    <col min="7181" max="7181" width="1.6640625" style="2470" customWidth="1"/>
    <col min="7182" max="7182" width="7.1640625" style="2470" customWidth="1"/>
    <col min="7183" max="7183" width="3" style="2470" customWidth="1"/>
    <col min="7184" max="7399" width="8.33203125" style="2470"/>
    <col min="7400" max="7400" width="10.83203125" style="2470" customWidth="1"/>
    <col min="7401" max="7402" width="8.33203125" style="2470"/>
    <col min="7403" max="7403" width="10.83203125" style="2470" customWidth="1"/>
    <col min="7404" max="7424" width="8.33203125" style="2470"/>
    <col min="7425" max="7425" width="3.33203125" style="2470" customWidth="1"/>
    <col min="7426" max="7426" width="6.6640625" style="2470" customWidth="1"/>
    <col min="7427" max="7427" width="1.6640625" style="2470" customWidth="1"/>
    <col min="7428" max="7428" width="33.5" style="2470" customWidth="1"/>
    <col min="7429" max="7429" width="2" style="2470" customWidth="1"/>
    <col min="7430" max="7430" width="40.6640625" style="2470" customWidth="1"/>
    <col min="7431" max="7431" width="1.6640625" style="2470" customWidth="1"/>
    <col min="7432" max="7432" width="44.6640625" style="2470" customWidth="1"/>
    <col min="7433" max="7433" width="1.6640625" style="2470" customWidth="1"/>
    <col min="7434" max="7434" width="38.1640625" style="2470" customWidth="1"/>
    <col min="7435" max="7435" width="1.6640625" style="2470" customWidth="1"/>
    <col min="7436" max="7436" width="34.1640625" style="2470" customWidth="1"/>
    <col min="7437" max="7437" width="1.6640625" style="2470" customWidth="1"/>
    <col min="7438" max="7438" width="7.1640625" style="2470" customWidth="1"/>
    <col min="7439" max="7439" width="3" style="2470" customWidth="1"/>
    <col min="7440" max="7655" width="8.33203125" style="2470"/>
    <col min="7656" max="7656" width="10.83203125" style="2470" customWidth="1"/>
    <col min="7657" max="7658" width="8.33203125" style="2470"/>
    <col min="7659" max="7659" width="10.83203125" style="2470" customWidth="1"/>
    <col min="7660" max="7680" width="8.33203125" style="2470"/>
    <col min="7681" max="7681" width="3.33203125" style="2470" customWidth="1"/>
    <col min="7682" max="7682" width="6.6640625" style="2470" customWidth="1"/>
    <col min="7683" max="7683" width="1.6640625" style="2470" customWidth="1"/>
    <col min="7684" max="7684" width="33.5" style="2470" customWidth="1"/>
    <col min="7685" max="7685" width="2" style="2470" customWidth="1"/>
    <col min="7686" max="7686" width="40.6640625" style="2470" customWidth="1"/>
    <col min="7687" max="7687" width="1.6640625" style="2470" customWidth="1"/>
    <col min="7688" max="7688" width="44.6640625" style="2470" customWidth="1"/>
    <col min="7689" max="7689" width="1.6640625" style="2470" customWidth="1"/>
    <col min="7690" max="7690" width="38.1640625" style="2470" customWidth="1"/>
    <col min="7691" max="7691" width="1.6640625" style="2470" customWidth="1"/>
    <col min="7692" max="7692" width="34.1640625" style="2470" customWidth="1"/>
    <col min="7693" max="7693" width="1.6640625" style="2470" customWidth="1"/>
    <col min="7694" max="7694" width="7.1640625" style="2470" customWidth="1"/>
    <col min="7695" max="7695" width="3" style="2470" customWidth="1"/>
    <col min="7696" max="7911" width="8.33203125" style="2470"/>
    <col min="7912" max="7912" width="10.83203125" style="2470" customWidth="1"/>
    <col min="7913" max="7914" width="8.33203125" style="2470"/>
    <col min="7915" max="7915" width="10.83203125" style="2470" customWidth="1"/>
    <col min="7916" max="7936" width="8.33203125" style="2470"/>
    <col min="7937" max="7937" width="3.33203125" style="2470" customWidth="1"/>
    <col min="7938" max="7938" width="6.6640625" style="2470" customWidth="1"/>
    <col min="7939" max="7939" width="1.6640625" style="2470" customWidth="1"/>
    <col min="7940" max="7940" width="33.5" style="2470" customWidth="1"/>
    <col min="7941" max="7941" width="2" style="2470" customWidth="1"/>
    <col min="7942" max="7942" width="40.6640625" style="2470" customWidth="1"/>
    <col min="7943" max="7943" width="1.6640625" style="2470" customWidth="1"/>
    <col min="7944" max="7944" width="44.6640625" style="2470" customWidth="1"/>
    <col min="7945" max="7945" width="1.6640625" style="2470" customWidth="1"/>
    <col min="7946" max="7946" width="38.1640625" style="2470" customWidth="1"/>
    <col min="7947" max="7947" width="1.6640625" style="2470" customWidth="1"/>
    <col min="7948" max="7948" width="34.1640625" style="2470" customWidth="1"/>
    <col min="7949" max="7949" width="1.6640625" style="2470" customWidth="1"/>
    <col min="7950" max="7950" width="7.1640625" style="2470" customWidth="1"/>
    <col min="7951" max="7951" width="3" style="2470" customWidth="1"/>
    <col min="7952" max="8167" width="8.33203125" style="2470"/>
    <col min="8168" max="8168" width="10.83203125" style="2470" customWidth="1"/>
    <col min="8169" max="8170" width="8.33203125" style="2470"/>
    <col min="8171" max="8171" width="10.83203125" style="2470" customWidth="1"/>
    <col min="8172" max="8192" width="8.33203125" style="2470"/>
    <col min="8193" max="8193" width="3.33203125" style="2470" customWidth="1"/>
    <col min="8194" max="8194" width="6.6640625" style="2470" customWidth="1"/>
    <col min="8195" max="8195" width="1.6640625" style="2470" customWidth="1"/>
    <col min="8196" max="8196" width="33.5" style="2470" customWidth="1"/>
    <col min="8197" max="8197" width="2" style="2470" customWidth="1"/>
    <col min="8198" max="8198" width="40.6640625" style="2470" customWidth="1"/>
    <col min="8199" max="8199" width="1.6640625" style="2470" customWidth="1"/>
    <col min="8200" max="8200" width="44.6640625" style="2470" customWidth="1"/>
    <col min="8201" max="8201" width="1.6640625" style="2470" customWidth="1"/>
    <col min="8202" max="8202" width="38.1640625" style="2470" customWidth="1"/>
    <col min="8203" max="8203" width="1.6640625" style="2470" customWidth="1"/>
    <col min="8204" max="8204" width="34.1640625" style="2470" customWidth="1"/>
    <col min="8205" max="8205" width="1.6640625" style="2470" customWidth="1"/>
    <col min="8206" max="8206" width="7.1640625" style="2470" customWidth="1"/>
    <col min="8207" max="8207" width="3" style="2470" customWidth="1"/>
    <col min="8208" max="8423" width="8.33203125" style="2470"/>
    <col min="8424" max="8424" width="10.83203125" style="2470" customWidth="1"/>
    <col min="8425" max="8426" width="8.33203125" style="2470"/>
    <col min="8427" max="8427" width="10.83203125" style="2470" customWidth="1"/>
    <col min="8428" max="8448" width="8.33203125" style="2470"/>
    <col min="8449" max="8449" width="3.33203125" style="2470" customWidth="1"/>
    <col min="8450" max="8450" width="6.6640625" style="2470" customWidth="1"/>
    <col min="8451" max="8451" width="1.6640625" style="2470" customWidth="1"/>
    <col min="8452" max="8452" width="33.5" style="2470" customWidth="1"/>
    <col min="8453" max="8453" width="2" style="2470" customWidth="1"/>
    <col min="8454" max="8454" width="40.6640625" style="2470" customWidth="1"/>
    <col min="8455" max="8455" width="1.6640625" style="2470" customWidth="1"/>
    <col min="8456" max="8456" width="44.6640625" style="2470" customWidth="1"/>
    <col min="8457" max="8457" width="1.6640625" style="2470" customWidth="1"/>
    <col min="8458" max="8458" width="38.1640625" style="2470" customWidth="1"/>
    <col min="8459" max="8459" width="1.6640625" style="2470" customWidth="1"/>
    <col min="8460" max="8460" width="34.1640625" style="2470" customWidth="1"/>
    <col min="8461" max="8461" width="1.6640625" style="2470" customWidth="1"/>
    <col min="8462" max="8462" width="7.1640625" style="2470" customWidth="1"/>
    <col min="8463" max="8463" width="3" style="2470" customWidth="1"/>
    <col min="8464" max="8679" width="8.33203125" style="2470"/>
    <col min="8680" max="8680" width="10.83203125" style="2470" customWidth="1"/>
    <col min="8681" max="8682" width="8.33203125" style="2470"/>
    <col min="8683" max="8683" width="10.83203125" style="2470" customWidth="1"/>
    <col min="8684" max="8704" width="8.33203125" style="2470"/>
    <col min="8705" max="8705" width="3.33203125" style="2470" customWidth="1"/>
    <col min="8706" max="8706" width="6.6640625" style="2470" customWidth="1"/>
    <col min="8707" max="8707" width="1.6640625" style="2470" customWidth="1"/>
    <col min="8708" max="8708" width="33.5" style="2470" customWidth="1"/>
    <col min="8709" max="8709" width="2" style="2470" customWidth="1"/>
    <col min="8710" max="8710" width="40.6640625" style="2470" customWidth="1"/>
    <col min="8711" max="8711" width="1.6640625" style="2470" customWidth="1"/>
    <col min="8712" max="8712" width="44.6640625" style="2470" customWidth="1"/>
    <col min="8713" max="8713" width="1.6640625" style="2470" customWidth="1"/>
    <col min="8714" max="8714" width="38.1640625" style="2470" customWidth="1"/>
    <col min="8715" max="8715" width="1.6640625" style="2470" customWidth="1"/>
    <col min="8716" max="8716" width="34.1640625" style="2470" customWidth="1"/>
    <col min="8717" max="8717" width="1.6640625" style="2470" customWidth="1"/>
    <col min="8718" max="8718" width="7.1640625" style="2470" customWidth="1"/>
    <col min="8719" max="8719" width="3" style="2470" customWidth="1"/>
    <col min="8720" max="8935" width="8.33203125" style="2470"/>
    <col min="8936" max="8936" width="10.83203125" style="2470" customWidth="1"/>
    <col min="8937" max="8938" width="8.33203125" style="2470"/>
    <col min="8939" max="8939" width="10.83203125" style="2470" customWidth="1"/>
    <col min="8940" max="8960" width="8.33203125" style="2470"/>
    <col min="8961" max="8961" width="3.33203125" style="2470" customWidth="1"/>
    <col min="8962" max="8962" width="6.6640625" style="2470" customWidth="1"/>
    <col min="8963" max="8963" width="1.6640625" style="2470" customWidth="1"/>
    <col min="8964" max="8964" width="33.5" style="2470" customWidth="1"/>
    <col min="8965" max="8965" width="2" style="2470" customWidth="1"/>
    <col min="8966" max="8966" width="40.6640625" style="2470" customWidth="1"/>
    <col min="8967" max="8967" width="1.6640625" style="2470" customWidth="1"/>
    <col min="8968" max="8968" width="44.6640625" style="2470" customWidth="1"/>
    <col min="8969" max="8969" width="1.6640625" style="2470" customWidth="1"/>
    <col min="8970" max="8970" width="38.1640625" style="2470" customWidth="1"/>
    <col min="8971" max="8971" width="1.6640625" style="2470" customWidth="1"/>
    <col min="8972" max="8972" width="34.1640625" style="2470" customWidth="1"/>
    <col min="8973" max="8973" width="1.6640625" style="2470" customWidth="1"/>
    <col min="8974" max="8974" width="7.1640625" style="2470" customWidth="1"/>
    <col min="8975" max="8975" width="3" style="2470" customWidth="1"/>
    <col min="8976" max="9191" width="8.33203125" style="2470"/>
    <col min="9192" max="9192" width="10.83203125" style="2470" customWidth="1"/>
    <col min="9193" max="9194" width="8.33203125" style="2470"/>
    <col min="9195" max="9195" width="10.83203125" style="2470" customWidth="1"/>
    <col min="9196" max="9216" width="8.33203125" style="2470"/>
    <col min="9217" max="9217" width="3.33203125" style="2470" customWidth="1"/>
    <col min="9218" max="9218" width="6.6640625" style="2470" customWidth="1"/>
    <col min="9219" max="9219" width="1.6640625" style="2470" customWidth="1"/>
    <col min="9220" max="9220" width="33.5" style="2470" customWidth="1"/>
    <col min="9221" max="9221" width="2" style="2470" customWidth="1"/>
    <col min="9222" max="9222" width="40.6640625" style="2470" customWidth="1"/>
    <col min="9223" max="9223" width="1.6640625" style="2470" customWidth="1"/>
    <col min="9224" max="9224" width="44.6640625" style="2470" customWidth="1"/>
    <col min="9225" max="9225" width="1.6640625" style="2470" customWidth="1"/>
    <col min="9226" max="9226" width="38.1640625" style="2470" customWidth="1"/>
    <col min="9227" max="9227" width="1.6640625" style="2470" customWidth="1"/>
    <col min="9228" max="9228" width="34.1640625" style="2470" customWidth="1"/>
    <col min="9229" max="9229" width="1.6640625" style="2470" customWidth="1"/>
    <col min="9230" max="9230" width="7.1640625" style="2470" customWidth="1"/>
    <col min="9231" max="9231" width="3" style="2470" customWidth="1"/>
    <col min="9232" max="9447" width="8.33203125" style="2470"/>
    <col min="9448" max="9448" width="10.83203125" style="2470" customWidth="1"/>
    <col min="9449" max="9450" width="8.33203125" style="2470"/>
    <col min="9451" max="9451" width="10.83203125" style="2470" customWidth="1"/>
    <col min="9452" max="9472" width="8.33203125" style="2470"/>
    <col min="9473" max="9473" width="3.33203125" style="2470" customWidth="1"/>
    <col min="9474" max="9474" width="6.6640625" style="2470" customWidth="1"/>
    <col min="9475" max="9475" width="1.6640625" style="2470" customWidth="1"/>
    <col min="9476" max="9476" width="33.5" style="2470" customWidth="1"/>
    <col min="9477" max="9477" width="2" style="2470" customWidth="1"/>
    <col min="9478" max="9478" width="40.6640625" style="2470" customWidth="1"/>
    <col min="9479" max="9479" width="1.6640625" style="2470" customWidth="1"/>
    <col min="9480" max="9480" width="44.6640625" style="2470" customWidth="1"/>
    <col min="9481" max="9481" width="1.6640625" style="2470" customWidth="1"/>
    <col min="9482" max="9482" width="38.1640625" style="2470" customWidth="1"/>
    <col min="9483" max="9483" width="1.6640625" style="2470" customWidth="1"/>
    <col min="9484" max="9484" width="34.1640625" style="2470" customWidth="1"/>
    <col min="9485" max="9485" width="1.6640625" style="2470" customWidth="1"/>
    <col min="9486" max="9486" width="7.1640625" style="2470" customWidth="1"/>
    <col min="9487" max="9487" width="3" style="2470" customWidth="1"/>
    <col min="9488" max="9703" width="8.33203125" style="2470"/>
    <col min="9704" max="9704" width="10.83203125" style="2470" customWidth="1"/>
    <col min="9705" max="9706" width="8.33203125" style="2470"/>
    <col min="9707" max="9707" width="10.83203125" style="2470" customWidth="1"/>
    <col min="9708" max="9728" width="8.33203125" style="2470"/>
    <col min="9729" max="9729" width="3.33203125" style="2470" customWidth="1"/>
    <col min="9730" max="9730" width="6.6640625" style="2470" customWidth="1"/>
    <col min="9731" max="9731" width="1.6640625" style="2470" customWidth="1"/>
    <col min="9732" max="9732" width="33.5" style="2470" customWidth="1"/>
    <col min="9733" max="9733" width="2" style="2470" customWidth="1"/>
    <col min="9734" max="9734" width="40.6640625" style="2470" customWidth="1"/>
    <col min="9735" max="9735" width="1.6640625" style="2470" customWidth="1"/>
    <col min="9736" max="9736" width="44.6640625" style="2470" customWidth="1"/>
    <col min="9737" max="9737" width="1.6640625" style="2470" customWidth="1"/>
    <col min="9738" max="9738" width="38.1640625" style="2470" customWidth="1"/>
    <col min="9739" max="9739" width="1.6640625" style="2470" customWidth="1"/>
    <col min="9740" max="9740" width="34.1640625" style="2470" customWidth="1"/>
    <col min="9741" max="9741" width="1.6640625" style="2470" customWidth="1"/>
    <col min="9742" max="9742" width="7.1640625" style="2470" customWidth="1"/>
    <col min="9743" max="9743" width="3" style="2470" customWidth="1"/>
    <col min="9744" max="9959" width="8.33203125" style="2470"/>
    <col min="9960" max="9960" width="10.83203125" style="2470" customWidth="1"/>
    <col min="9961" max="9962" width="8.33203125" style="2470"/>
    <col min="9963" max="9963" width="10.83203125" style="2470" customWidth="1"/>
    <col min="9964" max="9984" width="8.33203125" style="2470"/>
    <col min="9985" max="9985" width="3.33203125" style="2470" customWidth="1"/>
    <col min="9986" max="9986" width="6.6640625" style="2470" customWidth="1"/>
    <col min="9987" max="9987" width="1.6640625" style="2470" customWidth="1"/>
    <col min="9988" max="9988" width="33.5" style="2470" customWidth="1"/>
    <col min="9989" max="9989" width="2" style="2470" customWidth="1"/>
    <col min="9990" max="9990" width="40.6640625" style="2470" customWidth="1"/>
    <col min="9991" max="9991" width="1.6640625" style="2470" customWidth="1"/>
    <col min="9992" max="9992" width="44.6640625" style="2470" customWidth="1"/>
    <col min="9993" max="9993" width="1.6640625" style="2470" customWidth="1"/>
    <col min="9994" max="9994" width="38.1640625" style="2470" customWidth="1"/>
    <col min="9995" max="9995" width="1.6640625" style="2470" customWidth="1"/>
    <col min="9996" max="9996" width="34.1640625" style="2470" customWidth="1"/>
    <col min="9997" max="9997" width="1.6640625" style="2470" customWidth="1"/>
    <col min="9998" max="9998" width="7.1640625" style="2470" customWidth="1"/>
    <col min="9999" max="9999" width="3" style="2470" customWidth="1"/>
    <col min="10000" max="10215" width="8.33203125" style="2470"/>
    <col min="10216" max="10216" width="10.83203125" style="2470" customWidth="1"/>
    <col min="10217" max="10218" width="8.33203125" style="2470"/>
    <col min="10219" max="10219" width="10.83203125" style="2470" customWidth="1"/>
    <col min="10220" max="10240" width="8.33203125" style="2470"/>
    <col min="10241" max="10241" width="3.33203125" style="2470" customWidth="1"/>
    <col min="10242" max="10242" width="6.6640625" style="2470" customWidth="1"/>
    <col min="10243" max="10243" width="1.6640625" style="2470" customWidth="1"/>
    <col min="10244" max="10244" width="33.5" style="2470" customWidth="1"/>
    <col min="10245" max="10245" width="2" style="2470" customWidth="1"/>
    <col min="10246" max="10246" width="40.6640625" style="2470" customWidth="1"/>
    <col min="10247" max="10247" width="1.6640625" style="2470" customWidth="1"/>
    <col min="10248" max="10248" width="44.6640625" style="2470" customWidth="1"/>
    <col min="10249" max="10249" width="1.6640625" style="2470" customWidth="1"/>
    <col min="10250" max="10250" width="38.1640625" style="2470" customWidth="1"/>
    <col min="10251" max="10251" width="1.6640625" style="2470" customWidth="1"/>
    <col min="10252" max="10252" width="34.1640625" style="2470" customWidth="1"/>
    <col min="10253" max="10253" width="1.6640625" style="2470" customWidth="1"/>
    <col min="10254" max="10254" width="7.1640625" style="2470" customWidth="1"/>
    <col min="10255" max="10255" width="3" style="2470" customWidth="1"/>
    <col min="10256" max="10471" width="8.33203125" style="2470"/>
    <col min="10472" max="10472" width="10.83203125" style="2470" customWidth="1"/>
    <col min="10473" max="10474" width="8.33203125" style="2470"/>
    <col min="10475" max="10475" width="10.83203125" style="2470" customWidth="1"/>
    <col min="10476" max="10496" width="8.33203125" style="2470"/>
    <col min="10497" max="10497" width="3.33203125" style="2470" customWidth="1"/>
    <col min="10498" max="10498" width="6.6640625" style="2470" customWidth="1"/>
    <col min="10499" max="10499" width="1.6640625" style="2470" customWidth="1"/>
    <col min="10500" max="10500" width="33.5" style="2470" customWidth="1"/>
    <col min="10501" max="10501" width="2" style="2470" customWidth="1"/>
    <col min="10502" max="10502" width="40.6640625" style="2470" customWidth="1"/>
    <col min="10503" max="10503" width="1.6640625" style="2470" customWidth="1"/>
    <col min="10504" max="10504" width="44.6640625" style="2470" customWidth="1"/>
    <col min="10505" max="10505" width="1.6640625" style="2470" customWidth="1"/>
    <col min="10506" max="10506" width="38.1640625" style="2470" customWidth="1"/>
    <col min="10507" max="10507" width="1.6640625" style="2470" customWidth="1"/>
    <col min="10508" max="10508" width="34.1640625" style="2470" customWidth="1"/>
    <col min="10509" max="10509" width="1.6640625" style="2470" customWidth="1"/>
    <col min="10510" max="10510" width="7.1640625" style="2470" customWidth="1"/>
    <col min="10511" max="10511" width="3" style="2470" customWidth="1"/>
    <col min="10512" max="10727" width="8.33203125" style="2470"/>
    <col min="10728" max="10728" width="10.83203125" style="2470" customWidth="1"/>
    <col min="10729" max="10730" width="8.33203125" style="2470"/>
    <col min="10731" max="10731" width="10.83203125" style="2470" customWidth="1"/>
    <col min="10732" max="10752" width="8.33203125" style="2470"/>
    <col min="10753" max="10753" width="3.33203125" style="2470" customWidth="1"/>
    <col min="10754" max="10754" width="6.6640625" style="2470" customWidth="1"/>
    <col min="10755" max="10755" width="1.6640625" style="2470" customWidth="1"/>
    <col min="10756" max="10756" width="33.5" style="2470" customWidth="1"/>
    <col min="10757" max="10757" width="2" style="2470" customWidth="1"/>
    <col min="10758" max="10758" width="40.6640625" style="2470" customWidth="1"/>
    <col min="10759" max="10759" width="1.6640625" style="2470" customWidth="1"/>
    <col min="10760" max="10760" width="44.6640625" style="2470" customWidth="1"/>
    <col min="10761" max="10761" width="1.6640625" style="2470" customWidth="1"/>
    <col min="10762" max="10762" width="38.1640625" style="2470" customWidth="1"/>
    <col min="10763" max="10763" width="1.6640625" style="2470" customWidth="1"/>
    <col min="10764" max="10764" width="34.1640625" style="2470" customWidth="1"/>
    <col min="10765" max="10765" width="1.6640625" style="2470" customWidth="1"/>
    <col min="10766" max="10766" width="7.1640625" style="2470" customWidth="1"/>
    <col min="10767" max="10767" width="3" style="2470" customWidth="1"/>
    <col min="10768" max="10983" width="8.33203125" style="2470"/>
    <col min="10984" max="10984" width="10.83203125" style="2470" customWidth="1"/>
    <col min="10985" max="10986" width="8.33203125" style="2470"/>
    <col min="10987" max="10987" width="10.83203125" style="2470" customWidth="1"/>
    <col min="10988" max="11008" width="8.33203125" style="2470"/>
    <col min="11009" max="11009" width="3.33203125" style="2470" customWidth="1"/>
    <col min="11010" max="11010" width="6.6640625" style="2470" customWidth="1"/>
    <col min="11011" max="11011" width="1.6640625" style="2470" customWidth="1"/>
    <col min="11012" max="11012" width="33.5" style="2470" customWidth="1"/>
    <col min="11013" max="11013" width="2" style="2470" customWidth="1"/>
    <col min="11014" max="11014" width="40.6640625" style="2470" customWidth="1"/>
    <col min="11015" max="11015" width="1.6640625" style="2470" customWidth="1"/>
    <col min="11016" max="11016" width="44.6640625" style="2470" customWidth="1"/>
    <col min="11017" max="11017" width="1.6640625" style="2470" customWidth="1"/>
    <col min="11018" max="11018" width="38.1640625" style="2470" customWidth="1"/>
    <col min="11019" max="11019" width="1.6640625" style="2470" customWidth="1"/>
    <col min="11020" max="11020" width="34.1640625" style="2470" customWidth="1"/>
    <col min="11021" max="11021" width="1.6640625" style="2470" customWidth="1"/>
    <col min="11022" max="11022" width="7.1640625" style="2470" customWidth="1"/>
    <col min="11023" max="11023" width="3" style="2470" customWidth="1"/>
    <col min="11024" max="11239" width="8.33203125" style="2470"/>
    <col min="11240" max="11240" width="10.83203125" style="2470" customWidth="1"/>
    <col min="11241" max="11242" width="8.33203125" style="2470"/>
    <col min="11243" max="11243" width="10.83203125" style="2470" customWidth="1"/>
    <col min="11244" max="11264" width="8.33203125" style="2470"/>
    <col min="11265" max="11265" width="3.33203125" style="2470" customWidth="1"/>
    <col min="11266" max="11266" width="6.6640625" style="2470" customWidth="1"/>
    <col min="11267" max="11267" width="1.6640625" style="2470" customWidth="1"/>
    <col min="11268" max="11268" width="33.5" style="2470" customWidth="1"/>
    <col min="11269" max="11269" width="2" style="2470" customWidth="1"/>
    <col min="11270" max="11270" width="40.6640625" style="2470" customWidth="1"/>
    <col min="11271" max="11271" width="1.6640625" style="2470" customWidth="1"/>
    <col min="11272" max="11272" width="44.6640625" style="2470" customWidth="1"/>
    <col min="11273" max="11273" width="1.6640625" style="2470" customWidth="1"/>
    <col min="11274" max="11274" width="38.1640625" style="2470" customWidth="1"/>
    <col min="11275" max="11275" width="1.6640625" style="2470" customWidth="1"/>
    <col min="11276" max="11276" width="34.1640625" style="2470" customWidth="1"/>
    <col min="11277" max="11277" width="1.6640625" style="2470" customWidth="1"/>
    <col min="11278" max="11278" width="7.1640625" style="2470" customWidth="1"/>
    <col min="11279" max="11279" width="3" style="2470" customWidth="1"/>
    <col min="11280" max="11495" width="8.33203125" style="2470"/>
    <col min="11496" max="11496" width="10.83203125" style="2470" customWidth="1"/>
    <col min="11497" max="11498" width="8.33203125" style="2470"/>
    <col min="11499" max="11499" width="10.83203125" style="2470" customWidth="1"/>
    <col min="11500" max="11520" width="8.33203125" style="2470"/>
    <col min="11521" max="11521" width="3.33203125" style="2470" customWidth="1"/>
    <col min="11522" max="11522" width="6.6640625" style="2470" customWidth="1"/>
    <col min="11523" max="11523" width="1.6640625" style="2470" customWidth="1"/>
    <col min="11524" max="11524" width="33.5" style="2470" customWidth="1"/>
    <col min="11525" max="11525" width="2" style="2470" customWidth="1"/>
    <col min="11526" max="11526" width="40.6640625" style="2470" customWidth="1"/>
    <col min="11527" max="11527" width="1.6640625" style="2470" customWidth="1"/>
    <col min="11528" max="11528" width="44.6640625" style="2470" customWidth="1"/>
    <col min="11529" max="11529" width="1.6640625" style="2470" customWidth="1"/>
    <col min="11530" max="11530" width="38.1640625" style="2470" customWidth="1"/>
    <col min="11531" max="11531" width="1.6640625" style="2470" customWidth="1"/>
    <col min="11532" max="11532" width="34.1640625" style="2470" customWidth="1"/>
    <col min="11533" max="11533" width="1.6640625" style="2470" customWidth="1"/>
    <col min="11534" max="11534" width="7.1640625" style="2470" customWidth="1"/>
    <col min="11535" max="11535" width="3" style="2470" customWidth="1"/>
    <col min="11536" max="11751" width="8.33203125" style="2470"/>
    <col min="11752" max="11752" width="10.83203125" style="2470" customWidth="1"/>
    <col min="11753" max="11754" width="8.33203125" style="2470"/>
    <col min="11755" max="11755" width="10.83203125" style="2470" customWidth="1"/>
    <col min="11756" max="11776" width="8.33203125" style="2470"/>
    <col min="11777" max="11777" width="3.33203125" style="2470" customWidth="1"/>
    <col min="11778" max="11778" width="6.6640625" style="2470" customWidth="1"/>
    <col min="11779" max="11779" width="1.6640625" style="2470" customWidth="1"/>
    <col min="11780" max="11780" width="33.5" style="2470" customWidth="1"/>
    <col min="11781" max="11781" width="2" style="2470" customWidth="1"/>
    <col min="11782" max="11782" width="40.6640625" style="2470" customWidth="1"/>
    <col min="11783" max="11783" width="1.6640625" style="2470" customWidth="1"/>
    <col min="11784" max="11784" width="44.6640625" style="2470" customWidth="1"/>
    <col min="11785" max="11785" width="1.6640625" style="2470" customWidth="1"/>
    <col min="11786" max="11786" width="38.1640625" style="2470" customWidth="1"/>
    <col min="11787" max="11787" width="1.6640625" style="2470" customWidth="1"/>
    <col min="11788" max="11788" width="34.1640625" style="2470" customWidth="1"/>
    <col min="11789" max="11789" width="1.6640625" style="2470" customWidth="1"/>
    <col min="11790" max="11790" width="7.1640625" style="2470" customWidth="1"/>
    <col min="11791" max="11791" width="3" style="2470" customWidth="1"/>
    <col min="11792" max="12007" width="8.33203125" style="2470"/>
    <col min="12008" max="12008" width="10.83203125" style="2470" customWidth="1"/>
    <col min="12009" max="12010" width="8.33203125" style="2470"/>
    <col min="12011" max="12011" width="10.83203125" style="2470" customWidth="1"/>
    <col min="12012" max="12032" width="8.33203125" style="2470"/>
    <col min="12033" max="12033" width="3.33203125" style="2470" customWidth="1"/>
    <col min="12034" max="12034" width="6.6640625" style="2470" customWidth="1"/>
    <col min="12035" max="12035" width="1.6640625" style="2470" customWidth="1"/>
    <col min="12036" max="12036" width="33.5" style="2470" customWidth="1"/>
    <col min="12037" max="12037" width="2" style="2470" customWidth="1"/>
    <col min="12038" max="12038" width="40.6640625" style="2470" customWidth="1"/>
    <col min="12039" max="12039" width="1.6640625" style="2470" customWidth="1"/>
    <col min="12040" max="12040" width="44.6640625" style="2470" customWidth="1"/>
    <col min="12041" max="12041" width="1.6640625" style="2470" customWidth="1"/>
    <col min="12042" max="12042" width="38.1640625" style="2470" customWidth="1"/>
    <col min="12043" max="12043" width="1.6640625" style="2470" customWidth="1"/>
    <col min="12044" max="12044" width="34.1640625" style="2470" customWidth="1"/>
    <col min="12045" max="12045" width="1.6640625" style="2470" customWidth="1"/>
    <col min="12046" max="12046" width="7.1640625" style="2470" customWidth="1"/>
    <col min="12047" max="12047" width="3" style="2470" customWidth="1"/>
    <col min="12048" max="12263" width="8.33203125" style="2470"/>
    <col min="12264" max="12264" width="10.83203125" style="2470" customWidth="1"/>
    <col min="12265" max="12266" width="8.33203125" style="2470"/>
    <col min="12267" max="12267" width="10.83203125" style="2470" customWidth="1"/>
    <col min="12268" max="12288" width="8.33203125" style="2470"/>
    <col min="12289" max="12289" width="3.33203125" style="2470" customWidth="1"/>
    <col min="12290" max="12290" width="6.6640625" style="2470" customWidth="1"/>
    <col min="12291" max="12291" width="1.6640625" style="2470" customWidth="1"/>
    <col min="12292" max="12292" width="33.5" style="2470" customWidth="1"/>
    <col min="12293" max="12293" width="2" style="2470" customWidth="1"/>
    <col min="12294" max="12294" width="40.6640625" style="2470" customWidth="1"/>
    <col min="12295" max="12295" width="1.6640625" style="2470" customWidth="1"/>
    <col min="12296" max="12296" width="44.6640625" style="2470" customWidth="1"/>
    <col min="12297" max="12297" width="1.6640625" style="2470" customWidth="1"/>
    <col min="12298" max="12298" width="38.1640625" style="2470" customWidth="1"/>
    <col min="12299" max="12299" width="1.6640625" style="2470" customWidth="1"/>
    <col min="12300" max="12300" width="34.1640625" style="2470" customWidth="1"/>
    <col min="12301" max="12301" width="1.6640625" style="2470" customWidth="1"/>
    <col min="12302" max="12302" width="7.1640625" style="2470" customWidth="1"/>
    <col min="12303" max="12303" width="3" style="2470" customWidth="1"/>
    <col min="12304" max="12519" width="8.33203125" style="2470"/>
    <col min="12520" max="12520" width="10.83203125" style="2470" customWidth="1"/>
    <col min="12521" max="12522" width="8.33203125" style="2470"/>
    <col min="12523" max="12523" width="10.83203125" style="2470" customWidth="1"/>
    <col min="12524" max="12544" width="8.33203125" style="2470"/>
    <col min="12545" max="12545" width="3.33203125" style="2470" customWidth="1"/>
    <col min="12546" max="12546" width="6.6640625" style="2470" customWidth="1"/>
    <col min="12547" max="12547" width="1.6640625" style="2470" customWidth="1"/>
    <col min="12548" max="12548" width="33.5" style="2470" customWidth="1"/>
    <col min="12549" max="12549" width="2" style="2470" customWidth="1"/>
    <col min="12550" max="12550" width="40.6640625" style="2470" customWidth="1"/>
    <col min="12551" max="12551" width="1.6640625" style="2470" customWidth="1"/>
    <col min="12552" max="12552" width="44.6640625" style="2470" customWidth="1"/>
    <col min="12553" max="12553" width="1.6640625" style="2470" customWidth="1"/>
    <col min="12554" max="12554" width="38.1640625" style="2470" customWidth="1"/>
    <col min="12555" max="12555" width="1.6640625" style="2470" customWidth="1"/>
    <col min="12556" max="12556" width="34.1640625" style="2470" customWidth="1"/>
    <col min="12557" max="12557" width="1.6640625" style="2470" customWidth="1"/>
    <col min="12558" max="12558" width="7.1640625" style="2470" customWidth="1"/>
    <col min="12559" max="12559" width="3" style="2470" customWidth="1"/>
    <col min="12560" max="12775" width="8.33203125" style="2470"/>
    <col min="12776" max="12776" width="10.83203125" style="2470" customWidth="1"/>
    <col min="12777" max="12778" width="8.33203125" style="2470"/>
    <col min="12779" max="12779" width="10.83203125" style="2470" customWidth="1"/>
    <col min="12780" max="12800" width="8.33203125" style="2470"/>
    <col min="12801" max="12801" width="3.33203125" style="2470" customWidth="1"/>
    <col min="12802" max="12802" width="6.6640625" style="2470" customWidth="1"/>
    <col min="12803" max="12803" width="1.6640625" style="2470" customWidth="1"/>
    <col min="12804" max="12804" width="33.5" style="2470" customWidth="1"/>
    <col min="12805" max="12805" width="2" style="2470" customWidth="1"/>
    <col min="12806" max="12806" width="40.6640625" style="2470" customWidth="1"/>
    <col min="12807" max="12807" width="1.6640625" style="2470" customWidth="1"/>
    <col min="12808" max="12808" width="44.6640625" style="2470" customWidth="1"/>
    <col min="12809" max="12809" width="1.6640625" style="2470" customWidth="1"/>
    <col min="12810" max="12810" width="38.1640625" style="2470" customWidth="1"/>
    <col min="12811" max="12811" width="1.6640625" style="2470" customWidth="1"/>
    <col min="12812" max="12812" width="34.1640625" style="2470" customWidth="1"/>
    <col min="12813" max="12813" width="1.6640625" style="2470" customWidth="1"/>
    <col min="12814" max="12814" width="7.1640625" style="2470" customWidth="1"/>
    <col min="12815" max="12815" width="3" style="2470" customWidth="1"/>
    <col min="12816" max="13031" width="8.33203125" style="2470"/>
    <col min="13032" max="13032" width="10.83203125" style="2470" customWidth="1"/>
    <col min="13033" max="13034" width="8.33203125" style="2470"/>
    <col min="13035" max="13035" width="10.83203125" style="2470" customWidth="1"/>
    <col min="13036" max="13056" width="8.33203125" style="2470"/>
    <col min="13057" max="13057" width="3.33203125" style="2470" customWidth="1"/>
    <col min="13058" max="13058" width="6.6640625" style="2470" customWidth="1"/>
    <col min="13059" max="13059" width="1.6640625" style="2470" customWidth="1"/>
    <col min="13060" max="13060" width="33.5" style="2470" customWidth="1"/>
    <col min="13061" max="13061" width="2" style="2470" customWidth="1"/>
    <col min="13062" max="13062" width="40.6640625" style="2470" customWidth="1"/>
    <col min="13063" max="13063" width="1.6640625" style="2470" customWidth="1"/>
    <col min="13064" max="13064" width="44.6640625" style="2470" customWidth="1"/>
    <col min="13065" max="13065" width="1.6640625" style="2470" customWidth="1"/>
    <col min="13066" max="13066" width="38.1640625" style="2470" customWidth="1"/>
    <col min="13067" max="13067" width="1.6640625" style="2470" customWidth="1"/>
    <col min="13068" max="13068" width="34.1640625" style="2470" customWidth="1"/>
    <col min="13069" max="13069" width="1.6640625" style="2470" customWidth="1"/>
    <col min="13070" max="13070" width="7.1640625" style="2470" customWidth="1"/>
    <col min="13071" max="13071" width="3" style="2470" customWidth="1"/>
    <col min="13072" max="13287" width="8.33203125" style="2470"/>
    <col min="13288" max="13288" width="10.83203125" style="2470" customWidth="1"/>
    <col min="13289" max="13290" width="8.33203125" style="2470"/>
    <col min="13291" max="13291" width="10.83203125" style="2470" customWidth="1"/>
    <col min="13292" max="13312" width="8.33203125" style="2470"/>
    <col min="13313" max="13313" width="3.33203125" style="2470" customWidth="1"/>
    <col min="13314" max="13314" width="6.6640625" style="2470" customWidth="1"/>
    <col min="13315" max="13315" width="1.6640625" style="2470" customWidth="1"/>
    <col min="13316" max="13316" width="33.5" style="2470" customWidth="1"/>
    <col min="13317" max="13317" width="2" style="2470" customWidth="1"/>
    <col min="13318" max="13318" width="40.6640625" style="2470" customWidth="1"/>
    <col min="13319" max="13319" width="1.6640625" style="2470" customWidth="1"/>
    <col min="13320" max="13320" width="44.6640625" style="2470" customWidth="1"/>
    <col min="13321" max="13321" width="1.6640625" style="2470" customWidth="1"/>
    <col min="13322" max="13322" width="38.1640625" style="2470" customWidth="1"/>
    <col min="13323" max="13323" width="1.6640625" style="2470" customWidth="1"/>
    <col min="13324" max="13324" width="34.1640625" style="2470" customWidth="1"/>
    <col min="13325" max="13325" width="1.6640625" style="2470" customWidth="1"/>
    <col min="13326" max="13326" width="7.1640625" style="2470" customWidth="1"/>
    <col min="13327" max="13327" width="3" style="2470" customWidth="1"/>
    <col min="13328" max="13543" width="8.33203125" style="2470"/>
    <col min="13544" max="13544" width="10.83203125" style="2470" customWidth="1"/>
    <col min="13545" max="13546" width="8.33203125" style="2470"/>
    <col min="13547" max="13547" width="10.83203125" style="2470" customWidth="1"/>
    <col min="13548" max="13568" width="8.33203125" style="2470"/>
    <col min="13569" max="13569" width="3.33203125" style="2470" customWidth="1"/>
    <col min="13570" max="13570" width="6.6640625" style="2470" customWidth="1"/>
    <col min="13571" max="13571" width="1.6640625" style="2470" customWidth="1"/>
    <col min="13572" max="13572" width="33.5" style="2470" customWidth="1"/>
    <col min="13573" max="13573" width="2" style="2470" customWidth="1"/>
    <col min="13574" max="13574" width="40.6640625" style="2470" customWidth="1"/>
    <col min="13575" max="13575" width="1.6640625" style="2470" customWidth="1"/>
    <col min="13576" max="13576" width="44.6640625" style="2470" customWidth="1"/>
    <col min="13577" max="13577" width="1.6640625" style="2470" customWidth="1"/>
    <col min="13578" max="13578" width="38.1640625" style="2470" customWidth="1"/>
    <col min="13579" max="13579" width="1.6640625" style="2470" customWidth="1"/>
    <col min="13580" max="13580" width="34.1640625" style="2470" customWidth="1"/>
    <col min="13581" max="13581" width="1.6640625" style="2470" customWidth="1"/>
    <col min="13582" max="13582" width="7.1640625" style="2470" customWidth="1"/>
    <col min="13583" max="13583" width="3" style="2470" customWidth="1"/>
    <col min="13584" max="13799" width="8.33203125" style="2470"/>
    <col min="13800" max="13800" width="10.83203125" style="2470" customWidth="1"/>
    <col min="13801" max="13802" width="8.33203125" style="2470"/>
    <col min="13803" max="13803" width="10.83203125" style="2470" customWidth="1"/>
    <col min="13804" max="13824" width="8.33203125" style="2470"/>
    <col min="13825" max="13825" width="3.33203125" style="2470" customWidth="1"/>
    <col min="13826" max="13826" width="6.6640625" style="2470" customWidth="1"/>
    <col min="13827" max="13827" width="1.6640625" style="2470" customWidth="1"/>
    <col min="13828" max="13828" width="33.5" style="2470" customWidth="1"/>
    <col min="13829" max="13829" width="2" style="2470" customWidth="1"/>
    <col min="13830" max="13830" width="40.6640625" style="2470" customWidth="1"/>
    <col min="13831" max="13831" width="1.6640625" style="2470" customWidth="1"/>
    <col min="13832" max="13832" width="44.6640625" style="2470" customWidth="1"/>
    <col min="13833" max="13833" width="1.6640625" style="2470" customWidth="1"/>
    <col min="13834" max="13834" width="38.1640625" style="2470" customWidth="1"/>
    <col min="13835" max="13835" width="1.6640625" style="2470" customWidth="1"/>
    <col min="13836" max="13836" width="34.1640625" style="2470" customWidth="1"/>
    <col min="13837" max="13837" width="1.6640625" style="2470" customWidth="1"/>
    <col min="13838" max="13838" width="7.1640625" style="2470" customWidth="1"/>
    <col min="13839" max="13839" width="3" style="2470" customWidth="1"/>
    <col min="13840" max="14055" width="8.33203125" style="2470"/>
    <col min="14056" max="14056" width="10.83203125" style="2470" customWidth="1"/>
    <col min="14057" max="14058" width="8.33203125" style="2470"/>
    <col min="14059" max="14059" width="10.83203125" style="2470" customWidth="1"/>
    <col min="14060" max="14080" width="8.33203125" style="2470"/>
    <col min="14081" max="14081" width="3.33203125" style="2470" customWidth="1"/>
    <col min="14082" max="14082" width="6.6640625" style="2470" customWidth="1"/>
    <col min="14083" max="14083" width="1.6640625" style="2470" customWidth="1"/>
    <col min="14084" max="14084" width="33.5" style="2470" customWidth="1"/>
    <col min="14085" max="14085" width="2" style="2470" customWidth="1"/>
    <col min="14086" max="14086" width="40.6640625" style="2470" customWidth="1"/>
    <col min="14087" max="14087" width="1.6640625" style="2470" customWidth="1"/>
    <col min="14088" max="14088" width="44.6640625" style="2470" customWidth="1"/>
    <col min="14089" max="14089" width="1.6640625" style="2470" customWidth="1"/>
    <col min="14090" max="14090" width="38.1640625" style="2470" customWidth="1"/>
    <col min="14091" max="14091" width="1.6640625" style="2470" customWidth="1"/>
    <col min="14092" max="14092" width="34.1640625" style="2470" customWidth="1"/>
    <col min="14093" max="14093" width="1.6640625" style="2470" customWidth="1"/>
    <col min="14094" max="14094" width="7.1640625" style="2470" customWidth="1"/>
    <col min="14095" max="14095" width="3" style="2470" customWidth="1"/>
    <col min="14096" max="14311" width="8.33203125" style="2470"/>
    <col min="14312" max="14312" width="10.83203125" style="2470" customWidth="1"/>
    <col min="14313" max="14314" width="8.33203125" style="2470"/>
    <col min="14315" max="14315" width="10.83203125" style="2470" customWidth="1"/>
    <col min="14316" max="14336" width="8.33203125" style="2470"/>
    <col min="14337" max="14337" width="3.33203125" style="2470" customWidth="1"/>
    <col min="14338" max="14338" width="6.6640625" style="2470" customWidth="1"/>
    <col min="14339" max="14339" width="1.6640625" style="2470" customWidth="1"/>
    <col min="14340" max="14340" width="33.5" style="2470" customWidth="1"/>
    <col min="14341" max="14341" width="2" style="2470" customWidth="1"/>
    <col min="14342" max="14342" width="40.6640625" style="2470" customWidth="1"/>
    <col min="14343" max="14343" width="1.6640625" style="2470" customWidth="1"/>
    <col min="14344" max="14344" width="44.6640625" style="2470" customWidth="1"/>
    <col min="14345" max="14345" width="1.6640625" style="2470" customWidth="1"/>
    <col min="14346" max="14346" width="38.1640625" style="2470" customWidth="1"/>
    <col min="14347" max="14347" width="1.6640625" style="2470" customWidth="1"/>
    <col min="14348" max="14348" width="34.1640625" style="2470" customWidth="1"/>
    <col min="14349" max="14349" width="1.6640625" style="2470" customWidth="1"/>
    <col min="14350" max="14350" width="7.1640625" style="2470" customWidth="1"/>
    <col min="14351" max="14351" width="3" style="2470" customWidth="1"/>
    <col min="14352" max="14567" width="8.33203125" style="2470"/>
    <col min="14568" max="14568" width="10.83203125" style="2470" customWidth="1"/>
    <col min="14569" max="14570" width="8.33203125" style="2470"/>
    <col min="14571" max="14571" width="10.83203125" style="2470" customWidth="1"/>
    <col min="14572" max="14592" width="8.33203125" style="2470"/>
    <col min="14593" max="14593" width="3.33203125" style="2470" customWidth="1"/>
    <col min="14594" max="14594" width="6.6640625" style="2470" customWidth="1"/>
    <col min="14595" max="14595" width="1.6640625" style="2470" customWidth="1"/>
    <col min="14596" max="14596" width="33.5" style="2470" customWidth="1"/>
    <col min="14597" max="14597" width="2" style="2470" customWidth="1"/>
    <col min="14598" max="14598" width="40.6640625" style="2470" customWidth="1"/>
    <col min="14599" max="14599" width="1.6640625" style="2470" customWidth="1"/>
    <col min="14600" max="14600" width="44.6640625" style="2470" customWidth="1"/>
    <col min="14601" max="14601" width="1.6640625" style="2470" customWidth="1"/>
    <col min="14602" max="14602" width="38.1640625" style="2470" customWidth="1"/>
    <col min="14603" max="14603" width="1.6640625" style="2470" customWidth="1"/>
    <col min="14604" max="14604" width="34.1640625" style="2470" customWidth="1"/>
    <col min="14605" max="14605" width="1.6640625" style="2470" customWidth="1"/>
    <col min="14606" max="14606" width="7.1640625" style="2470" customWidth="1"/>
    <col min="14607" max="14607" width="3" style="2470" customWidth="1"/>
    <col min="14608" max="14823" width="8.33203125" style="2470"/>
    <col min="14824" max="14824" width="10.83203125" style="2470" customWidth="1"/>
    <col min="14825" max="14826" width="8.33203125" style="2470"/>
    <col min="14827" max="14827" width="10.83203125" style="2470" customWidth="1"/>
    <col min="14828" max="14848" width="8.33203125" style="2470"/>
    <col min="14849" max="14849" width="3.33203125" style="2470" customWidth="1"/>
    <col min="14850" max="14850" width="6.6640625" style="2470" customWidth="1"/>
    <col min="14851" max="14851" width="1.6640625" style="2470" customWidth="1"/>
    <col min="14852" max="14852" width="33.5" style="2470" customWidth="1"/>
    <col min="14853" max="14853" width="2" style="2470" customWidth="1"/>
    <col min="14854" max="14854" width="40.6640625" style="2470" customWidth="1"/>
    <col min="14855" max="14855" width="1.6640625" style="2470" customWidth="1"/>
    <col min="14856" max="14856" width="44.6640625" style="2470" customWidth="1"/>
    <col min="14857" max="14857" width="1.6640625" style="2470" customWidth="1"/>
    <col min="14858" max="14858" width="38.1640625" style="2470" customWidth="1"/>
    <col min="14859" max="14859" width="1.6640625" style="2470" customWidth="1"/>
    <col min="14860" max="14860" width="34.1640625" style="2470" customWidth="1"/>
    <col min="14861" max="14861" width="1.6640625" style="2470" customWidth="1"/>
    <col min="14862" max="14862" width="7.1640625" style="2470" customWidth="1"/>
    <col min="14863" max="14863" width="3" style="2470" customWidth="1"/>
    <col min="14864" max="15079" width="8.33203125" style="2470"/>
    <col min="15080" max="15080" width="10.83203125" style="2470" customWidth="1"/>
    <col min="15081" max="15082" width="8.33203125" style="2470"/>
    <col min="15083" max="15083" width="10.83203125" style="2470" customWidth="1"/>
    <col min="15084" max="15104" width="8.33203125" style="2470"/>
    <col min="15105" max="15105" width="3.33203125" style="2470" customWidth="1"/>
    <col min="15106" max="15106" width="6.6640625" style="2470" customWidth="1"/>
    <col min="15107" max="15107" width="1.6640625" style="2470" customWidth="1"/>
    <col min="15108" max="15108" width="33.5" style="2470" customWidth="1"/>
    <col min="15109" max="15109" width="2" style="2470" customWidth="1"/>
    <col min="15110" max="15110" width="40.6640625" style="2470" customWidth="1"/>
    <col min="15111" max="15111" width="1.6640625" style="2470" customWidth="1"/>
    <col min="15112" max="15112" width="44.6640625" style="2470" customWidth="1"/>
    <col min="15113" max="15113" width="1.6640625" style="2470" customWidth="1"/>
    <col min="15114" max="15114" width="38.1640625" style="2470" customWidth="1"/>
    <col min="15115" max="15115" width="1.6640625" style="2470" customWidth="1"/>
    <col min="15116" max="15116" width="34.1640625" style="2470" customWidth="1"/>
    <col min="15117" max="15117" width="1.6640625" style="2470" customWidth="1"/>
    <col min="15118" max="15118" width="7.1640625" style="2470" customWidth="1"/>
    <col min="15119" max="15119" width="3" style="2470" customWidth="1"/>
    <col min="15120" max="15335" width="8.33203125" style="2470"/>
    <col min="15336" max="15336" width="10.83203125" style="2470" customWidth="1"/>
    <col min="15337" max="15338" width="8.33203125" style="2470"/>
    <col min="15339" max="15339" width="10.83203125" style="2470" customWidth="1"/>
    <col min="15340" max="15360" width="8.33203125" style="2470"/>
    <col min="15361" max="15361" width="3.33203125" style="2470" customWidth="1"/>
    <col min="15362" max="15362" width="6.6640625" style="2470" customWidth="1"/>
    <col min="15363" max="15363" width="1.6640625" style="2470" customWidth="1"/>
    <col min="15364" max="15364" width="33.5" style="2470" customWidth="1"/>
    <col min="15365" max="15365" width="2" style="2470" customWidth="1"/>
    <col min="15366" max="15366" width="40.6640625" style="2470" customWidth="1"/>
    <col min="15367" max="15367" width="1.6640625" style="2470" customWidth="1"/>
    <col min="15368" max="15368" width="44.6640625" style="2470" customWidth="1"/>
    <col min="15369" max="15369" width="1.6640625" style="2470" customWidth="1"/>
    <col min="15370" max="15370" width="38.1640625" style="2470" customWidth="1"/>
    <col min="15371" max="15371" width="1.6640625" style="2470" customWidth="1"/>
    <col min="15372" max="15372" width="34.1640625" style="2470" customWidth="1"/>
    <col min="15373" max="15373" width="1.6640625" style="2470" customWidth="1"/>
    <col min="15374" max="15374" width="7.1640625" style="2470" customWidth="1"/>
    <col min="15375" max="15375" width="3" style="2470" customWidth="1"/>
    <col min="15376" max="15591" width="8.33203125" style="2470"/>
    <col min="15592" max="15592" width="10.83203125" style="2470" customWidth="1"/>
    <col min="15593" max="15594" width="8.33203125" style="2470"/>
    <col min="15595" max="15595" width="10.83203125" style="2470" customWidth="1"/>
    <col min="15596" max="15616" width="8.33203125" style="2470"/>
    <col min="15617" max="15617" width="3.33203125" style="2470" customWidth="1"/>
    <col min="15618" max="15618" width="6.6640625" style="2470" customWidth="1"/>
    <col min="15619" max="15619" width="1.6640625" style="2470" customWidth="1"/>
    <col min="15620" max="15620" width="33.5" style="2470" customWidth="1"/>
    <col min="15621" max="15621" width="2" style="2470" customWidth="1"/>
    <col min="15622" max="15622" width="40.6640625" style="2470" customWidth="1"/>
    <col min="15623" max="15623" width="1.6640625" style="2470" customWidth="1"/>
    <col min="15624" max="15624" width="44.6640625" style="2470" customWidth="1"/>
    <col min="15625" max="15625" width="1.6640625" style="2470" customWidth="1"/>
    <col min="15626" max="15626" width="38.1640625" style="2470" customWidth="1"/>
    <col min="15627" max="15627" width="1.6640625" style="2470" customWidth="1"/>
    <col min="15628" max="15628" width="34.1640625" style="2470" customWidth="1"/>
    <col min="15629" max="15629" width="1.6640625" style="2470" customWidth="1"/>
    <col min="15630" max="15630" width="7.1640625" style="2470" customWidth="1"/>
    <col min="15631" max="15631" width="3" style="2470" customWidth="1"/>
    <col min="15632" max="15847" width="8.33203125" style="2470"/>
    <col min="15848" max="15848" width="10.83203125" style="2470" customWidth="1"/>
    <col min="15849" max="15850" width="8.33203125" style="2470"/>
    <col min="15851" max="15851" width="10.83203125" style="2470" customWidth="1"/>
    <col min="15852" max="15872" width="8.33203125" style="2470"/>
    <col min="15873" max="15873" width="3.33203125" style="2470" customWidth="1"/>
    <col min="15874" max="15874" width="6.6640625" style="2470" customWidth="1"/>
    <col min="15875" max="15875" width="1.6640625" style="2470" customWidth="1"/>
    <col min="15876" max="15876" width="33.5" style="2470" customWidth="1"/>
    <col min="15877" max="15877" width="2" style="2470" customWidth="1"/>
    <col min="15878" max="15878" width="40.6640625" style="2470" customWidth="1"/>
    <col min="15879" max="15879" width="1.6640625" style="2470" customWidth="1"/>
    <col min="15880" max="15880" width="44.6640625" style="2470" customWidth="1"/>
    <col min="15881" max="15881" width="1.6640625" style="2470" customWidth="1"/>
    <col min="15882" max="15882" width="38.1640625" style="2470" customWidth="1"/>
    <col min="15883" max="15883" width="1.6640625" style="2470" customWidth="1"/>
    <col min="15884" max="15884" width="34.1640625" style="2470" customWidth="1"/>
    <col min="15885" max="15885" width="1.6640625" style="2470" customWidth="1"/>
    <col min="15886" max="15886" width="7.1640625" style="2470" customWidth="1"/>
    <col min="15887" max="15887" width="3" style="2470" customWidth="1"/>
    <col min="15888" max="16103" width="8.33203125" style="2470"/>
    <col min="16104" max="16104" width="10.83203125" style="2470" customWidth="1"/>
    <col min="16105" max="16106" width="8.33203125" style="2470"/>
    <col min="16107" max="16107" width="10.83203125" style="2470" customWidth="1"/>
    <col min="16108" max="16128" width="8.33203125" style="2470"/>
    <col min="16129" max="16129" width="3.33203125" style="2470" customWidth="1"/>
    <col min="16130" max="16130" width="6.6640625" style="2470" customWidth="1"/>
    <col min="16131" max="16131" width="1.6640625" style="2470" customWidth="1"/>
    <col min="16132" max="16132" width="33.5" style="2470" customWidth="1"/>
    <col min="16133" max="16133" width="2" style="2470" customWidth="1"/>
    <col min="16134" max="16134" width="40.6640625" style="2470" customWidth="1"/>
    <col min="16135" max="16135" width="1.6640625" style="2470" customWidth="1"/>
    <col min="16136" max="16136" width="44.6640625" style="2470" customWidth="1"/>
    <col min="16137" max="16137" width="1.6640625" style="2470" customWidth="1"/>
    <col min="16138" max="16138" width="38.1640625" style="2470" customWidth="1"/>
    <col min="16139" max="16139" width="1.6640625" style="2470" customWidth="1"/>
    <col min="16140" max="16140" width="34.1640625" style="2470" customWidth="1"/>
    <col min="16141" max="16141" width="1.6640625" style="2470" customWidth="1"/>
    <col min="16142" max="16142" width="7.1640625" style="2470" customWidth="1"/>
    <col min="16143" max="16143" width="3" style="2470" customWidth="1"/>
    <col min="16144" max="16359" width="8.33203125" style="2470"/>
    <col min="16360" max="16360" width="10.83203125" style="2470" customWidth="1"/>
    <col min="16361" max="16362" width="8.33203125" style="2470"/>
    <col min="16363" max="16363" width="10.83203125" style="2470" customWidth="1"/>
    <col min="16364" max="16384" width="8.33203125" style="2470"/>
  </cols>
  <sheetData>
    <row r="1" spans="1:15" s="2468" customFormat="1" ht="11.25" customHeight="1">
      <c r="A1" s="4210" t="s">
        <v>576</v>
      </c>
      <c r="B1" s="2464"/>
      <c r="C1" s="2465"/>
      <c r="D1" s="2466"/>
      <c r="E1" s="2466"/>
      <c r="F1" s="2466"/>
      <c r="G1" s="2466"/>
      <c r="H1" s="2466"/>
      <c r="I1" s="2466"/>
      <c r="J1" s="2466"/>
      <c r="K1" s="2466"/>
      <c r="L1" s="2466"/>
      <c r="M1" s="2466"/>
      <c r="N1" s="2467"/>
      <c r="O1" s="4208" t="s">
        <v>3702</v>
      </c>
    </row>
    <row r="2" spans="1:15" s="2468" customFormat="1" ht="11.25" customHeight="1">
      <c r="A2" s="4210"/>
      <c r="B2" s="2469"/>
      <c r="C2" s="2470"/>
      <c r="D2" s="2471"/>
      <c r="E2" s="2471"/>
      <c r="F2" s="2472" t="s">
        <v>3074</v>
      </c>
      <c r="G2" s="2471"/>
      <c r="H2" s="2471"/>
      <c r="I2" s="2471"/>
      <c r="J2" s="2471"/>
      <c r="K2" s="2471"/>
      <c r="L2" s="2471"/>
      <c r="M2" s="2471"/>
      <c r="N2" s="2473"/>
      <c r="O2" s="4208"/>
    </row>
    <row r="3" spans="1:15" s="2468" customFormat="1" ht="11.25" customHeight="1">
      <c r="A3" s="4210"/>
      <c r="B3" s="2469"/>
      <c r="C3" s="2470"/>
      <c r="D3" s="2471"/>
      <c r="E3" s="2471"/>
      <c r="F3" s="2471"/>
      <c r="G3" s="2471"/>
      <c r="H3" s="2471"/>
      <c r="I3" s="2471"/>
      <c r="J3" s="2471"/>
      <c r="K3" s="2471"/>
      <c r="L3" s="2471"/>
      <c r="M3" s="2471"/>
      <c r="N3" s="2473"/>
      <c r="O3" s="4208"/>
    </row>
    <row r="4" spans="1:15" s="2468" customFormat="1" ht="11.25" customHeight="1">
      <c r="A4" s="4210"/>
      <c r="B4" s="2469"/>
      <c r="C4" s="2470"/>
      <c r="D4" s="2472" t="s">
        <v>3075</v>
      </c>
      <c r="E4" s="2471"/>
      <c r="F4" s="2471"/>
      <c r="G4" s="2471"/>
      <c r="H4" s="2471"/>
      <c r="I4" s="2471"/>
      <c r="J4" s="2471"/>
      <c r="K4" s="2471"/>
      <c r="L4" s="2471"/>
      <c r="M4" s="2471"/>
      <c r="N4" s="2473"/>
      <c r="O4" s="4208"/>
    </row>
    <row r="5" spans="1:15" s="2468" customFormat="1" ht="11.25" customHeight="1">
      <c r="A5" s="4210"/>
      <c r="B5" s="2469"/>
      <c r="C5" s="2470"/>
      <c r="D5" s="2472" t="s">
        <v>3076</v>
      </c>
      <c r="E5" s="2471"/>
      <c r="F5" s="2471"/>
      <c r="G5" s="2471"/>
      <c r="H5" s="2471"/>
      <c r="I5" s="2471"/>
      <c r="J5" s="2471"/>
      <c r="K5" s="2471"/>
      <c r="L5" s="2471"/>
      <c r="M5" s="2471"/>
      <c r="N5" s="2473"/>
      <c r="O5" s="4208"/>
    </row>
    <row r="6" spans="1:15" s="2468" customFormat="1" ht="11.25" customHeight="1">
      <c r="A6" s="4210"/>
      <c r="B6" s="2469"/>
      <c r="C6" s="2470"/>
      <c r="D6" s="2472" t="s">
        <v>3077</v>
      </c>
      <c r="E6" s="2471"/>
      <c r="F6" s="2471"/>
      <c r="G6" s="2471"/>
      <c r="H6" s="2471"/>
      <c r="I6" s="2471"/>
      <c r="J6" s="2471"/>
      <c r="K6" s="2471"/>
      <c r="L6" s="2471"/>
      <c r="M6" s="2471"/>
      <c r="N6" s="2473"/>
      <c r="O6" s="4208"/>
    </row>
    <row r="7" spans="1:15" s="2468" customFormat="1" ht="5.25" customHeight="1">
      <c r="A7" s="4210"/>
      <c r="B7" s="2469"/>
      <c r="C7" s="2470"/>
      <c r="D7" s="2472"/>
      <c r="E7" s="2471"/>
      <c r="F7" s="2471"/>
      <c r="G7" s="2471"/>
      <c r="H7" s="2471"/>
      <c r="I7" s="2471"/>
      <c r="J7" s="2471"/>
      <c r="K7" s="2471"/>
      <c r="L7" s="2471"/>
      <c r="M7" s="2471"/>
      <c r="N7" s="2473"/>
      <c r="O7" s="4208"/>
    </row>
    <row r="8" spans="1:15" s="2468" customFormat="1" ht="11.25" customHeight="1">
      <c r="A8" s="4210"/>
      <c r="B8" s="2469"/>
      <c r="C8" s="2470"/>
      <c r="D8" s="2472" t="s">
        <v>3078</v>
      </c>
      <c r="E8" s="2471"/>
      <c r="F8" s="2471"/>
      <c r="G8" s="2471"/>
      <c r="H8" s="2471"/>
      <c r="I8" s="2471"/>
      <c r="J8" s="2471"/>
      <c r="K8" s="2471"/>
      <c r="L8" s="2471"/>
      <c r="M8" s="2471"/>
      <c r="N8" s="2473"/>
      <c r="O8" s="4208"/>
    </row>
    <row r="9" spans="1:15" s="2468" customFormat="1" ht="5.25" customHeight="1">
      <c r="A9" s="4210"/>
      <c r="B9" s="2469"/>
      <c r="C9" s="2470"/>
      <c r="D9" s="2472"/>
      <c r="E9" s="2471"/>
      <c r="F9" s="2471"/>
      <c r="G9" s="2471"/>
      <c r="H9" s="2471"/>
      <c r="I9" s="2471"/>
      <c r="J9" s="2471"/>
      <c r="K9" s="2471"/>
      <c r="L9" s="2471"/>
      <c r="M9" s="2471"/>
      <c r="N9" s="2473"/>
      <c r="O9" s="4208"/>
    </row>
    <row r="10" spans="1:15" s="2468" customFormat="1" ht="11.25" customHeight="1">
      <c r="A10" s="4210"/>
      <c r="B10" s="2469"/>
      <c r="C10" s="2470"/>
      <c r="D10" s="2472" t="s">
        <v>3079</v>
      </c>
      <c r="E10" s="2471"/>
      <c r="F10" s="2471"/>
      <c r="G10" s="2471"/>
      <c r="H10" s="2471"/>
      <c r="I10" s="2471"/>
      <c r="J10" s="2471"/>
      <c r="K10" s="2471"/>
      <c r="L10" s="2471"/>
      <c r="M10" s="2471"/>
      <c r="N10" s="2473"/>
      <c r="O10" s="4208"/>
    </row>
    <row r="11" spans="1:15" s="2468" customFormat="1" ht="5.25" customHeight="1">
      <c r="A11" s="4210"/>
      <c r="B11" s="2469"/>
      <c r="C11" s="2470"/>
      <c r="D11" s="2472"/>
      <c r="E11" s="2471"/>
      <c r="F11" s="2471"/>
      <c r="G11" s="2471"/>
      <c r="H11" s="2471"/>
      <c r="I11" s="2471"/>
      <c r="J11" s="2471"/>
      <c r="K11" s="2471"/>
      <c r="L11" s="2471"/>
      <c r="M11" s="2471"/>
      <c r="N11" s="2473"/>
      <c r="O11" s="4208"/>
    </row>
    <row r="12" spans="1:15" s="2468" customFormat="1" ht="11.25" customHeight="1">
      <c r="A12" s="4210"/>
      <c r="B12" s="2469"/>
      <c r="C12" s="2470"/>
      <c r="D12" s="2472" t="s">
        <v>3080</v>
      </c>
      <c r="E12" s="2471"/>
      <c r="F12" s="2471"/>
      <c r="G12" s="2471"/>
      <c r="H12" s="2471"/>
      <c r="I12" s="2471"/>
      <c r="J12" s="2471"/>
      <c r="K12" s="2471"/>
      <c r="L12" s="2471"/>
      <c r="M12" s="2471"/>
      <c r="N12" s="2473"/>
      <c r="O12" s="4208"/>
    </row>
    <row r="13" spans="1:15" s="2468" customFormat="1" ht="5.25" customHeight="1">
      <c r="A13" s="4210"/>
      <c r="B13" s="2469"/>
      <c r="C13" s="2470"/>
      <c r="D13" s="2472"/>
      <c r="E13" s="2471"/>
      <c r="F13" s="2471"/>
      <c r="G13" s="2471"/>
      <c r="H13" s="2471"/>
      <c r="I13" s="2471"/>
      <c r="J13" s="2471"/>
      <c r="K13" s="2471"/>
      <c r="L13" s="2471"/>
      <c r="M13" s="2471"/>
      <c r="N13" s="2473"/>
      <c r="O13" s="4208"/>
    </row>
    <row r="14" spans="1:15" s="2468" customFormat="1" ht="11.25" customHeight="1">
      <c r="A14" s="4210"/>
      <c r="B14" s="2469"/>
      <c r="C14" s="2470"/>
      <c r="D14" s="2474" t="s">
        <v>3081</v>
      </c>
      <c r="E14" s="2471"/>
      <c r="F14" s="2471"/>
      <c r="G14" s="2471"/>
      <c r="H14" s="2471"/>
      <c r="I14" s="2471"/>
      <c r="J14" s="2471"/>
      <c r="K14" s="2471"/>
      <c r="L14" s="2471"/>
      <c r="M14" s="2471"/>
      <c r="N14" s="2473"/>
      <c r="O14" s="4208"/>
    </row>
    <row r="15" spans="1:15" s="2468" customFormat="1" ht="5.25" customHeight="1">
      <c r="A15" s="4210"/>
      <c r="B15" s="2469"/>
      <c r="C15" s="2470"/>
      <c r="D15" s="2474"/>
      <c r="E15" s="2471"/>
      <c r="F15" s="2471"/>
      <c r="G15" s="2471"/>
      <c r="H15" s="2471"/>
      <c r="I15" s="2471"/>
      <c r="J15" s="2471"/>
      <c r="K15" s="2471"/>
      <c r="L15" s="2471"/>
      <c r="M15" s="2471"/>
      <c r="N15" s="2473"/>
      <c r="O15" s="4208"/>
    </row>
    <row r="16" spans="1:15" s="2468" customFormat="1" ht="11.25" customHeight="1">
      <c r="A16" s="4210"/>
      <c r="B16" s="2469"/>
      <c r="C16" s="2470"/>
      <c r="D16" s="2474" t="s">
        <v>3082</v>
      </c>
      <c r="E16" s="2471"/>
      <c r="F16" s="2471"/>
      <c r="G16" s="2471"/>
      <c r="H16" s="2471"/>
      <c r="I16" s="2471"/>
      <c r="J16" s="2471"/>
      <c r="K16" s="2471"/>
      <c r="L16" s="2471"/>
      <c r="M16" s="2471"/>
      <c r="N16" s="2473"/>
      <c r="O16" s="4208"/>
    </row>
    <row r="17" spans="1:15" s="2468" customFormat="1" ht="11.25" customHeight="1">
      <c r="A17" s="4210"/>
      <c r="B17" s="2469"/>
      <c r="C17" s="2470"/>
      <c r="D17" s="2474" t="s">
        <v>3083</v>
      </c>
      <c r="E17" s="2471"/>
      <c r="F17" s="2471"/>
      <c r="G17" s="2471"/>
      <c r="H17" s="2471"/>
      <c r="I17" s="2471"/>
      <c r="J17" s="2471"/>
      <c r="K17" s="2471"/>
      <c r="L17" s="2471"/>
      <c r="M17" s="2471"/>
      <c r="N17" s="2473"/>
      <c r="O17" s="4208"/>
    </row>
    <row r="18" spans="1:15" s="2468" customFormat="1" ht="5.25" customHeight="1">
      <c r="A18" s="4210"/>
      <c r="B18" s="2469"/>
      <c r="C18" s="2470"/>
      <c r="D18" s="2472"/>
      <c r="E18" s="2471"/>
      <c r="F18" s="2471"/>
      <c r="G18" s="2471"/>
      <c r="H18" s="2471"/>
      <c r="I18" s="2471"/>
      <c r="J18" s="2471"/>
      <c r="K18" s="2471"/>
      <c r="L18" s="2471"/>
      <c r="M18" s="2471"/>
      <c r="N18" s="2473"/>
      <c r="O18" s="4208"/>
    </row>
    <row r="19" spans="1:15" s="2468" customFormat="1" ht="11.25" customHeight="1">
      <c r="A19" s="4042"/>
      <c r="B19" s="2469"/>
      <c r="C19" s="2470"/>
      <c r="D19" s="2472" t="s">
        <v>3084</v>
      </c>
      <c r="E19" s="2476"/>
      <c r="F19" s="2476"/>
      <c r="G19" s="2476"/>
      <c r="H19" s="2476"/>
      <c r="I19" s="2476"/>
      <c r="J19" s="2476"/>
      <c r="K19" s="2476"/>
      <c r="L19" s="2471"/>
      <c r="M19" s="2471"/>
      <c r="N19" s="2473"/>
      <c r="O19" s="4208"/>
    </row>
    <row r="20" spans="1:15" s="2468" customFormat="1" ht="6.75" customHeight="1">
      <c r="A20" s="4042"/>
      <c r="B20" s="2469"/>
      <c r="C20" s="2470"/>
      <c r="D20" s="2472"/>
      <c r="E20" s="2476"/>
      <c r="F20" s="2476"/>
      <c r="G20" s="2476"/>
      <c r="H20" s="2476"/>
      <c r="I20" s="2476"/>
      <c r="J20" s="2476"/>
      <c r="K20" s="2476"/>
      <c r="L20" s="2471"/>
      <c r="M20" s="2471"/>
      <c r="N20" s="2473"/>
      <c r="O20" s="4208"/>
    </row>
    <row r="21" spans="1:15" s="2468" customFormat="1" ht="11.25" customHeight="1">
      <c r="A21" s="4042"/>
      <c r="B21" s="2469"/>
      <c r="C21" s="2470"/>
      <c r="D21" s="2472" t="s">
        <v>3085</v>
      </c>
      <c r="E21" s="2471"/>
      <c r="F21" s="2471"/>
      <c r="G21" s="2471"/>
      <c r="H21" s="2471"/>
      <c r="I21" s="2471"/>
      <c r="J21" s="2471"/>
      <c r="K21" s="2471"/>
      <c r="L21" s="2471"/>
      <c r="M21" s="2471"/>
      <c r="N21" s="2473"/>
      <c r="O21" s="4208"/>
    </row>
    <row r="22" spans="1:15" s="2468" customFormat="1" ht="6.75" customHeight="1">
      <c r="A22" s="4042"/>
      <c r="B22" s="2469"/>
      <c r="C22" s="2470"/>
      <c r="D22" s="2472"/>
      <c r="E22" s="2471"/>
      <c r="F22" s="2471"/>
      <c r="G22" s="2471"/>
      <c r="H22" s="2471"/>
      <c r="I22" s="2471"/>
      <c r="J22" s="2471"/>
      <c r="K22" s="2471"/>
      <c r="L22" s="2471"/>
      <c r="M22" s="2471"/>
      <c r="N22" s="2473"/>
      <c r="O22" s="4208"/>
    </row>
    <row r="23" spans="1:15" s="2468" customFormat="1" ht="11.25" customHeight="1">
      <c r="A23" s="4042"/>
      <c r="B23" s="2469"/>
      <c r="C23" s="2470"/>
      <c r="D23" s="2474" t="s">
        <v>3086</v>
      </c>
      <c r="E23" s="2471"/>
      <c r="F23" s="2471"/>
      <c r="G23" s="2471"/>
      <c r="H23" s="2471"/>
      <c r="I23" s="2471"/>
      <c r="J23" s="2471"/>
      <c r="K23" s="2471"/>
      <c r="L23" s="2471"/>
      <c r="M23" s="2471"/>
      <c r="N23" s="2473"/>
      <c r="O23" s="4208"/>
    </row>
    <row r="24" spans="1:15" s="2468" customFormat="1" ht="11.25" customHeight="1">
      <c r="A24" s="4042"/>
      <c r="B24" s="2469"/>
      <c r="C24" s="2470"/>
      <c r="D24" s="2474" t="s">
        <v>3087</v>
      </c>
      <c r="E24" s="2471"/>
      <c r="F24" s="2471"/>
      <c r="G24" s="2471"/>
      <c r="H24" s="2471"/>
      <c r="I24" s="2471"/>
      <c r="J24" s="2471"/>
      <c r="K24" s="2471"/>
      <c r="L24" s="2471"/>
      <c r="M24" s="2471"/>
      <c r="N24" s="2473"/>
      <c r="O24" s="4208"/>
    </row>
    <row r="25" spans="1:15" s="2468" customFormat="1" ht="6.75" customHeight="1">
      <c r="A25" s="4042"/>
      <c r="B25" s="2469"/>
      <c r="C25" s="2470"/>
      <c r="E25" s="2471"/>
      <c r="F25" s="2471"/>
      <c r="G25" s="2471"/>
      <c r="H25" s="2471"/>
      <c r="I25" s="2471"/>
      <c r="J25" s="2471"/>
      <c r="K25" s="2471"/>
      <c r="L25" s="2471"/>
      <c r="M25" s="2471"/>
      <c r="N25" s="2473"/>
      <c r="O25" s="4208"/>
    </row>
    <row r="26" spans="1:15" s="2468" customFormat="1" ht="11.25" customHeight="1">
      <c r="A26" s="4042"/>
      <c r="B26" s="2469"/>
      <c r="C26" s="2470"/>
      <c r="D26" s="2478" t="s">
        <v>3088</v>
      </c>
      <c r="E26" s="2471"/>
      <c r="F26" s="2471"/>
      <c r="G26" s="2471"/>
      <c r="H26" s="2471"/>
      <c r="I26" s="2471"/>
      <c r="J26" s="2471"/>
      <c r="K26" s="2471"/>
      <c r="L26" s="2471"/>
      <c r="M26" s="2471"/>
      <c r="N26" s="2473"/>
      <c r="O26" s="4208"/>
    </row>
    <row r="27" spans="1:15" s="2468" customFormat="1" ht="11.25" customHeight="1">
      <c r="A27" s="4042"/>
      <c r="B27" s="3430"/>
      <c r="C27" s="3431"/>
      <c r="D27" s="3432"/>
      <c r="E27" s="3433"/>
      <c r="F27" s="3433"/>
      <c r="G27" s="3433"/>
      <c r="H27" s="3433"/>
      <c r="I27" s="3433"/>
      <c r="J27" s="3433"/>
      <c r="K27" s="3433"/>
      <c r="L27" s="3433"/>
      <c r="M27" s="3433"/>
      <c r="N27" s="3434"/>
      <c r="O27" s="4208"/>
    </row>
    <row r="28" spans="1:15" s="2468" customFormat="1" ht="12" customHeight="1">
      <c r="A28" s="2475"/>
      <c r="B28" s="3435"/>
      <c r="C28" s="2471"/>
      <c r="D28" s="2471"/>
      <c r="E28" s="2471"/>
      <c r="F28" s="2471"/>
      <c r="G28" s="2471"/>
      <c r="H28" s="2471"/>
      <c r="I28" s="2471"/>
      <c r="J28" s="2471"/>
      <c r="K28" s="2471"/>
      <c r="L28" s="2471"/>
      <c r="M28" s="2471"/>
      <c r="N28" s="2473"/>
      <c r="O28" s="2475"/>
    </row>
    <row r="29" spans="1:15" s="2468" customFormat="1" ht="12" customHeight="1">
      <c r="A29" s="2475"/>
      <c r="B29" s="3435"/>
      <c r="C29" s="2471"/>
      <c r="D29" s="2471"/>
      <c r="E29" s="2471"/>
      <c r="F29" s="2472" t="s">
        <v>3089</v>
      </c>
      <c r="G29" s="2471"/>
      <c r="H29" s="2471"/>
      <c r="I29" s="2471"/>
      <c r="J29" s="2471"/>
      <c r="K29" s="2471"/>
      <c r="L29" s="2471"/>
      <c r="M29" s="2471"/>
      <c r="N29" s="2473"/>
      <c r="O29" s="2475"/>
    </row>
    <row r="30" spans="1:15" s="2468" customFormat="1" ht="12" customHeight="1">
      <c r="A30" s="2475"/>
      <c r="B30" s="3435"/>
      <c r="C30" s="2471"/>
      <c r="D30" s="2471"/>
      <c r="E30" s="2471"/>
      <c r="F30" s="2471"/>
      <c r="G30" s="2471"/>
      <c r="H30" s="2471"/>
      <c r="I30" s="2471"/>
      <c r="J30" s="2471"/>
      <c r="K30" s="2471"/>
      <c r="L30" s="2471"/>
      <c r="M30" s="2471"/>
      <c r="N30" s="2473"/>
      <c r="O30" s="2475"/>
    </row>
    <row r="31" spans="1:15" s="2468" customFormat="1" ht="12" customHeight="1">
      <c r="A31" s="2475"/>
      <c r="B31" s="3435"/>
      <c r="C31" s="2471"/>
      <c r="D31" s="2472" t="s">
        <v>3090</v>
      </c>
      <c r="E31" s="2471"/>
      <c r="F31" s="2471"/>
      <c r="G31" s="2471"/>
      <c r="H31" s="2471"/>
      <c r="I31" s="2471"/>
      <c r="J31" s="2471"/>
      <c r="K31" s="2471"/>
      <c r="L31" s="2471"/>
      <c r="M31" s="2471"/>
      <c r="N31" s="2473"/>
      <c r="O31" s="2475"/>
    </row>
    <row r="32" spans="1:15" s="2468" customFormat="1" ht="12" customHeight="1">
      <c r="A32" s="2475"/>
      <c r="B32" s="3435"/>
      <c r="C32" s="2471"/>
      <c r="D32" s="2471"/>
      <c r="E32" s="2471"/>
      <c r="F32" s="2471"/>
      <c r="G32" s="2471"/>
      <c r="H32" s="2471"/>
      <c r="I32" s="2471"/>
      <c r="J32" s="2471"/>
      <c r="K32" s="2471"/>
      <c r="L32" s="2471"/>
      <c r="M32" s="2471"/>
      <c r="N32" s="2473"/>
      <c r="O32" s="2475"/>
    </row>
    <row r="33" spans="2:15" s="2468" customFormat="1" ht="12" customHeight="1" thickBot="1">
      <c r="B33" s="3436"/>
      <c r="C33" s="2488"/>
      <c r="D33" s="2488"/>
      <c r="E33" s="2488"/>
      <c r="F33" s="2488"/>
      <c r="G33" s="2488"/>
      <c r="H33" s="2488"/>
      <c r="I33" s="2488"/>
      <c r="J33" s="2488"/>
      <c r="K33" s="2488"/>
      <c r="L33" s="2488"/>
      <c r="M33" s="2488"/>
      <c r="N33" s="3437"/>
    </row>
    <row r="34" spans="2:15" s="2468" customFormat="1" ht="12" customHeight="1" thickTop="1">
      <c r="B34" s="3438" t="s">
        <v>639</v>
      </c>
      <c r="C34" s="2491"/>
      <c r="D34" s="2492"/>
      <c r="E34" s="2491"/>
      <c r="F34" s="2493" t="s">
        <v>3091</v>
      </c>
      <c r="G34" s="2491"/>
      <c r="H34" s="2493" t="s">
        <v>3092</v>
      </c>
      <c r="I34" s="2491"/>
      <c r="J34" s="2493" t="s">
        <v>3093</v>
      </c>
      <c r="K34" s="2491"/>
      <c r="L34" s="2494" t="s">
        <v>3094</v>
      </c>
      <c r="M34" s="2491"/>
      <c r="N34" s="2493" t="s">
        <v>639</v>
      </c>
    </row>
    <row r="35" spans="2:15" s="2468" customFormat="1" ht="12" customHeight="1">
      <c r="B35" s="3438" t="s">
        <v>642</v>
      </c>
      <c r="C35" s="2491"/>
      <c r="D35" s="2493" t="s">
        <v>3095</v>
      </c>
      <c r="E35" s="2491"/>
      <c r="F35" s="2493" t="s">
        <v>3096</v>
      </c>
      <c r="G35" s="2491"/>
      <c r="H35" s="2493" t="s">
        <v>3097</v>
      </c>
      <c r="I35" s="2491"/>
      <c r="J35" s="2493" t="s">
        <v>3098</v>
      </c>
      <c r="K35" s="2491"/>
      <c r="L35" s="2496" t="s">
        <v>3099</v>
      </c>
      <c r="M35" s="2491"/>
      <c r="N35" s="2493" t="s">
        <v>642</v>
      </c>
    </row>
    <row r="36" spans="2:15" s="2468" customFormat="1" ht="12" customHeight="1">
      <c r="B36" s="3439"/>
      <c r="C36" s="2491"/>
      <c r="D36" s="2492"/>
      <c r="E36" s="2491"/>
      <c r="F36" s="2493" t="s">
        <v>3100</v>
      </c>
      <c r="G36" s="2491"/>
      <c r="H36" s="2493" t="s">
        <v>3101</v>
      </c>
      <c r="I36" s="2491"/>
      <c r="J36" s="2493" t="s">
        <v>3101</v>
      </c>
      <c r="K36" s="2491"/>
      <c r="L36" s="2496" t="s">
        <v>3096</v>
      </c>
      <c r="M36" s="2491"/>
      <c r="N36" s="2492"/>
    </row>
    <row r="37" spans="2:15" s="2468" customFormat="1" ht="12" customHeight="1">
      <c r="B37" s="3440"/>
      <c r="C37" s="2500"/>
      <c r="D37" s="2501" t="s">
        <v>651</v>
      </c>
      <c r="E37" s="2500"/>
      <c r="F37" s="2501" t="s">
        <v>652</v>
      </c>
      <c r="G37" s="2500"/>
      <c r="H37" s="2501" t="s">
        <v>653</v>
      </c>
      <c r="I37" s="2500"/>
      <c r="J37" s="2501" t="s">
        <v>654</v>
      </c>
      <c r="K37" s="2500"/>
      <c r="L37" s="2502" t="s">
        <v>655</v>
      </c>
      <c r="M37" s="2500"/>
      <c r="N37" s="3441"/>
    </row>
    <row r="38" spans="2:15" s="2468" customFormat="1" ht="12" customHeight="1">
      <c r="B38" s="3442" t="s">
        <v>23</v>
      </c>
      <c r="C38" s="2500"/>
      <c r="D38" s="2501" t="s">
        <v>22</v>
      </c>
      <c r="E38" s="2505"/>
      <c r="F38" s="3443">
        <v>20765</v>
      </c>
      <c r="G38" s="2505"/>
      <c r="H38" s="3444">
        <v>59.32</v>
      </c>
      <c r="I38" s="2505"/>
      <c r="J38" s="3444">
        <v>58.55</v>
      </c>
      <c r="K38" s="2505"/>
      <c r="L38" s="3445">
        <v>1244.7</v>
      </c>
      <c r="M38" s="2500"/>
      <c r="N38" s="2501" t="s">
        <v>23</v>
      </c>
    </row>
    <row r="39" spans="2:15" s="2468" customFormat="1" ht="12" customHeight="1">
      <c r="B39" s="3442" t="s">
        <v>26</v>
      </c>
      <c r="C39" s="2500"/>
      <c r="D39" s="2501" t="s">
        <v>25</v>
      </c>
      <c r="E39" s="2505"/>
      <c r="F39" s="3443">
        <v>7418</v>
      </c>
      <c r="G39" s="2505"/>
      <c r="H39" s="3444">
        <v>11.91</v>
      </c>
      <c r="I39" s="2505"/>
      <c r="J39" s="3444">
        <v>46.24</v>
      </c>
      <c r="K39" s="2505"/>
      <c r="L39" s="3445">
        <v>577.5</v>
      </c>
      <c r="M39" s="2500"/>
      <c r="N39" s="2501" t="s">
        <v>26</v>
      </c>
    </row>
    <row r="40" spans="2:15" s="2468" customFormat="1" ht="12" customHeight="1">
      <c r="B40" s="3442" t="s">
        <v>29</v>
      </c>
      <c r="C40" s="2500"/>
      <c r="D40" s="2501" t="s">
        <v>28</v>
      </c>
      <c r="E40" s="2505"/>
      <c r="F40" s="3443">
        <v>1924</v>
      </c>
      <c r="G40" s="2505"/>
      <c r="H40" s="3444">
        <v>2.73</v>
      </c>
      <c r="I40" s="2505"/>
      <c r="J40" s="3444">
        <v>34.07</v>
      </c>
      <c r="K40" s="2505"/>
      <c r="L40" s="3445">
        <v>380.4</v>
      </c>
      <c r="M40" s="2500"/>
      <c r="N40" s="2501" t="s">
        <v>29</v>
      </c>
    </row>
    <row r="41" spans="2:15" s="2468" customFormat="1" ht="12" customHeight="1">
      <c r="B41" s="3442" t="s">
        <v>660</v>
      </c>
      <c r="C41" s="2500"/>
      <c r="D41" s="2501" t="s">
        <v>3102</v>
      </c>
      <c r="E41" s="2505"/>
      <c r="F41" s="3443">
        <v>1768</v>
      </c>
      <c r="G41" s="2505"/>
      <c r="H41" s="3444">
        <v>0.39</v>
      </c>
      <c r="I41" s="2505"/>
      <c r="J41" s="3444">
        <v>28.17</v>
      </c>
      <c r="K41" s="2505"/>
      <c r="L41" s="3445">
        <v>602.20000000000005</v>
      </c>
      <c r="M41" s="2500"/>
      <c r="N41" s="2501" t="s">
        <v>660</v>
      </c>
      <c r="O41" s="4041"/>
    </row>
    <row r="42" spans="2:15" s="2468" customFormat="1" ht="12" customHeight="1">
      <c r="B42" s="3442" t="s">
        <v>32</v>
      </c>
      <c r="C42" s="2500"/>
      <c r="D42" s="2501" t="s">
        <v>3103</v>
      </c>
      <c r="E42" s="2505"/>
      <c r="F42" s="3443">
        <v>8709</v>
      </c>
      <c r="G42" s="2505"/>
      <c r="H42" s="3444" t="s">
        <v>3104</v>
      </c>
      <c r="I42" s="2505"/>
      <c r="J42" s="2501" t="s">
        <v>3104</v>
      </c>
      <c r="K42" s="2505"/>
      <c r="L42" s="3445"/>
      <c r="M42" s="2500"/>
      <c r="N42" s="2501" t="s">
        <v>32</v>
      </c>
      <c r="O42" s="4041"/>
    </row>
    <row r="43" spans="2:15" s="2468" customFormat="1" ht="12" customHeight="1">
      <c r="B43" s="3442" t="s">
        <v>661</v>
      </c>
      <c r="C43" s="2500"/>
      <c r="D43" s="2501" t="s">
        <v>2723</v>
      </c>
      <c r="E43" s="2505"/>
      <c r="F43" s="3446">
        <f>SUM(F38:F42)</f>
        <v>40584</v>
      </c>
      <c r="G43" s="2505"/>
      <c r="H43" s="3447">
        <v>41.6</v>
      </c>
      <c r="I43" s="2505"/>
      <c r="J43" s="3448">
        <v>52.53</v>
      </c>
      <c r="K43" s="2505"/>
      <c r="L43" s="3449">
        <f>SUM(L38:L42)</f>
        <v>2804.8</v>
      </c>
      <c r="M43" s="2500"/>
      <c r="N43" s="2501" t="s">
        <v>661</v>
      </c>
      <c r="O43" s="4041"/>
    </row>
    <row r="44" spans="2:15" s="2468" customFormat="1" ht="12" customHeight="1">
      <c r="B44" s="3442" t="s">
        <v>171</v>
      </c>
      <c r="C44" s="2500"/>
      <c r="D44" s="2501" t="s">
        <v>3105</v>
      </c>
      <c r="E44" s="2505"/>
      <c r="F44" s="3443">
        <v>11545</v>
      </c>
      <c r="G44" s="2505"/>
      <c r="H44" s="3444" t="s">
        <v>3104</v>
      </c>
      <c r="I44" s="2505"/>
      <c r="J44" s="2501" t="s">
        <v>3104</v>
      </c>
      <c r="K44" s="2505"/>
      <c r="L44" s="3445"/>
      <c r="M44" s="2500"/>
      <c r="N44" s="2501" t="s">
        <v>171</v>
      </c>
      <c r="O44" s="4041"/>
    </row>
    <row r="45" spans="2:15" s="2468" customFormat="1" ht="12" customHeight="1">
      <c r="B45" s="3438" t="s">
        <v>172</v>
      </c>
      <c r="C45" s="2491"/>
      <c r="D45" s="2493" t="s">
        <v>3106</v>
      </c>
      <c r="E45" s="2508"/>
      <c r="F45" s="2509">
        <v>0</v>
      </c>
      <c r="G45" s="2508"/>
      <c r="H45" s="2510"/>
      <c r="I45" s="2508"/>
      <c r="J45" s="2493"/>
      <c r="K45" s="2508"/>
      <c r="L45" s="2496"/>
      <c r="M45" s="2491"/>
      <c r="N45" s="2493" t="s">
        <v>172</v>
      </c>
      <c r="O45" s="4041"/>
    </row>
    <row r="46" spans="2:15" s="2468" customFormat="1" ht="12" customHeight="1">
      <c r="B46" s="3450"/>
      <c r="C46" s="2512"/>
      <c r="D46" s="2512"/>
      <c r="E46" s="2512"/>
      <c r="F46" s="2512"/>
      <c r="G46" s="2512"/>
      <c r="H46" s="2512"/>
      <c r="I46" s="2512"/>
      <c r="J46" s="2512"/>
      <c r="K46" s="2512"/>
      <c r="L46" s="2512"/>
      <c r="M46" s="2512"/>
      <c r="N46" s="3451"/>
      <c r="O46" s="4041"/>
    </row>
    <row r="47" spans="2:15" s="2468" customFormat="1" ht="12" customHeight="1">
      <c r="B47" s="3452" t="s">
        <v>3107</v>
      </c>
      <c r="C47" s="2471"/>
      <c r="D47" s="2471"/>
      <c r="E47" s="2471"/>
      <c r="F47" s="2471"/>
      <c r="G47" s="2471"/>
      <c r="H47" s="2471"/>
      <c r="I47" s="2471"/>
      <c r="J47" s="2471"/>
      <c r="K47" s="2471"/>
      <c r="L47" s="2471"/>
      <c r="M47" s="2471"/>
      <c r="N47" s="2473"/>
      <c r="O47" s="4041"/>
    </row>
    <row r="48" spans="2:15" s="2468" customFormat="1" ht="12" customHeight="1">
      <c r="B48" s="2469"/>
      <c r="C48" s="2470"/>
      <c r="D48" s="2470"/>
      <c r="E48" s="2470"/>
      <c r="F48" s="2470"/>
      <c r="G48" s="2470"/>
      <c r="H48" s="2470"/>
      <c r="I48" s="2470"/>
      <c r="J48" s="2470"/>
      <c r="K48" s="2470"/>
      <c r="L48" s="2470"/>
      <c r="M48" s="2470"/>
      <c r="N48" s="3453"/>
      <c r="O48" s="4041"/>
    </row>
    <row r="49" spans="2:15" s="2468" customFormat="1" ht="12" customHeight="1">
      <c r="B49" s="2469"/>
      <c r="C49" s="2470"/>
      <c r="D49" s="2470"/>
      <c r="E49" s="2470"/>
      <c r="F49" s="2470"/>
      <c r="G49" s="2470"/>
      <c r="H49" s="2470"/>
      <c r="I49" s="2470"/>
      <c r="J49" s="2470"/>
      <c r="K49" s="2470"/>
      <c r="L49" s="2470"/>
      <c r="M49" s="2470"/>
      <c r="N49" s="3453"/>
      <c r="O49" s="4041"/>
    </row>
    <row r="50" spans="2:15" s="2468" customFormat="1" ht="12" customHeight="1">
      <c r="B50" s="2469"/>
      <c r="C50" s="2470"/>
      <c r="D50" s="2470"/>
      <c r="E50" s="2470"/>
      <c r="F50" s="2470"/>
      <c r="G50" s="2470"/>
      <c r="H50" s="2470"/>
      <c r="I50" s="2470"/>
      <c r="J50" s="2470"/>
      <c r="K50" s="2470"/>
      <c r="L50" s="2470"/>
      <c r="M50" s="2470"/>
      <c r="N50" s="3453"/>
      <c r="O50" s="4041"/>
    </row>
    <row r="51" spans="2:15" s="2468" customFormat="1" ht="12" customHeight="1">
      <c r="B51" s="2469"/>
      <c r="C51" s="2470"/>
      <c r="D51" s="2470"/>
      <c r="E51" s="2470"/>
      <c r="F51" s="2470"/>
      <c r="G51" s="2470"/>
      <c r="H51" s="2470"/>
      <c r="I51" s="2470"/>
      <c r="J51" s="2470"/>
      <c r="K51" s="2470"/>
      <c r="L51" s="2470"/>
      <c r="M51" s="2470"/>
      <c r="N51" s="3453"/>
      <c r="O51" s="4041"/>
    </row>
    <row r="52" spans="2:15" s="2468" customFormat="1" ht="12" customHeight="1">
      <c r="B52" s="2469"/>
      <c r="C52" s="2470"/>
      <c r="D52" s="2470"/>
      <c r="E52" s="2470"/>
      <c r="F52" s="2470"/>
      <c r="G52" s="2470"/>
      <c r="H52" s="2470"/>
      <c r="I52" s="2470"/>
      <c r="J52" s="2470"/>
      <c r="K52" s="2470"/>
      <c r="L52" s="2470"/>
      <c r="M52" s="2470"/>
      <c r="N52" s="3453"/>
      <c r="O52" s="4041"/>
    </row>
    <row r="53" spans="2:15" s="2468" customFormat="1" ht="12" customHeight="1">
      <c r="B53" s="2469"/>
      <c r="C53" s="2470"/>
      <c r="D53" s="2470"/>
      <c r="E53" s="2470"/>
      <c r="F53" s="2470"/>
      <c r="G53" s="2470"/>
      <c r="H53" s="2470"/>
      <c r="I53" s="2470"/>
      <c r="J53" s="2470"/>
      <c r="K53" s="2470"/>
      <c r="L53" s="2470"/>
      <c r="M53" s="2470"/>
      <c r="N53" s="3453"/>
      <c r="O53" s="4041"/>
    </row>
    <row r="54" spans="2:15" s="2468" customFormat="1" ht="12" customHeight="1">
      <c r="B54" s="2469"/>
      <c r="C54" s="2470"/>
      <c r="D54" s="2470"/>
      <c r="E54" s="2470"/>
      <c r="F54" s="2470"/>
      <c r="G54" s="2470"/>
      <c r="H54" s="2470"/>
      <c r="I54" s="2470"/>
      <c r="J54" s="2470"/>
      <c r="K54" s="2470"/>
      <c r="L54" s="2470"/>
      <c r="M54" s="2470"/>
      <c r="N54" s="3453"/>
      <c r="O54" s="4041"/>
    </row>
    <row r="55" spans="2:15" s="2468" customFormat="1" ht="12" customHeight="1">
      <c r="B55" s="2469"/>
      <c r="C55" s="2470"/>
      <c r="D55" s="2470"/>
      <c r="E55" s="2470"/>
      <c r="F55" s="2470"/>
      <c r="G55" s="2470"/>
      <c r="H55" s="2470"/>
      <c r="I55" s="2470"/>
      <c r="J55" s="2470"/>
      <c r="K55" s="2470"/>
      <c r="L55" s="2470"/>
      <c r="M55" s="2470"/>
      <c r="N55" s="3453"/>
      <c r="O55" s="4041"/>
    </row>
    <row r="56" spans="2:15" s="2468" customFormat="1" ht="12" customHeight="1">
      <c r="B56" s="2469"/>
      <c r="C56" s="2470"/>
      <c r="D56" s="2470"/>
      <c r="E56" s="2470"/>
      <c r="F56" s="2470"/>
      <c r="G56" s="2470"/>
      <c r="H56" s="2470"/>
      <c r="I56" s="2470"/>
      <c r="J56" s="2470"/>
      <c r="K56" s="2470"/>
      <c r="L56" s="2470"/>
      <c r="M56" s="2470"/>
      <c r="N56" s="3453"/>
      <c r="O56" s="4041"/>
    </row>
    <row r="57" spans="2:15" s="2468" customFormat="1" ht="12" customHeight="1">
      <c r="B57" s="2469"/>
      <c r="C57" s="2470"/>
      <c r="D57" s="2470"/>
      <c r="E57" s="2470"/>
      <c r="F57" s="2470"/>
      <c r="G57" s="2470"/>
      <c r="H57" s="2470"/>
      <c r="I57" s="2470"/>
      <c r="J57" s="2470"/>
      <c r="K57" s="2470"/>
      <c r="L57" s="2470"/>
      <c r="M57" s="2470"/>
      <c r="N57" s="3453"/>
      <c r="O57" s="4209">
        <v>85</v>
      </c>
    </row>
    <row r="58" spans="2:15" s="2468" customFormat="1" ht="12" customHeight="1">
      <c r="B58" s="2469"/>
      <c r="C58" s="2470"/>
      <c r="D58" s="2470"/>
      <c r="E58" s="2470"/>
      <c r="F58" s="2470"/>
      <c r="G58" s="2470"/>
      <c r="H58" s="2470"/>
      <c r="I58" s="2470"/>
      <c r="J58" s="2470"/>
      <c r="K58" s="2470"/>
      <c r="L58" s="2470"/>
      <c r="M58" s="2470"/>
      <c r="N58" s="3453"/>
      <c r="O58" s="4209"/>
    </row>
    <row r="59" spans="2:15" s="2468" customFormat="1" ht="12" customHeight="1">
      <c r="B59" s="3430"/>
      <c r="C59" s="3431"/>
      <c r="D59" s="3431"/>
      <c r="E59" s="3431"/>
      <c r="F59" s="3431"/>
      <c r="G59" s="3431"/>
      <c r="H59" s="3431"/>
      <c r="I59" s="3431"/>
      <c r="J59" s="3431"/>
      <c r="K59" s="3431"/>
      <c r="L59" s="3431"/>
      <c r="M59" s="3431"/>
      <c r="N59" s="3454"/>
      <c r="O59" s="4041"/>
    </row>
    <row r="60" spans="2:15" ht="11.25" customHeight="1"/>
  </sheetData>
  <mergeCells count="3">
    <mergeCell ref="O1:O27"/>
    <mergeCell ref="O57:O58"/>
    <mergeCell ref="A1:A18"/>
  </mergeCells>
  <printOptions horizontalCentered="1" verticalCentered="1"/>
  <pageMargins left="0.5" right="0.5" top="1" bottom="1" header="0" footer="0"/>
  <pageSetup scale="73"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7"/>
  <dimension ref="A1:F73"/>
  <sheetViews>
    <sheetView view="pageBreakPreview" zoomScale="60" zoomScaleNormal="75" workbookViewId="0"/>
  </sheetViews>
  <sheetFormatPr defaultColWidth="8.33203125" defaultRowHeight="9"/>
  <cols>
    <col min="1" max="1" width="7.5" style="31" customWidth="1"/>
    <col min="2" max="2" width="10.83203125" style="31" customWidth="1"/>
    <col min="3" max="3" width="61.6640625" style="31" customWidth="1"/>
    <col min="4" max="4" width="39" style="31" customWidth="1"/>
    <col min="5" max="5" width="53.5" style="31" customWidth="1"/>
    <col min="6" max="6" width="17.83203125" style="31" customWidth="1"/>
    <col min="7" max="256" width="8.33203125" style="31"/>
    <col min="257" max="257" width="7.5" style="31" customWidth="1"/>
    <col min="258" max="258" width="10.83203125" style="31" customWidth="1"/>
    <col min="259" max="259" width="61.6640625" style="31" customWidth="1"/>
    <col min="260" max="260" width="39" style="31" customWidth="1"/>
    <col min="261" max="261" width="53.5" style="31" customWidth="1"/>
    <col min="262" max="262" width="17.83203125" style="31" customWidth="1"/>
    <col min="263" max="512" width="8.33203125" style="31"/>
    <col min="513" max="513" width="7.5" style="31" customWidth="1"/>
    <col min="514" max="514" width="10.83203125" style="31" customWidth="1"/>
    <col min="515" max="515" width="61.6640625" style="31" customWidth="1"/>
    <col min="516" max="516" width="39" style="31" customWidth="1"/>
    <col min="517" max="517" width="53.5" style="31" customWidth="1"/>
    <col min="518" max="518" width="17.83203125" style="31" customWidth="1"/>
    <col min="519" max="768" width="8.33203125" style="31"/>
    <col min="769" max="769" width="7.5" style="31" customWidth="1"/>
    <col min="770" max="770" width="10.83203125" style="31" customWidth="1"/>
    <col min="771" max="771" width="61.6640625" style="31" customWidth="1"/>
    <col min="772" max="772" width="39" style="31" customWidth="1"/>
    <col min="773" max="773" width="53.5" style="31" customWidth="1"/>
    <col min="774" max="774" width="17.83203125" style="31" customWidth="1"/>
    <col min="775" max="1024" width="8.33203125" style="31"/>
    <col min="1025" max="1025" width="7.5" style="31" customWidth="1"/>
    <col min="1026" max="1026" width="10.83203125" style="31" customWidth="1"/>
    <col min="1027" max="1027" width="61.6640625" style="31" customWidth="1"/>
    <col min="1028" max="1028" width="39" style="31" customWidth="1"/>
    <col min="1029" max="1029" width="53.5" style="31" customWidth="1"/>
    <col min="1030" max="1030" width="17.83203125" style="31" customWidth="1"/>
    <col min="1031" max="1280" width="8.33203125" style="31"/>
    <col min="1281" max="1281" width="7.5" style="31" customWidth="1"/>
    <col min="1282" max="1282" width="10.83203125" style="31" customWidth="1"/>
    <col min="1283" max="1283" width="61.6640625" style="31" customWidth="1"/>
    <col min="1284" max="1284" width="39" style="31" customWidth="1"/>
    <col min="1285" max="1285" width="53.5" style="31" customWidth="1"/>
    <col min="1286" max="1286" width="17.83203125" style="31" customWidth="1"/>
    <col min="1287" max="1536" width="8.33203125" style="31"/>
    <col min="1537" max="1537" width="7.5" style="31" customWidth="1"/>
    <col min="1538" max="1538" width="10.83203125" style="31" customWidth="1"/>
    <col min="1539" max="1539" width="61.6640625" style="31" customWidth="1"/>
    <col min="1540" max="1540" width="39" style="31" customWidth="1"/>
    <col min="1541" max="1541" width="53.5" style="31" customWidth="1"/>
    <col min="1542" max="1542" width="17.83203125" style="31" customWidth="1"/>
    <col min="1543" max="1792" width="8.33203125" style="31"/>
    <col min="1793" max="1793" width="7.5" style="31" customWidth="1"/>
    <col min="1794" max="1794" width="10.83203125" style="31" customWidth="1"/>
    <col min="1795" max="1795" width="61.6640625" style="31" customWidth="1"/>
    <col min="1796" max="1796" width="39" style="31" customWidth="1"/>
    <col min="1797" max="1797" width="53.5" style="31" customWidth="1"/>
    <col min="1798" max="1798" width="17.83203125" style="31" customWidth="1"/>
    <col min="1799" max="2048" width="8.33203125" style="31"/>
    <col min="2049" max="2049" width="7.5" style="31" customWidth="1"/>
    <col min="2050" max="2050" width="10.83203125" style="31" customWidth="1"/>
    <col min="2051" max="2051" width="61.6640625" style="31" customWidth="1"/>
    <col min="2052" max="2052" width="39" style="31" customWidth="1"/>
    <col min="2053" max="2053" width="53.5" style="31" customWidth="1"/>
    <col min="2054" max="2054" width="17.83203125" style="31" customWidth="1"/>
    <col min="2055" max="2304" width="8.33203125" style="31"/>
    <col min="2305" max="2305" width="7.5" style="31" customWidth="1"/>
    <col min="2306" max="2306" width="10.83203125" style="31" customWidth="1"/>
    <col min="2307" max="2307" width="61.6640625" style="31" customWidth="1"/>
    <col min="2308" max="2308" width="39" style="31" customWidth="1"/>
    <col min="2309" max="2309" width="53.5" style="31" customWidth="1"/>
    <col min="2310" max="2310" width="17.83203125" style="31" customWidth="1"/>
    <col min="2311" max="2560" width="8.33203125" style="31"/>
    <col min="2561" max="2561" width="7.5" style="31" customWidth="1"/>
    <col min="2562" max="2562" width="10.83203125" style="31" customWidth="1"/>
    <col min="2563" max="2563" width="61.6640625" style="31" customWidth="1"/>
    <col min="2564" max="2564" width="39" style="31" customWidth="1"/>
    <col min="2565" max="2565" width="53.5" style="31" customWidth="1"/>
    <col min="2566" max="2566" width="17.83203125" style="31" customWidth="1"/>
    <col min="2567" max="2816" width="8.33203125" style="31"/>
    <col min="2817" max="2817" width="7.5" style="31" customWidth="1"/>
    <col min="2818" max="2818" width="10.83203125" style="31" customWidth="1"/>
    <col min="2819" max="2819" width="61.6640625" style="31" customWidth="1"/>
    <col min="2820" max="2820" width="39" style="31" customWidth="1"/>
    <col min="2821" max="2821" width="53.5" style="31" customWidth="1"/>
    <col min="2822" max="2822" width="17.83203125" style="31" customWidth="1"/>
    <col min="2823" max="3072" width="8.33203125" style="31"/>
    <col min="3073" max="3073" width="7.5" style="31" customWidth="1"/>
    <col min="3074" max="3074" width="10.83203125" style="31" customWidth="1"/>
    <col min="3075" max="3075" width="61.6640625" style="31" customWidth="1"/>
    <col min="3076" max="3076" width="39" style="31" customWidth="1"/>
    <col min="3077" max="3077" width="53.5" style="31" customWidth="1"/>
    <col min="3078" max="3078" width="17.83203125" style="31" customWidth="1"/>
    <col min="3079" max="3328" width="8.33203125" style="31"/>
    <col min="3329" max="3329" width="7.5" style="31" customWidth="1"/>
    <col min="3330" max="3330" width="10.83203125" style="31" customWidth="1"/>
    <col min="3331" max="3331" width="61.6640625" style="31" customWidth="1"/>
    <col min="3332" max="3332" width="39" style="31" customWidth="1"/>
    <col min="3333" max="3333" width="53.5" style="31" customWidth="1"/>
    <col min="3334" max="3334" width="17.83203125" style="31" customWidth="1"/>
    <col min="3335" max="3584" width="8.33203125" style="31"/>
    <col min="3585" max="3585" width="7.5" style="31" customWidth="1"/>
    <col min="3586" max="3586" width="10.83203125" style="31" customWidth="1"/>
    <col min="3587" max="3587" width="61.6640625" style="31" customWidth="1"/>
    <col min="3588" max="3588" width="39" style="31" customWidth="1"/>
    <col min="3589" max="3589" width="53.5" style="31" customWidth="1"/>
    <col min="3590" max="3590" width="17.83203125" style="31" customWidth="1"/>
    <col min="3591" max="3840" width="8.33203125" style="31"/>
    <col min="3841" max="3841" width="7.5" style="31" customWidth="1"/>
    <col min="3842" max="3842" width="10.83203125" style="31" customWidth="1"/>
    <col min="3843" max="3843" width="61.6640625" style="31" customWidth="1"/>
    <col min="3844" max="3844" width="39" style="31" customWidth="1"/>
    <col min="3845" max="3845" width="53.5" style="31" customWidth="1"/>
    <col min="3846" max="3846" width="17.83203125" style="31" customWidth="1"/>
    <col min="3847" max="4096" width="8.33203125" style="31"/>
    <col min="4097" max="4097" width="7.5" style="31" customWidth="1"/>
    <col min="4098" max="4098" width="10.83203125" style="31" customWidth="1"/>
    <col min="4099" max="4099" width="61.6640625" style="31" customWidth="1"/>
    <col min="4100" max="4100" width="39" style="31" customWidth="1"/>
    <col min="4101" max="4101" width="53.5" style="31" customWidth="1"/>
    <col min="4102" max="4102" width="17.83203125" style="31" customWidth="1"/>
    <col min="4103" max="4352" width="8.33203125" style="31"/>
    <col min="4353" max="4353" width="7.5" style="31" customWidth="1"/>
    <col min="4354" max="4354" width="10.83203125" style="31" customWidth="1"/>
    <col min="4355" max="4355" width="61.6640625" style="31" customWidth="1"/>
    <col min="4356" max="4356" width="39" style="31" customWidth="1"/>
    <col min="4357" max="4357" width="53.5" style="31" customWidth="1"/>
    <col min="4358" max="4358" width="17.83203125" style="31" customWidth="1"/>
    <col min="4359" max="4608" width="8.33203125" style="31"/>
    <col min="4609" max="4609" width="7.5" style="31" customWidth="1"/>
    <col min="4610" max="4610" width="10.83203125" style="31" customWidth="1"/>
    <col min="4611" max="4611" width="61.6640625" style="31" customWidth="1"/>
    <col min="4612" max="4612" width="39" style="31" customWidth="1"/>
    <col min="4613" max="4613" width="53.5" style="31" customWidth="1"/>
    <col min="4614" max="4614" width="17.83203125" style="31" customWidth="1"/>
    <col min="4615" max="4864" width="8.33203125" style="31"/>
    <col min="4865" max="4865" width="7.5" style="31" customWidth="1"/>
    <col min="4866" max="4866" width="10.83203125" style="31" customWidth="1"/>
    <col min="4867" max="4867" width="61.6640625" style="31" customWidth="1"/>
    <col min="4868" max="4868" width="39" style="31" customWidth="1"/>
    <col min="4869" max="4869" width="53.5" style="31" customWidth="1"/>
    <col min="4870" max="4870" width="17.83203125" style="31" customWidth="1"/>
    <col min="4871" max="5120" width="8.33203125" style="31"/>
    <col min="5121" max="5121" width="7.5" style="31" customWidth="1"/>
    <col min="5122" max="5122" width="10.83203125" style="31" customWidth="1"/>
    <col min="5123" max="5123" width="61.6640625" style="31" customWidth="1"/>
    <col min="5124" max="5124" width="39" style="31" customWidth="1"/>
    <col min="5125" max="5125" width="53.5" style="31" customWidth="1"/>
    <col min="5126" max="5126" width="17.83203125" style="31" customWidth="1"/>
    <col min="5127" max="5376" width="8.33203125" style="31"/>
    <col min="5377" max="5377" width="7.5" style="31" customWidth="1"/>
    <col min="5378" max="5378" width="10.83203125" style="31" customWidth="1"/>
    <col min="5379" max="5379" width="61.6640625" style="31" customWidth="1"/>
    <col min="5380" max="5380" width="39" style="31" customWidth="1"/>
    <col min="5381" max="5381" width="53.5" style="31" customWidth="1"/>
    <col min="5382" max="5382" width="17.83203125" style="31" customWidth="1"/>
    <col min="5383" max="5632" width="8.33203125" style="31"/>
    <col min="5633" max="5633" width="7.5" style="31" customWidth="1"/>
    <col min="5634" max="5634" width="10.83203125" style="31" customWidth="1"/>
    <col min="5635" max="5635" width="61.6640625" style="31" customWidth="1"/>
    <col min="5636" max="5636" width="39" style="31" customWidth="1"/>
    <col min="5637" max="5637" width="53.5" style="31" customWidth="1"/>
    <col min="5638" max="5638" width="17.83203125" style="31" customWidth="1"/>
    <col min="5639" max="5888" width="8.33203125" style="31"/>
    <col min="5889" max="5889" width="7.5" style="31" customWidth="1"/>
    <col min="5890" max="5890" width="10.83203125" style="31" customWidth="1"/>
    <col min="5891" max="5891" width="61.6640625" style="31" customWidth="1"/>
    <col min="5892" max="5892" width="39" style="31" customWidth="1"/>
    <col min="5893" max="5893" width="53.5" style="31" customWidth="1"/>
    <col min="5894" max="5894" width="17.83203125" style="31" customWidth="1"/>
    <col min="5895" max="6144" width="8.33203125" style="31"/>
    <col min="6145" max="6145" width="7.5" style="31" customWidth="1"/>
    <col min="6146" max="6146" width="10.83203125" style="31" customWidth="1"/>
    <col min="6147" max="6147" width="61.6640625" style="31" customWidth="1"/>
    <col min="6148" max="6148" width="39" style="31" customWidth="1"/>
    <col min="6149" max="6149" width="53.5" style="31" customWidth="1"/>
    <col min="6150" max="6150" width="17.83203125" style="31" customWidth="1"/>
    <col min="6151" max="6400" width="8.33203125" style="31"/>
    <col min="6401" max="6401" width="7.5" style="31" customWidth="1"/>
    <col min="6402" max="6402" width="10.83203125" style="31" customWidth="1"/>
    <col min="6403" max="6403" width="61.6640625" style="31" customWidth="1"/>
    <col min="6404" max="6404" width="39" style="31" customWidth="1"/>
    <col min="6405" max="6405" width="53.5" style="31" customWidth="1"/>
    <col min="6406" max="6406" width="17.83203125" style="31" customWidth="1"/>
    <col min="6407" max="6656" width="8.33203125" style="31"/>
    <col min="6657" max="6657" width="7.5" style="31" customWidth="1"/>
    <col min="6658" max="6658" width="10.83203125" style="31" customWidth="1"/>
    <col min="6659" max="6659" width="61.6640625" style="31" customWidth="1"/>
    <col min="6660" max="6660" width="39" style="31" customWidth="1"/>
    <col min="6661" max="6661" width="53.5" style="31" customWidth="1"/>
    <col min="6662" max="6662" width="17.83203125" style="31" customWidth="1"/>
    <col min="6663" max="6912" width="8.33203125" style="31"/>
    <col min="6913" max="6913" width="7.5" style="31" customWidth="1"/>
    <col min="6914" max="6914" width="10.83203125" style="31" customWidth="1"/>
    <col min="6915" max="6915" width="61.6640625" style="31" customWidth="1"/>
    <col min="6916" max="6916" width="39" style="31" customWidth="1"/>
    <col min="6917" max="6917" width="53.5" style="31" customWidth="1"/>
    <col min="6918" max="6918" width="17.83203125" style="31" customWidth="1"/>
    <col min="6919" max="7168" width="8.33203125" style="31"/>
    <col min="7169" max="7169" width="7.5" style="31" customWidth="1"/>
    <col min="7170" max="7170" width="10.83203125" style="31" customWidth="1"/>
    <col min="7171" max="7171" width="61.6640625" style="31" customWidth="1"/>
    <col min="7172" max="7172" width="39" style="31" customWidth="1"/>
    <col min="7173" max="7173" width="53.5" style="31" customWidth="1"/>
    <col min="7174" max="7174" width="17.83203125" style="31" customWidth="1"/>
    <col min="7175" max="7424" width="8.33203125" style="31"/>
    <col min="7425" max="7425" width="7.5" style="31" customWidth="1"/>
    <col min="7426" max="7426" width="10.83203125" style="31" customWidth="1"/>
    <col min="7427" max="7427" width="61.6640625" style="31" customWidth="1"/>
    <col min="7428" max="7428" width="39" style="31" customWidth="1"/>
    <col min="7429" max="7429" width="53.5" style="31" customWidth="1"/>
    <col min="7430" max="7430" width="17.83203125" style="31" customWidth="1"/>
    <col min="7431" max="7680" width="8.33203125" style="31"/>
    <col min="7681" max="7681" width="7.5" style="31" customWidth="1"/>
    <col min="7682" max="7682" width="10.83203125" style="31" customWidth="1"/>
    <col min="7683" max="7683" width="61.6640625" style="31" customWidth="1"/>
    <col min="7684" max="7684" width="39" style="31" customWidth="1"/>
    <col min="7685" max="7685" width="53.5" style="31" customWidth="1"/>
    <col min="7686" max="7686" width="17.83203125" style="31" customWidth="1"/>
    <col min="7687" max="7936" width="8.33203125" style="31"/>
    <col min="7937" max="7937" width="7.5" style="31" customWidth="1"/>
    <col min="7938" max="7938" width="10.83203125" style="31" customWidth="1"/>
    <col min="7939" max="7939" width="61.6640625" style="31" customWidth="1"/>
    <col min="7940" max="7940" width="39" style="31" customWidth="1"/>
    <col min="7941" max="7941" width="53.5" style="31" customWidth="1"/>
    <col min="7942" max="7942" width="17.83203125" style="31" customWidth="1"/>
    <col min="7943" max="8192" width="8.33203125" style="31"/>
    <col min="8193" max="8193" width="7.5" style="31" customWidth="1"/>
    <col min="8194" max="8194" width="10.83203125" style="31" customWidth="1"/>
    <col min="8195" max="8195" width="61.6640625" style="31" customWidth="1"/>
    <col min="8196" max="8196" width="39" style="31" customWidth="1"/>
    <col min="8197" max="8197" width="53.5" style="31" customWidth="1"/>
    <col min="8198" max="8198" width="17.83203125" style="31" customWidth="1"/>
    <col min="8199" max="8448" width="8.33203125" style="31"/>
    <col min="8449" max="8449" width="7.5" style="31" customWidth="1"/>
    <col min="8450" max="8450" width="10.83203125" style="31" customWidth="1"/>
    <col min="8451" max="8451" width="61.6640625" style="31" customWidth="1"/>
    <col min="8452" max="8452" width="39" style="31" customWidth="1"/>
    <col min="8453" max="8453" width="53.5" style="31" customWidth="1"/>
    <col min="8454" max="8454" width="17.83203125" style="31" customWidth="1"/>
    <col min="8455" max="8704" width="8.33203125" style="31"/>
    <col min="8705" max="8705" width="7.5" style="31" customWidth="1"/>
    <col min="8706" max="8706" width="10.83203125" style="31" customWidth="1"/>
    <col min="8707" max="8707" width="61.6640625" style="31" customWidth="1"/>
    <col min="8708" max="8708" width="39" style="31" customWidth="1"/>
    <col min="8709" max="8709" width="53.5" style="31" customWidth="1"/>
    <col min="8710" max="8710" width="17.83203125" style="31" customWidth="1"/>
    <col min="8711" max="8960" width="8.33203125" style="31"/>
    <col min="8961" max="8961" width="7.5" style="31" customWidth="1"/>
    <col min="8962" max="8962" width="10.83203125" style="31" customWidth="1"/>
    <col min="8963" max="8963" width="61.6640625" style="31" customWidth="1"/>
    <col min="8964" max="8964" width="39" style="31" customWidth="1"/>
    <col min="8965" max="8965" width="53.5" style="31" customWidth="1"/>
    <col min="8966" max="8966" width="17.83203125" style="31" customWidth="1"/>
    <col min="8967" max="9216" width="8.33203125" style="31"/>
    <col min="9217" max="9217" width="7.5" style="31" customWidth="1"/>
    <col min="9218" max="9218" width="10.83203125" style="31" customWidth="1"/>
    <col min="9219" max="9219" width="61.6640625" style="31" customWidth="1"/>
    <col min="9220" max="9220" width="39" style="31" customWidth="1"/>
    <col min="9221" max="9221" width="53.5" style="31" customWidth="1"/>
    <col min="9222" max="9222" width="17.83203125" style="31" customWidth="1"/>
    <col min="9223" max="9472" width="8.33203125" style="31"/>
    <col min="9473" max="9473" width="7.5" style="31" customWidth="1"/>
    <col min="9474" max="9474" width="10.83203125" style="31" customWidth="1"/>
    <col min="9475" max="9475" width="61.6640625" style="31" customWidth="1"/>
    <col min="9476" max="9476" width="39" style="31" customWidth="1"/>
    <col min="9477" max="9477" width="53.5" style="31" customWidth="1"/>
    <col min="9478" max="9478" width="17.83203125" style="31" customWidth="1"/>
    <col min="9479" max="9728" width="8.33203125" style="31"/>
    <col min="9729" max="9729" width="7.5" style="31" customWidth="1"/>
    <col min="9730" max="9730" width="10.83203125" style="31" customWidth="1"/>
    <col min="9731" max="9731" width="61.6640625" style="31" customWidth="1"/>
    <col min="9732" max="9732" width="39" style="31" customWidth="1"/>
    <col min="9733" max="9733" width="53.5" style="31" customWidth="1"/>
    <col min="9734" max="9734" width="17.83203125" style="31" customWidth="1"/>
    <col min="9735" max="9984" width="8.33203125" style="31"/>
    <col min="9985" max="9985" width="7.5" style="31" customWidth="1"/>
    <col min="9986" max="9986" width="10.83203125" style="31" customWidth="1"/>
    <col min="9987" max="9987" width="61.6640625" style="31" customWidth="1"/>
    <col min="9988" max="9988" width="39" style="31" customWidth="1"/>
    <col min="9989" max="9989" width="53.5" style="31" customWidth="1"/>
    <col min="9990" max="9990" width="17.83203125" style="31" customWidth="1"/>
    <col min="9991" max="10240" width="8.33203125" style="31"/>
    <col min="10241" max="10241" width="7.5" style="31" customWidth="1"/>
    <col min="10242" max="10242" width="10.83203125" style="31" customWidth="1"/>
    <col min="10243" max="10243" width="61.6640625" style="31" customWidth="1"/>
    <col min="10244" max="10244" width="39" style="31" customWidth="1"/>
    <col min="10245" max="10245" width="53.5" style="31" customWidth="1"/>
    <col min="10246" max="10246" width="17.83203125" style="31" customWidth="1"/>
    <col min="10247" max="10496" width="8.33203125" style="31"/>
    <col min="10497" max="10497" width="7.5" style="31" customWidth="1"/>
    <col min="10498" max="10498" width="10.83203125" style="31" customWidth="1"/>
    <col min="10499" max="10499" width="61.6640625" style="31" customWidth="1"/>
    <col min="10500" max="10500" width="39" style="31" customWidth="1"/>
    <col min="10501" max="10501" width="53.5" style="31" customWidth="1"/>
    <col min="10502" max="10502" width="17.83203125" style="31" customWidth="1"/>
    <col min="10503" max="10752" width="8.33203125" style="31"/>
    <col min="10753" max="10753" width="7.5" style="31" customWidth="1"/>
    <col min="10754" max="10754" width="10.83203125" style="31" customWidth="1"/>
    <col min="10755" max="10755" width="61.6640625" style="31" customWidth="1"/>
    <col min="10756" max="10756" width="39" style="31" customWidth="1"/>
    <col min="10757" max="10757" width="53.5" style="31" customWidth="1"/>
    <col min="10758" max="10758" width="17.83203125" style="31" customWidth="1"/>
    <col min="10759" max="11008" width="8.33203125" style="31"/>
    <col min="11009" max="11009" width="7.5" style="31" customWidth="1"/>
    <col min="11010" max="11010" width="10.83203125" style="31" customWidth="1"/>
    <col min="11011" max="11011" width="61.6640625" style="31" customWidth="1"/>
    <col min="11012" max="11012" width="39" style="31" customWidth="1"/>
    <col min="11013" max="11013" width="53.5" style="31" customWidth="1"/>
    <col min="11014" max="11014" width="17.83203125" style="31" customWidth="1"/>
    <col min="11015" max="11264" width="8.33203125" style="31"/>
    <col min="11265" max="11265" width="7.5" style="31" customWidth="1"/>
    <col min="11266" max="11266" width="10.83203125" style="31" customWidth="1"/>
    <col min="11267" max="11267" width="61.6640625" style="31" customWidth="1"/>
    <col min="11268" max="11268" width="39" style="31" customWidth="1"/>
    <col min="11269" max="11269" width="53.5" style="31" customWidth="1"/>
    <col min="11270" max="11270" width="17.83203125" style="31" customWidth="1"/>
    <col min="11271" max="11520" width="8.33203125" style="31"/>
    <col min="11521" max="11521" width="7.5" style="31" customWidth="1"/>
    <col min="11522" max="11522" width="10.83203125" style="31" customWidth="1"/>
    <col min="11523" max="11523" width="61.6640625" style="31" customWidth="1"/>
    <col min="11524" max="11524" width="39" style="31" customWidth="1"/>
    <col min="11525" max="11525" width="53.5" style="31" customWidth="1"/>
    <col min="11526" max="11526" width="17.83203125" style="31" customWidth="1"/>
    <col min="11527" max="11776" width="8.33203125" style="31"/>
    <col min="11777" max="11777" width="7.5" style="31" customWidth="1"/>
    <col min="11778" max="11778" width="10.83203125" style="31" customWidth="1"/>
    <col min="11779" max="11779" width="61.6640625" style="31" customWidth="1"/>
    <col min="11780" max="11780" width="39" style="31" customWidth="1"/>
    <col min="11781" max="11781" width="53.5" style="31" customWidth="1"/>
    <col min="11782" max="11782" width="17.83203125" style="31" customWidth="1"/>
    <col min="11783" max="12032" width="8.33203125" style="31"/>
    <col min="12033" max="12033" width="7.5" style="31" customWidth="1"/>
    <col min="12034" max="12034" width="10.83203125" style="31" customWidth="1"/>
    <col min="12035" max="12035" width="61.6640625" style="31" customWidth="1"/>
    <col min="12036" max="12036" width="39" style="31" customWidth="1"/>
    <col min="12037" max="12037" width="53.5" style="31" customWidth="1"/>
    <col min="12038" max="12038" width="17.83203125" style="31" customWidth="1"/>
    <col min="12039" max="12288" width="8.33203125" style="31"/>
    <col min="12289" max="12289" width="7.5" style="31" customWidth="1"/>
    <col min="12290" max="12290" width="10.83203125" style="31" customWidth="1"/>
    <col min="12291" max="12291" width="61.6640625" style="31" customWidth="1"/>
    <col min="12292" max="12292" width="39" style="31" customWidth="1"/>
    <col min="12293" max="12293" width="53.5" style="31" customWidth="1"/>
    <col min="12294" max="12294" width="17.83203125" style="31" customWidth="1"/>
    <col min="12295" max="12544" width="8.33203125" style="31"/>
    <col min="12545" max="12545" width="7.5" style="31" customWidth="1"/>
    <col min="12546" max="12546" width="10.83203125" style="31" customWidth="1"/>
    <col min="12547" max="12547" width="61.6640625" style="31" customWidth="1"/>
    <col min="12548" max="12548" width="39" style="31" customWidth="1"/>
    <col min="12549" max="12549" width="53.5" style="31" customWidth="1"/>
    <col min="12550" max="12550" width="17.83203125" style="31" customWidth="1"/>
    <col min="12551" max="12800" width="8.33203125" style="31"/>
    <col min="12801" max="12801" width="7.5" style="31" customWidth="1"/>
    <col min="12802" max="12802" width="10.83203125" style="31" customWidth="1"/>
    <col min="12803" max="12803" width="61.6640625" style="31" customWidth="1"/>
    <col min="12804" max="12804" width="39" style="31" customWidth="1"/>
    <col min="12805" max="12805" width="53.5" style="31" customWidth="1"/>
    <col min="12806" max="12806" width="17.83203125" style="31" customWidth="1"/>
    <col min="12807" max="13056" width="8.33203125" style="31"/>
    <col min="13057" max="13057" width="7.5" style="31" customWidth="1"/>
    <col min="13058" max="13058" width="10.83203125" style="31" customWidth="1"/>
    <col min="13059" max="13059" width="61.6640625" style="31" customWidth="1"/>
    <col min="13060" max="13060" width="39" style="31" customWidth="1"/>
    <col min="13061" max="13061" width="53.5" style="31" customWidth="1"/>
    <col min="13062" max="13062" width="17.83203125" style="31" customWidth="1"/>
    <col min="13063" max="13312" width="8.33203125" style="31"/>
    <col min="13313" max="13313" width="7.5" style="31" customWidth="1"/>
    <col min="13314" max="13314" width="10.83203125" style="31" customWidth="1"/>
    <col min="13315" max="13315" width="61.6640625" style="31" customWidth="1"/>
    <col min="13316" max="13316" width="39" style="31" customWidth="1"/>
    <col min="13317" max="13317" width="53.5" style="31" customWidth="1"/>
    <col min="13318" max="13318" width="17.83203125" style="31" customWidth="1"/>
    <col min="13319" max="13568" width="8.33203125" style="31"/>
    <col min="13569" max="13569" width="7.5" style="31" customWidth="1"/>
    <col min="13570" max="13570" width="10.83203125" style="31" customWidth="1"/>
    <col min="13571" max="13571" width="61.6640625" style="31" customWidth="1"/>
    <col min="13572" max="13572" width="39" style="31" customWidth="1"/>
    <col min="13573" max="13573" width="53.5" style="31" customWidth="1"/>
    <col min="13574" max="13574" width="17.83203125" style="31" customWidth="1"/>
    <col min="13575" max="13824" width="8.33203125" style="31"/>
    <col min="13825" max="13825" width="7.5" style="31" customWidth="1"/>
    <col min="13826" max="13826" width="10.83203125" style="31" customWidth="1"/>
    <col min="13827" max="13827" width="61.6640625" style="31" customWidth="1"/>
    <col min="13828" max="13828" width="39" style="31" customWidth="1"/>
    <col min="13829" max="13829" width="53.5" style="31" customWidth="1"/>
    <col min="13830" max="13830" width="17.83203125" style="31" customWidth="1"/>
    <col min="13831" max="14080" width="8.33203125" style="31"/>
    <col min="14081" max="14081" width="7.5" style="31" customWidth="1"/>
    <col min="14082" max="14082" width="10.83203125" style="31" customWidth="1"/>
    <col min="14083" max="14083" width="61.6640625" style="31" customWidth="1"/>
    <col min="14084" max="14084" width="39" style="31" customWidth="1"/>
    <col min="14085" max="14085" width="53.5" style="31" customWidth="1"/>
    <col min="14086" max="14086" width="17.83203125" style="31" customWidth="1"/>
    <col min="14087" max="14336" width="8.33203125" style="31"/>
    <col min="14337" max="14337" width="7.5" style="31" customWidth="1"/>
    <col min="14338" max="14338" width="10.83203125" style="31" customWidth="1"/>
    <col min="14339" max="14339" width="61.6640625" style="31" customWidth="1"/>
    <col min="14340" max="14340" width="39" style="31" customWidth="1"/>
    <col min="14341" max="14341" width="53.5" style="31" customWidth="1"/>
    <col min="14342" max="14342" width="17.83203125" style="31" customWidth="1"/>
    <col min="14343" max="14592" width="8.33203125" style="31"/>
    <col min="14593" max="14593" width="7.5" style="31" customWidth="1"/>
    <col min="14594" max="14594" width="10.83203125" style="31" customWidth="1"/>
    <col min="14595" max="14595" width="61.6640625" style="31" customWidth="1"/>
    <col min="14596" max="14596" width="39" style="31" customWidth="1"/>
    <col min="14597" max="14597" width="53.5" style="31" customWidth="1"/>
    <col min="14598" max="14598" width="17.83203125" style="31" customWidth="1"/>
    <col min="14599" max="14848" width="8.33203125" style="31"/>
    <col min="14849" max="14849" width="7.5" style="31" customWidth="1"/>
    <col min="14850" max="14850" width="10.83203125" style="31" customWidth="1"/>
    <col min="14851" max="14851" width="61.6640625" style="31" customWidth="1"/>
    <col min="14852" max="14852" width="39" style="31" customWidth="1"/>
    <col min="14853" max="14853" width="53.5" style="31" customWidth="1"/>
    <col min="14854" max="14854" width="17.83203125" style="31" customWidth="1"/>
    <col min="14855" max="15104" width="8.33203125" style="31"/>
    <col min="15105" max="15105" width="7.5" style="31" customWidth="1"/>
    <col min="15106" max="15106" width="10.83203125" style="31" customWidth="1"/>
    <col min="15107" max="15107" width="61.6640625" style="31" customWidth="1"/>
    <col min="15108" max="15108" width="39" style="31" customWidth="1"/>
    <col min="15109" max="15109" width="53.5" style="31" customWidth="1"/>
    <col min="15110" max="15110" width="17.83203125" style="31" customWidth="1"/>
    <col min="15111" max="15360" width="8.33203125" style="31"/>
    <col min="15361" max="15361" width="7.5" style="31" customWidth="1"/>
    <col min="15362" max="15362" width="10.83203125" style="31" customWidth="1"/>
    <col min="15363" max="15363" width="61.6640625" style="31" customWidth="1"/>
    <col min="15364" max="15364" width="39" style="31" customWidth="1"/>
    <col min="15365" max="15365" width="53.5" style="31" customWidth="1"/>
    <col min="15366" max="15366" width="17.83203125" style="31" customWidth="1"/>
    <col min="15367" max="15616" width="8.33203125" style="31"/>
    <col min="15617" max="15617" width="7.5" style="31" customWidth="1"/>
    <col min="15618" max="15618" width="10.83203125" style="31" customWidth="1"/>
    <col min="15619" max="15619" width="61.6640625" style="31" customWidth="1"/>
    <col min="15620" max="15620" width="39" style="31" customWidth="1"/>
    <col min="15621" max="15621" width="53.5" style="31" customWidth="1"/>
    <col min="15622" max="15622" width="17.83203125" style="31" customWidth="1"/>
    <col min="15623" max="15872" width="8.33203125" style="31"/>
    <col min="15873" max="15873" width="7.5" style="31" customWidth="1"/>
    <col min="15874" max="15874" width="10.83203125" style="31" customWidth="1"/>
    <col min="15875" max="15875" width="61.6640625" style="31" customWidth="1"/>
    <col min="15876" max="15876" width="39" style="31" customWidth="1"/>
    <col min="15877" max="15877" width="53.5" style="31" customWidth="1"/>
    <col min="15878" max="15878" width="17.83203125" style="31" customWidth="1"/>
    <col min="15879" max="16128" width="8.33203125" style="31"/>
    <col min="16129" max="16129" width="7.5" style="31" customWidth="1"/>
    <col min="16130" max="16130" width="10.83203125" style="31" customWidth="1"/>
    <col min="16131" max="16131" width="61.6640625" style="31" customWidth="1"/>
    <col min="16132" max="16132" width="39" style="31" customWidth="1"/>
    <col min="16133" max="16133" width="53.5" style="31" customWidth="1"/>
    <col min="16134" max="16134" width="17.83203125" style="31" customWidth="1"/>
    <col min="16135" max="16384" width="8.33203125" style="31"/>
  </cols>
  <sheetData>
    <row r="1" spans="1:6" ht="15">
      <c r="A1" s="258" t="s">
        <v>26</v>
      </c>
      <c r="B1" s="79"/>
      <c r="C1" s="259"/>
      <c r="D1" s="259"/>
      <c r="E1" s="260" t="s">
        <v>577</v>
      </c>
      <c r="F1" s="261">
        <f ca="1">NOW()-93</f>
        <v>42001.907204629628</v>
      </c>
    </row>
    <row r="2" spans="1:6" ht="20.100000000000001" customHeight="1">
      <c r="A2" s="262"/>
      <c r="B2" s="263"/>
      <c r="C2" s="263"/>
      <c r="D2" s="263"/>
      <c r="E2" s="263"/>
      <c r="F2" s="264"/>
    </row>
    <row r="3" spans="1:6" ht="45" customHeight="1">
      <c r="A3" s="265"/>
      <c r="B3" s="266"/>
      <c r="C3" s="266"/>
      <c r="D3" s="266"/>
      <c r="E3" s="266"/>
      <c r="F3" s="267"/>
    </row>
    <row r="4" spans="1:6" ht="12.75">
      <c r="A4" s="4062" t="s">
        <v>578</v>
      </c>
      <c r="B4" s="4063"/>
      <c r="C4" s="4063"/>
      <c r="D4" s="4063"/>
      <c r="E4" s="4063"/>
      <c r="F4" s="4064"/>
    </row>
    <row r="5" spans="1:6" ht="10.9" customHeight="1">
      <c r="A5" s="265"/>
      <c r="B5" s="266"/>
      <c r="C5" s="266"/>
      <c r="D5" s="266"/>
      <c r="E5" s="266"/>
      <c r="F5" s="267"/>
    </row>
    <row r="6" spans="1:6" ht="21.95" customHeight="1">
      <c r="A6" s="268" t="s">
        <v>579</v>
      </c>
      <c r="B6" s="266"/>
      <c r="C6" s="266"/>
      <c r="D6" s="266"/>
      <c r="E6" s="266"/>
      <c r="F6" s="267"/>
    </row>
    <row r="7" spans="1:6" ht="21.95" customHeight="1">
      <c r="A7" s="268" t="s">
        <v>580</v>
      </c>
      <c r="B7" s="266"/>
      <c r="C7" s="266"/>
      <c r="D7" s="266"/>
      <c r="E7" s="266"/>
      <c r="F7" s="267"/>
    </row>
    <row r="8" spans="1:6" ht="21.95" customHeight="1">
      <c r="A8" s="269" t="s">
        <v>581</v>
      </c>
      <c r="B8" s="266"/>
      <c r="C8" s="266"/>
      <c r="D8" s="266"/>
      <c r="E8" s="266"/>
      <c r="F8" s="267"/>
    </row>
    <row r="9" spans="1:6" ht="21.95" customHeight="1">
      <c r="A9" s="270"/>
      <c r="B9" s="266"/>
      <c r="C9" s="266"/>
      <c r="D9" s="266"/>
      <c r="E9" s="266"/>
      <c r="F9" s="267"/>
    </row>
    <row r="10" spans="1:6" ht="21.95" customHeight="1">
      <c r="A10" s="268" t="s">
        <v>582</v>
      </c>
      <c r="B10" s="266"/>
      <c r="C10" s="266"/>
      <c r="D10" s="266"/>
      <c r="E10" s="266"/>
      <c r="F10" s="267"/>
    </row>
    <row r="11" spans="1:6" ht="21.95" customHeight="1">
      <c r="A11" s="268" t="s">
        <v>583</v>
      </c>
      <c r="B11" s="266"/>
      <c r="C11" s="266"/>
      <c r="D11" s="266"/>
      <c r="E11" s="266"/>
      <c r="F11" s="267"/>
    </row>
    <row r="12" spans="1:6" ht="21.95" customHeight="1">
      <c r="A12" s="268" t="s">
        <v>584</v>
      </c>
      <c r="B12" s="266"/>
      <c r="C12" s="266"/>
      <c r="D12" s="266"/>
      <c r="E12" s="266"/>
      <c r="F12" s="267"/>
    </row>
    <row r="13" spans="1:6" ht="21.95" customHeight="1">
      <c r="A13" s="268" t="s">
        <v>585</v>
      </c>
      <c r="B13" s="266"/>
      <c r="C13" s="266"/>
      <c r="D13" s="266"/>
      <c r="E13" s="266"/>
      <c r="F13" s="267"/>
    </row>
    <row r="14" spans="1:6" ht="21.95" customHeight="1">
      <c r="A14" s="268" t="s">
        <v>586</v>
      </c>
      <c r="B14" s="266"/>
      <c r="C14" s="266"/>
      <c r="D14" s="266"/>
      <c r="E14" s="266"/>
      <c r="F14" s="267"/>
    </row>
    <row r="15" spans="1:6" ht="21.95" customHeight="1">
      <c r="A15" s="270"/>
      <c r="B15" s="266"/>
      <c r="C15" s="266"/>
      <c r="D15" s="266"/>
      <c r="E15" s="266"/>
      <c r="F15" s="267"/>
    </row>
    <row r="16" spans="1:6" ht="21.95" customHeight="1">
      <c r="A16" s="268" t="s">
        <v>587</v>
      </c>
      <c r="B16" s="266"/>
      <c r="C16" s="266"/>
      <c r="D16" s="266"/>
      <c r="E16" s="266"/>
      <c r="F16" s="267"/>
    </row>
    <row r="17" spans="1:6" ht="21.95" customHeight="1">
      <c r="A17" s="268" t="s">
        <v>588</v>
      </c>
      <c r="B17" s="266"/>
      <c r="C17" s="266"/>
      <c r="D17" s="266"/>
      <c r="E17" s="266"/>
      <c r="F17" s="267"/>
    </row>
    <row r="18" spans="1:6" ht="21.95" customHeight="1">
      <c r="A18" s="268" t="s">
        <v>589</v>
      </c>
      <c r="B18" s="266"/>
      <c r="C18" s="266"/>
      <c r="D18" s="266"/>
      <c r="E18" s="266"/>
      <c r="F18" s="267"/>
    </row>
    <row r="19" spans="1:6" ht="21.95" customHeight="1">
      <c r="A19" s="270"/>
      <c r="B19" s="266"/>
      <c r="C19" s="266"/>
      <c r="D19" s="266"/>
      <c r="E19" s="266"/>
      <c r="F19" s="267"/>
    </row>
    <row r="20" spans="1:6" ht="21.95" customHeight="1">
      <c r="A20" s="268" t="s">
        <v>590</v>
      </c>
      <c r="B20" s="266"/>
      <c r="C20" s="266"/>
      <c r="D20" s="266"/>
      <c r="E20" s="266"/>
      <c r="F20" s="267"/>
    </row>
    <row r="21" spans="1:6" ht="21.95" customHeight="1">
      <c r="A21" s="268" t="s">
        <v>591</v>
      </c>
      <c r="B21" s="266"/>
      <c r="C21" s="266"/>
      <c r="D21" s="266"/>
      <c r="E21" s="266"/>
      <c r="F21" s="267"/>
    </row>
    <row r="22" spans="1:6" ht="20.100000000000001" customHeight="1">
      <c r="A22" s="265"/>
      <c r="B22" s="266"/>
      <c r="C22" s="266"/>
      <c r="D22" s="266"/>
      <c r="E22" s="266"/>
      <c r="F22" s="267"/>
    </row>
    <row r="23" spans="1:6" ht="20.100000000000001" customHeight="1">
      <c r="A23" s="265"/>
      <c r="B23" s="266"/>
      <c r="C23" s="266"/>
      <c r="D23" s="266"/>
      <c r="E23" s="266"/>
      <c r="F23" s="267"/>
    </row>
    <row r="24" spans="1:6" ht="20.100000000000001" customHeight="1">
      <c r="A24" s="265"/>
      <c r="B24" s="266"/>
      <c r="C24" s="266"/>
      <c r="D24" s="266"/>
      <c r="E24" s="266"/>
      <c r="F24" s="267"/>
    </row>
    <row r="25" spans="1:6" ht="21.95" customHeight="1">
      <c r="A25" s="271" t="s">
        <v>592</v>
      </c>
      <c r="B25" s="272"/>
      <c r="C25" s="240"/>
      <c r="D25" s="240"/>
      <c r="E25" s="240"/>
      <c r="F25" s="273"/>
    </row>
    <row r="26" spans="1:6" ht="21.95" customHeight="1">
      <c r="A26" s="274"/>
      <c r="B26" s="275" t="s">
        <v>593</v>
      </c>
      <c r="C26" s="257"/>
      <c r="D26" s="257"/>
      <c r="E26" s="257"/>
      <c r="F26" s="276"/>
    </row>
    <row r="27" spans="1:6" ht="9.9499999999999993" customHeight="1">
      <c r="A27" s="270"/>
      <c r="B27" s="277"/>
      <c r="C27" s="266"/>
      <c r="D27" s="266"/>
      <c r="E27" s="266"/>
      <c r="F27" s="267"/>
    </row>
    <row r="28" spans="1:6" ht="21.95" customHeight="1">
      <c r="A28" s="270" t="s">
        <v>594</v>
      </c>
      <c r="B28" s="277"/>
      <c r="C28" s="266"/>
      <c r="D28" s="266"/>
      <c r="E28" s="266"/>
      <c r="F28" s="267"/>
    </row>
    <row r="29" spans="1:6" ht="21.95" customHeight="1">
      <c r="A29" s="270"/>
      <c r="B29" s="278" t="s">
        <v>595</v>
      </c>
      <c r="C29" s="266"/>
      <c r="D29" s="266"/>
      <c r="E29" s="266"/>
      <c r="F29" s="267"/>
    </row>
    <row r="30" spans="1:6" ht="21.95" customHeight="1">
      <c r="A30" s="270" t="s">
        <v>596</v>
      </c>
      <c r="B30" s="277"/>
      <c r="C30" s="266"/>
      <c r="D30" s="266"/>
      <c r="E30" s="266"/>
      <c r="F30" s="267"/>
    </row>
    <row r="31" spans="1:6" ht="21.95" customHeight="1">
      <c r="A31" s="270" t="s">
        <v>597</v>
      </c>
      <c r="B31" s="277"/>
      <c r="C31" s="266"/>
      <c r="D31" s="266"/>
      <c r="E31" s="266"/>
      <c r="F31" s="267"/>
    </row>
    <row r="32" spans="1:6" ht="21.95" customHeight="1">
      <c r="A32" s="274" t="s">
        <v>598</v>
      </c>
      <c r="B32" s="275" t="s">
        <v>599</v>
      </c>
      <c r="C32" s="257"/>
      <c r="D32" s="257"/>
      <c r="E32" s="257"/>
      <c r="F32" s="276"/>
    </row>
    <row r="33" spans="1:6" ht="15" customHeight="1">
      <c r="A33" s="279" t="s">
        <v>598</v>
      </c>
      <c r="B33" s="257"/>
      <c r="C33" s="257"/>
      <c r="D33" s="257"/>
      <c r="E33" s="257"/>
      <c r="F33" s="276"/>
    </row>
    <row r="34" spans="1:6" ht="15" customHeight="1">
      <c r="A34" s="279"/>
      <c r="B34" s="257"/>
      <c r="C34" s="257"/>
      <c r="D34" s="257"/>
      <c r="E34" s="257"/>
      <c r="F34" s="276"/>
    </row>
    <row r="35" spans="1:6" ht="15" customHeight="1">
      <c r="A35" s="279"/>
      <c r="B35" s="257"/>
      <c r="C35" s="257"/>
      <c r="D35" s="257"/>
      <c r="E35" s="257"/>
      <c r="F35" s="276"/>
    </row>
    <row r="36" spans="1:6" ht="21.95" customHeight="1">
      <c r="A36" s="270" t="s">
        <v>600</v>
      </c>
      <c r="B36" s="277"/>
      <c r="C36" s="277"/>
      <c r="D36" s="277"/>
      <c r="E36" s="277"/>
      <c r="F36" s="280"/>
    </row>
    <row r="37" spans="1:6" ht="21.95" customHeight="1">
      <c r="A37" s="270" t="s">
        <v>601</v>
      </c>
      <c r="B37" s="277"/>
      <c r="C37" s="277"/>
      <c r="D37" s="277"/>
      <c r="E37" s="277"/>
      <c r="F37" s="280"/>
    </row>
    <row r="38" spans="1:6" ht="15">
      <c r="A38" s="274"/>
      <c r="B38" s="275"/>
      <c r="C38" s="275"/>
      <c r="D38" s="275"/>
      <c r="E38" s="275"/>
      <c r="F38" s="281"/>
    </row>
    <row r="39" spans="1:6" ht="15" customHeight="1">
      <c r="A39" s="274"/>
      <c r="B39" s="275"/>
      <c r="C39" s="275"/>
      <c r="D39" s="275"/>
      <c r="E39" s="275"/>
      <c r="F39" s="281"/>
    </row>
    <row r="40" spans="1:6" ht="15" customHeight="1">
      <c r="A40" s="282"/>
      <c r="B40" s="283"/>
      <c r="C40" s="283"/>
      <c r="D40" s="283"/>
      <c r="E40" s="283"/>
      <c r="F40" s="284"/>
    </row>
    <row r="41" spans="1:6" ht="10.5" customHeight="1">
      <c r="A41" s="270"/>
      <c r="B41" s="277"/>
      <c r="C41" s="277"/>
      <c r="D41" s="277"/>
      <c r="E41" s="277"/>
      <c r="F41" s="280"/>
    </row>
    <row r="42" spans="1:6" ht="10.5" customHeight="1">
      <c r="A42" s="270"/>
      <c r="B42" s="277"/>
      <c r="C42" s="277"/>
      <c r="D42" s="277"/>
      <c r="E42" s="277"/>
      <c r="F42" s="280"/>
    </row>
    <row r="43" spans="1:6" ht="34.9" customHeight="1">
      <c r="A43" s="270"/>
      <c r="B43" s="277"/>
      <c r="C43" s="277"/>
      <c r="D43" s="277"/>
      <c r="E43" s="277"/>
      <c r="F43" s="280"/>
    </row>
    <row r="44" spans="1:6" ht="12.75" customHeight="1">
      <c r="A44" s="4065" t="s">
        <v>602</v>
      </c>
      <c r="B44" s="4066"/>
      <c r="C44" s="4066"/>
      <c r="D44" s="4066"/>
      <c r="E44" s="4066"/>
      <c r="F44" s="4067"/>
    </row>
    <row r="45" spans="1:6" ht="6.95" customHeight="1">
      <c r="A45" s="270"/>
      <c r="B45" s="277"/>
      <c r="C45" s="277"/>
      <c r="D45" s="277"/>
      <c r="E45" s="277"/>
      <c r="F45" s="280"/>
    </row>
    <row r="46" spans="1:6" ht="0.95" customHeight="1">
      <c r="A46" s="270"/>
      <c r="B46" s="277"/>
      <c r="C46" s="277"/>
      <c r="D46" s="277"/>
      <c r="E46" s="277"/>
      <c r="F46" s="280"/>
    </row>
    <row r="47" spans="1:6" ht="20.100000000000001" customHeight="1">
      <c r="A47" s="268" t="s">
        <v>603</v>
      </c>
      <c r="B47" s="277"/>
      <c r="C47" s="277"/>
      <c r="D47" s="277"/>
      <c r="E47" s="277"/>
      <c r="F47" s="280"/>
    </row>
    <row r="48" spans="1:6" ht="20.100000000000001" customHeight="1">
      <c r="A48" s="268" t="s">
        <v>604</v>
      </c>
      <c r="B48" s="277"/>
      <c r="C48" s="277"/>
      <c r="D48" s="277"/>
      <c r="E48" s="277"/>
      <c r="F48" s="280"/>
    </row>
    <row r="49" spans="1:6" ht="20.100000000000001" customHeight="1">
      <c r="A49" s="268"/>
      <c r="B49" s="277"/>
      <c r="C49" s="277"/>
      <c r="D49" s="277"/>
      <c r="E49" s="277"/>
      <c r="F49" s="280"/>
    </row>
    <row r="50" spans="1:6" ht="17.100000000000001" customHeight="1">
      <c r="A50" s="270" t="s">
        <v>605</v>
      </c>
      <c r="B50" s="277"/>
      <c r="C50" s="277"/>
      <c r="D50" s="277"/>
      <c r="E50" s="277"/>
      <c r="F50" s="280"/>
    </row>
    <row r="51" spans="1:6" ht="17.100000000000001" customHeight="1">
      <c r="A51" s="270"/>
      <c r="B51" s="277"/>
      <c r="C51" s="277"/>
      <c r="D51" s="277"/>
      <c r="E51" s="277"/>
      <c r="F51" s="280"/>
    </row>
    <row r="52" spans="1:6" ht="17.100000000000001" customHeight="1">
      <c r="A52" s="285" t="s">
        <v>606</v>
      </c>
      <c r="B52" s="277" t="s">
        <v>607</v>
      </c>
      <c r="C52" s="277"/>
      <c r="D52" s="277"/>
      <c r="E52" s="277"/>
      <c r="F52" s="280"/>
    </row>
    <row r="53" spans="1:6" ht="17.100000000000001" customHeight="1">
      <c r="A53" s="270"/>
      <c r="B53" s="277"/>
      <c r="C53" s="277"/>
      <c r="D53" s="277"/>
      <c r="E53" s="277"/>
      <c r="F53" s="280"/>
    </row>
    <row r="54" spans="1:6" ht="17.100000000000001" customHeight="1">
      <c r="A54" s="286" t="s">
        <v>606</v>
      </c>
      <c r="B54" s="278" t="s">
        <v>608</v>
      </c>
      <c r="C54" s="277"/>
      <c r="D54" s="277"/>
      <c r="E54" s="277"/>
      <c r="F54" s="280"/>
    </row>
    <row r="55" spans="1:6" ht="17.100000000000001" customHeight="1">
      <c r="A55" s="270"/>
      <c r="B55" s="277"/>
      <c r="C55" s="4066" t="s">
        <v>609</v>
      </c>
      <c r="D55" s="4066"/>
      <c r="E55" s="4066"/>
      <c r="F55" s="280"/>
    </row>
    <row r="56" spans="1:6" ht="17.100000000000001" customHeight="1">
      <c r="A56" s="285" t="s">
        <v>610</v>
      </c>
      <c r="B56" s="277" t="s">
        <v>611</v>
      </c>
      <c r="C56" s="277"/>
      <c r="D56" s="277"/>
      <c r="E56" s="277"/>
      <c r="F56" s="280"/>
    </row>
    <row r="57" spans="1:6" ht="17.100000000000001" customHeight="1">
      <c r="A57" s="270"/>
      <c r="B57" s="277"/>
      <c r="C57" s="277"/>
      <c r="D57" s="277"/>
      <c r="E57" s="277"/>
      <c r="F57" s="280"/>
    </row>
    <row r="58" spans="1:6" ht="17.100000000000001" customHeight="1">
      <c r="A58" s="270"/>
      <c r="B58" s="277"/>
      <c r="C58" s="277"/>
      <c r="D58" s="277"/>
      <c r="E58" s="277"/>
      <c r="F58" s="280"/>
    </row>
    <row r="59" spans="1:6" ht="20.100000000000001" customHeight="1">
      <c r="A59" s="270"/>
      <c r="B59" s="277"/>
      <c r="C59" s="277"/>
      <c r="D59" s="277"/>
      <c r="E59" s="277"/>
      <c r="F59" s="280"/>
    </row>
    <row r="60" spans="1:6" ht="20.100000000000001" customHeight="1">
      <c r="A60" s="270"/>
      <c r="B60" s="277" t="s">
        <v>612</v>
      </c>
      <c r="C60" s="277"/>
      <c r="D60" s="277"/>
      <c r="E60" s="277"/>
      <c r="F60" s="280"/>
    </row>
    <row r="61" spans="1:6" ht="20.100000000000001" customHeight="1">
      <c r="A61" s="270"/>
      <c r="B61" s="277"/>
      <c r="C61" s="277"/>
      <c r="D61" s="277"/>
      <c r="E61" s="277"/>
      <c r="F61" s="280"/>
    </row>
    <row r="62" spans="1:6" ht="20.100000000000001" customHeight="1">
      <c r="A62" s="270"/>
      <c r="C62" s="277"/>
      <c r="D62" s="277"/>
      <c r="E62" s="277"/>
      <c r="F62" s="280"/>
    </row>
    <row r="63" spans="1:6" ht="15" customHeight="1">
      <c r="A63" s="265"/>
      <c r="B63" s="266"/>
      <c r="C63" s="266"/>
      <c r="D63" s="266"/>
      <c r="E63" s="266"/>
      <c r="F63" s="267"/>
    </row>
    <row r="64" spans="1:6" ht="15" customHeight="1">
      <c r="A64" s="265"/>
      <c r="B64" s="266"/>
      <c r="C64" s="266"/>
      <c r="D64" s="266"/>
      <c r="E64" s="266"/>
      <c r="F64" s="267"/>
    </row>
    <row r="65" spans="1:6" ht="15" customHeight="1">
      <c r="A65" s="265"/>
      <c r="B65" s="266"/>
      <c r="C65" s="266"/>
      <c r="D65" s="266"/>
      <c r="E65" s="266"/>
      <c r="F65" s="267"/>
    </row>
    <row r="66" spans="1:6" ht="15" customHeight="1">
      <c r="A66" s="265"/>
      <c r="B66" s="266"/>
      <c r="C66" s="266"/>
      <c r="D66" s="266"/>
      <c r="E66" s="266"/>
      <c r="F66" s="267"/>
    </row>
    <row r="67" spans="1:6" ht="15" customHeight="1">
      <c r="A67" s="265"/>
      <c r="B67" s="266"/>
      <c r="C67" s="266"/>
      <c r="D67" s="266"/>
      <c r="E67" s="266"/>
      <c r="F67" s="267"/>
    </row>
    <row r="68" spans="1:6" ht="51.75" customHeight="1">
      <c r="A68" s="265"/>
      <c r="B68" s="266"/>
      <c r="C68" s="266"/>
      <c r="D68" s="266"/>
      <c r="E68" s="266"/>
      <c r="F68" s="267"/>
    </row>
    <row r="69" spans="1:6" ht="10.9" customHeight="1">
      <c r="A69" s="287"/>
      <c r="B69" s="288"/>
      <c r="C69" s="288"/>
      <c r="D69" s="288"/>
      <c r="E69" s="288"/>
      <c r="F69" s="289"/>
    </row>
    <row r="70" spans="1:6" ht="13.5" customHeight="1">
      <c r="A70" s="79"/>
      <c r="B70" s="79"/>
      <c r="C70" s="79"/>
      <c r="D70" s="259"/>
      <c r="F70" s="290" t="s">
        <v>576</v>
      </c>
    </row>
    <row r="71" spans="1:6" ht="10.9" customHeight="1"/>
    <row r="73" spans="1:6" ht="15">
      <c r="A73" s="291"/>
    </row>
  </sheetData>
  <mergeCells count="3">
    <mergeCell ref="A4:F4"/>
    <mergeCell ref="A44:F44"/>
    <mergeCell ref="C55:E55"/>
  </mergeCells>
  <printOptions horizontalCentered="1" verticalCentered="1"/>
  <pageMargins left="0.7" right="0.7" top="0.5" bottom="0.5" header="0" footer="0"/>
  <pageSetup scale="58"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O60"/>
  <sheetViews>
    <sheetView showZeros="0" view="pageBreakPreview" zoomScaleNormal="120" zoomScaleSheetLayoutView="100" workbookViewId="0"/>
  </sheetViews>
  <sheetFormatPr defaultColWidth="0" defaultRowHeight="11.25" zeroHeight="1"/>
  <cols>
    <col min="1" max="1" width="3.33203125" style="1409" customWidth="1"/>
    <col min="2" max="2" width="5" style="527" customWidth="1"/>
    <col min="3" max="3" width="26.83203125" style="527" customWidth="1"/>
    <col min="4" max="4" width="15.5" style="527" customWidth="1"/>
    <col min="5" max="5" width="13.33203125" style="527" customWidth="1"/>
    <col min="6" max="7" width="13.6640625" style="527" customWidth="1"/>
    <col min="8" max="8" width="11.6640625" style="527" customWidth="1"/>
    <col min="9" max="9" width="12.1640625" style="527" customWidth="1"/>
    <col min="10" max="10" width="12" style="527" customWidth="1"/>
    <col min="11" max="11" width="14" style="527" customWidth="1"/>
    <col min="12" max="12" width="14.6640625" style="527" customWidth="1"/>
    <col min="13" max="13" width="10.33203125" style="527" customWidth="1"/>
    <col min="14" max="14" width="5.33203125" style="527" customWidth="1"/>
    <col min="15" max="15" width="3.33203125" style="1409" customWidth="1"/>
    <col min="16" max="18" width="9.33203125" style="527" customWidth="1"/>
    <col min="19" max="256" width="0" style="527" hidden="1"/>
    <col min="257" max="257" width="3.33203125" style="527" customWidth="1"/>
    <col min="258" max="258" width="5" style="527" customWidth="1"/>
    <col min="259" max="259" width="26.83203125" style="527" customWidth="1"/>
    <col min="260" max="260" width="15.5" style="527" customWidth="1"/>
    <col min="261" max="261" width="13.33203125" style="527" customWidth="1"/>
    <col min="262" max="263" width="13.6640625" style="527" customWidth="1"/>
    <col min="264" max="264" width="11.6640625" style="527" customWidth="1"/>
    <col min="265" max="265" width="12.1640625" style="527" customWidth="1"/>
    <col min="266" max="266" width="12" style="527" customWidth="1"/>
    <col min="267" max="267" width="14" style="527" customWidth="1"/>
    <col min="268" max="268" width="14.6640625" style="527" customWidth="1"/>
    <col min="269" max="269" width="10.33203125" style="527" customWidth="1"/>
    <col min="270" max="270" width="5.33203125" style="527" customWidth="1"/>
    <col min="271" max="271" width="3.33203125" style="527" customWidth="1"/>
    <col min="272" max="274" width="9.33203125" style="527" customWidth="1"/>
    <col min="275" max="512" width="0" style="527" hidden="1"/>
    <col min="513" max="513" width="3.33203125" style="527" customWidth="1"/>
    <col min="514" max="514" width="5" style="527" customWidth="1"/>
    <col min="515" max="515" width="26.83203125" style="527" customWidth="1"/>
    <col min="516" max="516" width="15.5" style="527" customWidth="1"/>
    <col min="517" max="517" width="13.33203125" style="527" customWidth="1"/>
    <col min="518" max="519" width="13.6640625" style="527" customWidth="1"/>
    <col min="520" max="520" width="11.6640625" style="527" customWidth="1"/>
    <col min="521" max="521" width="12.1640625" style="527" customWidth="1"/>
    <col min="522" max="522" width="12" style="527" customWidth="1"/>
    <col min="523" max="523" width="14" style="527" customWidth="1"/>
    <col min="524" max="524" width="14.6640625" style="527" customWidth="1"/>
    <col min="525" max="525" width="10.33203125" style="527" customWidth="1"/>
    <col min="526" max="526" width="5.33203125" style="527" customWidth="1"/>
    <col min="527" max="527" width="3.33203125" style="527" customWidth="1"/>
    <col min="528" max="530" width="9.33203125" style="527" customWidth="1"/>
    <col min="531" max="768" width="0" style="527" hidden="1"/>
    <col min="769" max="769" width="3.33203125" style="527" customWidth="1"/>
    <col min="770" max="770" width="5" style="527" customWidth="1"/>
    <col min="771" max="771" width="26.83203125" style="527" customWidth="1"/>
    <col min="772" max="772" width="15.5" style="527" customWidth="1"/>
    <col min="773" max="773" width="13.33203125" style="527" customWidth="1"/>
    <col min="774" max="775" width="13.6640625" style="527" customWidth="1"/>
    <col min="776" max="776" width="11.6640625" style="527" customWidth="1"/>
    <col min="777" max="777" width="12.1640625" style="527" customWidth="1"/>
    <col min="778" max="778" width="12" style="527" customWidth="1"/>
    <col min="779" max="779" width="14" style="527" customWidth="1"/>
    <col min="780" max="780" width="14.6640625" style="527" customWidth="1"/>
    <col min="781" max="781" width="10.33203125" style="527" customWidth="1"/>
    <col min="782" max="782" width="5.33203125" style="527" customWidth="1"/>
    <col min="783" max="783" width="3.33203125" style="527" customWidth="1"/>
    <col min="784" max="786" width="9.33203125" style="527" customWidth="1"/>
    <col min="787" max="1024" width="0" style="527" hidden="1"/>
    <col min="1025" max="1025" width="3.33203125" style="527" customWidth="1"/>
    <col min="1026" max="1026" width="5" style="527" customWidth="1"/>
    <col min="1027" max="1027" width="26.83203125" style="527" customWidth="1"/>
    <col min="1028" max="1028" width="15.5" style="527" customWidth="1"/>
    <col min="1029" max="1029" width="13.33203125" style="527" customWidth="1"/>
    <col min="1030" max="1031" width="13.6640625" style="527" customWidth="1"/>
    <col min="1032" max="1032" width="11.6640625" style="527" customWidth="1"/>
    <col min="1033" max="1033" width="12.1640625" style="527" customWidth="1"/>
    <col min="1034" max="1034" width="12" style="527" customWidth="1"/>
    <col min="1035" max="1035" width="14" style="527" customWidth="1"/>
    <col min="1036" max="1036" width="14.6640625" style="527" customWidth="1"/>
    <col min="1037" max="1037" width="10.33203125" style="527" customWidth="1"/>
    <col min="1038" max="1038" width="5.33203125" style="527" customWidth="1"/>
    <col min="1039" max="1039" width="3.33203125" style="527" customWidth="1"/>
    <col min="1040" max="1042" width="9.33203125" style="527" customWidth="1"/>
    <col min="1043" max="1280" width="0" style="527" hidden="1"/>
    <col min="1281" max="1281" width="3.33203125" style="527" customWidth="1"/>
    <col min="1282" max="1282" width="5" style="527" customWidth="1"/>
    <col min="1283" max="1283" width="26.83203125" style="527" customWidth="1"/>
    <col min="1284" max="1284" width="15.5" style="527" customWidth="1"/>
    <col min="1285" max="1285" width="13.33203125" style="527" customWidth="1"/>
    <col min="1286" max="1287" width="13.6640625" style="527" customWidth="1"/>
    <col min="1288" max="1288" width="11.6640625" style="527" customWidth="1"/>
    <col min="1289" max="1289" width="12.1640625" style="527" customWidth="1"/>
    <col min="1290" max="1290" width="12" style="527" customWidth="1"/>
    <col min="1291" max="1291" width="14" style="527" customWidth="1"/>
    <col min="1292" max="1292" width="14.6640625" style="527" customWidth="1"/>
    <col min="1293" max="1293" width="10.33203125" style="527" customWidth="1"/>
    <col min="1294" max="1294" width="5.33203125" style="527" customWidth="1"/>
    <col min="1295" max="1295" width="3.33203125" style="527" customWidth="1"/>
    <col min="1296" max="1298" width="9.33203125" style="527" customWidth="1"/>
    <col min="1299" max="1536" width="0" style="527" hidden="1"/>
    <col min="1537" max="1537" width="3.33203125" style="527" customWidth="1"/>
    <col min="1538" max="1538" width="5" style="527" customWidth="1"/>
    <col min="1539" max="1539" width="26.83203125" style="527" customWidth="1"/>
    <col min="1540" max="1540" width="15.5" style="527" customWidth="1"/>
    <col min="1541" max="1541" width="13.33203125" style="527" customWidth="1"/>
    <col min="1542" max="1543" width="13.6640625" style="527" customWidth="1"/>
    <col min="1544" max="1544" width="11.6640625" style="527" customWidth="1"/>
    <col min="1545" max="1545" width="12.1640625" style="527" customWidth="1"/>
    <col min="1546" max="1546" width="12" style="527" customWidth="1"/>
    <col min="1547" max="1547" width="14" style="527" customWidth="1"/>
    <col min="1548" max="1548" width="14.6640625" style="527" customWidth="1"/>
    <col min="1549" max="1549" width="10.33203125" style="527" customWidth="1"/>
    <col min="1550" max="1550" width="5.33203125" style="527" customWidth="1"/>
    <col min="1551" max="1551" width="3.33203125" style="527" customWidth="1"/>
    <col min="1552" max="1554" width="9.33203125" style="527" customWidth="1"/>
    <col min="1555" max="1792" width="0" style="527" hidden="1"/>
    <col min="1793" max="1793" width="3.33203125" style="527" customWidth="1"/>
    <col min="1794" max="1794" width="5" style="527" customWidth="1"/>
    <col min="1795" max="1795" width="26.83203125" style="527" customWidth="1"/>
    <col min="1796" max="1796" width="15.5" style="527" customWidth="1"/>
    <col min="1797" max="1797" width="13.33203125" style="527" customWidth="1"/>
    <col min="1798" max="1799" width="13.6640625" style="527" customWidth="1"/>
    <col min="1800" max="1800" width="11.6640625" style="527" customWidth="1"/>
    <col min="1801" max="1801" width="12.1640625" style="527" customWidth="1"/>
    <col min="1802" max="1802" width="12" style="527" customWidth="1"/>
    <col min="1803" max="1803" width="14" style="527" customWidth="1"/>
    <col min="1804" max="1804" width="14.6640625" style="527" customWidth="1"/>
    <col min="1805" max="1805" width="10.33203125" style="527" customWidth="1"/>
    <col min="1806" max="1806" width="5.33203125" style="527" customWidth="1"/>
    <col min="1807" max="1807" width="3.33203125" style="527" customWidth="1"/>
    <col min="1808" max="1810" width="9.33203125" style="527" customWidth="1"/>
    <col min="1811" max="2048" width="0" style="527" hidden="1"/>
    <col min="2049" max="2049" width="3.33203125" style="527" customWidth="1"/>
    <col min="2050" max="2050" width="5" style="527" customWidth="1"/>
    <col min="2051" max="2051" width="26.83203125" style="527" customWidth="1"/>
    <col min="2052" max="2052" width="15.5" style="527" customWidth="1"/>
    <col min="2053" max="2053" width="13.33203125" style="527" customWidth="1"/>
    <col min="2054" max="2055" width="13.6640625" style="527" customWidth="1"/>
    <col min="2056" max="2056" width="11.6640625" style="527" customWidth="1"/>
    <col min="2057" max="2057" width="12.1640625" style="527" customWidth="1"/>
    <col min="2058" max="2058" width="12" style="527" customWidth="1"/>
    <col min="2059" max="2059" width="14" style="527" customWidth="1"/>
    <col min="2060" max="2060" width="14.6640625" style="527" customWidth="1"/>
    <col min="2061" max="2061" width="10.33203125" style="527" customWidth="1"/>
    <col min="2062" max="2062" width="5.33203125" style="527" customWidth="1"/>
    <col min="2063" max="2063" width="3.33203125" style="527" customWidth="1"/>
    <col min="2064" max="2066" width="9.33203125" style="527" customWidth="1"/>
    <col min="2067" max="2304" width="0" style="527" hidden="1"/>
    <col min="2305" max="2305" width="3.33203125" style="527" customWidth="1"/>
    <col min="2306" max="2306" width="5" style="527" customWidth="1"/>
    <col min="2307" max="2307" width="26.83203125" style="527" customWidth="1"/>
    <col min="2308" max="2308" width="15.5" style="527" customWidth="1"/>
    <col min="2309" max="2309" width="13.33203125" style="527" customWidth="1"/>
    <col min="2310" max="2311" width="13.6640625" style="527" customWidth="1"/>
    <col min="2312" max="2312" width="11.6640625" style="527" customWidth="1"/>
    <col min="2313" max="2313" width="12.1640625" style="527" customWidth="1"/>
    <col min="2314" max="2314" width="12" style="527" customWidth="1"/>
    <col min="2315" max="2315" width="14" style="527" customWidth="1"/>
    <col min="2316" max="2316" width="14.6640625" style="527" customWidth="1"/>
    <col min="2317" max="2317" width="10.33203125" style="527" customWidth="1"/>
    <col min="2318" max="2318" width="5.33203125" style="527" customWidth="1"/>
    <col min="2319" max="2319" width="3.33203125" style="527" customWidth="1"/>
    <col min="2320" max="2322" width="9.33203125" style="527" customWidth="1"/>
    <col min="2323" max="2560" width="0" style="527" hidden="1"/>
    <col min="2561" max="2561" width="3.33203125" style="527" customWidth="1"/>
    <col min="2562" max="2562" width="5" style="527" customWidth="1"/>
    <col min="2563" max="2563" width="26.83203125" style="527" customWidth="1"/>
    <col min="2564" max="2564" width="15.5" style="527" customWidth="1"/>
    <col min="2565" max="2565" width="13.33203125" style="527" customWidth="1"/>
    <col min="2566" max="2567" width="13.6640625" style="527" customWidth="1"/>
    <col min="2568" max="2568" width="11.6640625" style="527" customWidth="1"/>
    <col min="2569" max="2569" width="12.1640625" style="527" customWidth="1"/>
    <col min="2570" max="2570" width="12" style="527" customWidth="1"/>
    <col min="2571" max="2571" width="14" style="527" customWidth="1"/>
    <col min="2572" max="2572" width="14.6640625" style="527" customWidth="1"/>
    <col min="2573" max="2573" width="10.33203125" style="527" customWidth="1"/>
    <col min="2574" max="2574" width="5.33203125" style="527" customWidth="1"/>
    <col min="2575" max="2575" width="3.33203125" style="527" customWidth="1"/>
    <col min="2576" max="2578" width="9.33203125" style="527" customWidth="1"/>
    <col min="2579" max="2816" width="0" style="527" hidden="1"/>
    <col min="2817" max="2817" width="3.33203125" style="527" customWidth="1"/>
    <col min="2818" max="2818" width="5" style="527" customWidth="1"/>
    <col min="2819" max="2819" width="26.83203125" style="527" customWidth="1"/>
    <col min="2820" max="2820" width="15.5" style="527" customWidth="1"/>
    <col min="2821" max="2821" width="13.33203125" style="527" customWidth="1"/>
    <col min="2822" max="2823" width="13.6640625" style="527" customWidth="1"/>
    <col min="2824" max="2824" width="11.6640625" style="527" customWidth="1"/>
    <col min="2825" max="2825" width="12.1640625" style="527" customWidth="1"/>
    <col min="2826" max="2826" width="12" style="527" customWidth="1"/>
    <col min="2827" max="2827" width="14" style="527" customWidth="1"/>
    <col min="2828" max="2828" width="14.6640625" style="527" customWidth="1"/>
    <col min="2829" max="2829" width="10.33203125" style="527" customWidth="1"/>
    <col min="2830" max="2830" width="5.33203125" style="527" customWidth="1"/>
    <col min="2831" max="2831" width="3.33203125" style="527" customWidth="1"/>
    <col min="2832" max="2834" width="9.33203125" style="527" customWidth="1"/>
    <col min="2835" max="3072" width="0" style="527" hidden="1"/>
    <col min="3073" max="3073" width="3.33203125" style="527" customWidth="1"/>
    <col min="3074" max="3074" width="5" style="527" customWidth="1"/>
    <col min="3075" max="3075" width="26.83203125" style="527" customWidth="1"/>
    <col min="3076" max="3076" width="15.5" style="527" customWidth="1"/>
    <col min="3077" max="3077" width="13.33203125" style="527" customWidth="1"/>
    <col min="3078" max="3079" width="13.6640625" style="527" customWidth="1"/>
    <col min="3080" max="3080" width="11.6640625" style="527" customWidth="1"/>
    <col min="3081" max="3081" width="12.1640625" style="527" customWidth="1"/>
    <col min="3082" max="3082" width="12" style="527" customWidth="1"/>
    <col min="3083" max="3083" width="14" style="527" customWidth="1"/>
    <col min="3084" max="3084" width="14.6640625" style="527" customWidth="1"/>
    <col min="3085" max="3085" width="10.33203125" style="527" customWidth="1"/>
    <col min="3086" max="3086" width="5.33203125" style="527" customWidth="1"/>
    <col min="3087" max="3087" width="3.33203125" style="527" customWidth="1"/>
    <col min="3088" max="3090" width="9.33203125" style="527" customWidth="1"/>
    <col min="3091" max="3328" width="0" style="527" hidden="1"/>
    <col min="3329" max="3329" width="3.33203125" style="527" customWidth="1"/>
    <col min="3330" max="3330" width="5" style="527" customWidth="1"/>
    <col min="3331" max="3331" width="26.83203125" style="527" customWidth="1"/>
    <col min="3332" max="3332" width="15.5" style="527" customWidth="1"/>
    <col min="3333" max="3333" width="13.33203125" style="527" customWidth="1"/>
    <col min="3334" max="3335" width="13.6640625" style="527" customWidth="1"/>
    <col min="3336" max="3336" width="11.6640625" style="527" customWidth="1"/>
    <col min="3337" max="3337" width="12.1640625" style="527" customWidth="1"/>
    <col min="3338" max="3338" width="12" style="527" customWidth="1"/>
    <col min="3339" max="3339" width="14" style="527" customWidth="1"/>
    <col min="3340" max="3340" width="14.6640625" style="527" customWidth="1"/>
    <col min="3341" max="3341" width="10.33203125" style="527" customWidth="1"/>
    <col min="3342" max="3342" width="5.33203125" style="527" customWidth="1"/>
    <col min="3343" max="3343" width="3.33203125" style="527" customWidth="1"/>
    <col min="3344" max="3346" width="9.33203125" style="527" customWidth="1"/>
    <col min="3347" max="3584" width="0" style="527" hidden="1"/>
    <col min="3585" max="3585" width="3.33203125" style="527" customWidth="1"/>
    <col min="3586" max="3586" width="5" style="527" customWidth="1"/>
    <col min="3587" max="3587" width="26.83203125" style="527" customWidth="1"/>
    <col min="3588" max="3588" width="15.5" style="527" customWidth="1"/>
    <col min="3589" max="3589" width="13.33203125" style="527" customWidth="1"/>
    <col min="3590" max="3591" width="13.6640625" style="527" customWidth="1"/>
    <col min="3592" max="3592" width="11.6640625" style="527" customWidth="1"/>
    <col min="3593" max="3593" width="12.1640625" style="527" customWidth="1"/>
    <col min="3594" max="3594" width="12" style="527" customWidth="1"/>
    <col min="3595" max="3595" width="14" style="527" customWidth="1"/>
    <col min="3596" max="3596" width="14.6640625" style="527" customWidth="1"/>
    <col min="3597" max="3597" width="10.33203125" style="527" customWidth="1"/>
    <col min="3598" max="3598" width="5.33203125" style="527" customWidth="1"/>
    <col min="3599" max="3599" width="3.33203125" style="527" customWidth="1"/>
    <col min="3600" max="3602" width="9.33203125" style="527" customWidth="1"/>
    <col min="3603" max="3840" width="0" style="527" hidden="1"/>
    <col min="3841" max="3841" width="3.33203125" style="527" customWidth="1"/>
    <col min="3842" max="3842" width="5" style="527" customWidth="1"/>
    <col min="3843" max="3843" width="26.83203125" style="527" customWidth="1"/>
    <col min="3844" max="3844" width="15.5" style="527" customWidth="1"/>
    <col min="3845" max="3845" width="13.33203125" style="527" customWidth="1"/>
    <col min="3846" max="3847" width="13.6640625" style="527" customWidth="1"/>
    <col min="3848" max="3848" width="11.6640625" style="527" customWidth="1"/>
    <col min="3849" max="3849" width="12.1640625" style="527" customWidth="1"/>
    <col min="3850" max="3850" width="12" style="527" customWidth="1"/>
    <col min="3851" max="3851" width="14" style="527" customWidth="1"/>
    <col min="3852" max="3852" width="14.6640625" style="527" customWidth="1"/>
    <col min="3853" max="3853" width="10.33203125" style="527" customWidth="1"/>
    <col min="3854" max="3854" width="5.33203125" style="527" customWidth="1"/>
    <col min="3855" max="3855" width="3.33203125" style="527" customWidth="1"/>
    <col min="3856" max="3858" width="9.33203125" style="527" customWidth="1"/>
    <col min="3859" max="4096" width="0" style="527" hidden="1"/>
    <col min="4097" max="4097" width="3.33203125" style="527" customWidth="1"/>
    <col min="4098" max="4098" width="5" style="527" customWidth="1"/>
    <col min="4099" max="4099" width="26.83203125" style="527" customWidth="1"/>
    <col min="4100" max="4100" width="15.5" style="527" customWidth="1"/>
    <col min="4101" max="4101" width="13.33203125" style="527" customWidth="1"/>
    <col min="4102" max="4103" width="13.6640625" style="527" customWidth="1"/>
    <col min="4104" max="4104" width="11.6640625" style="527" customWidth="1"/>
    <col min="4105" max="4105" width="12.1640625" style="527" customWidth="1"/>
    <col min="4106" max="4106" width="12" style="527" customWidth="1"/>
    <col min="4107" max="4107" width="14" style="527" customWidth="1"/>
    <col min="4108" max="4108" width="14.6640625" style="527" customWidth="1"/>
    <col min="4109" max="4109" width="10.33203125" style="527" customWidth="1"/>
    <col min="4110" max="4110" width="5.33203125" style="527" customWidth="1"/>
    <col min="4111" max="4111" width="3.33203125" style="527" customWidth="1"/>
    <col min="4112" max="4114" width="9.33203125" style="527" customWidth="1"/>
    <col min="4115" max="4352" width="0" style="527" hidden="1"/>
    <col min="4353" max="4353" width="3.33203125" style="527" customWidth="1"/>
    <col min="4354" max="4354" width="5" style="527" customWidth="1"/>
    <col min="4355" max="4355" width="26.83203125" style="527" customWidth="1"/>
    <col min="4356" max="4356" width="15.5" style="527" customWidth="1"/>
    <col min="4357" max="4357" width="13.33203125" style="527" customWidth="1"/>
    <col min="4358" max="4359" width="13.6640625" style="527" customWidth="1"/>
    <col min="4360" max="4360" width="11.6640625" style="527" customWidth="1"/>
    <col min="4361" max="4361" width="12.1640625" style="527" customWidth="1"/>
    <col min="4362" max="4362" width="12" style="527" customWidth="1"/>
    <col min="4363" max="4363" width="14" style="527" customWidth="1"/>
    <col min="4364" max="4364" width="14.6640625" style="527" customWidth="1"/>
    <col min="4365" max="4365" width="10.33203125" style="527" customWidth="1"/>
    <col min="4366" max="4366" width="5.33203125" style="527" customWidth="1"/>
    <col min="4367" max="4367" width="3.33203125" style="527" customWidth="1"/>
    <col min="4368" max="4370" width="9.33203125" style="527" customWidth="1"/>
    <col min="4371" max="4608" width="0" style="527" hidden="1"/>
    <col min="4609" max="4609" width="3.33203125" style="527" customWidth="1"/>
    <col min="4610" max="4610" width="5" style="527" customWidth="1"/>
    <col min="4611" max="4611" width="26.83203125" style="527" customWidth="1"/>
    <col min="4612" max="4612" width="15.5" style="527" customWidth="1"/>
    <col min="4613" max="4613" width="13.33203125" style="527" customWidth="1"/>
    <col min="4614" max="4615" width="13.6640625" style="527" customWidth="1"/>
    <col min="4616" max="4616" width="11.6640625" style="527" customWidth="1"/>
    <col min="4617" max="4617" width="12.1640625" style="527" customWidth="1"/>
    <col min="4618" max="4618" width="12" style="527" customWidth="1"/>
    <col min="4619" max="4619" width="14" style="527" customWidth="1"/>
    <col min="4620" max="4620" width="14.6640625" style="527" customWidth="1"/>
    <col min="4621" max="4621" width="10.33203125" style="527" customWidth="1"/>
    <col min="4622" max="4622" width="5.33203125" style="527" customWidth="1"/>
    <col min="4623" max="4623" width="3.33203125" style="527" customWidth="1"/>
    <col min="4624" max="4626" width="9.33203125" style="527" customWidth="1"/>
    <col min="4627" max="4864" width="0" style="527" hidden="1"/>
    <col min="4865" max="4865" width="3.33203125" style="527" customWidth="1"/>
    <col min="4866" max="4866" width="5" style="527" customWidth="1"/>
    <col min="4867" max="4867" width="26.83203125" style="527" customWidth="1"/>
    <col min="4868" max="4868" width="15.5" style="527" customWidth="1"/>
    <col min="4869" max="4869" width="13.33203125" style="527" customWidth="1"/>
    <col min="4870" max="4871" width="13.6640625" style="527" customWidth="1"/>
    <col min="4872" max="4872" width="11.6640625" style="527" customWidth="1"/>
    <col min="4873" max="4873" width="12.1640625" style="527" customWidth="1"/>
    <col min="4874" max="4874" width="12" style="527" customWidth="1"/>
    <col min="4875" max="4875" width="14" style="527" customWidth="1"/>
    <col min="4876" max="4876" width="14.6640625" style="527" customWidth="1"/>
    <col min="4877" max="4877" width="10.33203125" style="527" customWidth="1"/>
    <col min="4878" max="4878" width="5.33203125" style="527" customWidth="1"/>
    <col min="4879" max="4879" width="3.33203125" style="527" customWidth="1"/>
    <col min="4880" max="4882" width="9.33203125" style="527" customWidth="1"/>
    <col min="4883" max="5120" width="0" style="527" hidden="1"/>
    <col min="5121" max="5121" width="3.33203125" style="527" customWidth="1"/>
    <col min="5122" max="5122" width="5" style="527" customWidth="1"/>
    <col min="5123" max="5123" width="26.83203125" style="527" customWidth="1"/>
    <col min="5124" max="5124" width="15.5" style="527" customWidth="1"/>
    <col min="5125" max="5125" width="13.33203125" style="527" customWidth="1"/>
    <col min="5126" max="5127" width="13.6640625" style="527" customWidth="1"/>
    <col min="5128" max="5128" width="11.6640625" style="527" customWidth="1"/>
    <col min="5129" max="5129" width="12.1640625" style="527" customWidth="1"/>
    <col min="5130" max="5130" width="12" style="527" customWidth="1"/>
    <col min="5131" max="5131" width="14" style="527" customWidth="1"/>
    <col min="5132" max="5132" width="14.6640625" style="527" customWidth="1"/>
    <col min="5133" max="5133" width="10.33203125" style="527" customWidth="1"/>
    <col min="5134" max="5134" width="5.33203125" style="527" customWidth="1"/>
    <col min="5135" max="5135" width="3.33203125" style="527" customWidth="1"/>
    <col min="5136" max="5138" width="9.33203125" style="527" customWidth="1"/>
    <col min="5139" max="5376" width="0" style="527" hidden="1"/>
    <col min="5377" max="5377" width="3.33203125" style="527" customWidth="1"/>
    <col min="5378" max="5378" width="5" style="527" customWidth="1"/>
    <col min="5379" max="5379" width="26.83203125" style="527" customWidth="1"/>
    <col min="5380" max="5380" width="15.5" style="527" customWidth="1"/>
    <col min="5381" max="5381" width="13.33203125" style="527" customWidth="1"/>
    <col min="5382" max="5383" width="13.6640625" style="527" customWidth="1"/>
    <col min="5384" max="5384" width="11.6640625" style="527" customWidth="1"/>
    <col min="5385" max="5385" width="12.1640625" style="527" customWidth="1"/>
    <col min="5386" max="5386" width="12" style="527" customWidth="1"/>
    <col min="5387" max="5387" width="14" style="527" customWidth="1"/>
    <col min="5388" max="5388" width="14.6640625" style="527" customWidth="1"/>
    <col min="5389" max="5389" width="10.33203125" style="527" customWidth="1"/>
    <col min="5390" max="5390" width="5.33203125" style="527" customWidth="1"/>
    <col min="5391" max="5391" width="3.33203125" style="527" customWidth="1"/>
    <col min="5392" max="5394" width="9.33203125" style="527" customWidth="1"/>
    <col min="5395" max="5632" width="0" style="527" hidden="1"/>
    <col min="5633" max="5633" width="3.33203125" style="527" customWidth="1"/>
    <col min="5634" max="5634" width="5" style="527" customWidth="1"/>
    <col min="5635" max="5635" width="26.83203125" style="527" customWidth="1"/>
    <col min="5636" max="5636" width="15.5" style="527" customWidth="1"/>
    <col min="5637" max="5637" width="13.33203125" style="527" customWidth="1"/>
    <col min="5638" max="5639" width="13.6640625" style="527" customWidth="1"/>
    <col min="5640" max="5640" width="11.6640625" style="527" customWidth="1"/>
    <col min="5641" max="5641" width="12.1640625" style="527" customWidth="1"/>
    <col min="5642" max="5642" width="12" style="527" customWidth="1"/>
    <col min="5643" max="5643" width="14" style="527" customWidth="1"/>
    <col min="5644" max="5644" width="14.6640625" style="527" customWidth="1"/>
    <col min="5645" max="5645" width="10.33203125" style="527" customWidth="1"/>
    <col min="5646" max="5646" width="5.33203125" style="527" customWidth="1"/>
    <col min="5647" max="5647" width="3.33203125" style="527" customWidth="1"/>
    <col min="5648" max="5650" width="9.33203125" style="527" customWidth="1"/>
    <col min="5651" max="5888" width="0" style="527" hidden="1"/>
    <col min="5889" max="5889" width="3.33203125" style="527" customWidth="1"/>
    <col min="5890" max="5890" width="5" style="527" customWidth="1"/>
    <col min="5891" max="5891" width="26.83203125" style="527" customWidth="1"/>
    <col min="5892" max="5892" width="15.5" style="527" customWidth="1"/>
    <col min="5893" max="5893" width="13.33203125" style="527" customWidth="1"/>
    <col min="5894" max="5895" width="13.6640625" style="527" customWidth="1"/>
    <col min="5896" max="5896" width="11.6640625" style="527" customWidth="1"/>
    <col min="5897" max="5897" width="12.1640625" style="527" customWidth="1"/>
    <col min="5898" max="5898" width="12" style="527" customWidth="1"/>
    <col min="5899" max="5899" width="14" style="527" customWidth="1"/>
    <col min="5900" max="5900" width="14.6640625" style="527" customWidth="1"/>
    <col min="5901" max="5901" width="10.33203125" style="527" customWidth="1"/>
    <col min="5902" max="5902" width="5.33203125" style="527" customWidth="1"/>
    <col min="5903" max="5903" width="3.33203125" style="527" customWidth="1"/>
    <col min="5904" max="5906" width="9.33203125" style="527" customWidth="1"/>
    <col min="5907" max="6144" width="0" style="527" hidden="1"/>
    <col min="6145" max="6145" width="3.33203125" style="527" customWidth="1"/>
    <col min="6146" max="6146" width="5" style="527" customWidth="1"/>
    <col min="6147" max="6147" width="26.83203125" style="527" customWidth="1"/>
    <col min="6148" max="6148" width="15.5" style="527" customWidth="1"/>
    <col min="6149" max="6149" width="13.33203125" style="527" customWidth="1"/>
    <col min="6150" max="6151" width="13.6640625" style="527" customWidth="1"/>
    <col min="6152" max="6152" width="11.6640625" style="527" customWidth="1"/>
    <col min="6153" max="6153" width="12.1640625" style="527" customWidth="1"/>
    <col min="6154" max="6154" width="12" style="527" customWidth="1"/>
    <col min="6155" max="6155" width="14" style="527" customWidth="1"/>
    <col min="6156" max="6156" width="14.6640625" style="527" customWidth="1"/>
    <col min="6157" max="6157" width="10.33203125" style="527" customWidth="1"/>
    <col min="6158" max="6158" width="5.33203125" style="527" customWidth="1"/>
    <col min="6159" max="6159" width="3.33203125" style="527" customWidth="1"/>
    <col min="6160" max="6162" width="9.33203125" style="527" customWidth="1"/>
    <col min="6163" max="6400" width="0" style="527" hidden="1"/>
    <col min="6401" max="6401" width="3.33203125" style="527" customWidth="1"/>
    <col min="6402" max="6402" width="5" style="527" customWidth="1"/>
    <col min="6403" max="6403" width="26.83203125" style="527" customWidth="1"/>
    <col min="6404" max="6404" width="15.5" style="527" customWidth="1"/>
    <col min="6405" max="6405" width="13.33203125" style="527" customWidth="1"/>
    <col min="6406" max="6407" width="13.6640625" style="527" customWidth="1"/>
    <col min="6408" max="6408" width="11.6640625" style="527" customWidth="1"/>
    <col min="6409" max="6409" width="12.1640625" style="527" customWidth="1"/>
    <col min="6410" max="6410" width="12" style="527" customWidth="1"/>
    <col min="6411" max="6411" width="14" style="527" customWidth="1"/>
    <col min="6412" max="6412" width="14.6640625" style="527" customWidth="1"/>
    <col min="6413" max="6413" width="10.33203125" style="527" customWidth="1"/>
    <col min="6414" max="6414" width="5.33203125" style="527" customWidth="1"/>
    <col min="6415" max="6415" width="3.33203125" style="527" customWidth="1"/>
    <col min="6416" max="6418" width="9.33203125" style="527" customWidth="1"/>
    <col min="6419" max="6656" width="0" style="527" hidden="1"/>
    <col min="6657" max="6657" width="3.33203125" style="527" customWidth="1"/>
    <col min="6658" max="6658" width="5" style="527" customWidth="1"/>
    <col min="6659" max="6659" width="26.83203125" style="527" customWidth="1"/>
    <col min="6660" max="6660" width="15.5" style="527" customWidth="1"/>
    <col min="6661" max="6661" width="13.33203125" style="527" customWidth="1"/>
    <col min="6662" max="6663" width="13.6640625" style="527" customWidth="1"/>
    <col min="6664" max="6664" width="11.6640625" style="527" customWidth="1"/>
    <col min="6665" max="6665" width="12.1640625" style="527" customWidth="1"/>
    <col min="6666" max="6666" width="12" style="527" customWidth="1"/>
    <col min="6667" max="6667" width="14" style="527" customWidth="1"/>
    <col min="6668" max="6668" width="14.6640625" style="527" customWidth="1"/>
    <col min="6669" max="6669" width="10.33203125" style="527" customWidth="1"/>
    <col min="6670" max="6670" width="5.33203125" style="527" customWidth="1"/>
    <col min="6671" max="6671" width="3.33203125" style="527" customWidth="1"/>
    <col min="6672" max="6674" width="9.33203125" style="527" customWidth="1"/>
    <col min="6675" max="6912" width="0" style="527" hidden="1"/>
    <col min="6913" max="6913" width="3.33203125" style="527" customWidth="1"/>
    <col min="6914" max="6914" width="5" style="527" customWidth="1"/>
    <col min="6915" max="6915" width="26.83203125" style="527" customWidth="1"/>
    <col min="6916" max="6916" width="15.5" style="527" customWidth="1"/>
    <col min="6917" max="6917" width="13.33203125" style="527" customWidth="1"/>
    <col min="6918" max="6919" width="13.6640625" style="527" customWidth="1"/>
    <col min="6920" max="6920" width="11.6640625" style="527" customWidth="1"/>
    <col min="6921" max="6921" width="12.1640625" style="527" customWidth="1"/>
    <col min="6922" max="6922" width="12" style="527" customWidth="1"/>
    <col min="6923" max="6923" width="14" style="527" customWidth="1"/>
    <col min="6924" max="6924" width="14.6640625" style="527" customWidth="1"/>
    <col min="6925" max="6925" width="10.33203125" style="527" customWidth="1"/>
    <col min="6926" max="6926" width="5.33203125" style="527" customWidth="1"/>
    <col min="6927" max="6927" width="3.33203125" style="527" customWidth="1"/>
    <col min="6928" max="6930" width="9.33203125" style="527" customWidth="1"/>
    <col min="6931" max="7168" width="0" style="527" hidden="1"/>
    <col min="7169" max="7169" width="3.33203125" style="527" customWidth="1"/>
    <col min="7170" max="7170" width="5" style="527" customWidth="1"/>
    <col min="7171" max="7171" width="26.83203125" style="527" customWidth="1"/>
    <col min="7172" max="7172" width="15.5" style="527" customWidth="1"/>
    <col min="7173" max="7173" width="13.33203125" style="527" customWidth="1"/>
    <col min="7174" max="7175" width="13.6640625" style="527" customWidth="1"/>
    <col min="7176" max="7176" width="11.6640625" style="527" customWidth="1"/>
    <col min="7177" max="7177" width="12.1640625" style="527" customWidth="1"/>
    <col min="7178" max="7178" width="12" style="527" customWidth="1"/>
    <col min="7179" max="7179" width="14" style="527" customWidth="1"/>
    <col min="7180" max="7180" width="14.6640625" style="527" customWidth="1"/>
    <col min="7181" max="7181" width="10.33203125" style="527" customWidth="1"/>
    <col min="7182" max="7182" width="5.33203125" style="527" customWidth="1"/>
    <col min="7183" max="7183" width="3.33203125" style="527" customWidth="1"/>
    <col min="7184" max="7186" width="9.33203125" style="527" customWidth="1"/>
    <col min="7187" max="7424" width="0" style="527" hidden="1"/>
    <col min="7425" max="7425" width="3.33203125" style="527" customWidth="1"/>
    <col min="7426" max="7426" width="5" style="527" customWidth="1"/>
    <col min="7427" max="7427" width="26.83203125" style="527" customWidth="1"/>
    <col min="7428" max="7428" width="15.5" style="527" customWidth="1"/>
    <col min="7429" max="7429" width="13.33203125" style="527" customWidth="1"/>
    <col min="7430" max="7431" width="13.6640625" style="527" customWidth="1"/>
    <col min="7432" max="7432" width="11.6640625" style="527" customWidth="1"/>
    <col min="7433" max="7433" width="12.1640625" style="527" customWidth="1"/>
    <col min="7434" max="7434" width="12" style="527" customWidth="1"/>
    <col min="7435" max="7435" width="14" style="527" customWidth="1"/>
    <col min="7436" max="7436" width="14.6640625" style="527" customWidth="1"/>
    <col min="7437" max="7437" width="10.33203125" style="527" customWidth="1"/>
    <col min="7438" max="7438" width="5.33203125" style="527" customWidth="1"/>
    <col min="7439" max="7439" width="3.33203125" style="527" customWidth="1"/>
    <col min="7440" max="7442" width="9.33203125" style="527" customWidth="1"/>
    <col min="7443" max="7680" width="0" style="527" hidden="1"/>
    <col min="7681" max="7681" width="3.33203125" style="527" customWidth="1"/>
    <col min="7682" max="7682" width="5" style="527" customWidth="1"/>
    <col min="7683" max="7683" width="26.83203125" style="527" customWidth="1"/>
    <col min="7684" max="7684" width="15.5" style="527" customWidth="1"/>
    <col min="7685" max="7685" width="13.33203125" style="527" customWidth="1"/>
    <col min="7686" max="7687" width="13.6640625" style="527" customWidth="1"/>
    <col min="7688" max="7688" width="11.6640625" style="527" customWidth="1"/>
    <col min="7689" max="7689" width="12.1640625" style="527" customWidth="1"/>
    <col min="7690" max="7690" width="12" style="527" customWidth="1"/>
    <col min="7691" max="7691" width="14" style="527" customWidth="1"/>
    <col min="7692" max="7692" width="14.6640625" style="527" customWidth="1"/>
    <col min="7693" max="7693" width="10.33203125" style="527" customWidth="1"/>
    <col min="7694" max="7694" width="5.33203125" style="527" customWidth="1"/>
    <col min="7695" max="7695" width="3.33203125" style="527" customWidth="1"/>
    <col min="7696" max="7698" width="9.33203125" style="527" customWidth="1"/>
    <col min="7699" max="7936" width="0" style="527" hidden="1"/>
    <col min="7937" max="7937" width="3.33203125" style="527" customWidth="1"/>
    <col min="7938" max="7938" width="5" style="527" customWidth="1"/>
    <col min="7939" max="7939" width="26.83203125" style="527" customWidth="1"/>
    <col min="7940" max="7940" width="15.5" style="527" customWidth="1"/>
    <col min="7941" max="7941" width="13.33203125" style="527" customWidth="1"/>
    <col min="7942" max="7943" width="13.6640625" style="527" customWidth="1"/>
    <col min="7944" max="7944" width="11.6640625" style="527" customWidth="1"/>
    <col min="7945" max="7945" width="12.1640625" style="527" customWidth="1"/>
    <col min="7946" max="7946" width="12" style="527" customWidth="1"/>
    <col min="7947" max="7947" width="14" style="527" customWidth="1"/>
    <col min="7948" max="7948" width="14.6640625" style="527" customWidth="1"/>
    <col min="7949" max="7949" width="10.33203125" style="527" customWidth="1"/>
    <col min="7950" max="7950" width="5.33203125" style="527" customWidth="1"/>
    <col min="7951" max="7951" width="3.33203125" style="527" customWidth="1"/>
    <col min="7952" max="7954" width="9.33203125" style="527" customWidth="1"/>
    <col min="7955" max="8192" width="0" style="527" hidden="1"/>
    <col min="8193" max="8193" width="3.33203125" style="527" customWidth="1"/>
    <col min="8194" max="8194" width="5" style="527" customWidth="1"/>
    <col min="8195" max="8195" width="26.83203125" style="527" customWidth="1"/>
    <col min="8196" max="8196" width="15.5" style="527" customWidth="1"/>
    <col min="8197" max="8197" width="13.33203125" style="527" customWidth="1"/>
    <col min="8198" max="8199" width="13.6640625" style="527" customWidth="1"/>
    <col min="8200" max="8200" width="11.6640625" style="527" customWidth="1"/>
    <col min="8201" max="8201" width="12.1640625" style="527" customWidth="1"/>
    <col min="8202" max="8202" width="12" style="527" customWidth="1"/>
    <col min="8203" max="8203" width="14" style="527" customWidth="1"/>
    <col min="8204" max="8204" width="14.6640625" style="527" customWidth="1"/>
    <col min="8205" max="8205" width="10.33203125" style="527" customWidth="1"/>
    <col min="8206" max="8206" width="5.33203125" style="527" customWidth="1"/>
    <col min="8207" max="8207" width="3.33203125" style="527" customWidth="1"/>
    <col min="8208" max="8210" width="9.33203125" style="527" customWidth="1"/>
    <col min="8211" max="8448" width="0" style="527" hidden="1"/>
    <col min="8449" max="8449" width="3.33203125" style="527" customWidth="1"/>
    <col min="8450" max="8450" width="5" style="527" customWidth="1"/>
    <col min="8451" max="8451" width="26.83203125" style="527" customWidth="1"/>
    <col min="8452" max="8452" width="15.5" style="527" customWidth="1"/>
    <col min="8453" max="8453" width="13.33203125" style="527" customWidth="1"/>
    <col min="8454" max="8455" width="13.6640625" style="527" customWidth="1"/>
    <col min="8456" max="8456" width="11.6640625" style="527" customWidth="1"/>
    <col min="8457" max="8457" width="12.1640625" style="527" customWidth="1"/>
    <col min="8458" max="8458" width="12" style="527" customWidth="1"/>
    <col min="8459" max="8459" width="14" style="527" customWidth="1"/>
    <col min="8460" max="8460" width="14.6640625" style="527" customWidth="1"/>
    <col min="8461" max="8461" width="10.33203125" style="527" customWidth="1"/>
    <col min="8462" max="8462" width="5.33203125" style="527" customWidth="1"/>
    <col min="8463" max="8463" width="3.33203125" style="527" customWidth="1"/>
    <col min="8464" max="8466" width="9.33203125" style="527" customWidth="1"/>
    <col min="8467" max="8704" width="0" style="527" hidden="1"/>
    <col min="8705" max="8705" width="3.33203125" style="527" customWidth="1"/>
    <col min="8706" max="8706" width="5" style="527" customWidth="1"/>
    <col min="8707" max="8707" width="26.83203125" style="527" customWidth="1"/>
    <col min="8708" max="8708" width="15.5" style="527" customWidth="1"/>
    <col min="8709" max="8709" width="13.33203125" style="527" customWidth="1"/>
    <col min="8710" max="8711" width="13.6640625" style="527" customWidth="1"/>
    <col min="8712" max="8712" width="11.6640625" style="527" customWidth="1"/>
    <col min="8713" max="8713" width="12.1640625" style="527" customWidth="1"/>
    <col min="8714" max="8714" width="12" style="527" customWidth="1"/>
    <col min="8715" max="8715" width="14" style="527" customWidth="1"/>
    <col min="8716" max="8716" width="14.6640625" style="527" customWidth="1"/>
    <col min="8717" max="8717" width="10.33203125" style="527" customWidth="1"/>
    <col min="8718" max="8718" width="5.33203125" style="527" customWidth="1"/>
    <col min="8719" max="8719" width="3.33203125" style="527" customWidth="1"/>
    <col min="8720" max="8722" width="9.33203125" style="527" customWidth="1"/>
    <col min="8723" max="8960" width="0" style="527" hidden="1"/>
    <col min="8961" max="8961" width="3.33203125" style="527" customWidth="1"/>
    <col min="8962" max="8962" width="5" style="527" customWidth="1"/>
    <col min="8963" max="8963" width="26.83203125" style="527" customWidth="1"/>
    <col min="8964" max="8964" width="15.5" style="527" customWidth="1"/>
    <col min="8965" max="8965" width="13.33203125" style="527" customWidth="1"/>
    <col min="8966" max="8967" width="13.6640625" style="527" customWidth="1"/>
    <col min="8968" max="8968" width="11.6640625" style="527" customWidth="1"/>
    <col min="8969" max="8969" width="12.1640625" style="527" customWidth="1"/>
    <col min="8970" max="8970" width="12" style="527" customWidth="1"/>
    <col min="8971" max="8971" width="14" style="527" customWidth="1"/>
    <col min="8972" max="8972" width="14.6640625" style="527" customWidth="1"/>
    <col min="8973" max="8973" width="10.33203125" style="527" customWidth="1"/>
    <col min="8974" max="8974" width="5.33203125" style="527" customWidth="1"/>
    <col min="8975" max="8975" width="3.33203125" style="527" customWidth="1"/>
    <col min="8976" max="8978" width="9.33203125" style="527" customWidth="1"/>
    <col min="8979" max="9216" width="0" style="527" hidden="1"/>
    <col min="9217" max="9217" width="3.33203125" style="527" customWidth="1"/>
    <col min="9218" max="9218" width="5" style="527" customWidth="1"/>
    <col min="9219" max="9219" width="26.83203125" style="527" customWidth="1"/>
    <col min="9220" max="9220" width="15.5" style="527" customWidth="1"/>
    <col min="9221" max="9221" width="13.33203125" style="527" customWidth="1"/>
    <col min="9222" max="9223" width="13.6640625" style="527" customWidth="1"/>
    <col min="9224" max="9224" width="11.6640625" style="527" customWidth="1"/>
    <col min="9225" max="9225" width="12.1640625" style="527" customWidth="1"/>
    <col min="9226" max="9226" width="12" style="527" customWidth="1"/>
    <col min="9227" max="9227" width="14" style="527" customWidth="1"/>
    <col min="9228" max="9228" width="14.6640625" style="527" customWidth="1"/>
    <col min="9229" max="9229" width="10.33203125" style="527" customWidth="1"/>
    <col min="9230" max="9230" width="5.33203125" style="527" customWidth="1"/>
    <col min="9231" max="9231" width="3.33203125" style="527" customWidth="1"/>
    <col min="9232" max="9234" width="9.33203125" style="527" customWidth="1"/>
    <col min="9235" max="9472" width="0" style="527" hidden="1"/>
    <col min="9473" max="9473" width="3.33203125" style="527" customWidth="1"/>
    <col min="9474" max="9474" width="5" style="527" customWidth="1"/>
    <col min="9475" max="9475" width="26.83203125" style="527" customWidth="1"/>
    <col min="9476" max="9476" width="15.5" style="527" customWidth="1"/>
    <col min="9477" max="9477" width="13.33203125" style="527" customWidth="1"/>
    <col min="9478" max="9479" width="13.6640625" style="527" customWidth="1"/>
    <col min="9480" max="9480" width="11.6640625" style="527" customWidth="1"/>
    <col min="9481" max="9481" width="12.1640625" style="527" customWidth="1"/>
    <col min="9482" max="9482" width="12" style="527" customWidth="1"/>
    <col min="9483" max="9483" width="14" style="527" customWidth="1"/>
    <col min="9484" max="9484" width="14.6640625" style="527" customWidth="1"/>
    <col min="9485" max="9485" width="10.33203125" style="527" customWidth="1"/>
    <col min="9486" max="9486" width="5.33203125" style="527" customWidth="1"/>
    <col min="9487" max="9487" width="3.33203125" style="527" customWidth="1"/>
    <col min="9488" max="9490" width="9.33203125" style="527" customWidth="1"/>
    <col min="9491" max="9728" width="0" style="527" hidden="1"/>
    <col min="9729" max="9729" width="3.33203125" style="527" customWidth="1"/>
    <col min="9730" max="9730" width="5" style="527" customWidth="1"/>
    <col min="9731" max="9731" width="26.83203125" style="527" customWidth="1"/>
    <col min="9732" max="9732" width="15.5" style="527" customWidth="1"/>
    <col min="9733" max="9733" width="13.33203125" style="527" customWidth="1"/>
    <col min="9734" max="9735" width="13.6640625" style="527" customWidth="1"/>
    <col min="9736" max="9736" width="11.6640625" style="527" customWidth="1"/>
    <col min="9737" max="9737" width="12.1640625" style="527" customWidth="1"/>
    <col min="9738" max="9738" width="12" style="527" customWidth="1"/>
    <col min="9739" max="9739" width="14" style="527" customWidth="1"/>
    <col min="9740" max="9740" width="14.6640625" style="527" customWidth="1"/>
    <col min="9741" max="9741" width="10.33203125" style="527" customWidth="1"/>
    <col min="9742" max="9742" width="5.33203125" style="527" customWidth="1"/>
    <col min="9743" max="9743" width="3.33203125" style="527" customWidth="1"/>
    <col min="9744" max="9746" width="9.33203125" style="527" customWidth="1"/>
    <col min="9747" max="9984" width="0" style="527" hidden="1"/>
    <col min="9985" max="9985" width="3.33203125" style="527" customWidth="1"/>
    <col min="9986" max="9986" width="5" style="527" customWidth="1"/>
    <col min="9987" max="9987" width="26.83203125" style="527" customWidth="1"/>
    <col min="9988" max="9988" width="15.5" style="527" customWidth="1"/>
    <col min="9989" max="9989" width="13.33203125" style="527" customWidth="1"/>
    <col min="9990" max="9991" width="13.6640625" style="527" customWidth="1"/>
    <col min="9992" max="9992" width="11.6640625" style="527" customWidth="1"/>
    <col min="9993" max="9993" width="12.1640625" style="527" customWidth="1"/>
    <col min="9994" max="9994" width="12" style="527" customWidth="1"/>
    <col min="9995" max="9995" width="14" style="527" customWidth="1"/>
    <col min="9996" max="9996" width="14.6640625" style="527" customWidth="1"/>
    <col min="9997" max="9997" width="10.33203125" style="527" customWidth="1"/>
    <col min="9998" max="9998" width="5.33203125" style="527" customWidth="1"/>
    <col min="9999" max="9999" width="3.33203125" style="527" customWidth="1"/>
    <col min="10000" max="10002" width="9.33203125" style="527" customWidth="1"/>
    <col min="10003" max="10240" width="0" style="527" hidden="1"/>
    <col min="10241" max="10241" width="3.33203125" style="527" customWidth="1"/>
    <col min="10242" max="10242" width="5" style="527" customWidth="1"/>
    <col min="10243" max="10243" width="26.83203125" style="527" customWidth="1"/>
    <col min="10244" max="10244" width="15.5" style="527" customWidth="1"/>
    <col min="10245" max="10245" width="13.33203125" style="527" customWidth="1"/>
    <col min="10246" max="10247" width="13.6640625" style="527" customWidth="1"/>
    <col min="10248" max="10248" width="11.6640625" style="527" customWidth="1"/>
    <col min="10249" max="10249" width="12.1640625" style="527" customWidth="1"/>
    <col min="10250" max="10250" width="12" style="527" customWidth="1"/>
    <col min="10251" max="10251" width="14" style="527" customWidth="1"/>
    <col min="10252" max="10252" width="14.6640625" style="527" customWidth="1"/>
    <col min="10253" max="10253" width="10.33203125" style="527" customWidth="1"/>
    <col min="10254" max="10254" width="5.33203125" style="527" customWidth="1"/>
    <col min="10255" max="10255" width="3.33203125" style="527" customWidth="1"/>
    <col min="10256" max="10258" width="9.33203125" style="527" customWidth="1"/>
    <col min="10259" max="10496" width="0" style="527" hidden="1"/>
    <col min="10497" max="10497" width="3.33203125" style="527" customWidth="1"/>
    <col min="10498" max="10498" width="5" style="527" customWidth="1"/>
    <col min="10499" max="10499" width="26.83203125" style="527" customWidth="1"/>
    <col min="10500" max="10500" width="15.5" style="527" customWidth="1"/>
    <col min="10501" max="10501" width="13.33203125" style="527" customWidth="1"/>
    <col min="10502" max="10503" width="13.6640625" style="527" customWidth="1"/>
    <col min="10504" max="10504" width="11.6640625" style="527" customWidth="1"/>
    <col min="10505" max="10505" width="12.1640625" style="527" customWidth="1"/>
    <col min="10506" max="10506" width="12" style="527" customWidth="1"/>
    <col min="10507" max="10507" width="14" style="527" customWidth="1"/>
    <col min="10508" max="10508" width="14.6640625" style="527" customWidth="1"/>
    <col min="10509" max="10509" width="10.33203125" style="527" customWidth="1"/>
    <col min="10510" max="10510" width="5.33203125" style="527" customWidth="1"/>
    <col min="10511" max="10511" width="3.33203125" style="527" customWidth="1"/>
    <col min="10512" max="10514" width="9.33203125" style="527" customWidth="1"/>
    <col min="10515" max="10752" width="0" style="527" hidden="1"/>
    <col min="10753" max="10753" width="3.33203125" style="527" customWidth="1"/>
    <col min="10754" max="10754" width="5" style="527" customWidth="1"/>
    <col min="10755" max="10755" width="26.83203125" style="527" customWidth="1"/>
    <col min="10756" max="10756" width="15.5" style="527" customWidth="1"/>
    <col min="10757" max="10757" width="13.33203125" style="527" customWidth="1"/>
    <col min="10758" max="10759" width="13.6640625" style="527" customWidth="1"/>
    <col min="10760" max="10760" width="11.6640625" style="527" customWidth="1"/>
    <col min="10761" max="10761" width="12.1640625" style="527" customWidth="1"/>
    <col min="10762" max="10762" width="12" style="527" customWidth="1"/>
    <col min="10763" max="10763" width="14" style="527" customWidth="1"/>
    <col min="10764" max="10764" width="14.6640625" style="527" customWidth="1"/>
    <col min="10765" max="10765" width="10.33203125" style="527" customWidth="1"/>
    <col min="10766" max="10766" width="5.33203125" style="527" customWidth="1"/>
    <col min="10767" max="10767" width="3.33203125" style="527" customWidth="1"/>
    <col min="10768" max="10770" width="9.33203125" style="527" customWidth="1"/>
    <col min="10771" max="11008" width="0" style="527" hidden="1"/>
    <col min="11009" max="11009" width="3.33203125" style="527" customWidth="1"/>
    <col min="11010" max="11010" width="5" style="527" customWidth="1"/>
    <col min="11011" max="11011" width="26.83203125" style="527" customWidth="1"/>
    <col min="11012" max="11012" width="15.5" style="527" customWidth="1"/>
    <col min="11013" max="11013" width="13.33203125" style="527" customWidth="1"/>
    <col min="11014" max="11015" width="13.6640625" style="527" customWidth="1"/>
    <col min="11016" max="11016" width="11.6640625" style="527" customWidth="1"/>
    <col min="11017" max="11017" width="12.1640625" style="527" customWidth="1"/>
    <col min="11018" max="11018" width="12" style="527" customWidth="1"/>
    <col min="11019" max="11019" width="14" style="527" customWidth="1"/>
    <col min="11020" max="11020" width="14.6640625" style="527" customWidth="1"/>
    <col min="11021" max="11021" width="10.33203125" style="527" customWidth="1"/>
    <col min="11022" max="11022" width="5.33203125" style="527" customWidth="1"/>
    <col min="11023" max="11023" width="3.33203125" style="527" customWidth="1"/>
    <col min="11024" max="11026" width="9.33203125" style="527" customWidth="1"/>
    <col min="11027" max="11264" width="0" style="527" hidden="1"/>
    <col min="11265" max="11265" width="3.33203125" style="527" customWidth="1"/>
    <col min="11266" max="11266" width="5" style="527" customWidth="1"/>
    <col min="11267" max="11267" width="26.83203125" style="527" customWidth="1"/>
    <col min="11268" max="11268" width="15.5" style="527" customWidth="1"/>
    <col min="11269" max="11269" width="13.33203125" style="527" customWidth="1"/>
    <col min="11270" max="11271" width="13.6640625" style="527" customWidth="1"/>
    <col min="11272" max="11272" width="11.6640625" style="527" customWidth="1"/>
    <col min="11273" max="11273" width="12.1640625" style="527" customWidth="1"/>
    <col min="11274" max="11274" width="12" style="527" customWidth="1"/>
    <col min="11275" max="11275" width="14" style="527" customWidth="1"/>
    <col min="11276" max="11276" width="14.6640625" style="527" customWidth="1"/>
    <col min="11277" max="11277" width="10.33203125" style="527" customWidth="1"/>
    <col min="11278" max="11278" width="5.33203125" style="527" customWidth="1"/>
    <col min="11279" max="11279" width="3.33203125" style="527" customWidth="1"/>
    <col min="11280" max="11282" width="9.33203125" style="527" customWidth="1"/>
    <col min="11283" max="11520" width="0" style="527" hidden="1"/>
    <col min="11521" max="11521" width="3.33203125" style="527" customWidth="1"/>
    <col min="11522" max="11522" width="5" style="527" customWidth="1"/>
    <col min="11523" max="11523" width="26.83203125" style="527" customWidth="1"/>
    <col min="11524" max="11524" width="15.5" style="527" customWidth="1"/>
    <col min="11525" max="11525" width="13.33203125" style="527" customWidth="1"/>
    <col min="11526" max="11527" width="13.6640625" style="527" customWidth="1"/>
    <col min="11528" max="11528" width="11.6640625" style="527" customWidth="1"/>
    <col min="11529" max="11529" width="12.1640625" style="527" customWidth="1"/>
    <col min="11530" max="11530" width="12" style="527" customWidth="1"/>
    <col min="11531" max="11531" width="14" style="527" customWidth="1"/>
    <col min="11532" max="11532" width="14.6640625" style="527" customWidth="1"/>
    <col min="11533" max="11533" width="10.33203125" style="527" customWidth="1"/>
    <col min="11534" max="11534" width="5.33203125" style="527" customWidth="1"/>
    <col min="11535" max="11535" width="3.33203125" style="527" customWidth="1"/>
    <col min="11536" max="11538" width="9.33203125" style="527" customWidth="1"/>
    <col min="11539" max="11776" width="0" style="527" hidden="1"/>
    <col min="11777" max="11777" width="3.33203125" style="527" customWidth="1"/>
    <col min="11778" max="11778" width="5" style="527" customWidth="1"/>
    <col min="11779" max="11779" width="26.83203125" style="527" customWidth="1"/>
    <col min="11780" max="11780" width="15.5" style="527" customWidth="1"/>
    <col min="11781" max="11781" width="13.33203125" style="527" customWidth="1"/>
    <col min="11782" max="11783" width="13.6640625" style="527" customWidth="1"/>
    <col min="11784" max="11784" width="11.6640625" style="527" customWidth="1"/>
    <col min="11785" max="11785" width="12.1640625" style="527" customWidth="1"/>
    <col min="11786" max="11786" width="12" style="527" customWidth="1"/>
    <col min="11787" max="11787" width="14" style="527" customWidth="1"/>
    <col min="11788" max="11788" width="14.6640625" style="527" customWidth="1"/>
    <col min="11789" max="11789" width="10.33203125" style="527" customWidth="1"/>
    <col min="11790" max="11790" width="5.33203125" style="527" customWidth="1"/>
    <col min="11791" max="11791" width="3.33203125" style="527" customWidth="1"/>
    <col min="11792" max="11794" width="9.33203125" style="527" customWidth="1"/>
    <col min="11795" max="12032" width="0" style="527" hidden="1"/>
    <col min="12033" max="12033" width="3.33203125" style="527" customWidth="1"/>
    <col min="12034" max="12034" width="5" style="527" customWidth="1"/>
    <col min="12035" max="12035" width="26.83203125" style="527" customWidth="1"/>
    <col min="12036" max="12036" width="15.5" style="527" customWidth="1"/>
    <col min="12037" max="12037" width="13.33203125" style="527" customWidth="1"/>
    <col min="12038" max="12039" width="13.6640625" style="527" customWidth="1"/>
    <col min="12040" max="12040" width="11.6640625" style="527" customWidth="1"/>
    <col min="12041" max="12041" width="12.1640625" style="527" customWidth="1"/>
    <col min="12042" max="12042" width="12" style="527" customWidth="1"/>
    <col min="12043" max="12043" width="14" style="527" customWidth="1"/>
    <col min="12044" max="12044" width="14.6640625" style="527" customWidth="1"/>
    <col min="12045" max="12045" width="10.33203125" style="527" customWidth="1"/>
    <col min="12046" max="12046" width="5.33203125" style="527" customWidth="1"/>
    <col min="12047" max="12047" width="3.33203125" style="527" customWidth="1"/>
    <col min="12048" max="12050" width="9.33203125" style="527" customWidth="1"/>
    <col min="12051" max="12288" width="0" style="527" hidden="1"/>
    <col min="12289" max="12289" width="3.33203125" style="527" customWidth="1"/>
    <col min="12290" max="12290" width="5" style="527" customWidth="1"/>
    <col min="12291" max="12291" width="26.83203125" style="527" customWidth="1"/>
    <col min="12292" max="12292" width="15.5" style="527" customWidth="1"/>
    <col min="12293" max="12293" width="13.33203125" style="527" customWidth="1"/>
    <col min="12294" max="12295" width="13.6640625" style="527" customWidth="1"/>
    <col min="12296" max="12296" width="11.6640625" style="527" customWidth="1"/>
    <col min="12297" max="12297" width="12.1640625" style="527" customWidth="1"/>
    <col min="12298" max="12298" width="12" style="527" customWidth="1"/>
    <col min="12299" max="12299" width="14" style="527" customWidth="1"/>
    <col min="12300" max="12300" width="14.6640625" style="527" customWidth="1"/>
    <col min="12301" max="12301" width="10.33203125" style="527" customWidth="1"/>
    <col min="12302" max="12302" width="5.33203125" style="527" customWidth="1"/>
    <col min="12303" max="12303" width="3.33203125" style="527" customWidth="1"/>
    <col min="12304" max="12306" width="9.33203125" style="527" customWidth="1"/>
    <col min="12307" max="12544" width="0" style="527" hidden="1"/>
    <col min="12545" max="12545" width="3.33203125" style="527" customWidth="1"/>
    <col min="12546" max="12546" width="5" style="527" customWidth="1"/>
    <col min="12547" max="12547" width="26.83203125" style="527" customWidth="1"/>
    <col min="12548" max="12548" width="15.5" style="527" customWidth="1"/>
    <col min="12549" max="12549" width="13.33203125" style="527" customWidth="1"/>
    <col min="12550" max="12551" width="13.6640625" style="527" customWidth="1"/>
    <col min="12552" max="12552" width="11.6640625" style="527" customWidth="1"/>
    <col min="12553" max="12553" width="12.1640625" style="527" customWidth="1"/>
    <col min="12554" max="12554" width="12" style="527" customWidth="1"/>
    <col min="12555" max="12555" width="14" style="527" customWidth="1"/>
    <col min="12556" max="12556" width="14.6640625" style="527" customWidth="1"/>
    <col min="12557" max="12557" width="10.33203125" style="527" customWidth="1"/>
    <col min="12558" max="12558" width="5.33203125" style="527" customWidth="1"/>
    <col min="12559" max="12559" width="3.33203125" style="527" customWidth="1"/>
    <col min="12560" max="12562" width="9.33203125" style="527" customWidth="1"/>
    <col min="12563" max="12800" width="0" style="527" hidden="1"/>
    <col min="12801" max="12801" width="3.33203125" style="527" customWidth="1"/>
    <col min="12802" max="12802" width="5" style="527" customWidth="1"/>
    <col min="12803" max="12803" width="26.83203125" style="527" customWidth="1"/>
    <col min="12804" max="12804" width="15.5" style="527" customWidth="1"/>
    <col min="12805" max="12805" width="13.33203125" style="527" customWidth="1"/>
    <col min="12806" max="12807" width="13.6640625" style="527" customWidth="1"/>
    <col min="12808" max="12808" width="11.6640625" style="527" customWidth="1"/>
    <col min="12809" max="12809" width="12.1640625" style="527" customWidth="1"/>
    <col min="12810" max="12810" width="12" style="527" customWidth="1"/>
    <col min="12811" max="12811" width="14" style="527" customWidth="1"/>
    <col min="12812" max="12812" width="14.6640625" style="527" customWidth="1"/>
    <col min="12813" max="12813" width="10.33203125" style="527" customWidth="1"/>
    <col min="12814" max="12814" width="5.33203125" style="527" customWidth="1"/>
    <col min="12815" max="12815" width="3.33203125" style="527" customWidth="1"/>
    <col min="12816" max="12818" width="9.33203125" style="527" customWidth="1"/>
    <col min="12819" max="13056" width="0" style="527" hidden="1"/>
    <col min="13057" max="13057" width="3.33203125" style="527" customWidth="1"/>
    <col min="13058" max="13058" width="5" style="527" customWidth="1"/>
    <col min="13059" max="13059" width="26.83203125" style="527" customWidth="1"/>
    <col min="13060" max="13060" width="15.5" style="527" customWidth="1"/>
    <col min="13061" max="13061" width="13.33203125" style="527" customWidth="1"/>
    <col min="13062" max="13063" width="13.6640625" style="527" customWidth="1"/>
    <col min="13064" max="13064" width="11.6640625" style="527" customWidth="1"/>
    <col min="13065" max="13065" width="12.1640625" style="527" customWidth="1"/>
    <col min="13066" max="13066" width="12" style="527" customWidth="1"/>
    <col min="13067" max="13067" width="14" style="527" customWidth="1"/>
    <col min="13068" max="13068" width="14.6640625" style="527" customWidth="1"/>
    <col min="13069" max="13069" width="10.33203125" style="527" customWidth="1"/>
    <col min="13070" max="13070" width="5.33203125" style="527" customWidth="1"/>
    <col min="13071" max="13071" width="3.33203125" style="527" customWidth="1"/>
    <col min="13072" max="13074" width="9.33203125" style="527" customWidth="1"/>
    <col min="13075" max="13312" width="0" style="527" hidden="1"/>
    <col min="13313" max="13313" width="3.33203125" style="527" customWidth="1"/>
    <col min="13314" max="13314" width="5" style="527" customWidth="1"/>
    <col min="13315" max="13315" width="26.83203125" style="527" customWidth="1"/>
    <col min="13316" max="13316" width="15.5" style="527" customWidth="1"/>
    <col min="13317" max="13317" width="13.33203125" style="527" customWidth="1"/>
    <col min="13318" max="13319" width="13.6640625" style="527" customWidth="1"/>
    <col min="13320" max="13320" width="11.6640625" style="527" customWidth="1"/>
    <col min="13321" max="13321" width="12.1640625" style="527" customWidth="1"/>
    <col min="13322" max="13322" width="12" style="527" customWidth="1"/>
    <col min="13323" max="13323" width="14" style="527" customWidth="1"/>
    <col min="13324" max="13324" width="14.6640625" style="527" customWidth="1"/>
    <col min="13325" max="13325" width="10.33203125" style="527" customWidth="1"/>
    <col min="13326" max="13326" width="5.33203125" style="527" customWidth="1"/>
    <col min="13327" max="13327" width="3.33203125" style="527" customWidth="1"/>
    <col min="13328" max="13330" width="9.33203125" style="527" customWidth="1"/>
    <col min="13331" max="13568" width="0" style="527" hidden="1"/>
    <col min="13569" max="13569" width="3.33203125" style="527" customWidth="1"/>
    <col min="13570" max="13570" width="5" style="527" customWidth="1"/>
    <col min="13571" max="13571" width="26.83203125" style="527" customWidth="1"/>
    <col min="13572" max="13572" width="15.5" style="527" customWidth="1"/>
    <col min="13573" max="13573" width="13.33203125" style="527" customWidth="1"/>
    <col min="13574" max="13575" width="13.6640625" style="527" customWidth="1"/>
    <col min="13576" max="13576" width="11.6640625" style="527" customWidth="1"/>
    <col min="13577" max="13577" width="12.1640625" style="527" customWidth="1"/>
    <col min="13578" max="13578" width="12" style="527" customWidth="1"/>
    <col min="13579" max="13579" width="14" style="527" customWidth="1"/>
    <col min="13580" max="13580" width="14.6640625" style="527" customWidth="1"/>
    <col min="13581" max="13581" width="10.33203125" style="527" customWidth="1"/>
    <col min="13582" max="13582" width="5.33203125" style="527" customWidth="1"/>
    <col min="13583" max="13583" width="3.33203125" style="527" customWidth="1"/>
    <col min="13584" max="13586" width="9.33203125" style="527" customWidth="1"/>
    <col min="13587" max="13824" width="0" style="527" hidden="1"/>
    <col min="13825" max="13825" width="3.33203125" style="527" customWidth="1"/>
    <col min="13826" max="13826" width="5" style="527" customWidth="1"/>
    <col min="13827" max="13827" width="26.83203125" style="527" customWidth="1"/>
    <col min="13828" max="13828" width="15.5" style="527" customWidth="1"/>
    <col min="13829" max="13829" width="13.33203125" style="527" customWidth="1"/>
    <col min="13830" max="13831" width="13.6640625" style="527" customWidth="1"/>
    <col min="13832" max="13832" width="11.6640625" style="527" customWidth="1"/>
    <col min="13833" max="13833" width="12.1640625" style="527" customWidth="1"/>
    <col min="13834" max="13834" width="12" style="527" customWidth="1"/>
    <col min="13835" max="13835" width="14" style="527" customWidth="1"/>
    <col min="13836" max="13836" width="14.6640625" style="527" customWidth="1"/>
    <col min="13837" max="13837" width="10.33203125" style="527" customWidth="1"/>
    <col min="13838" max="13838" width="5.33203125" style="527" customWidth="1"/>
    <col min="13839" max="13839" width="3.33203125" style="527" customWidth="1"/>
    <col min="13840" max="13842" width="9.33203125" style="527" customWidth="1"/>
    <col min="13843" max="14080" width="0" style="527" hidden="1"/>
    <col min="14081" max="14081" width="3.33203125" style="527" customWidth="1"/>
    <col min="14082" max="14082" width="5" style="527" customWidth="1"/>
    <col min="14083" max="14083" width="26.83203125" style="527" customWidth="1"/>
    <col min="14084" max="14084" width="15.5" style="527" customWidth="1"/>
    <col min="14085" max="14085" width="13.33203125" style="527" customWidth="1"/>
    <col min="14086" max="14087" width="13.6640625" style="527" customWidth="1"/>
    <col min="14088" max="14088" width="11.6640625" style="527" customWidth="1"/>
    <col min="14089" max="14089" width="12.1640625" style="527" customWidth="1"/>
    <col min="14090" max="14090" width="12" style="527" customWidth="1"/>
    <col min="14091" max="14091" width="14" style="527" customWidth="1"/>
    <col min="14092" max="14092" width="14.6640625" style="527" customWidth="1"/>
    <col min="14093" max="14093" width="10.33203125" style="527" customWidth="1"/>
    <col min="14094" max="14094" width="5.33203125" style="527" customWidth="1"/>
    <col min="14095" max="14095" width="3.33203125" style="527" customWidth="1"/>
    <col min="14096" max="14098" width="9.33203125" style="527" customWidth="1"/>
    <col min="14099" max="14336" width="0" style="527" hidden="1"/>
    <col min="14337" max="14337" width="3.33203125" style="527" customWidth="1"/>
    <col min="14338" max="14338" width="5" style="527" customWidth="1"/>
    <col min="14339" max="14339" width="26.83203125" style="527" customWidth="1"/>
    <col min="14340" max="14340" width="15.5" style="527" customWidth="1"/>
    <col min="14341" max="14341" width="13.33203125" style="527" customWidth="1"/>
    <col min="14342" max="14343" width="13.6640625" style="527" customWidth="1"/>
    <col min="14344" max="14344" width="11.6640625" style="527" customWidth="1"/>
    <col min="14345" max="14345" width="12.1640625" style="527" customWidth="1"/>
    <col min="14346" max="14346" width="12" style="527" customWidth="1"/>
    <col min="14347" max="14347" width="14" style="527" customWidth="1"/>
    <col min="14348" max="14348" width="14.6640625" style="527" customWidth="1"/>
    <col min="14349" max="14349" width="10.33203125" style="527" customWidth="1"/>
    <col min="14350" max="14350" width="5.33203125" style="527" customWidth="1"/>
    <col min="14351" max="14351" width="3.33203125" style="527" customWidth="1"/>
    <col min="14352" max="14354" width="9.33203125" style="527" customWidth="1"/>
    <col min="14355" max="14592" width="0" style="527" hidden="1"/>
    <col min="14593" max="14593" width="3.33203125" style="527" customWidth="1"/>
    <col min="14594" max="14594" width="5" style="527" customWidth="1"/>
    <col min="14595" max="14595" width="26.83203125" style="527" customWidth="1"/>
    <col min="14596" max="14596" width="15.5" style="527" customWidth="1"/>
    <col min="14597" max="14597" width="13.33203125" style="527" customWidth="1"/>
    <col min="14598" max="14599" width="13.6640625" style="527" customWidth="1"/>
    <col min="14600" max="14600" width="11.6640625" style="527" customWidth="1"/>
    <col min="14601" max="14601" width="12.1640625" style="527" customWidth="1"/>
    <col min="14602" max="14602" width="12" style="527" customWidth="1"/>
    <col min="14603" max="14603" width="14" style="527" customWidth="1"/>
    <col min="14604" max="14604" width="14.6640625" style="527" customWidth="1"/>
    <col min="14605" max="14605" width="10.33203125" style="527" customWidth="1"/>
    <col min="14606" max="14606" width="5.33203125" style="527" customWidth="1"/>
    <col min="14607" max="14607" width="3.33203125" style="527" customWidth="1"/>
    <col min="14608" max="14610" width="9.33203125" style="527" customWidth="1"/>
    <col min="14611" max="14848" width="0" style="527" hidden="1"/>
    <col min="14849" max="14849" width="3.33203125" style="527" customWidth="1"/>
    <col min="14850" max="14850" width="5" style="527" customWidth="1"/>
    <col min="14851" max="14851" width="26.83203125" style="527" customWidth="1"/>
    <col min="14852" max="14852" width="15.5" style="527" customWidth="1"/>
    <col min="14853" max="14853" width="13.33203125" style="527" customWidth="1"/>
    <col min="14854" max="14855" width="13.6640625" style="527" customWidth="1"/>
    <col min="14856" max="14856" width="11.6640625" style="527" customWidth="1"/>
    <col min="14857" max="14857" width="12.1640625" style="527" customWidth="1"/>
    <col min="14858" max="14858" width="12" style="527" customWidth="1"/>
    <col min="14859" max="14859" width="14" style="527" customWidth="1"/>
    <col min="14860" max="14860" width="14.6640625" style="527" customWidth="1"/>
    <col min="14861" max="14861" width="10.33203125" style="527" customWidth="1"/>
    <col min="14862" max="14862" width="5.33203125" style="527" customWidth="1"/>
    <col min="14863" max="14863" width="3.33203125" style="527" customWidth="1"/>
    <col min="14864" max="14866" width="9.33203125" style="527" customWidth="1"/>
    <col min="14867" max="15104" width="0" style="527" hidden="1"/>
    <col min="15105" max="15105" width="3.33203125" style="527" customWidth="1"/>
    <col min="15106" max="15106" width="5" style="527" customWidth="1"/>
    <col min="15107" max="15107" width="26.83203125" style="527" customWidth="1"/>
    <col min="15108" max="15108" width="15.5" style="527" customWidth="1"/>
    <col min="15109" max="15109" width="13.33203125" style="527" customWidth="1"/>
    <col min="15110" max="15111" width="13.6640625" style="527" customWidth="1"/>
    <col min="15112" max="15112" width="11.6640625" style="527" customWidth="1"/>
    <col min="15113" max="15113" width="12.1640625" style="527" customWidth="1"/>
    <col min="15114" max="15114" width="12" style="527" customWidth="1"/>
    <col min="15115" max="15115" width="14" style="527" customWidth="1"/>
    <col min="15116" max="15116" width="14.6640625" style="527" customWidth="1"/>
    <col min="15117" max="15117" width="10.33203125" style="527" customWidth="1"/>
    <col min="15118" max="15118" width="5.33203125" style="527" customWidth="1"/>
    <col min="15119" max="15119" width="3.33203125" style="527" customWidth="1"/>
    <col min="15120" max="15122" width="9.33203125" style="527" customWidth="1"/>
    <col min="15123" max="15360" width="0" style="527" hidden="1"/>
    <col min="15361" max="15361" width="3.33203125" style="527" customWidth="1"/>
    <col min="15362" max="15362" width="5" style="527" customWidth="1"/>
    <col min="15363" max="15363" width="26.83203125" style="527" customWidth="1"/>
    <col min="15364" max="15364" width="15.5" style="527" customWidth="1"/>
    <col min="15365" max="15365" width="13.33203125" style="527" customWidth="1"/>
    <col min="15366" max="15367" width="13.6640625" style="527" customWidth="1"/>
    <col min="15368" max="15368" width="11.6640625" style="527" customWidth="1"/>
    <col min="15369" max="15369" width="12.1640625" style="527" customWidth="1"/>
    <col min="15370" max="15370" width="12" style="527" customWidth="1"/>
    <col min="15371" max="15371" width="14" style="527" customWidth="1"/>
    <col min="15372" max="15372" width="14.6640625" style="527" customWidth="1"/>
    <col min="15373" max="15373" width="10.33203125" style="527" customWidth="1"/>
    <col min="15374" max="15374" width="5.33203125" style="527" customWidth="1"/>
    <col min="15375" max="15375" width="3.33203125" style="527" customWidth="1"/>
    <col min="15376" max="15378" width="9.33203125" style="527" customWidth="1"/>
    <col min="15379" max="15616" width="0" style="527" hidden="1"/>
    <col min="15617" max="15617" width="3.33203125" style="527" customWidth="1"/>
    <col min="15618" max="15618" width="5" style="527" customWidth="1"/>
    <col min="15619" max="15619" width="26.83203125" style="527" customWidth="1"/>
    <col min="15620" max="15620" width="15.5" style="527" customWidth="1"/>
    <col min="15621" max="15621" width="13.33203125" style="527" customWidth="1"/>
    <col min="15622" max="15623" width="13.6640625" style="527" customWidth="1"/>
    <col min="15624" max="15624" width="11.6640625" style="527" customWidth="1"/>
    <col min="15625" max="15625" width="12.1640625" style="527" customWidth="1"/>
    <col min="15626" max="15626" width="12" style="527" customWidth="1"/>
    <col min="15627" max="15627" width="14" style="527" customWidth="1"/>
    <col min="15628" max="15628" width="14.6640625" style="527" customWidth="1"/>
    <col min="15629" max="15629" width="10.33203125" style="527" customWidth="1"/>
    <col min="15630" max="15630" width="5.33203125" style="527" customWidth="1"/>
    <col min="15631" max="15631" width="3.33203125" style="527" customWidth="1"/>
    <col min="15632" max="15634" width="9.33203125" style="527" customWidth="1"/>
    <col min="15635" max="15872" width="0" style="527" hidden="1"/>
    <col min="15873" max="15873" width="3.33203125" style="527" customWidth="1"/>
    <col min="15874" max="15874" width="5" style="527" customWidth="1"/>
    <col min="15875" max="15875" width="26.83203125" style="527" customWidth="1"/>
    <col min="15876" max="15876" width="15.5" style="527" customWidth="1"/>
    <col min="15877" max="15877" width="13.33203125" style="527" customWidth="1"/>
    <col min="15878" max="15879" width="13.6640625" style="527" customWidth="1"/>
    <col min="15880" max="15880" width="11.6640625" style="527" customWidth="1"/>
    <col min="15881" max="15881" width="12.1640625" style="527" customWidth="1"/>
    <col min="15882" max="15882" width="12" style="527" customWidth="1"/>
    <col min="15883" max="15883" width="14" style="527" customWidth="1"/>
    <col min="15884" max="15884" width="14.6640625" style="527" customWidth="1"/>
    <col min="15885" max="15885" width="10.33203125" style="527" customWidth="1"/>
    <col min="15886" max="15886" width="5.33203125" style="527" customWidth="1"/>
    <col min="15887" max="15887" width="3.33203125" style="527" customWidth="1"/>
    <col min="15888" max="15890" width="9.33203125" style="527" customWidth="1"/>
    <col min="15891" max="16128" width="0" style="527" hidden="1"/>
    <col min="16129" max="16129" width="3.33203125" style="527" customWidth="1"/>
    <col min="16130" max="16130" width="5" style="527" customWidth="1"/>
    <col min="16131" max="16131" width="26.83203125" style="527" customWidth="1"/>
    <col min="16132" max="16132" width="15.5" style="527" customWidth="1"/>
    <col min="16133" max="16133" width="13.33203125" style="527" customWidth="1"/>
    <col min="16134" max="16135" width="13.6640625" style="527" customWidth="1"/>
    <col min="16136" max="16136" width="11.6640625" style="527" customWidth="1"/>
    <col min="16137" max="16137" width="12.1640625" style="527" customWidth="1"/>
    <col min="16138" max="16138" width="12" style="527" customWidth="1"/>
    <col min="16139" max="16139" width="14" style="527" customWidth="1"/>
    <col min="16140" max="16140" width="14.6640625" style="527" customWidth="1"/>
    <col min="16141" max="16141" width="10.33203125" style="527" customWidth="1"/>
    <col min="16142" max="16142" width="5.33203125" style="527" customWidth="1"/>
    <col min="16143" max="16143" width="3.33203125" style="527" customWidth="1"/>
    <col min="16144" max="16146" width="9.33203125" style="527" customWidth="1"/>
    <col min="16147" max="16384" width="0" style="527" hidden="1"/>
  </cols>
  <sheetData>
    <row r="1" spans="2:15" ht="12" customHeight="1">
      <c r="B1" s="1988" t="s">
        <v>3108</v>
      </c>
      <c r="C1" s="1989"/>
      <c r="D1" s="1989"/>
      <c r="E1" s="1989"/>
      <c r="F1" s="1989"/>
      <c r="G1" s="1989"/>
      <c r="H1" s="1989"/>
      <c r="I1" s="1989"/>
      <c r="J1" s="1989"/>
      <c r="K1" s="1989"/>
      <c r="L1" s="1989"/>
      <c r="M1" s="1989"/>
      <c r="N1" s="1990"/>
      <c r="O1" s="4211">
        <v>86</v>
      </c>
    </row>
    <row r="2" spans="2:15" ht="12" customHeight="1">
      <c r="B2" s="2030"/>
      <c r="C2" s="720"/>
      <c r="D2" s="720"/>
      <c r="E2" s="720"/>
      <c r="F2" s="720"/>
      <c r="G2" s="720"/>
      <c r="H2" s="720"/>
      <c r="I2" s="720"/>
      <c r="J2" s="720"/>
      <c r="K2" s="720"/>
      <c r="L2" s="720"/>
      <c r="M2" s="720"/>
      <c r="N2" s="2000"/>
      <c r="O2" s="4211"/>
    </row>
    <row r="3" spans="2:15" ht="12" customHeight="1">
      <c r="B3" s="2377" t="s">
        <v>386</v>
      </c>
      <c r="C3" s="720" t="s">
        <v>3109</v>
      </c>
      <c r="D3" s="720"/>
      <c r="E3" s="720"/>
      <c r="F3" s="720"/>
      <c r="G3" s="720"/>
      <c r="H3" s="720"/>
      <c r="I3" s="720"/>
      <c r="J3" s="720"/>
      <c r="K3" s="720"/>
      <c r="L3" s="720"/>
      <c r="M3" s="720"/>
      <c r="N3" s="2000"/>
    </row>
    <row r="4" spans="2:15" ht="12" customHeight="1">
      <c r="B4" s="2377" t="s">
        <v>387</v>
      </c>
      <c r="C4" s="720" t="s">
        <v>3110</v>
      </c>
      <c r="D4" s="720"/>
      <c r="E4" s="720"/>
      <c r="F4" s="720"/>
      <c r="G4" s="720"/>
      <c r="H4" s="720"/>
      <c r="I4" s="720"/>
      <c r="J4" s="720"/>
      <c r="K4" s="720"/>
      <c r="L4" s="720"/>
      <c r="M4" s="720"/>
      <c r="N4" s="2000"/>
    </row>
    <row r="5" spans="2:15" ht="12" customHeight="1">
      <c r="B5" s="2377" t="s">
        <v>388</v>
      </c>
      <c r="C5" s="720" t="s">
        <v>3111</v>
      </c>
      <c r="D5" s="720"/>
      <c r="E5" s="720"/>
      <c r="F5" s="720"/>
      <c r="G5" s="720"/>
      <c r="H5" s="720"/>
      <c r="I5" s="720"/>
      <c r="J5" s="720"/>
      <c r="K5" s="720"/>
      <c r="L5" s="720"/>
      <c r="M5" s="720"/>
      <c r="N5" s="2000"/>
    </row>
    <row r="6" spans="2:15" ht="12" customHeight="1">
      <c r="B6" s="2030"/>
      <c r="C6" s="720" t="s">
        <v>3112</v>
      </c>
      <c r="D6" s="720"/>
      <c r="E6" s="720"/>
      <c r="F6" s="720"/>
      <c r="G6" s="720"/>
      <c r="H6" s="720"/>
      <c r="I6" s="720"/>
      <c r="J6" s="720"/>
      <c r="K6" s="720"/>
      <c r="L6" s="720"/>
      <c r="M6" s="720"/>
      <c r="N6" s="2000"/>
    </row>
    <row r="7" spans="2:15" ht="12" customHeight="1">
      <c r="B7" s="2377" t="s">
        <v>389</v>
      </c>
      <c r="C7" s="720" t="s">
        <v>3113</v>
      </c>
      <c r="D7" s="720"/>
      <c r="E7" s="720"/>
      <c r="F7" s="720"/>
      <c r="G7" s="720"/>
      <c r="H7" s="720"/>
      <c r="I7" s="720"/>
      <c r="J7" s="720"/>
      <c r="K7" s="720"/>
      <c r="L7" s="720"/>
      <c r="M7" s="720"/>
      <c r="N7" s="2000"/>
    </row>
    <row r="8" spans="2:15" ht="12" customHeight="1">
      <c r="B8" s="2030"/>
      <c r="C8" s="720" t="s">
        <v>3114</v>
      </c>
      <c r="D8" s="720"/>
      <c r="E8" s="720"/>
      <c r="F8" s="720"/>
      <c r="G8" s="720"/>
      <c r="H8" s="720"/>
      <c r="I8" s="720"/>
      <c r="J8" s="720"/>
      <c r="K8" s="720"/>
      <c r="L8" s="720"/>
      <c r="M8" s="720"/>
      <c r="N8" s="2000"/>
    </row>
    <row r="9" spans="2:15" ht="12" customHeight="1">
      <c r="B9" s="2030"/>
      <c r="C9" s="720" t="s">
        <v>3115</v>
      </c>
      <c r="D9" s="720"/>
      <c r="E9" s="720"/>
      <c r="F9" s="720"/>
      <c r="G9" s="720"/>
      <c r="H9" s="720"/>
      <c r="I9" s="720"/>
      <c r="J9" s="720"/>
      <c r="K9" s="720"/>
      <c r="L9" s="720"/>
      <c r="M9" s="720"/>
      <c r="N9" s="2000"/>
    </row>
    <row r="10" spans="2:15" ht="12" customHeight="1">
      <c r="B10" s="2773"/>
      <c r="C10" s="2012"/>
      <c r="D10" s="2012"/>
      <c r="E10" s="2012"/>
      <c r="F10" s="2012"/>
      <c r="G10" s="2012"/>
      <c r="H10" s="2012"/>
      <c r="I10" s="2012"/>
      <c r="J10" s="2012"/>
      <c r="K10" s="2012"/>
      <c r="L10" s="2012"/>
      <c r="M10" s="2012"/>
      <c r="N10" s="2027"/>
    </row>
    <row r="11" spans="2:15" ht="12" customHeight="1">
      <c r="B11" s="2770"/>
      <c r="C11" s="2770"/>
      <c r="D11" s="1997" t="s">
        <v>3116</v>
      </c>
      <c r="E11" s="1997"/>
      <c r="F11" s="1997"/>
      <c r="G11" s="1997"/>
      <c r="H11" s="1997"/>
      <c r="I11" s="1997"/>
      <c r="J11" s="1997"/>
      <c r="K11" s="2770"/>
      <c r="L11" s="2770"/>
      <c r="M11" s="676" t="s">
        <v>3117</v>
      </c>
      <c r="N11" s="2770"/>
    </row>
    <row r="12" spans="2:15" ht="12" customHeight="1">
      <c r="B12" s="1999"/>
      <c r="C12" s="1999"/>
      <c r="D12" s="2786"/>
      <c r="E12" s="2786"/>
      <c r="F12" s="2786"/>
      <c r="G12" s="2786"/>
      <c r="H12" s="2786"/>
      <c r="I12" s="2786"/>
      <c r="J12" s="2786"/>
      <c r="K12" s="1999"/>
      <c r="L12" s="1999"/>
      <c r="M12" s="1999" t="s">
        <v>3118</v>
      </c>
      <c r="N12" s="1999"/>
    </row>
    <row r="13" spans="2:15" ht="12" customHeight="1">
      <c r="B13" s="1999"/>
      <c r="C13" s="1999"/>
      <c r="D13" s="3455" t="s">
        <v>3119</v>
      </c>
      <c r="E13" s="1998"/>
      <c r="F13" s="1998"/>
      <c r="G13" s="3456"/>
      <c r="H13" s="3455" t="s">
        <v>3120</v>
      </c>
      <c r="I13" s="1998"/>
      <c r="J13" s="3456"/>
      <c r="K13" s="1999"/>
      <c r="L13" s="1999" t="s">
        <v>3121</v>
      </c>
      <c r="M13" s="1999" t="s">
        <v>3122</v>
      </c>
      <c r="N13" s="1999"/>
    </row>
    <row r="14" spans="2:15" ht="12" customHeight="1">
      <c r="B14" s="1999" t="s">
        <v>639</v>
      </c>
      <c r="C14" s="1999" t="s">
        <v>3095</v>
      </c>
      <c r="D14" s="3455" t="s">
        <v>3123</v>
      </c>
      <c r="E14" s="3456"/>
      <c r="F14" s="676" t="s">
        <v>3124</v>
      </c>
      <c r="G14" s="676" t="s">
        <v>1680</v>
      </c>
      <c r="H14" s="3455" t="s">
        <v>3123</v>
      </c>
      <c r="I14" s="3456"/>
      <c r="J14" s="676" t="s">
        <v>1680</v>
      </c>
      <c r="K14" s="1999"/>
      <c r="L14" s="1999" t="s">
        <v>3122</v>
      </c>
      <c r="M14" s="1999" t="s">
        <v>3125</v>
      </c>
      <c r="N14" s="1999" t="s">
        <v>639</v>
      </c>
    </row>
    <row r="15" spans="2:15" ht="12" customHeight="1">
      <c r="B15" s="1999" t="s">
        <v>642</v>
      </c>
      <c r="C15" s="1999"/>
      <c r="D15" s="676" t="s">
        <v>3126</v>
      </c>
      <c r="E15" s="676" t="s">
        <v>3127</v>
      </c>
      <c r="F15" s="1999"/>
      <c r="G15" s="1999"/>
      <c r="H15" s="676" t="s">
        <v>3126</v>
      </c>
      <c r="I15" s="676" t="s">
        <v>3127</v>
      </c>
      <c r="J15" s="1999"/>
      <c r="K15" s="1999" t="s">
        <v>1929</v>
      </c>
      <c r="L15" s="1999" t="s">
        <v>3128</v>
      </c>
      <c r="M15" s="1999" t="s">
        <v>3129</v>
      </c>
      <c r="N15" s="1999" t="s">
        <v>642</v>
      </c>
    </row>
    <row r="16" spans="2:15" ht="12" customHeight="1" thickBot="1">
      <c r="B16" s="677"/>
      <c r="C16" s="677" t="s">
        <v>651</v>
      </c>
      <c r="D16" s="677" t="s">
        <v>652</v>
      </c>
      <c r="E16" s="677" t="s">
        <v>653</v>
      </c>
      <c r="F16" s="677" t="s">
        <v>654</v>
      </c>
      <c r="G16" s="677" t="s">
        <v>655</v>
      </c>
      <c r="H16" s="677" t="s">
        <v>656</v>
      </c>
      <c r="I16" s="677" t="s">
        <v>1087</v>
      </c>
      <c r="J16" s="677" t="s">
        <v>1088</v>
      </c>
      <c r="K16" s="677" t="s">
        <v>1362</v>
      </c>
      <c r="L16" s="677" t="s">
        <v>1363</v>
      </c>
      <c r="M16" s="1999" t="s">
        <v>1364</v>
      </c>
      <c r="N16" s="677"/>
    </row>
    <row r="17" spans="2:15" ht="12" customHeight="1">
      <c r="B17" s="2157">
        <v>1</v>
      </c>
      <c r="C17" s="2156" t="s">
        <v>22</v>
      </c>
      <c r="D17" s="2141">
        <v>2117651</v>
      </c>
      <c r="E17" s="2142"/>
      <c r="F17" s="2143">
        <v>45482</v>
      </c>
      <c r="G17" s="2142"/>
      <c r="H17" s="2142"/>
      <c r="I17" s="2142"/>
      <c r="J17" s="2142"/>
      <c r="K17" s="2142">
        <f>SUM(D17:J17)</f>
        <v>2163133</v>
      </c>
      <c r="L17" s="2144">
        <v>4728193</v>
      </c>
      <c r="M17" s="3457"/>
      <c r="N17" s="2769">
        <v>1</v>
      </c>
    </row>
    <row r="18" spans="2:15" ht="12" customHeight="1">
      <c r="B18" s="2157">
        <v>2</v>
      </c>
      <c r="C18" s="2156" t="s">
        <v>25</v>
      </c>
      <c r="D18" s="2145">
        <v>525346</v>
      </c>
      <c r="E18" s="2146"/>
      <c r="F18" s="2147">
        <v>72132</v>
      </c>
      <c r="G18" s="2146"/>
      <c r="H18" s="2146"/>
      <c r="I18" s="2146"/>
      <c r="J18" s="2146"/>
      <c r="K18" s="2146">
        <f>SUM(D18:J18)</f>
        <v>597478</v>
      </c>
      <c r="L18" s="2148">
        <v>706258</v>
      </c>
      <c r="M18" s="3458"/>
      <c r="N18" s="2769">
        <v>2</v>
      </c>
    </row>
    <row r="19" spans="2:15" ht="12" customHeight="1">
      <c r="B19" s="2157">
        <v>3</v>
      </c>
      <c r="C19" s="2156" t="s">
        <v>28</v>
      </c>
      <c r="D19" s="2145">
        <v>111402</v>
      </c>
      <c r="E19" s="2146"/>
      <c r="F19" s="2147">
        <v>0</v>
      </c>
      <c r="G19" s="2146"/>
      <c r="H19" s="2146"/>
      <c r="I19" s="2146"/>
      <c r="J19" s="2146"/>
      <c r="K19" s="2146">
        <f>SUM(D19:J19)</f>
        <v>111402</v>
      </c>
      <c r="L19" s="2148">
        <v>219265</v>
      </c>
      <c r="M19" s="3458"/>
      <c r="N19" s="2769">
        <v>3</v>
      </c>
    </row>
    <row r="20" spans="2:15" ht="12" customHeight="1">
      <c r="B20" s="2157">
        <v>4</v>
      </c>
      <c r="C20" s="2156" t="s">
        <v>3102</v>
      </c>
      <c r="D20" s="2145">
        <v>190188</v>
      </c>
      <c r="F20" s="2147">
        <v>0</v>
      </c>
      <c r="G20" s="2146"/>
      <c r="H20" s="2146"/>
      <c r="I20" s="2146"/>
      <c r="J20" s="2146"/>
      <c r="K20" s="2146">
        <f>SUM(D20:J20)</f>
        <v>190188</v>
      </c>
      <c r="L20" s="2148">
        <v>275869</v>
      </c>
      <c r="M20" s="3458"/>
      <c r="N20" s="2769">
        <v>4</v>
      </c>
    </row>
    <row r="21" spans="2:15" ht="12" customHeight="1">
      <c r="B21" s="2157">
        <v>5</v>
      </c>
      <c r="C21" s="2156" t="s">
        <v>3103</v>
      </c>
      <c r="D21" s="2145">
        <v>215524</v>
      </c>
      <c r="E21" s="2149"/>
      <c r="F21" s="2150">
        <v>0</v>
      </c>
      <c r="G21" s="2149">
        <v>875</v>
      </c>
      <c r="H21" s="2149"/>
      <c r="I21" s="2149"/>
      <c r="J21" s="2149"/>
      <c r="K21" s="2149">
        <f>SUM(D21:J21)</f>
        <v>216399</v>
      </c>
      <c r="L21" s="2148">
        <v>948195</v>
      </c>
      <c r="M21" s="3458"/>
      <c r="N21" s="2769">
        <v>5</v>
      </c>
    </row>
    <row r="22" spans="2:15" ht="12" customHeight="1">
      <c r="B22" s="2157">
        <v>6</v>
      </c>
      <c r="C22" s="2157" t="s">
        <v>2723</v>
      </c>
      <c r="D22" s="3459">
        <f t="shared" ref="D22:L22" si="0">SUM(D17:D21)</f>
        <v>3160111</v>
      </c>
      <c r="E22" s="3357">
        <f t="shared" si="0"/>
        <v>0</v>
      </c>
      <c r="F22" s="3357">
        <f t="shared" si="0"/>
        <v>117614</v>
      </c>
      <c r="G22" s="3357">
        <f t="shared" si="0"/>
        <v>875</v>
      </c>
      <c r="H22" s="3357">
        <f t="shared" si="0"/>
        <v>0</v>
      </c>
      <c r="I22" s="3357">
        <f t="shared" si="0"/>
        <v>0</v>
      </c>
      <c r="J22" s="3357">
        <f t="shared" si="0"/>
        <v>0</v>
      </c>
      <c r="K22" s="3357">
        <f t="shared" si="0"/>
        <v>3278600</v>
      </c>
      <c r="L22" s="3460">
        <f t="shared" si="0"/>
        <v>6877780</v>
      </c>
      <c r="M22" s="3461">
        <f>SUM(M17:M21)</f>
        <v>0</v>
      </c>
      <c r="N22" s="2157">
        <v>6</v>
      </c>
    </row>
    <row r="23" spans="2:15" ht="12" customHeight="1">
      <c r="B23" s="2157">
        <v>7</v>
      </c>
      <c r="C23" s="2156" t="s">
        <v>3105</v>
      </c>
      <c r="D23" s="3462"/>
      <c r="E23" s="2064"/>
      <c r="F23" s="2064"/>
      <c r="G23" s="2064"/>
      <c r="H23" s="2064"/>
      <c r="I23" s="2064"/>
      <c r="J23" s="2064"/>
      <c r="K23" s="2064">
        <f>SUM(D23:J23)</f>
        <v>0</v>
      </c>
      <c r="L23" s="2146"/>
      <c r="M23" s="3463"/>
      <c r="N23" s="2157">
        <v>7</v>
      </c>
    </row>
    <row r="24" spans="2:15" ht="12" customHeight="1" thickBot="1">
      <c r="B24" s="2157">
        <v>8</v>
      </c>
      <c r="C24" s="2156" t="s">
        <v>3106</v>
      </c>
      <c r="D24" s="3462"/>
      <c r="E24" s="3464"/>
      <c r="F24" s="3464"/>
      <c r="G24" s="2146"/>
      <c r="H24" s="3464"/>
      <c r="I24" s="3464"/>
      <c r="J24" s="3464"/>
      <c r="K24" s="3464">
        <f>SUM(D24:J24)</f>
        <v>0</v>
      </c>
      <c r="L24" s="3464"/>
      <c r="M24" s="3465"/>
      <c r="N24" s="2157">
        <v>8</v>
      </c>
    </row>
    <row r="25" spans="2:15" ht="12" customHeight="1" thickBot="1">
      <c r="B25" s="2157" t="s">
        <v>662</v>
      </c>
      <c r="C25" s="2156" t="s">
        <v>3130</v>
      </c>
      <c r="D25" s="3466">
        <v>52.3</v>
      </c>
      <c r="E25" s="3467" t="s">
        <v>3131</v>
      </c>
      <c r="F25" s="3468"/>
      <c r="G25" s="3469">
        <v>1546.55</v>
      </c>
      <c r="H25" s="712"/>
      <c r="I25" s="3470"/>
      <c r="J25" s="3470"/>
      <c r="K25" s="3470"/>
      <c r="L25" s="3470"/>
      <c r="M25" s="3470"/>
      <c r="N25" s="2000"/>
    </row>
    <row r="26" spans="2:15" ht="12" customHeight="1">
      <c r="B26" s="2030"/>
      <c r="C26" s="720"/>
      <c r="D26" s="720"/>
      <c r="E26" s="2021"/>
      <c r="F26" s="2021"/>
      <c r="G26" s="720"/>
      <c r="H26" s="720"/>
      <c r="I26" s="720"/>
      <c r="J26" s="720"/>
      <c r="K26" s="720"/>
      <c r="L26" s="720"/>
      <c r="M26" s="720"/>
      <c r="N26" s="2000"/>
    </row>
    <row r="27" spans="2:15" ht="12" customHeight="1">
      <c r="B27" s="2030"/>
      <c r="C27" s="720"/>
      <c r="D27" s="720"/>
      <c r="E27" s="720"/>
      <c r="F27" s="720"/>
      <c r="G27" s="720"/>
      <c r="H27" s="720"/>
      <c r="I27" s="720"/>
      <c r="J27" s="720"/>
      <c r="K27" s="720"/>
      <c r="L27" s="720"/>
      <c r="M27" s="720"/>
      <c r="N27" s="2000"/>
    </row>
    <row r="28" spans="2:15" ht="12" customHeight="1">
      <c r="B28" s="2030"/>
      <c r="C28" s="720"/>
      <c r="D28" s="720"/>
      <c r="E28" s="720"/>
      <c r="F28" s="720"/>
      <c r="G28" s="720"/>
      <c r="H28" s="720"/>
      <c r="I28" s="720"/>
      <c r="J28" s="720"/>
      <c r="K28" s="720"/>
      <c r="L28" s="720"/>
      <c r="M28" s="720"/>
      <c r="N28" s="2000"/>
    </row>
    <row r="29" spans="2:15" ht="12" customHeight="1">
      <c r="B29" s="2030"/>
      <c r="C29" s="1358"/>
      <c r="D29" s="720"/>
      <c r="E29" s="720"/>
      <c r="F29" s="720"/>
      <c r="G29" s="720"/>
      <c r="H29" s="720"/>
      <c r="I29" s="720"/>
      <c r="J29" s="720"/>
      <c r="K29" s="720"/>
      <c r="L29" s="720"/>
      <c r="M29" s="720"/>
      <c r="N29" s="2000"/>
    </row>
    <row r="30" spans="2:15" ht="12" customHeight="1">
      <c r="B30" s="2030"/>
      <c r="C30" s="720"/>
      <c r="D30" s="720"/>
      <c r="E30" s="720"/>
      <c r="F30" s="720"/>
      <c r="G30" s="720"/>
      <c r="H30" s="720"/>
      <c r="I30" s="720"/>
      <c r="J30" s="720"/>
      <c r="K30" s="720"/>
      <c r="L30" s="720"/>
      <c r="M30" s="720"/>
      <c r="N30" s="2000"/>
    </row>
    <row r="31" spans="2:15" ht="12" customHeight="1">
      <c r="B31" s="2030"/>
      <c r="C31" s="720"/>
      <c r="D31" s="720"/>
      <c r="E31" s="720"/>
      <c r="F31" s="720"/>
      <c r="G31" s="720"/>
      <c r="H31" s="720"/>
      <c r="I31" s="720"/>
      <c r="J31" s="720"/>
      <c r="K31" s="720"/>
      <c r="L31" s="720"/>
      <c r="M31" s="720"/>
      <c r="N31" s="2000"/>
      <c r="O31" s="4212" t="s">
        <v>3132</v>
      </c>
    </row>
    <row r="32" spans="2:15" ht="12" customHeight="1">
      <c r="B32" s="3471" t="s">
        <v>467</v>
      </c>
      <c r="C32" s="2021"/>
      <c r="D32" s="2021"/>
      <c r="E32" s="2021"/>
      <c r="F32" s="2021"/>
      <c r="G32" s="2021"/>
      <c r="H32" s="2021"/>
      <c r="I32" s="2021"/>
      <c r="J32" s="2021"/>
      <c r="K32" s="2021"/>
      <c r="L32" s="2021"/>
      <c r="M32" s="2021"/>
      <c r="N32" s="3472"/>
      <c r="O32" s="4212"/>
    </row>
    <row r="33" spans="1:15" ht="12" customHeight="1">
      <c r="A33" s="4213" t="s">
        <v>166</v>
      </c>
      <c r="B33" s="653"/>
      <c r="N33" s="654"/>
      <c r="O33" s="4212"/>
    </row>
    <row r="34" spans="1:15" ht="12" customHeight="1">
      <c r="A34" s="4213"/>
      <c r="B34" s="653"/>
      <c r="N34" s="654"/>
      <c r="O34" s="4212"/>
    </row>
    <row r="35" spans="1:15" ht="12" customHeight="1">
      <c r="A35" s="4213"/>
      <c r="B35" s="653"/>
      <c r="N35" s="654"/>
      <c r="O35" s="4212"/>
    </row>
    <row r="36" spans="1:15" ht="12" customHeight="1">
      <c r="A36" s="4213"/>
      <c r="B36" s="653"/>
      <c r="N36" s="654"/>
      <c r="O36" s="4212"/>
    </row>
    <row r="37" spans="1:15" ht="12" customHeight="1">
      <c r="A37" s="4213"/>
      <c r="B37" s="653"/>
      <c r="N37" s="654"/>
      <c r="O37" s="4212"/>
    </row>
    <row r="38" spans="1:15" ht="12" customHeight="1">
      <c r="A38" s="4213"/>
      <c r="B38" s="653"/>
      <c r="N38" s="654"/>
      <c r="O38" s="4212"/>
    </row>
    <row r="39" spans="1:15" ht="12" customHeight="1">
      <c r="A39" s="4213"/>
      <c r="B39" s="653"/>
      <c r="N39" s="654"/>
      <c r="O39" s="4212"/>
    </row>
    <row r="40" spans="1:15" ht="12" customHeight="1">
      <c r="A40" s="4213"/>
      <c r="B40" s="653"/>
      <c r="N40" s="654"/>
      <c r="O40" s="4212"/>
    </row>
    <row r="41" spans="1:15" ht="12" customHeight="1">
      <c r="A41" s="4213"/>
      <c r="B41" s="653"/>
      <c r="N41" s="654"/>
      <c r="O41" s="4212"/>
    </row>
    <row r="42" spans="1:15" ht="12" customHeight="1">
      <c r="A42" s="4213"/>
      <c r="B42" s="653"/>
      <c r="N42" s="654"/>
      <c r="O42" s="4212"/>
    </row>
    <row r="43" spans="1:15" ht="12" customHeight="1">
      <c r="A43" s="4213"/>
      <c r="B43" s="653"/>
      <c r="N43" s="654"/>
      <c r="O43" s="4212"/>
    </row>
    <row r="44" spans="1:15" ht="12" customHeight="1">
      <c r="A44" s="4213"/>
      <c r="B44" s="653"/>
      <c r="N44" s="654"/>
      <c r="O44" s="4212"/>
    </row>
    <row r="45" spans="1:15" ht="12" customHeight="1">
      <c r="A45" s="4213"/>
      <c r="B45" s="653"/>
      <c r="N45" s="654"/>
      <c r="O45" s="4212"/>
    </row>
    <row r="46" spans="1:15" ht="12" customHeight="1">
      <c r="A46" s="4213"/>
      <c r="B46" s="2910"/>
      <c r="C46" s="2382"/>
      <c r="D46" s="2382"/>
      <c r="E46" s="2382"/>
      <c r="F46" s="2382"/>
      <c r="G46" s="2382"/>
      <c r="H46" s="2382"/>
      <c r="I46" s="2382"/>
      <c r="J46" s="2382"/>
      <c r="K46" s="2382"/>
      <c r="L46" s="2382"/>
      <c r="M46" s="2382"/>
      <c r="N46" s="2804"/>
      <c r="O46" s="4212"/>
    </row>
    <row r="47" spans="1:15"/>
    <row r="48" spans="1:15">
      <c r="O48" s="527"/>
    </row>
    <row r="49" spans="15:15">
      <c r="O49" s="527"/>
    </row>
    <row r="50" spans="15:15">
      <c r="O50" s="527"/>
    </row>
    <row r="51" spans="15:15">
      <c r="O51" s="527"/>
    </row>
    <row r="52" spans="15:15"/>
    <row r="53" spans="15:15"/>
    <row r="54" spans="15:15"/>
    <row r="55" spans="15:15"/>
    <row r="56" spans="15:15"/>
    <row r="57" spans="15:15"/>
    <row r="58" spans="15:15"/>
    <row r="59" spans="15:15"/>
    <row r="60" spans="15:15"/>
  </sheetData>
  <mergeCells count="3">
    <mergeCell ref="O1:O2"/>
    <mergeCell ref="O31:O46"/>
    <mergeCell ref="A33:A46"/>
  </mergeCells>
  <printOptions horizontalCentered="1" verticalCentered="1"/>
  <pageMargins left="0.5" right="0.5" top="1" bottom="1" header="0" footer="0"/>
  <pageSetup scale="92" orientation="landscape" horizontalDpi="4294967292"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L49"/>
  <sheetViews>
    <sheetView showZeros="0" view="pageBreakPreview" zoomScale="110" zoomScaleNormal="100" zoomScaleSheetLayoutView="110" workbookViewId="0">
      <selection sqref="A1:A11"/>
    </sheetView>
  </sheetViews>
  <sheetFormatPr defaultColWidth="0" defaultRowHeight="11.25" zeroHeight="1"/>
  <cols>
    <col min="1" max="1" width="3" style="161" customWidth="1"/>
    <col min="2" max="2" width="3.83203125" style="161" customWidth="1"/>
    <col min="3" max="3" width="10.5" style="161" customWidth="1"/>
    <col min="4" max="4" width="12.83203125" style="161" customWidth="1"/>
    <col min="5" max="5" width="12.5" style="161" customWidth="1"/>
    <col min="6" max="7" width="14.1640625" style="161" customWidth="1"/>
    <col min="8" max="8" width="14.83203125" style="161" customWidth="1"/>
    <col min="9" max="9" width="17" style="161" customWidth="1"/>
    <col min="10" max="10" width="48.83203125" style="161" customWidth="1"/>
    <col min="11" max="11" width="5.83203125" style="161" customWidth="1"/>
    <col min="12" max="12" width="4" style="161" customWidth="1"/>
    <col min="13" max="15" width="9.33203125" style="161" customWidth="1"/>
    <col min="16" max="256" width="0" style="161" hidden="1"/>
    <col min="257" max="257" width="3" style="161" customWidth="1"/>
    <col min="258" max="258" width="3.83203125" style="161" customWidth="1"/>
    <col min="259" max="259" width="10.5" style="161" customWidth="1"/>
    <col min="260" max="260" width="12.83203125" style="161" customWidth="1"/>
    <col min="261" max="261" width="12.5" style="161" customWidth="1"/>
    <col min="262" max="263" width="14.1640625" style="161" customWidth="1"/>
    <col min="264" max="264" width="14.83203125" style="161" customWidth="1"/>
    <col min="265" max="265" width="17" style="161" customWidth="1"/>
    <col min="266" max="266" width="50.83203125" style="161" customWidth="1"/>
    <col min="267" max="267" width="5.83203125" style="161" customWidth="1"/>
    <col min="268" max="268" width="4" style="161" customWidth="1"/>
    <col min="269" max="271" width="9.33203125" style="161" customWidth="1"/>
    <col min="272" max="512" width="0" style="161" hidden="1"/>
    <col min="513" max="513" width="3" style="161" customWidth="1"/>
    <col min="514" max="514" width="3.83203125" style="161" customWidth="1"/>
    <col min="515" max="515" width="10.5" style="161" customWidth="1"/>
    <col min="516" max="516" width="12.83203125" style="161" customWidth="1"/>
    <col min="517" max="517" width="12.5" style="161" customWidth="1"/>
    <col min="518" max="519" width="14.1640625" style="161" customWidth="1"/>
    <col min="520" max="520" width="14.83203125" style="161" customWidth="1"/>
    <col min="521" max="521" width="17" style="161" customWidth="1"/>
    <col min="522" max="522" width="50.83203125" style="161" customWidth="1"/>
    <col min="523" max="523" width="5.83203125" style="161" customWidth="1"/>
    <col min="524" max="524" width="4" style="161" customWidth="1"/>
    <col min="525" max="527" width="9.33203125" style="161" customWidth="1"/>
    <col min="528" max="768" width="0" style="161" hidden="1"/>
    <col min="769" max="769" width="3" style="161" customWidth="1"/>
    <col min="770" max="770" width="3.83203125" style="161" customWidth="1"/>
    <col min="771" max="771" width="10.5" style="161" customWidth="1"/>
    <col min="772" max="772" width="12.83203125" style="161" customWidth="1"/>
    <col min="773" max="773" width="12.5" style="161" customWidth="1"/>
    <col min="774" max="775" width="14.1640625" style="161" customWidth="1"/>
    <col min="776" max="776" width="14.83203125" style="161" customWidth="1"/>
    <col min="777" max="777" width="17" style="161" customWidth="1"/>
    <col min="778" max="778" width="50.83203125" style="161" customWidth="1"/>
    <col min="779" max="779" width="5.83203125" style="161" customWidth="1"/>
    <col min="780" max="780" width="4" style="161" customWidth="1"/>
    <col min="781" max="783" width="9.33203125" style="161" customWidth="1"/>
    <col min="784" max="1024" width="0" style="161" hidden="1"/>
    <col min="1025" max="1025" width="3" style="161" customWidth="1"/>
    <col min="1026" max="1026" width="3.83203125" style="161" customWidth="1"/>
    <col min="1027" max="1027" width="10.5" style="161" customWidth="1"/>
    <col min="1028" max="1028" width="12.83203125" style="161" customWidth="1"/>
    <col min="1029" max="1029" width="12.5" style="161" customWidth="1"/>
    <col min="1030" max="1031" width="14.1640625" style="161" customWidth="1"/>
    <col min="1032" max="1032" width="14.83203125" style="161" customWidth="1"/>
    <col min="1033" max="1033" width="17" style="161" customWidth="1"/>
    <col min="1034" max="1034" width="50.83203125" style="161" customWidth="1"/>
    <col min="1035" max="1035" width="5.83203125" style="161" customWidth="1"/>
    <col min="1036" max="1036" width="4" style="161" customWidth="1"/>
    <col min="1037" max="1039" width="9.33203125" style="161" customWidth="1"/>
    <col min="1040" max="1280" width="0" style="161" hidden="1"/>
    <col min="1281" max="1281" width="3" style="161" customWidth="1"/>
    <col min="1282" max="1282" width="3.83203125" style="161" customWidth="1"/>
    <col min="1283" max="1283" width="10.5" style="161" customWidth="1"/>
    <col min="1284" max="1284" width="12.83203125" style="161" customWidth="1"/>
    <col min="1285" max="1285" width="12.5" style="161" customWidth="1"/>
    <col min="1286" max="1287" width="14.1640625" style="161" customWidth="1"/>
    <col min="1288" max="1288" width="14.83203125" style="161" customWidth="1"/>
    <col min="1289" max="1289" width="17" style="161" customWidth="1"/>
    <col min="1290" max="1290" width="50.83203125" style="161" customWidth="1"/>
    <col min="1291" max="1291" width="5.83203125" style="161" customWidth="1"/>
    <col min="1292" max="1292" width="4" style="161" customWidth="1"/>
    <col min="1293" max="1295" width="9.33203125" style="161" customWidth="1"/>
    <col min="1296" max="1536" width="0" style="161" hidden="1"/>
    <col min="1537" max="1537" width="3" style="161" customWidth="1"/>
    <col min="1538" max="1538" width="3.83203125" style="161" customWidth="1"/>
    <col min="1539" max="1539" width="10.5" style="161" customWidth="1"/>
    <col min="1540" max="1540" width="12.83203125" style="161" customWidth="1"/>
    <col min="1541" max="1541" width="12.5" style="161" customWidth="1"/>
    <col min="1542" max="1543" width="14.1640625" style="161" customWidth="1"/>
    <col min="1544" max="1544" width="14.83203125" style="161" customWidth="1"/>
    <col min="1545" max="1545" width="17" style="161" customWidth="1"/>
    <col min="1546" max="1546" width="50.83203125" style="161" customWidth="1"/>
    <col min="1547" max="1547" width="5.83203125" style="161" customWidth="1"/>
    <col min="1548" max="1548" width="4" style="161" customWidth="1"/>
    <col min="1549" max="1551" width="9.33203125" style="161" customWidth="1"/>
    <col min="1552" max="1792" width="0" style="161" hidden="1"/>
    <col min="1793" max="1793" width="3" style="161" customWidth="1"/>
    <col min="1794" max="1794" width="3.83203125" style="161" customWidth="1"/>
    <col min="1795" max="1795" width="10.5" style="161" customWidth="1"/>
    <col min="1796" max="1796" width="12.83203125" style="161" customWidth="1"/>
    <col min="1797" max="1797" width="12.5" style="161" customWidth="1"/>
    <col min="1798" max="1799" width="14.1640625" style="161" customWidth="1"/>
    <col min="1800" max="1800" width="14.83203125" style="161" customWidth="1"/>
    <col min="1801" max="1801" width="17" style="161" customWidth="1"/>
    <col min="1802" max="1802" width="50.83203125" style="161" customWidth="1"/>
    <col min="1803" max="1803" width="5.83203125" style="161" customWidth="1"/>
    <col min="1804" max="1804" width="4" style="161" customWidth="1"/>
    <col min="1805" max="1807" width="9.33203125" style="161" customWidth="1"/>
    <col min="1808" max="2048" width="0" style="161" hidden="1"/>
    <col min="2049" max="2049" width="3" style="161" customWidth="1"/>
    <col min="2050" max="2050" width="3.83203125" style="161" customWidth="1"/>
    <col min="2051" max="2051" width="10.5" style="161" customWidth="1"/>
    <col min="2052" max="2052" width="12.83203125" style="161" customWidth="1"/>
    <col min="2053" max="2053" width="12.5" style="161" customWidth="1"/>
    <col min="2054" max="2055" width="14.1640625" style="161" customWidth="1"/>
    <col min="2056" max="2056" width="14.83203125" style="161" customWidth="1"/>
    <col min="2057" max="2057" width="17" style="161" customWidth="1"/>
    <col min="2058" max="2058" width="50.83203125" style="161" customWidth="1"/>
    <col min="2059" max="2059" width="5.83203125" style="161" customWidth="1"/>
    <col min="2060" max="2060" width="4" style="161" customWidth="1"/>
    <col min="2061" max="2063" width="9.33203125" style="161" customWidth="1"/>
    <col min="2064" max="2304" width="0" style="161" hidden="1"/>
    <col min="2305" max="2305" width="3" style="161" customWidth="1"/>
    <col min="2306" max="2306" width="3.83203125" style="161" customWidth="1"/>
    <col min="2307" max="2307" width="10.5" style="161" customWidth="1"/>
    <col min="2308" max="2308" width="12.83203125" style="161" customWidth="1"/>
    <col min="2309" max="2309" width="12.5" style="161" customWidth="1"/>
    <col min="2310" max="2311" width="14.1640625" style="161" customWidth="1"/>
    <col min="2312" max="2312" width="14.83203125" style="161" customWidth="1"/>
    <col min="2313" max="2313" width="17" style="161" customWidth="1"/>
    <col min="2314" max="2314" width="50.83203125" style="161" customWidth="1"/>
    <col min="2315" max="2315" width="5.83203125" style="161" customWidth="1"/>
    <col min="2316" max="2316" width="4" style="161" customWidth="1"/>
    <col min="2317" max="2319" width="9.33203125" style="161" customWidth="1"/>
    <col min="2320" max="2560" width="0" style="161" hidden="1"/>
    <col min="2561" max="2561" width="3" style="161" customWidth="1"/>
    <col min="2562" max="2562" width="3.83203125" style="161" customWidth="1"/>
    <col min="2563" max="2563" width="10.5" style="161" customWidth="1"/>
    <col min="2564" max="2564" width="12.83203125" style="161" customWidth="1"/>
    <col min="2565" max="2565" width="12.5" style="161" customWidth="1"/>
    <col min="2566" max="2567" width="14.1640625" style="161" customWidth="1"/>
    <col min="2568" max="2568" width="14.83203125" style="161" customWidth="1"/>
    <col min="2569" max="2569" width="17" style="161" customWidth="1"/>
    <col min="2570" max="2570" width="50.83203125" style="161" customWidth="1"/>
    <col min="2571" max="2571" width="5.83203125" style="161" customWidth="1"/>
    <col min="2572" max="2572" width="4" style="161" customWidth="1"/>
    <col min="2573" max="2575" width="9.33203125" style="161" customWidth="1"/>
    <col min="2576" max="2816" width="0" style="161" hidden="1"/>
    <col min="2817" max="2817" width="3" style="161" customWidth="1"/>
    <col min="2818" max="2818" width="3.83203125" style="161" customWidth="1"/>
    <col min="2819" max="2819" width="10.5" style="161" customWidth="1"/>
    <col min="2820" max="2820" width="12.83203125" style="161" customWidth="1"/>
    <col min="2821" max="2821" width="12.5" style="161" customWidth="1"/>
    <col min="2822" max="2823" width="14.1640625" style="161" customWidth="1"/>
    <col min="2824" max="2824" width="14.83203125" style="161" customWidth="1"/>
    <col min="2825" max="2825" width="17" style="161" customWidth="1"/>
    <col min="2826" max="2826" width="50.83203125" style="161" customWidth="1"/>
    <col min="2827" max="2827" width="5.83203125" style="161" customWidth="1"/>
    <col min="2828" max="2828" width="4" style="161" customWidth="1"/>
    <col min="2829" max="2831" width="9.33203125" style="161" customWidth="1"/>
    <col min="2832" max="3072" width="0" style="161" hidden="1"/>
    <col min="3073" max="3073" width="3" style="161" customWidth="1"/>
    <col min="3074" max="3074" width="3.83203125" style="161" customWidth="1"/>
    <col min="3075" max="3075" width="10.5" style="161" customWidth="1"/>
    <col min="3076" max="3076" width="12.83203125" style="161" customWidth="1"/>
    <col min="3077" max="3077" width="12.5" style="161" customWidth="1"/>
    <col min="3078" max="3079" width="14.1640625" style="161" customWidth="1"/>
    <col min="3080" max="3080" width="14.83203125" style="161" customWidth="1"/>
    <col min="3081" max="3081" width="17" style="161" customWidth="1"/>
    <col min="3082" max="3082" width="50.83203125" style="161" customWidth="1"/>
    <col min="3083" max="3083" width="5.83203125" style="161" customWidth="1"/>
    <col min="3084" max="3084" width="4" style="161" customWidth="1"/>
    <col min="3085" max="3087" width="9.33203125" style="161" customWidth="1"/>
    <col min="3088" max="3328" width="0" style="161" hidden="1"/>
    <col min="3329" max="3329" width="3" style="161" customWidth="1"/>
    <col min="3330" max="3330" width="3.83203125" style="161" customWidth="1"/>
    <col min="3331" max="3331" width="10.5" style="161" customWidth="1"/>
    <col min="3332" max="3332" width="12.83203125" style="161" customWidth="1"/>
    <col min="3333" max="3333" width="12.5" style="161" customWidth="1"/>
    <col min="3334" max="3335" width="14.1640625" style="161" customWidth="1"/>
    <col min="3336" max="3336" width="14.83203125" style="161" customWidth="1"/>
    <col min="3337" max="3337" width="17" style="161" customWidth="1"/>
    <col min="3338" max="3338" width="50.83203125" style="161" customWidth="1"/>
    <col min="3339" max="3339" width="5.83203125" style="161" customWidth="1"/>
    <col min="3340" max="3340" width="4" style="161" customWidth="1"/>
    <col min="3341" max="3343" width="9.33203125" style="161" customWidth="1"/>
    <col min="3344" max="3584" width="0" style="161" hidden="1"/>
    <col min="3585" max="3585" width="3" style="161" customWidth="1"/>
    <col min="3586" max="3586" width="3.83203125" style="161" customWidth="1"/>
    <col min="3587" max="3587" width="10.5" style="161" customWidth="1"/>
    <col min="3588" max="3588" width="12.83203125" style="161" customWidth="1"/>
    <col min="3589" max="3589" width="12.5" style="161" customWidth="1"/>
    <col min="3590" max="3591" width="14.1640625" style="161" customWidth="1"/>
    <col min="3592" max="3592" width="14.83203125" style="161" customWidth="1"/>
    <col min="3593" max="3593" width="17" style="161" customWidth="1"/>
    <col min="3594" max="3594" width="50.83203125" style="161" customWidth="1"/>
    <col min="3595" max="3595" width="5.83203125" style="161" customWidth="1"/>
    <col min="3596" max="3596" width="4" style="161" customWidth="1"/>
    <col min="3597" max="3599" width="9.33203125" style="161" customWidth="1"/>
    <col min="3600" max="3840" width="0" style="161" hidden="1"/>
    <col min="3841" max="3841" width="3" style="161" customWidth="1"/>
    <col min="3842" max="3842" width="3.83203125" style="161" customWidth="1"/>
    <col min="3843" max="3843" width="10.5" style="161" customWidth="1"/>
    <col min="3844" max="3844" width="12.83203125" style="161" customWidth="1"/>
    <col min="3845" max="3845" width="12.5" style="161" customWidth="1"/>
    <col min="3846" max="3847" width="14.1640625" style="161" customWidth="1"/>
    <col min="3848" max="3848" width="14.83203125" style="161" customWidth="1"/>
    <col min="3849" max="3849" width="17" style="161" customWidth="1"/>
    <col min="3850" max="3850" width="50.83203125" style="161" customWidth="1"/>
    <col min="3851" max="3851" width="5.83203125" style="161" customWidth="1"/>
    <col min="3852" max="3852" width="4" style="161" customWidth="1"/>
    <col min="3853" max="3855" width="9.33203125" style="161" customWidth="1"/>
    <col min="3856" max="4096" width="0" style="161" hidden="1"/>
    <col min="4097" max="4097" width="3" style="161" customWidth="1"/>
    <col min="4098" max="4098" width="3.83203125" style="161" customWidth="1"/>
    <col min="4099" max="4099" width="10.5" style="161" customWidth="1"/>
    <col min="4100" max="4100" width="12.83203125" style="161" customWidth="1"/>
    <col min="4101" max="4101" width="12.5" style="161" customWidth="1"/>
    <col min="4102" max="4103" width="14.1640625" style="161" customWidth="1"/>
    <col min="4104" max="4104" width="14.83203125" style="161" customWidth="1"/>
    <col min="4105" max="4105" width="17" style="161" customWidth="1"/>
    <col min="4106" max="4106" width="50.83203125" style="161" customWidth="1"/>
    <col min="4107" max="4107" width="5.83203125" style="161" customWidth="1"/>
    <col min="4108" max="4108" width="4" style="161" customWidth="1"/>
    <col min="4109" max="4111" width="9.33203125" style="161" customWidth="1"/>
    <col min="4112" max="4352" width="0" style="161" hidden="1"/>
    <col min="4353" max="4353" width="3" style="161" customWidth="1"/>
    <col min="4354" max="4354" width="3.83203125" style="161" customWidth="1"/>
    <col min="4355" max="4355" width="10.5" style="161" customWidth="1"/>
    <col min="4356" max="4356" width="12.83203125" style="161" customWidth="1"/>
    <col min="4357" max="4357" width="12.5" style="161" customWidth="1"/>
    <col min="4358" max="4359" width="14.1640625" style="161" customWidth="1"/>
    <col min="4360" max="4360" width="14.83203125" style="161" customWidth="1"/>
    <col min="4361" max="4361" width="17" style="161" customWidth="1"/>
    <col min="4362" max="4362" width="50.83203125" style="161" customWidth="1"/>
    <col min="4363" max="4363" width="5.83203125" style="161" customWidth="1"/>
    <col min="4364" max="4364" width="4" style="161" customWidth="1"/>
    <col min="4365" max="4367" width="9.33203125" style="161" customWidth="1"/>
    <col min="4368" max="4608" width="0" style="161" hidden="1"/>
    <col min="4609" max="4609" width="3" style="161" customWidth="1"/>
    <col min="4610" max="4610" width="3.83203125" style="161" customWidth="1"/>
    <col min="4611" max="4611" width="10.5" style="161" customWidth="1"/>
    <col min="4612" max="4612" width="12.83203125" style="161" customWidth="1"/>
    <col min="4613" max="4613" width="12.5" style="161" customWidth="1"/>
    <col min="4614" max="4615" width="14.1640625" style="161" customWidth="1"/>
    <col min="4616" max="4616" width="14.83203125" style="161" customWidth="1"/>
    <col min="4617" max="4617" width="17" style="161" customWidth="1"/>
    <col min="4618" max="4618" width="50.83203125" style="161" customWidth="1"/>
    <col min="4619" max="4619" width="5.83203125" style="161" customWidth="1"/>
    <col min="4620" max="4620" width="4" style="161" customWidth="1"/>
    <col min="4621" max="4623" width="9.33203125" style="161" customWidth="1"/>
    <col min="4624" max="4864" width="0" style="161" hidden="1"/>
    <col min="4865" max="4865" width="3" style="161" customWidth="1"/>
    <col min="4866" max="4866" width="3.83203125" style="161" customWidth="1"/>
    <col min="4867" max="4867" width="10.5" style="161" customWidth="1"/>
    <col min="4868" max="4868" width="12.83203125" style="161" customWidth="1"/>
    <col min="4869" max="4869" width="12.5" style="161" customWidth="1"/>
    <col min="4870" max="4871" width="14.1640625" style="161" customWidth="1"/>
    <col min="4872" max="4872" width="14.83203125" style="161" customWidth="1"/>
    <col min="4873" max="4873" width="17" style="161" customWidth="1"/>
    <col min="4874" max="4874" width="50.83203125" style="161" customWidth="1"/>
    <col min="4875" max="4875" width="5.83203125" style="161" customWidth="1"/>
    <col min="4876" max="4876" width="4" style="161" customWidth="1"/>
    <col min="4877" max="4879" width="9.33203125" style="161" customWidth="1"/>
    <col min="4880" max="5120" width="0" style="161" hidden="1"/>
    <col min="5121" max="5121" width="3" style="161" customWidth="1"/>
    <col min="5122" max="5122" width="3.83203125" style="161" customWidth="1"/>
    <col min="5123" max="5123" width="10.5" style="161" customWidth="1"/>
    <col min="5124" max="5124" width="12.83203125" style="161" customWidth="1"/>
    <col min="5125" max="5125" width="12.5" style="161" customWidth="1"/>
    <col min="5126" max="5127" width="14.1640625" style="161" customWidth="1"/>
    <col min="5128" max="5128" width="14.83203125" style="161" customWidth="1"/>
    <col min="5129" max="5129" width="17" style="161" customWidth="1"/>
    <col min="5130" max="5130" width="50.83203125" style="161" customWidth="1"/>
    <col min="5131" max="5131" width="5.83203125" style="161" customWidth="1"/>
    <col min="5132" max="5132" width="4" style="161" customWidth="1"/>
    <col min="5133" max="5135" width="9.33203125" style="161" customWidth="1"/>
    <col min="5136" max="5376" width="0" style="161" hidden="1"/>
    <col min="5377" max="5377" width="3" style="161" customWidth="1"/>
    <col min="5378" max="5378" width="3.83203125" style="161" customWidth="1"/>
    <col min="5379" max="5379" width="10.5" style="161" customWidth="1"/>
    <col min="5380" max="5380" width="12.83203125" style="161" customWidth="1"/>
    <col min="5381" max="5381" width="12.5" style="161" customWidth="1"/>
    <col min="5382" max="5383" width="14.1640625" style="161" customWidth="1"/>
    <col min="5384" max="5384" width="14.83203125" style="161" customWidth="1"/>
    <col min="5385" max="5385" width="17" style="161" customWidth="1"/>
    <col min="5386" max="5386" width="50.83203125" style="161" customWidth="1"/>
    <col min="5387" max="5387" width="5.83203125" style="161" customWidth="1"/>
    <col min="5388" max="5388" width="4" style="161" customWidth="1"/>
    <col min="5389" max="5391" width="9.33203125" style="161" customWidth="1"/>
    <col min="5392" max="5632" width="0" style="161" hidden="1"/>
    <col min="5633" max="5633" width="3" style="161" customWidth="1"/>
    <col min="5634" max="5634" width="3.83203125" style="161" customWidth="1"/>
    <col min="5635" max="5635" width="10.5" style="161" customWidth="1"/>
    <col min="5636" max="5636" width="12.83203125" style="161" customWidth="1"/>
    <col min="5637" max="5637" width="12.5" style="161" customWidth="1"/>
    <col min="5638" max="5639" width="14.1640625" style="161" customWidth="1"/>
    <col min="5640" max="5640" width="14.83203125" style="161" customWidth="1"/>
    <col min="5641" max="5641" width="17" style="161" customWidth="1"/>
    <col min="5642" max="5642" width="50.83203125" style="161" customWidth="1"/>
    <col min="5643" max="5643" width="5.83203125" style="161" customWidth="1"/>
    <col min="5644" max="5644" width="4" style="161" customWidth="1"/>
    <col min="5645" max="5647" width="9.33203125" style="161" customWidth="1"/>
    <col min="5648" max="5888" width="0" style="161" hidden="1"/>
    <col min="5889" max="5889" width="3" style="161" customWidth="1"/>
    <col min="5890" max="5890" width="3.83203125" style="161" customWidth="1"/>
    <col min="5891" max="5891" width="10.5" style="161" customWidth="1"/>
    <col min="5892" max="5892" width="12.83203125" style="161" customWidth="1"/>
    <col min="5893" max="5893" width="12.5" style="161" customWidth="1"/>
    <col min="5894" max="5895" width="14.1640625" style="161" customWidth="1"/>
    <col min="5896" max="5896" width="14.83203125" style="161" customWidth="1"/>
    <col min="5897" max="5897" width="17" style="161" customWidth="1"/>
    <col min="5898" max="5898" width="50.83203125" style="161" customWidth="1"/>
    <col min="5899" max="5899" width="5.83203125" style="161" customWidth="1"/>
    <col min="5900" max="5900" width="4" style="161" customWidth="1"/>
    <col min="5901" max="5903" width="9.33203125" style="161" customWidth="1"/>
    <col min="5904" max="6144" width="0" style="161" hidden="1"/>
    <col min="6145" max="6145" width="3" style="161" customWidth="1"/>
    <col min="6146" max="6146" width="3.83203125" style="161" customWidth="1"/>
    <col min="6147" max="6147" width="10.5" style="161" customWidth="1"/>
    <col min="6148" max="6148" width="12.83203125" style="161" customWidth="1"/>
    <col min="6149" max="6149" width="12.5" style="161" customWidth="1"/>
    <col min="6150" max="6151" width="14.1640625" style="161" customWidth="1"/>
    <col min="6152" max="6152" width="14.83203125" style="161" customWidth="1"/>
    <col min="6153" max="6153" width="17" style="161" customWidth="1"/>
    <col min="6154" max="6154" width="50.83203125" style="161" customWidth="1"/>
    <col min="6155" max="6155" width="5.83203125" style="161" customWidth="1"/>
    <col min="6156" max="6156" width="4" style="161" customWidth="1"/>
    <col min="6157" max="6159" width="9.33203125" style="161" customWidth="1"/>
    <col min="6160" max="6400" width="0" style="161" hidden="1"/>
    <col min="6401" max="6401" width="3" style="161" customWidth="1"/>
    <col min="6402" max="6402" width="3.83203125" style="161" customWidth="1"/>
    <col min="6403" max="6403" width="10.5" style="161" customWidth="1"/>
    <col min="6404" max="6404" width="12.83203125" style="161" customWidth="1"/>
    <col min="6405" max="6405" width="12.5" style="161" customWidth="1"/>
    <col min="6406" max="6407" width="14.1640625" style="161" customWidth="1"/>
    <col min="6408" max="6408" width="14.83203125" style="161" customWidth="1"/>
    <col min="6409" max="6409" width="17" style="161" customWidth="1"/>
    <col min="6410" max="6410" width="50.83203125" style="161" customWidth="1"/>
    <col min="6411" max="6411" width="5.83203125" style="161" customWidth="1"/>
    <col min="6412" max="6412" width="4" style="161" customWidth="1"/>
    <col min="6413" max="6415" width="9.33203125" style="161" customWidth="1"/>
    <col min="6416" max="6656" width="0" style="161" hidden="1"/>
    <col min="6657" max="6657" width="3" style="161" customWidth="1"/>
    <col min="6658" max="6658" width="3.83203125" style="161" customWidth="1"/>
    <col min="6659" max="6659" width="10.5" style="161" customWidth="1"/>
    <col min="6660" max="6660" width="12.83203125" style="161" customWidth="1"/>
    <col min="6661" max="6661" width="12.5" style="161" customWidth="1"/>
    <col min="6662" max="6663" width="14.1640625" style="161" customWidth="1"/>
    <col min="6664" max="6664" width="14.83203125" style="161" customWidth="1"/>
    <col min="6665" max="6665" width="17" style="161" customWidth="1"/>
    <col min="6666" max="6666" width="50.83203125" style="161" customWidth="1"/>
    <col min="6667" max="6667" width="5.83203125" style="161" customWidth="1"/>
    <col min="6668" max="6668" width="4" style="161" customWidth="1"/>
    <col min="6669" max="6671" width="9.33203125" style="161" customWidth="1"/>
    <col min="6672" max="6912" width="0" style="161" hidden="1"/>
    <col min="6913" max="6913" width="3" style="161" customWidth="1"/>
    <col min="6914" max="6914" width="3.83203125" style="161" customWidth="1"/>
    <col min="6915" max="6915" width="10.5" style="161" customWidth="1"/>
    <col min="6916" max="6916" width="12.83203125" style="161" customWidth="1"/>
    <col min="6917" max="6917" width="12.5" style="161" customWidth="1"/>
    <col min="6918" max="6919" width="14.1640625" style="161" customWidth="1"/>
    <col min="6920" max="6920" width="14.83203125" style="161" customWidth="1"/>
    <col min="6921" max="6921" width="17" style="161" customWidth="1"/>
    <col min="6922" max="6922" width="50.83203125" style="161" customWidth="1"/>
    <col min="6923" max="6923" width="5.83203125" style="161" customWidth="1"/>
    <col min="6924" max="6924" width="4" style="161" customWidth="1"/>
    <col min="6925" max="6927" width="9.33203125" style="161" customWidth="1"/>
    <col min="6928" max="7168" width="0" style="161" hidden="1"/>
    <col min="7169" max="7169" width="3" style="161" customWidth="1"/>
    <col min="7170" max="7170" width="3.83203125" style="161" customWidth="1"/>
    <col min="7171" max="7171" width="10.5" style="161" customWidth="1"/>
    <col min="7172" max="7172" width="12.83203125" style="161" customWidth="1"/>
    <col min="7173" max="7173" width="12.5" style="161" customWidth="1"/>
    <col min="7174" max="7175" width="14.1640625" style="161" customWidth="1"/>
    <col min="7176" max="7176" width="14.83203125" style="161" customWidth="1"/>
    <col min="7177" max="7177" width="17" style="161" customWidth="1"/>
    <col min="7178" max="7178" width="50.83203125" style="161" customWidth="1"/>
    <col min="7179" max="7179" width="5.83203125" style="161" customWidth="1"/>
    <col min="7180" max="7180" width="4" style="161" customWidth="1"/>
    <col min="7181" max="7183" width="9.33203125" style="161" customWidth="1"/>
    <col min="7184" max="7424" width="0" style="161" hidden="1"/>
    <col min="7425" max="7425" width="3" style="161" customWidth="1"/>
    <col min="7426" max="7426" width="3.83203125" style="161" customWidth="1"/>
    <col min="7427" max="7427" width="10.5" style="161" customWidth="1"/>
    <col min="7428" max="7428" width="12.83203125" style="161" customWidth="1"/>
    <col min="7429" max="7429" width="12.5" style="161" customWidth="1"/>
    <col min="7430" max="7431" width="14.1640625" style="161" customWidth="1"/>
    <col min="7432" max="7432" width="14.83203125" style="161" customWidth="1"/>
    <col min="7433" max="7433" width="17" style="161" customWidth="1"/>
    <col min="7434" max="7434" width="50.83203125" style="161" customWidth="1"/>
    <col min="7435" max="7435" width="5.83203125" style="161" customWidth="1"/>
    <col min="7436" max="7436" width="4" style="161" customWidth="1"/>
    <col min="7437" max="7439" width="9.33203125" style="161" customWidth="1"/>
    <col min="7440" max="7680" width="0" style="161" hidden="1"/>
    <col min="7681" max="7681" width="3" style="161" customWidth="1"/>
    <col min="7682" max="7682" width="3.83203125" style="161" customWidth="1"/>
    <col min="7683" max="7683" width="10.5" style="161" customWidth="1"/>
    <col min="7684" max="7684" width="12.83203125" style="161" customWidth="1"/>
    <col min="7685" max="7685" width="12.5" style="161" customWidth="1"/>
    <col min="7686" max="7687" width="14.1640625" style="161" customWidth="1"/>
    <col min="7688" max="7688" width="14.83203125" style="161" customWidth="1"/>
    <col min="7689" max="7689" width="17" style="161" customWidth="1"/>
    <col min="7690" max="7690" width="50.83203125" style="161" customWidth="1"/>
    <col min="7691" max="7691" width="5.83203125" style="161" customWidth="1"/>
    <col min="7692" max="7692" width="4" style="161" customWidth="1"/>
    <col min="7693" max="7695" width="9.33203125" style="161" customWidth="1"/>
    <col min="7696" max="7936" width="0" style="161" hidden="1"/>
    <col min="7937" max="7937" width="3" style="161" customWidth="1"/>
    <col min="7938" max="7938" width="3.83203125" style="161" customWidth="1"/>
    <col min="7939" max="7939" width="10.5" style="161" customWidth="1"/>
    <col min="7940" max="7940" width="12.83203125" style="161" customWidth="1"/>
    <col min="7941" max="7941" width="12.5" style="161" customWidth="1"/>
    <col min="7942" max="7943" width="14.1640625" style="161" customWidth="1"/>
    <col min="7944" max="7944" width="14.83203125" style="161" customWidth="1"/>
    <col min="7945" max="7945" width="17" style="161" customWidth="1"/>
    <col min="7946" max="7946" width="50.83203125" style="161" customWidth="1"/>
    <col min="7947" max="7947" width="5.83203125" style="161" customWidth="1"/>
    <col min="7948" max="7948" width="4" style="161" customWidth="1"/>
    <col min="7949" max="7951" width="9.33203125" style="161" customWidth="1"/>
    <col min="7952" max="8192" width="0" style="161" hidden="1"/>
    <col min="8193" max="8193" width="3" style="161" customWidth="1"/>
    <col min="8194" max="8194" width="3.83203125" style="161" customWidth="1"/>
    <col min="8195" max="8195" width="10.5" style="161" customWidth="1"/>
    <col min="8196" max="8196" width="12.83203125" style="161" customWidth="1"/>
    <col min="8197" max="8197" width="12.5" style="161" customWidth="1"/>
    <col min="8198" max="8199" width="14.1640625" style="161" customWidth="1"/>
    <col min="8200" max="8200" width="14.83203125" style="161" customWidth="1"/>
    <col min="8201" max="8201" width="17" style="161" customWidth="1"/>
    <col min="8202" max="8202" width="50.83203125" style="161" customWidth="1"/>
    <col min="8203" max="8203" width="5.83203125" style="161" customWidth="1"/>
    <col min="8204" max="8204" width="4" style="161" customWidth="1"/>
    <col min="8205" max="8207" width="9.33203125" style="161" customWidth="1"/>
    <col min="8208" max="8448" width="0" style="161" hidden="1"/>
    <col min="8449" max="8449" width="3" style="161" customWidth="1"/>
    <col min="8450" max="8450" width="3.83203125" style="161" customWidth="1"/>
    <col min="8451" max="8451" width="10.5" style="161" customWidth="1"/>
    <col min="8452" max="8452" width="12.83203125" style="161" customWidth="1"/>
    <col min="8453" max="8453" width="12.5" style="161" customWidth="1"/>
    <col min="8454" max="8455" width="14.1640625" style="161" customWidth="1"/>
    <col min="8456" max="8456" width="14.83203125" style="161" customWidth="1"/>
    <col min="8457" max="8457" width="17" style="161" customWidth="1"/>
    <col min="8458" max="8458" width="50.83203125" style="161" customWidth="1"/>
    <col min="8459" max="8459" width="5.83203125" style="161" customWidth="1"/>
    <col min="8460" max="8460" width="4" style="161" customWidth="1"/>
    <col min="8461" max="8463" width="9.33203125" style="161" customWidth="1"/>
    <col min="8464" max="8704" width="0" style="161" hidden="1"/>
    <col min="8705" max="8705" width="3" style="161" customWidth="1"/>
    <col min="8706" max="8706" width="3.83203125" style="161" customWidth="1"/>
    <col min="8707" max="8707" width="10.5" style="161" customWidth="1"/>
    <col min="8708" max="8708" width="12.83203125" style="161" customWidth="1"/>
    <col min="8709" max="8709" width="12.5" style="161" customWidth="1"/>
    <col min="8710" max="8711" width="14.1640625" style="161" customWidth="1"/>
    <col min="8712" max="8712" width="14.83203125" style="161" customWidth="1"/>
    <col min="8713" max="8713" width="17" style="161" customWidth="1"/>
    <col min="8714" max="8714" width="50.83203125" style="161" customWidth="1"/>
    <col min="8715" max="8715" width="5.83203125" style="161" customWidth="1"/>
    <col min="8716" max="8716" width="4" style="161" customWidth="1"/>
    <col min="8717" max="8719" width="9.33203125" style="161" customWidth="1"/>
    <col min="8720" max="8960" width="0" style="161" hidden="1"/>
    <col min="8961" max="8961" width="3" style="161" customWidth="1"/>
    <col min="8962" max="8962" width="3.83203125" style="161" customWidth="1"/>
    <col min="8963" max="8963" width="10.5" style="161" customWidth="1"/>
    <col min="8964" max="8964" width="12.83203125" style="161" customWidth="1"/>
    <col min="8965" max="8965" width="12.5" style="161" customWidth="1"/>
    <col min="8966" max="8967" width="14.1640625" style="161" customWidth="1"/>
    <col min="8968" max="8968" width="14.83203125" style="161" customWidth="1"/>
    <col min="8969" max="8969" width="17" style="161" customWidth="1"/>
    <col min="8970" max="8970" width="50.83203125" style="161" customWidth="1"/>
    <col min="8971" max="8971" width="5.83203125" style="161" customWidth="1"/>
    <col min="8972" max="8972" width="4" style="161" customWidth="1"/>
    <col min="8973" max="8975" width="9.33203125" style="161" customWidth="1"/>
    <col min="8976" max="9216" width="0" style="161" hidden="1"/>
    <col min="9217" max="9217" width="3" style="161" customWidth="1"/>
    <col min="9218" max="9218" width="3.83203125" style="161" customWidth="1"/>
    <col min="9219" max="9219" width="10.5" style="161" customWidth="1"/>
    <col min="9220" max="9220" width="12.83203125" style="161" customWidth="1"/>
    <col min="9221" max="9221" width="12.5" style="161" customWidth="1"/>
    <col min="9222" max="9223" width="14.1640625" style="161" customWidth="1"/>
    <col min="9224" max="9224" width="14.83203125" style="161" customWidth="1"/>
    <col min="9225" max="9225" width="17" style="161" customWidth="1"/>
    <col min="9226" max="9226" width="50.83203125" style="161" customWidth="1"/>
    <col min="9227" max="9227" width="5.83203125" style="161" customWidth="1"/>
    <col min="9228" max="9228" width="4" style="161" customWidth="1"/>
    <col min="9229" max="9231" width="9.33203125" style="161" customWidth="1"/>
    <col min="9232" max="9472" width="0" style="161" hidden="1"/>
    <col min="9473" max="9473" width="3" style="161" customWidth="1"/>
    <col min="9474" max="9474" width="3.83203125" style="161" customWidth="1"/>
    <col min="9475" max="9475" width="10.5" style="161" customWidth="1"/>
    <col min="9476" max="9476" width="12.83203125" style="161" customWidth="1"/>
    <col min="9477" max="9477" width="12.5" style="161" customWidth="1"/>
    <col min="9478" max="9479" width="14.1640625" style="161" customWidth="1"/>
    <col min="9480" max="9480" width="14.83203125" style="161" customWidth="1"/>
    <col min="9481" max="9481" width="17" style="161" customWidth="1"/>
    <col min="9482" max="9482" width="50.83203125" style="161" customWidth="1"/>
    <col min="9483" max="9483" width="5.83203125" style="161" customWidth="1"/>
    <col min="9484" max="9484" width="4" style="161" customWidth="1"/>
    <col min="9485" max="9487" width="9.33203125" style="161" customWidth="1"/>
    <col min="9488" max="9728" width="0" style="161" hidden="1"/>
    <col min="9729" max="9729" width="3" style="161" customWidth="1"/>
    <col min="9730" max="9730" width="3.83203125" style="161" customWidth="1"/>
    <col min="9731" max="9731" width="10.5" style="161" customWidth="1"/>
    <col min="9732" max="9732" width="12.83203125" style="161" customWidth="1"/>
    <col min="9733" max="9733" width="12.5" style="161" customWidth="1"/>
    <col min="9734" max="9735" width="14.1640625" style="161" customWidth="1"/>
    <col min="9736" max="9736" width="14.83203125" style="161" customWidth="1"/>
    <col min="9737" max="9737" width="17" style="161" customWidth="1"/>
    <col min="9738" max="9738" width="50.83203125" style="161" customWidth="1"/>
    <col min="9739" max="9739" width="5.83203125" style="161" customWidth="1"/>
    <col min="9740" max="9740" width="4" style="161" customWidth="1"/>
    <col min="9741" max="9743" width="9.33203125" style="161" customWidth="1"/>
    <col min="9744" max="9984" width="0" style="161" hidden="1"/>
    <col min="9985" max="9985" width="3" style="161" customWidth="1"/>
    <col min="9986" max="9986" width="3.83203125" style="161" customWidth="1"/>
    <col min="9987" max="9987" width="10.5" style="161" customWidth="1"/>
    <col min="9988" max="9988" width="12.83203125" style="161" customWidth="1"/>
    <col min="9989" max="9989" width="12.5" style="161" customWidth="1"/>
    <col min="9990" max="9991" width="14.1640625" style="161" customWidth="1"/>
    <col min="9992" max="9992" width="14.83203125" style="161" customWidth="1"/>
    <col min="9993" max="9993" width="17" style="161" customWidth="1"/>
    <col min="9994" max="9994" width="50.83203125" style="161" customWidth="1"/>
    <col min="9995" max="9995" width="5.83203125" style="161" customWidth="1"/>
    <col min="9996" max="9996" width="4" style="161" customWidth="1"/>
    <col min="9997" max="9999" width="9.33203125" style="161" customWidth="1"/>
    <col min="10000" max="10240" width="0" style="161" hidden="1"/>
    <col min="10241" max="10241" width="3" style="161" customWidth="1"/>
    <col min="10242" max="10242" width="3.83203125" style="161" customWidth="1"/>
    <col min="10243" max="10243" width="10.5" style="161" customWidth="1"/>
    <col min="10244" max="10244" width="12.83203125" style="161" customWidth="1"/>
    <col min="10245" max="10245" width="12.5" style="161" customWidth="1"/>
    <col min="10246" max="10247" width="14.1640625" style="161" customWidth="1"/>
    <col min="10248" max="10248" width="14.83203125" style="161" customWidth="1"/>
    <col min="10249" max="10249" width="17" style="161" customWidth="1"/>
    <col min="10250" max="10250" width="50.83203125" style="161" customWidth="1"/>
    <col min="10251" max="10251" width="5.83203125" style="161" customWidth="1"/>
    <col min="10252" max="10252" width="4" style="161" customWidth="1"/>
    <col min="10253" max="10255" width="9.33203125" style="161" customWidth="1"/>
    <col min="10256" max="10496" width="0" style="161" hidden="1"/>
    <col min="10497" max="10497" width="3" style="161" customWidth="1"/>
    <col min="10498" max="10498" width="3.83203125" style="161" customWidth="1"/>
    <col min="10499" max="10499" width="10.5" style="161" customWidth="1"/>
    <col min="10500" max="10500" width="12.83203125" style="161" customWidth="1"/>
    <col min="10501" max="10501" width="12.5" style="161" customWidth="1"/>
    <col min="10502" max="10503" width="14.1640625" style="161" customWidth="1"/>
    <col min="10504" max="10504" width="14.83203125" style="161" customWidth="1"/>
    <col min="10505" max="10505" width="17" style="161" customWidth="1"/>
    <col min="10506" max="10506" width="50.83203125" style="161" customWidth="1"/>
    <col min="10507" max="10507" width="5.83203125" style="161" customWidth="1"/>
    <col min="10508" max="10508" width="4" style="161" customWidth="1"/>
    <col min="10509" max="10511" width="9.33203125" style="161" customWidth="1"/>
    <col min="10512" max="10752" width="0" style="161" hidden="1"/>
    <col min="10753" max="10753" width="3" style="161" customWidth="1"/>
    <col min="10754" max="10754" width="3.83203125" style="161" customWidth="1"/>
    <col min="10755" max="10755" width="10.5" style="161" customWidth="1"/>
    <col min="10756" max="10756" width="12.83203125" style="161" customWidth="1"/>
    <col min="10757" max="10757" width="12.5" style="161" customWidth="1"/>
    <col min="10758" max="10759" width="14.1640625" style="161" customWidth="1"/>
    <col min="10760" max="10760" width="14.83203125" style="161" customWidth="1"/>
    <col min="10761" max="10761" width="17" style="161" customWidth="1"/>
    <col min="10762" max="10762" width="50.83203125" style="161" customWidth="1"/>
    <col min="10763" max="10763" width="5.83203125" style="161" customWidth="1"/>
    <col min="10764" max="10764" width="4" style="161" customWidth="1"/>
    <col min="10765" max="10767" width="9.33203125" style="161" customWidth="1"/>
    <col min="10768" max="11008" width="0" style="161" hidden="1"/>
    <col min="11009" max="11009" width="3" style="161" customWidth="1"/>
    <col min="11010" max="11010" width="3.83203125" style="161" customWidth="1"/>
    <col min="11011" max="11011" width="10.5" style="161" customWidth="1"/>
    <col min="11012" max="11012" width="12.83203125" style="161" customWidth="1"/>
    <col min="11013" max="11013" width="12.5" style="161" customWidth="1"/>
    <col min="11014" max="11015" width="14.1640625" style="161" customWidth="1"/>
    <col min="11016" max="11016" width="14.83203125" style="161" customWidth="1"/>
    <col min="11017" max="11017" width="17" style="161" customWidth="1"/>
    <col min="11018" max="11018" width="50.83203125" style="161" customWidth="1"/>
    <col min="11019" max="11019" width="5.83203125" style="161" customWidth="1"/>
    <col min="11020" max="11020" width="4" style="161" customWidth="1"/>
    <col min="11021" max="11023" width="9.33203125" style="161" customWidth="1"/>
    <col min="11024" max="11264" width="0" style="161" hidden="1"/>
    <col min="11265" max="11265" width="3" style="161" customWidth="1"/>
    <col min="11266" max="11266" width="3.83203125" style="161" customWidth="1"/>
    <col min="11267" max="11267" width="10.5" style="161" customWidth="1"/>
    <col min="11268" max="11268" width="12.83203125" style="161" customWidth="1"/>
    <col min="11269" max="11269" width="12.5" style="161" customWidth="1"/>
    <col min="11270" max="11271" width="14.1640625" style="161" customWidth="1"/>
    <col min="11272" max="11272" width="14.83203125" style="161" customWidth="1"/>
    <col min="11273" max="11273" width="17" style="161" customWidth="1"/>
    <col min="11274" max="11274" width="50.83203125" style="161" customWidth="1"/>
    <col min="11275" max="11275" width="5.83203125" style="161" customWidth="1"/>
    <col min="11276" max="11276" width="4" style="161" customWidth="1"/>
    <col min="11277" max="11279" width="9.33203125" style="161" customWidth="1"/>
    <col min="11280" max="11520" width="0" style="161" hidden="1"/>
    <col min="11521" max="11521" width="3" style="161" customWidth="1"/>
    <col min="11522" max="11522" width="3.83203125" style="161" customWidth="1"/>
    <col min="11523" max="11523" width="10.5" style="161" customWidth="1"/>
    <col min="11524" max="11524" width="12.83203125" style="161" customWidth="1"/>
    <col min="11525" max="11525" width="12.5" style="161" customWidth="1"/>
    <col min="11526" max="11527" width="14.1640625" style="161" customWidth="1"/>
    <col min="11528" max="11528" width="14.83203125" style="161" customWidth="1"/>
    <col min="11529" max="11529" width="17" style="161" customWidth="1"/>
    <col min="11530" max="11530" width="50.83203125" style="161" customWidth="1"/>
    <col min="11531" max="11531" width="5.83203125" style="161" customWidth="1"/>
    <col min="11532" max="11532" width="4" style="161" customWidth="1"/>
    <col min="11533" max="11535" width="9.33203125" style="161" customWidth="1"/>
    <col min="11536" max="11776" width="0" style="161" hidden="1"/>
    <col min="11777" max="11777" width="3" style="161" customWidth="1"/>
    <col min="11778" max="11778" width="3.83203125" style="161" customWidth="1"/>
    <col min="11779" max="11779" width="10.5" style="161" customWidth="1"/>
    <col min="11780" max="11780" width="12.83203125" style="161" customWidth="1"/>
    <col min="11781" max="11781" width="12.5" style="161" customWidth="1"/>
    <col min="11782" max="11783" width="14.1640625" style="161" customWidth="1"/>
    <col min="11784" max="11784" width="14.83203125" style="161" customWidth="1"/>
    <col min="11785" max="11785" width="17" style="161" customWidth="1"/>
    <col min="11786" max="11786" width="50.83203125" style="161" customWidth="1"/>
    <col min="11787" max="11787" width="5.83203125" style="161" customWidth="1"/>
    <col min="11788" max="11788" width="4" style="161" customWidth="1"/>
    <col min="11789" max="11791" width="9.33203125" style="161" customWidth="1"/>
    <col min="11792" max="12032" width="0" style="161" hidden="1"/>
    <col min="12033" max="12033" width="3" style="161" customWidth="1"/>
    <col min="12034" max="12034" width="3.83203125" style="161" customWidth="1"/>
    <col min="12035" max="12035" width="10.5" style="161" customWidth="1"/>
    <col min="12036" max="12036" width="12.83203125" style="161" customWidth="1"/>
    <col min="12037" max="12037" width="12.5" style="161" customWidth="1"/>
    <col min="12038" max="12039" width="14.1640625" style="161" customWidth="1"/>
    <col min="12040" max="12040" width="14.83203125" style="161" customWidth="1"/>
    <col min="12041" max="12041" width="17" style="161" customWidth="1"/>
    <col min="12042" max="12042" width="50.83203125" style="161" customWidth="1"/>
    <col min="12043" max="12043" width="5.83203125" style="161" customWidth="1"/>
    <col min="12044" max="12044" width="4" style="161" customWidth="1"/>
    <col min="12045" max="12047" width="9.33203125" style="161" customWidth="1"/>
    <col min="12048" max="12288" width="0" style="161" hidden="1"/>
    <col min="12289" max="12289" width="3" style="161" customWidth="1"/>
    <col min="12290" max="12290" width="3.83203125" style="161" customWidth="1"/>
    <col min="12291" max="12291" width="10.5" style="161" customWidth="1"/>
    <col min="12292" max="12292" width="12.83203125" style="161" customWidth="1"/>
    <col min="12293" max="12293" width="12.5" style="161" customWidth="1"/>
    <col min="12294" max="12295" width="14.1640625" style="161" customWidth="1"/>
    <col min="12296" max="12296" width="14.83203125" style="161" customWidth="1"/>
    <col min="12297" max="12297" width="17" style="161" customWidth="1"/>
    <col min="12298" max="12298" width="50.83203125" style="161" customWidth="1"/>
    <col min="12299" max="12299" width="5.83203125" style="161" customWidth="1"/>
    <col min="12300" max="12300" width="4" style="161" customWidth="1"/>
    <col min="12301" max="12303" width="9.33203125" style="161" customWidth="1"/>
    <col min="12304" max="12544" width="0" style="161" hidden="1"/>
    <col min="12545" max="12545" width="3" style="161" customWidth="1"/>
    <col min="12546" max="12546" width="3.83203125" style="161" customWidth="1"/>
    <col min="12547" max="12547" width="10.5" style="161" customWidth="1"/>
    <col min="12548" max="12548" width="12.83203125" style="161" customWidth="1"/>
    <col min="12549" max="12549" width="12.5" style="161" customWidth="1"/>
    <col min="12550" max="12551" width="14.1640625" style="161" customWidth="1"/>
    <col min="12552" max="12552" width="14.83203125" style="161" customWidth="1"/>
    <col min="12553" max="12553" width="17" style="161" customWidth="1"/>
    <col min="12554" max="12554" width="50.83203125" style="161" customWidth="1"/>
    <col min="12555" max="12555" width="5.83203125" style="161" customWidth="1"/>
    <col min="12556" max="12556" width="4" style="161" customWidth="1"/>
    <col min="12557" max="12559" width="9.33203125" style="161" customWidth="1"/>
    <col min="12560" max="12800" width="0" style="161" hidden="1"/>
    <col min="12801" max="12801" width="3" style="161" customWidth="1"/>
    <col min="12802" max="12802" width="3.83203125" style="161" customWidth="1"/>
    <col min="12803" max="12803" width="10.5" style="161" customWidth="1"/>
    <col min="12804" max="12804" width="12.83203125" style="161" customWidth="1"/>
    <col min="12805" max="12805" width="12.5" style="161" customWidth="1"/>
    <col min="12806" max="12807" width="14.1640625" style="161" customWidth="1"/>
    <col min="12808" max="12808" width="14.83203125" style="161" customWidth="1"/>
    <col min="12809" max="12809" width="17" style="161" customWidth="1"/>
    <col min="12810" max="12810" width="50.83203125" style="161" customWidth="1"/>
    <col min="12811" max="12811" width="5.83203125" style="161" customWidth="1"/>
    <col min="12812" max="12812" width="4" style="161" customWidth="1"/>
    <col min="12813" max="12815" width="9.33203125" style="161" customWidth="1"/>
    <col min="12816" max="13056" width="0" style="161" hidden="1"/>
    <col min="13057" max="13057" width="3" style="161" customWidth="1"/>
    <col min="13058" max="13058" width="3.83203125" style="161" customWidth="1"/>
    <col min="13059" max="13059" width="10.5" style="161" customWidth="1"/>
    <col min="13060" max="13060" width="12.83203125" style="161" customWidth="1"/>
    <col min="13061" max="13061" width="12.5" style="161" customWidth="1"/>
    <col min="13062" max="13063" width="14.1640625" style="161" customWidth="1"/>
    <col min="13064" max="13064" width="14.83203125" style="161" customWidth="1"/>
    <col min="13065" max="13065" width="17" style="161" customWidth="1"/>
    <col min="13066" max="13066" width="50.83203125" style="161" customWidth="1"/>
    <col min="13067" max="13067" width="5.83203125" style="161" customWidth="1"/>
    <col min="13068" max="13068" width="4" style="161" customWidth="1"/>
    <col min="13069" max="13071" width="9.33203125" style="161" customWidth="1"/>
    <col min="13072" max="13312" width="0" style="161" hidden="1"/>
    <col min="13313" max="13313" width="3" style="161" customWidth="1"/>
    <col min="13314" max="13314" width="3.83203125" style="161" customWidth="1"/>
    <col min="13315" max="13315" width="10.5" style="161" customWidth="1"/>
    <col min="13316" max="13316" width="12.83203125" style="161" customWidth="1"/>
    <col min="13317" max="13317" width="12.5" style="161" customWidth="1"/>
    <col min="13318" max="13319" width="14.1640625" style="161" customWidth="1"/>
    <col min="13320" max="13320" width="14.83203125" style="161" customWidth="1"/>
    <col min="13321" max="13321" width="17" style="161" customWidth="1"/>
    <col min="13322" max="13322" width="50.83203125" style="161" customWidth="1"/>
    <col min="13323" max="13323" width="5.83203125" style="161" customWidth="1"/>
    <col min="13324" max="13324" width="4" style="161" customWidth="1"/>
    <col min="13325" max="13327" width="9.33203125" style="161" customWidth="1"/>
    <col min="13328" max="13568" width="0" style="161" hidden="1"/>
    <col min="13569" max="13569" width="3" style="161" customWidth="1"/>
    <col min="13570" max="13570" width="3.83203125" style="161" customWidth="1"/>
    <col min="13571" max="13571" width="10.5" style="161" customWidth="1"/>
    <col min="13572" max="13572" width="12.83203125" style="161" customWidth="1"/>
    <col min="13573" max="13573" width="12.5" style="161" customWidth="1"/>
    <col min="13574" max="13575" width="14.1640625" style="161" customWidth="1"/>
    <col min="13576" max="13576" width="14.83203125" style="161" customWidth="1"/>
    <col min="13577" max="13577" width="17" style="161" customWidth="1"/>
    <col min="13578" max="13578" width="50.83203125" style="161" customWidth="1"/>
    <col min="13579" max="13579" width="5.83203125" style="161" customWidth="1"/>
    <col min="13580" max="13580" width="4" style="161" customWidth="1"/>
    <col min="13581" max="13583" width="9.33203125" style="161" customWidth="1"/>
    <col min="13584" max="13824" width="0" style="161" hidden="1"/>
    <col min="13825" max="13825" width="3" style="161" customWidth="1"/>
    <col min="13826" max="13826" width="3.83203125" style="161" customWidth="1"/>
    <col min="13827" max="13827" width="10.5" style="161" customWidth="1"/>
    <col min="13828" max="13828" width="12.83203125" style="161" customWidth="1"/>
    <col min="13829" max="13829" width="12.5" style="161" customWidth="1"/>
    <col min="13830" max="13831" width="14.1640625" style="161" customWidth="1"/>
    <col min="13832" max="13832" width="14.83203125" style="161" customWidth="1"/>
    <col min="13833" max="13833" width="17" style="161" customWidth="1"/>
    <col min="13834" max="13834" width="50.83203125" style="161" customWidth="1"/>
    <col min="13835" max="13835" width="5.83203125" style="161" customWidth="1"/>
    <col min="13836" max="13836" width="4" style="161" customWidth="1"/>
    <col min="13837" max="13839" width="9.33203125" style="161" customWidth="1"/>
    <col min="13840" max="14080" width="0" style="161" hidden="1"/>
    <col min="14081" max="14081" width="3" style="161" customWidth="1"/>
    <col min="14082" max="14082" width="3.83203125" style="161" customWidth="1"/>
    <col min="14083" max="14083" width="10.5" style="161" customWidth="1"/>
    <col min="14084" max="14084" width="12.83203125" style="161" customWidth="1"/>
    <col min="14085" max="14085" width="12.5" style="161" customWidth="1"/>
    <col min="14086" max="14087" width="14.1640625" style="161" customWidth="1"/>
    <col min="14088" max="14088" width="14.83203125" style="161" customWidth="1"/>
    <col min="14089" max="14089" width="17" style="161" customWidth="1"/>
    <col min="14090" max="14090" width="50.83203125" style="161" customWidth="1"/>
    <col min="14091" max="14091" width="5.83203125" style="161" customWidth="1"/>
    <col min="14092" max="14092" width="4" style="161" customWidth="1"/>
    <col min="14093" max="14095" width="9.33203125" style="161" customWidth="1"/>
    <col min="14096" max="14336" width="0" style="161" hidden="1"/>
    <col min="14337" max="14337" width="3" style="161" customWidth="1"/>
    <col min="14338" max="14338" width="3.83203125" style="161" customWidth="1"/>
    <col min="14339" max="14339" width="10.5" style="161" customWidth="1"/>
    <col min="14340" max="14340" width="12.83203125" style="161" customWidth="1"/>
    <col min="14341" max="14341" width="12.5" style="161" customWidth="1"/>
    <col min="14342" max="14343" width="14.1640625" style="161" customWidth="1"/>
    <col min="14344" max="14344" width="14.83203125" style="161" customWidth="1"/>
    <col min="14345" max="14345" width="17" style="161" customWidth="1"/>
    <col min="14346" max="14346" width="50.83203125" style="161" customWidth="1"/>
    <col min="14347" max="14347" width="5.83203125" style="161" customWidth="1"/>
    <col min="14348" max="14348" width="4" style="161" customWidth="1"/>
    <col min="14349" max="14351" width="9.33203125" style="161" customWidth="1"/>
    <col min="14352" max="14592" width="0" style="161" hidden="1"/>
    <col min="14593" max="14593" width="3" style="161" customWidth="1"/>
    <col min="14594" max="14594" width="3.83203125" style="161" customWidth="1"/>
    <col min="14595" max="14595" width="10.5" style="161" customWidth="1"/>
    <col min="14596" max="14596" width="12.83203125" style="161" customWidth="1"/>
    <col min="14597" max="14597" width="12.5" style="161" customWidth="1"/>
    <col min="14598" max="14599" width="14.1640625" style="161" customWidth="1"/>
    <col min="14600" max="14600" width="14.83203125" style="161" customWidth="1"/>
    <col min="14601" max="14601" width="17" style="161" customWidth="1"/>
    <col min="14602" max="14602" width="50.83203125" style="161" customWidth="1"/>
    <col min="14603" max="14603" width="5.83203125" style="161" customWidth="1"/>
    <col min="14604" max="14604" width="4" style="161" customWidth="1"/>
    <col min="14605" max="14607" width="9.33203125" style="161" customWidth="1"/>
    <col min="14608" max="14848" width="0" style="161" hidden="1"/>
    <col min="14849" max="14849" width="3" style="161" customWidth="1"/>
    <col min="14850" max="14850" width="3.83203125" style="161" customWidth="1"/>
    <col min="14851" max="14851" width="10.5" style="161" customWidth="1"/>
    <col min="14852" max="14852" width="12.83203125" style="161" customWidth="1"/>
    <col min="14853" max="14853" width="12.5" style="161" customWidth="1"/>
    <col min="14854" max="14855" width="14.1640625" style="161" customWidth="1"/>
    <col min="14856" max="14856" width="14.83203125" style="161" customWidth="1"/>
    <col min="14857" max="14857" width="17" style="161" customWidth="1"/>
    <col min="14858" max="14858" width="50.83203125" style="161" customWidth="1"/>
    <col min="14859" max="14859" width="5.83203125" style="161" customWidth="1"/>
    <col min="14860" max="14860" width="4" style="161" customWidth="1"/>
    <col min="14861" max="14863" width="9.33203125" style="161" customWidth="1"/>
    <col min="14864" max="15104" width="0" style="161" hidden="1"/>
    <col min="15105" max="15105" width="3" style="161" customWidth="1"/>
    <col min="15106" max="15106" width="3.83203125" style="161" customWidth="1"/>
    <col min="15107" max="15107" width="10.5" style="161" customWidth="1"/>
    <col min="15108" max="15108" width="12.83203125" style="161" customWidth="1"/>
    <col min="15109" max="15109" width="12.5" style="161" customWidth="1"/>
    <col min="15110" max="15111" width="14.1640625" style="161" customWidth="1"/>
    <col min="15112" max="15112" width="14.83203125" style="161" customWidth="1"/>
    <col min="15113" max="15113" width="17" style="161" customWidth="1"/>
    <col min="15114" max="15114" width="50.83203125" style="161" customWidth="1"/>
    <col min="15115" max="15115" width="5.83203125" style="161" customWidth="1"/>
    <col min="15116" max="15116" width="4" style="161" customWidth="1"/>
    <col min="15117" max="15119" width="9.33203125" style="161" customWidth="1"/>
    <col min="15120" max="15360" width="0" style="161" hidden="1"/>
    <col min="15361" max="15361" width="3" style="161" customWidth="1"/>
    <col min="15362" max="15362" width="3.83203125" style="161" customWidth="1"/>
    <col min="15363" max="15363" width="10.5" style="161" customWidth="1"/>
    <col min="15364" max="15364" width="12.83203125" style="161" customWidth="1"/>
    <col min="15365" max="15365" width="12.5" style="161" customWidth="1"/>
    <col min="15366" max="15367" width="14.1640625" style="161" customWidth="1"/>
    <col min="15368" max="15368" width="14.83203125" style="161" customWidth="1"/>
    <col min="15369" max="15369" width="17" style="161" customWidth="1"/>
    <col min="15370" max="15370" width="50.83203125" style="161" customWidth="1"/>
    <col min="15371" max="15371" width="5.83203125" style="161" customWidth="1"/>
    <col min="15372" max="15372" width="4" style="161" customWidth="1"/>
    <col min="15373" max="15375" width="9.33203125" style="161" customWidth="1"/>
    <col min="15376" max="15616" width="0" style="161" hidden="1"/>
    <col min="15617" max="15617" width="3" style="161" customWidth="1"/>
    <col min="15618" max="15618" width="3.83203125" style="161" customWidth="1"/>
    <col min="15619" max="15619" width="10.5" style="161" customWidth="1"/>
    <col min="15620" max="15620" width="12.83203125" style="161" customWidth="1"/>
    <col min="15621" max="15621" width="12.5" style="161" customWidth="1"/>
    <col min="15622" max="15623" width="14.1640625" style="161" customWidth="1"/>
    <col min="15624" max="15624" width="14.83203125" style="161" customWidth="1"/>
    <col min="15625" max="15625" width="17" style="161" customWidth="1"/>
    <col min="15626" max="15626" width="50.83203125" style="161" customWidth="1"/>
    <col min="15627" max="15627" width="5.83203125" style="161" customWidth="1"/>
    <col min="15628" max="15628" width="4" style="161" customWidth="1"/>
    <col min="15629" max="15631" width="9.33203125" style="161" customWidth="1"/>
    <col min="15632" max="15872" width="0" style="161" hidden="1"/>
    <col min="15873" max="15873" width="3" style="161" customWidth="1"/>
    <col min="15874" max="15874" width="3.83203125" style="161" customWidth="1"/>
    <col min="15875" max="15875" width="10.5" style="161" customWidth="1"/>
    <col min="15876" max="15876" width="12.83203125" style="161" customWidth="1"/>
    <col min="15877" max="15877" width="12.5" style="161" customWidth="1"/>
    <col min="15878" max="15879" width="14.1640625" style="161" customWidth="1"/>
    <col min="15880" max="15880" width="14.83203125" style="161" customWidth="1"/>
    <col min="15881" max="15881" width="17" style="161" customWidth="1"/>
    <col min="15882" max="15882" width="50.83203125" style="161" customWidth="1"/>
    <col min="15883" max="15883" width="5.83203125" style="161" customWidth="1"/>
    <col min="15884" max="15884" width="4" style="161" customWidth="1"/>
    <col min="15885" max="15887" width="9.33203125" style="161" customWidth="1"/>
    <col min="15888" max="16128" width="0" style="161" hidden="1"/>
    <col min="16129" max="16129" width="3" style="161" customWidth="1"/>
    <col min="16130" max="16130" width="3.83203125" style="161" customWidth="1"/>
    <col min="16131" max="16131" width="10.5" style="161" customWidth="1"/>
    <col min="16132" max="16132" width="12.83203125" style="161" customWidth="1"/>
    <col min="16133" max="16133" width="12.5" style="161" customWidth="1"/>
    <col min="16134" max="16135" width="14.1640625" style="161" customWidth="1"/>
    <col min="16136" max="16136" width="14.83203125" style="161" customWidth="1"/>
    <col min="16137" max="16137" width="17" style="161" customWidth="1"/>
    <col min="16138" max="16138" width="50.83203125" style="161" customWidth="1"/>
    <col min="16139" max="16139" width="5.83203125" style="161" customWidth="1"/>
    <col min="16140" max="16140" width="4" style="161" customWidth="1"/>
    <col min="16141" max="16143" width="9.33203125" style="161" customWidth="1"/>
    <col min="16144" max="16384" width="0" style="161" hidden="1"/>
  </cols>
  <sheetData>
    <row r="1" spans="1:12" ht="12" customHeight="1">
      <c r="A1" s="4193" t="s">
        <v>166</v>
      </c>
      <c r="B1" s="832" t="s">
        <v>3133</v>
      </c>
      <c r="C1" s="1670"/>
      <c r="D1" s="1670"/>
      <c r="E1" s="1670"/>
      <c r="F1" s="1670"/>
      <c r="G1" s="1670"/>
      <c r="H1" s="1670"/>
      <c r="I1" s="1670"/>
      <c r="J1" s="1670"/>
      <c r="K1" s="1671"/>
      <c r="L1" s="4214" t="s">
        <v>559</v>
      </c>
    </row>
    <row r="2" spans="1:12" ht="12" customHeight="1">
      <c r="A2" s="4193"/>
      <c r="B2" s="673" t="s">
        <v>710</v>
      </c>
      <c r="C2" s="2151"/>
      <c r="D2" s="2151"/>
      <c r="E2" s="2151"/>
      <c r="F2" s="2151"/>
      <c r="G2" s="2151"/>
      <c r="H2" s="2151"/>
      <c r="I2" s="2151"/>
      <c r="J2" s="2151"/>
      <c r="K2" s="2152"/>
      <c r="L2" s="4215"/>
    </row>
    <row r="3" spans="1:12" ht="12" customHeight="1">
      <c r="A3" s="4193"/>
      <c r="B3" s="162"/>
      <c r="C3" s="167"/>
      <c r="D3" s="167"/>
      <c r="E3" s="167"/>
      <c r="F3" s="167"/>
      <c r="G3" s="167"/>
      <c r="H3" s="167"/>
      <c r="I3" s="167"/>
      <c r="J3" s="167"/>
      <c r="K3" s="168"/>
      <c r="L3" s="4215"/>
    </row>
    <row r="4" spans="1:12" ht="12" customHeight="1">
      <c r="A4" s="4193"/>
      <c r="B4" s="162"/>
      <c r="C4" s="167" t="s">
        <v>3134</v>
      </c>
      <c r="D4" s="167"/>
      <c r="E4" s="167"/>
      <c r="F4" s="167"/>
      <c r="G4" s="167"/>
      <c r="H4" s="167"/>
      <c r="I4" s="167"/>
      <c r="J4" s="167"/>
      <c r="K4" s="168"/>
      <c r="L4" s="4215"/>
    </row>
    <row r="5" spans="1:12" ht="12" customHeight="1">
      <c r="A5" s="4193"/>
      <c r="B5" s="162"/>
      <c r="C5" s="167" t="s">
        <v>3135</v>
      </c>
      <c r="D5" s="167"/>
      <c r="E5" s="167"/>
      <c r="F5" s="167"/>
      <c r="G5" s="167"/>
      <c r="H5" s="167"/>
      <c r="I5" s="167"/>
      <c r="J5" s="167"/>
      <c r="K5" s="168"/>
      <c r="L5" s="4215"/>
    </row>
    <row r="6" spans="1:12" ht="12" customHeight="1">
      <c r="A6" s="4193"/>
      <c r="B6" s="162"/>
      <c r="C6" s="167" t="s">
        <v>3136</v>
      </c>
      <c r="D6" s="167"/>
      <c r="E6" s="167"/>
      <c r="F6" s="167"/>
      <c r="G6" s="167"/>
      <c r="H6" s="167"/>
      <c r="I6" s="167"/>
      <c r="J6" s="167"/>
      <c r="K6" s="168"/>
      <c r="L6" s="4215"/>
    </row>
    <row r="7" spans="1:12" ht="12" customHeight="1">
      <c r="A7" s="4193"/>
      <c r="B7" s="162"/>
      <c r="C7" s="167" t="s">
        <v>3137</v>
      </c>
      <c r="D7" s="167"/>
      <c r="E7" s="167"/>
      <c r="F7" s="167"/>
      <c r="G7" s="167"/>
      <c r="H7" s="167"/>
      <c r="I7" s="167"/>
      <c r="J7" s="167"/>
      <c r="K7" s="168"/>
      <c r="L7" s="4215"/>
    </row>
    <row r="8" spans="1:12" ht="12" customHeight="1">
      <c r="A8" s="4193"/>
      <c r="B8" s="162"/>
      <c r="C8" s="167" t="s">
        <v>3138</v>
      </c>
      <c r="D8" s="167"/>
      <c r="E8" s="167"/>
      <c r="F8" s="167"/>
      <c r="G8" s="167"/>
      <c r="H8" s="167"/>
      <c r="I8" s="167"/>
      <c r="J8" s="167"/>
      <c r="K8" s="168"/>
      <c r="L8" s="4215"/>
    </row>
    <row r="9" spans="1:12" ht="12" customHeight="1">
      <c r="A9" s="4193"/>
      <c r="B9" s="162"/>
      <c r="C9" s="167" t="s">
        <v>3139</v>
      </c>
      <c r="D9" s="167"/>
      <c r="E9" s="167"/>
      <c r="F9" s="167"/>
      <c r="G9" s="167"/>
      <c r="H9" s="167"/>
      <c r="I9" s="167"/>
      <c r="J9" s="167"/>
      <c r="K9" s="168"/>
      <c r="L9" s="4215"/>
    </row>
    <row r="10" spans="1:12" ht="12" customHeight="1">
      <c r="A10" s="4193"/>
      <c r="B10" s="162"/>
      <c r="C10" s="167" t="s">
        <v>3140</v>
      </c>
      <c r="D10" s="167"/>
      <c r="E10" s="167"/>
      <c r="F10" s="167"/>
      <c r="G10" s="167"/>
      <c r="H10" s="167"/>
      <c r="I10" s="167"/>
      <c r="J10" s="167"/>
      <c r="K10" s="168"/>
      <c r="L10" s="4215"/>
    </row>
    <row r="11" spans="1:12" ht="12" customHeight="1">
      <c r="A11" s="4193"/>
      <c r="B11" s="162" t="s">
        <v>3141</v>
      </c>
      <c r="C11" s="167"/>
      <c r="D11" s="167"/>
      <c r="E11" s="167"/>
      <c r="F11" s="167"/>
      <c r="G11" s="167"/>
      <c r="H11" s="167"/>
      <c r="I11" s="167"/>
      <c r="J11" s="167"/>
      <c r="K11" s="168"/>
      <c r="L11" s="4215"/>
    </row>
    <row r="12" spans="1:12" ht="12" customHeight="1">
      <c r="A12" s="171"/>
      <c r="B12" s="162" t="s">
        <v>3142</v>
      </c>
      <c r="C12" s="167"/>
      <c r="D12" s="167"/>
      <c r="E12" s="167"/>
      <c r="F12" s="167"/>
      <c r="G12" s="167"/>
      <c r="H12" s="167"/>
      <c r="I12" s="167"/>
      <c r="J12" s="167"/>
      <c r="K12" s="168"/>
      <c r="L12" s="4215"/>
    </row>
    <row r="13" spans="1:12" ht="12" customHeight="1">
      <c r="A13" s="171"/>
      <c r="B13" s="162"/>
      <c r="C13" s="167"/>
      <c r="D13" s="167"/>
      <c r="E13" s="167"/>
      <c r="F13" s="167"/>
      <c r="G13" s="167"/>
      <c r="H13" s="167"/>
      <c r="I13" s="167"/>
      <c r="J13" s="167"/>
      <c r="K13" s="168"/>
      <c r="L13" s="4216"/>
    </row>
    <row r="14" spans="1:12" ht="12" customHeight="1">
      <c r="A14" s="171"/>
      <c r="B14" s="696"/>
      <c r="C14" s="696"/>
      <c r="D14" s="2138" t="s">
        <v>3143</v>
      </c>
      <c r="E14" s="2139"/>
      <c r="F14" s="2140"/>
      <c r="G14" s="2138" t="s">
        <v>3144</v>
      </c>
      <c r="H14" s="2139"/>
      <c r="I14" s="2140"/>
      <c r="J14" s="696"/>
      <c r="K14" s="696"/>
      <c r="L14" s="4216"/>
    </row>
    <row r="15" spans="1:12" ht="12" customHeight="1">
      <c r="A15" s="171"/>
      <c r="B15" s="833"/>
      <c r="C15" s="833"/>
      <c r="D15" s="1672"/>
      <c r="E15" s="1672"/>
      <c r="F15" s="1672" t="s">
        <v>3145</v>
      </c>
      <c r="G15" s="1672"/>
      <c r="H15" s="1672"/>
      <c r="I15" s="1672" t="s">
        <v>3145</v>
      </c>
      <c r="J15" s="833"/>
      <c r="K15" s="833"/>
      <c r="L15" s="4216"/>
    </row>
    <row r="16" spans="1:12" ht="12" customHeight="1">
      <c r="A16" s="171"/>
      <c r="B16" s="833"/>
      <c r="C16" s="833"/>
      <c r="D16" s="833"/>
      <c r="E16" s="833"/>
      <c r="F16" s="833" t="s">
        <v>3146</v>
      </c>
      <c r="G16" s="833" t="s">
        <v>3147</v>
      </c>
      <c r="H16" s="833" t="s">
        <v>3148</v>
      </c>
      <c r="I16" s="833" t="s">
        <v>3149</v>
      </c>
      <c r="J16" s="833"/>
      <c r="K16" s="833"/>
      <c r="L16" s="171"/>
    </row>
    <row r="17" spans="1:12" ht="12" customHeight="1">
      <c r="A17" s="171"/>
      <c r="B17" s="833" t="s">
        <v>639</v>
      </c>
      <c r="C17" s="833" t="s">
        <v>1343</v>
      </c>
      <c r="D17" s="833" t="s">
        <v>3150</v>
      </c>
      <c r="E17" s="833" t="s">
        <v>3148</v>
      </c>
      <c r="F17" s="833" t="s">
        <v>3151</v>
      </c>
      <c r="G17" s="833" t="s">
        <v>3152</v>
      </c>
      <c r="H17" s="833" t="s">
        <v>3153</v>
      </c>
      <c r="I17" s="833" t="s">
        <v>3154</v>
      </c>
      <c r="J17" s="833" t="s">
        <v>3155</v>
      </c>
      <c r="K17" s="833" t="s">
        <v>639</v>
      </c>
      <c r="L17" s="171"/>
    </row>
    <row r="18" spans="1:12" ht="12" customHeight="1">
      <c r="A18" s="171"/>
      <c r="B18" s="833" t="s">
        <v>642</v>
      </c>
      <c r="C18" s="833" t="s">
        <v>3156</v>
      </c>
      <c r="D18" s="833" t="s">
        <v>3157</v>
      </c>
      <c r="E18" s="833" t="s">
        <v>3158</v>
      </c>
      <c r="F18" s="833" t="s">
        <v>1505</v>
      </c>
      <c r="G18" s="833" t="s">
        <v>3159</v>
      </c>
      <c r="H18" s="833" t="s">
        <v>3152</v>
      </c>
      <c r="I18" s="833" t="s">
        <v>3160</v>
      </c>
      <c r="J18" s="833"/>
      <c r="K18" s="833" t="s">
        <v>642</v>
      </c>
      <c r="L18" s="171"/>
    </row>
    <row r="19" spans="1:12" ht="12" customHeight="1">
      <c r="A19" s="171"/>
      <c r="B19" s="700"/>
      <c r="C19" s="677" t="s">
        <v>651</v>
      </c>
      <c r="D19" s="677" t="s">
        <v>652</v>
      </c>
      <c r="E19" s="677" t="s">
        <v>653</v>
      </c>
      <c r="F19" s="677" t="s">
        <v>654</v>
      </c>
      <c r="G19" s="677" t="s">
        <v>655</v>
      </c>
      <c r="H19" s="677" t="s">
        <v>656</v>
      </c>
      <c r="I19" s="677" t="s">
        <v>1087</v>
      </c>
      <c r="J19" s="677" t="s">
        <v>1088</v>
      </c>
      <c r="K19" s="700"/>
    </row>
    <row r="20" spans="1:12" ht="12" customHeight="1">
      <c r="A20" s="171"/>
      <c r="B20" s="1673" t="s">
        <v>23</v>
      </c>
      <c r="C20" s="2153" t="s">
        <v>3161</v>
      </c>
      <c r="D20" s="2154">
        <v>112299</v>
      </c>
      <c r="E20" s="2155">
        <v>83.47</v>
      </c>
      <c r="F20" s="679">
        <v>9374</v>
      </c>
      <c r="G20" s="679">
        <v>776820</v>
      </c>
      <c r="H20" s="2155">
        <v>2.77</v>
      </c>
      <c r="I20" s="2154">
        <v>2150</v>
      </c>
      <c r="J20" s="2156" t="s">
        <v>3162</v>
      </c>
      <c r="K20" s="1673" t="s">
        <v>23</v>
      </c>
    </row>
    <row r="21" spans="1:12" ht="12" customHeight="1">
      <c r="A21" s="171"/>
      <c r="B21" s="1673" t="s">
        <v>26</v>
      </c>
      <c r="C21" s="2157" t="s">
        <v>3163</v>
      </c>
      <c r="D21" s="2154">
        <v>347356</v>
      </c>
      <c r="E21" s="2158">
        <v>53.64</v>
      </c>
      <c r="F21" s="679">
        <v>18632</v>
      </c>
      <c r="G21" s="2159"/>
      <c r="H21" s="2159"/>
      <c r="I21" s="2159"/>
      <c r="J21" s="2156" t="s">
        <v>3124</v>
      </c>
      <c r="K21" s="1673" t="s">
        <v>26</v>
      </c>
    </row>
    <row r="22" spans="1:12" ht="12" customHeight="1">
      <c r="A22" s="171"/>
      <c r="B22" s="1673" t="s">
        <v>29</v>
      </c>
      <c r="C22" s="2156"/>
      <c r="D22" s="2156"/>
      <c r="E22" s="2156"/>
      <c r="F22" s="2156"/>
      <c r="G22" s="2156"/>
      <c r="H22" s="2156"/>
      <c r="I22" s="2156"/>
      <c r="J22" s="2156"/>
      <c r="K22" s="1673" t="s">
        <v>29</v>
      </c>
    </row>
    <row r="23" spans="1:12" ht="12" customHeight="1">
      <c r="A23" s="171"/>
      <c r="B23" s="1673" t="s">
        <v>660</v>
      </c>
      <c r="C23" s="2156"/>
      <c r="D23" s="2156"/>
      <c r="E23" s="2156"/>
      <c r="F23" s="2156"/>
      <c r="G23" s="2156"/>
      <c r="H23" s="2156"/>
      <c r="I23" s="2156"/>
      <c r="J23" s="2156"/>
      <c r="K23" s="1673" t="s">
        <v>660</v>
      </c>
    </row>
    <row r="24" spans="1:12" ht="12" customHeight="1">
      <c r="A24" s="171"/>
      <c r="B24" s="1673" t="s">
        <v>32</v>
      </c>
      <c r="C24" s="2156"/>
      <c r="D24" s="2156"/>
      <c r="E24" s="2156"/>
      <c r="F24" s="2156"/>
      <c r="G24" s="2156"/>
      <c r="H24" s="2156"/>
      <c r="I24" s="2156"/>
      <c r="J24" s="2156"/>
      <c r="K24" s="1673" t="s">
        <v>32</v>
      </c>
    </row>
    <row r="25" spans="1:12" ht="12" customHeight="1">
      <c r="A25" s="171"/>
      <c r="B25" s="1673" t="s">
        <v>661</v>
      </c>
      <c r="C25" s="2156"/>
      <c r="D25" s="2156"/>
      <c r="E25" s="2156"/>
      <c r="F25" s="2156"/>
      <c r="G25" s="2156"/>
      <c r="H25" s="2156"/>
      <c r="I25" s="2156"/>
      <c r="J25" s="2156"/>
      <c r="K25" s="1673" t="s">
        <v>661</v>
      </c>
      <c r="L25" s="171"/>
    </row>
    <row r="26" spans="1:12" ht="12" customHeight="1">
      <c r="A26" s="171"/>
      <c r="B26" s="1673" t="s">
        <v>171</v>
      </c>
      <c r="C26" s="2156"/>
      <c r="D26" s="2156"/>
      <c r="E26" s="2156"/>
      <c r="F26" s="2156"/>
      <c r="G26" s="2156"/>
      <c r="H26" s="2156"/>
      <c r="I26" s="2156"/>
      <c r="J26" s="2156"/>
      <c r="K26" s="1673" t="s">
        <v>171</v>
      </c>
      <c r="L26" s="171"/>
    </row>
    <row r="27" spans="1:12" ht="12" customHeight="1">
      <c r="B27" s="1673" t="s">
        <v>172</v>
      </c>
      <c r="C27" s="2156"/>
      <c r="D27" s="2156"/>
      <c r="E27" s="2156"/>
      <c r="F27" s="2156"/>
      <c r="G27" s="2156"/>
      <c r="H27" s="2156"/>
      <c r="I27" s="2156"/>
      <c r="J27" s="2156"/>
      <c r="K27" s="1673" t="s">
        <v>172</v>
      </c>
      <c r="L27" s="171"/>
    </row>
    <row r="28" spans="1:12" ht="12" customHeight="1">
      <c r="B28" s="1673" t="s">
        <v>662</v>
      </c>
      <c r="C28" s="2156"/>
      <c r="D28" s="2156"/>
      <c r="E28" s="2156"/>
      <c r="F28" s="2156"/>
      <c r="G28" s="2156"/>
      <c r="H28" s="2156"/>
      <c r="I28" s="2156"/>
      <c r="J28" s="2156"/>
      <c r="K28" s="1673" t="s">
        <v>662</v>
      </c>
      <c r="L28" s="171"/>
    </row>
    <row r="29" spans="1:12" ht="12" customHeight="1">
      <c r="B29" s="1673" t="s">
        <v>663</v>
      </c>
      <c r="C29" s="2156"/>
      <c r="D29" s="2156"/>
      <c r="E29" s="2156"/>
      <c r="F29" s="2156"/>
      <c r="G29" s="2156"/>
      <c r="H29" s="2156"/>
      <c r="I29" s="2156"/>
      <c r="J29" s="2156"/>
      <c r="K29" s="1673" t="s">
        <v>663</v>
      </c>
    </row>
    <row r="30" spans="1:12" ht="12" customHeight="1">
      <c r="B30" s="1673" t="s">
        <v>173</v>
      </c>
      <c r="C30" s="2156"/>
      <c r="D30" s="2156"/>
      <c r="E30" s="2156"/>
      <c r="F30" s="2156"/>
      <c r="G30" s="2156"/>
      <c r="H30" s="2156"/>
      <c r="I30" s="2156"/>
      <c r="J30" s="2156"/>
      <c r="K30" s="1673" t="s">
        <v>173</v>
      </c>
      <c r="L30" s="171"/>
    </row>
    <row r="31" spans="1:12" ht="12" customHeight="1">
      <c r="B31" s="1673" t="s">
        <v>664</v>
      </c>
      <c r="C31" s="2156"/>
      <c r="D31" s="2156"/>
      <c r="E31" s="2156"/>
      <c r="F31" s="2156"/>
      <c r="G31" s="2156"/>
      <c r="H31" s="2156"/>
      <c r="I31" s="2156"/>
      <c r="J31" s="2156"/>
      <c r="K31" s="1673" t="s">
        <v>664</v>
      </c>
      <c r="L31" s="171"/>
    </row>
    <row r="32" spans="1:12" ht="12" customHeight="1">
      <c r="B32" s="1673" t="s">
        <v>665</v>
      </c>
      <c r="C32" s="2156"/>
      <c r="D32" s="2156"/>
      <c r="E32" s="2156"/>
      <c r="F32" s="2156"/>
      <c r="G32" s="2156"/>
      <c r="H32" s="2156"/>
      <c r="I32" s="2156"/>
      <c r="J32" s="2156"/>
      <c r="K32" s="1673" t="s">
        <v>665</v>
      </c>
      <c r="L32" s="171"/>
    </row>
    <row r="33" spans="2:12" ht="12" customHeight="1">
      <c r="B33" s="1673" t="s">
        <v>666</v>
      </c>
      <c r="C33" s="2156"/>
      <c r="D33" s="2156"/>
      <c r="E33" s="2156"/>
      <c r="F33" s="2156"/>
      <c r="G33" s="2156"/>
      <c r="H33" s="2156"/>
      <c r="I33" s="2156"/>
      <c r="J33" s="2156"/>
      <c r="K33" s="1673" t="s">
        <v>666</v>
      </c>
      <c r="L33" s="171"/>
    </row>
    <row r="34" spans="2:12" ht="12" customHeight="1">
      <c r="B34" s="1673" t="s">
        <v>667</v>
      </c>
      <c r="C34" s="2156"/>
      <c r="D34" s="2156"/>
      <c r="E34" s="2156"/>
      <c r="F34" s="2156"/>
      <c r="G34" s="2156"/>
      <c r="H34" s="2156"/>
      <c r="I34" s="2156"/>
      <c r="J34" s="2156"/>
      <c r="K34" s="1673" t="s">
        <v>667</v>
      </c>
    </row>
    <row r="35" spans="2:12" ht="12" customHeight="1">
      <c r="B35" s="1673" t="s">
        <v>35</v>
      </c>
      <c r="C35" s="2156"/>
      <c r="D35" s="2156"/>
      <c r="E35" s="2156"/>
      <c r="F35" s="2156"/>
      <c r="G35" s="2156"/>
      <c r="H35" s="2156"/>
      <c r="I35" s="2156"/>
      <c r="J35" s="2156"/>
      <c r="K35" s="1673" t="s">
        <v>35</v>
      </c>
    </row>
    <row r="36" spans="2:12" ht="12" customHeight="1">
      <c r="B36" s="1673" t="s">
        <v>174</v>
      </c>
      <c r="C36" s="2156"/>
      <c r="D36" s="2156"/>
      <c r="E36" s="2156"/>
      <c r="F36" s="2156"/>
      <c r="G36" s="2156"/>
      <c r="H36" s="2156"/>
      <c r="I36" s="2156"/>
      <c r="J36" s="2156"/>
      <c r="K36" s="1673" t="s">
        <v>174</v>
      </c>
    </row>
    <row r="37" spans="2:12" ht="12" customHeight="1">
      <c r="B37" s="1673" t="s">
        <v>668</v>
      </c>
      <c r="C37" s="2156"/>
      <c r="D37" s="2156"/>
      <c r="E37" s="2156"/>
      <c r="F37" s="2156"/>
      <c r="G37" s="2156"/>
      <c r="H37" s="2156"/>
      <c r="I37" s="2156"/>
      <c r="J37" s="2156"/>
      <c r="K37" s="1673" t="s">
        <v>668</v>
      </c>
    </row>
    <row r="38" spans="2:12" ht="12" customHeight="1">
      <c r="B38" s="1673" t="s">
        <v>38</v>
      </c>
      <c r="C38" s="2156"/>
      <c r="D38" s="2156"/>
      <c r="E38" s="2156"/>
      <c r="F38" s="2156"/>
      <c r="G38" s="2156"/>
      <c r="H38" s="2156"/>
      <c r="I38" s="2156"/>
      <c r="J38" s="2156"/>
      <c r="K38" s="1673" t="s">
        <v>38</v>
      </c>
    </row>
    <row r="39" spans="2:12" ht="12" customHeight="1">
      <c r="B39" s="1673" t="s">
        <v>41</v>
      </c>
      <c r="C39" s="2157" t="s">
        <v>2723</v>
      </c>
      <c r="D39" s="679">
        <f>SUM(D20:D38)</f>
        <v>459655</v>
      </c>
      <c r="E39" s="679"/>
      <c r="F39" s="679">
        <f>SUM(F20:F38)</f>
        <v>28006</v>
      </c>
      <c r="G39" s="679">
        <f>SUM(G20:G38)</f>
        <v>776820</v>
      </c>
      <c r="H39" s="679"/>
      <c r="I39" s="679">
        <f>SUM(I20:I38)</f>
        <v>2150</v>
      </c>
      <c r="J39" s="2156"/>
      <c r="K39" s="1673" t="s">
        <v>41</v>
      </c>
    </row>
    <row r="40" spans="2:12" ht="12" customHeight="1">
      <c r="B40" s="1673" t="s">
        <v>44</v>
      </c>
      <c r="C40" s="2012" t="s">
        <v>3164</v>
      </c>
      <c r="D40" s="2012"/>
      <c r="E40" s="2012"/>
      <c r="F40" s="2012"/>
      <c r="G40" s="2012"/>
      <c r="H40" s="2012"/>
      <c r="I40" s="2158">
        <v>142.54</v>
      </c>
      <c r="J40" s="2156"/>
      <c r="K40" s="1673" t="s">
        <v>44</v>
      </c>
    </row>
    <row r="41" spans="2:12" ht="12" customHeight="1">
      <c r="B41" s="1673" t="s">
        <v>669</v>
      </c>
      <c r="C41" s="2012" t="s">
        <v>3165</v>
      </c>
      <c r="D41" s="2012"/>
      <c r="E41" s="2012"/>
      <c r="F41" s="2012"/>
      <c r="G41" s="2012"/>
      <c r="H41" s="2012"/>
      <c r="I41" s="2158">
        <v>49.27</v>
      </c>
      <c r="J41" s="2156"/>
      <c r="K41" s="1673" t="s">
        <v>669</v>
      </c>
    </row>
    <row r="42" spans="2:12" ht="12" customHeight="1">
      <c r="B42" s="697"/>
      <c r="C42" s="1674"/>
      <c r="D42" s="1674"/>
      <c r="E42" s="1674"/>
      <c r="F42" s="1674"/>
      <c r="G42" s="1674"/>
      <c r="H42" s="1674"/>
      <c r="I42" s="1674"/>
      <c r="J42" s="1674"/>
      <c r="K42" s="2160"/>
      <c r="L42" s="4192">
        <v>87</v>
      </c>
    </row>
    <row r="43" spans="2:12" ht="12" customHeight="1">
      <c r="B43" s="197" t="s">
        <v>467</v>
      </c>
      <c r="C43" s="169"/>
      <c r="D43" s="169"/>
      <c r="E43" s="169"/>
      <c r="F43" s="169"/>
      <c r="G43" s="169"/>
      <c r="H43" s="169"/>
      <c r="I43" s="169"/>
      <c r="J43" s="169"/>
      <c r="K43" s="170"/>
      <c r="L43" s="4192"/>
    </row>
    <row r="44" spans="2:12"/>
    <row r="45" spans="2:12"/>
    <row r="46" spans="2:12"/>
    <row r="47" spans="2:12"/>
    <row r="48" spans="2:12"/>
    <row r="49"/>
  </sheetData>
  <mergeCells count="3">
    <mergeCell ref="A1:A11"/>
    <mergeCell ref="L1:L15"/>
    <mergeCell ref="L42:L43"/>
  </mergeCells>
  <printOptions horizontalCentered="1" verticalCentered="1"/>
  <pageMargins left="0.5" right="0.5" top="0.5" bottom="0.5" header="0.2" footer="0.2"/>
  <pageSetup orientation="landscape" horizontalDpi="1200" verticalDpi="12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L57"/>
  <sheetViews>
    <sheetView showZeros="0" view="pageBreakPreview" zoomScale="130" zoomScaleNormal="100" zoomScaleSheetLayoutView="130" workbookViewId="0"/>
  </sheetViews>
  <sheetFormatPr defaultColWidth="0" defaultRowHeight="11.25" zeroHeight="1"/>
  <cols>
    <col min="1" max="1" width="2.6640625" style="527" customWidth="1"/>
    <col min="2" max="2" width="4.83203125" style="527" customWidth="1"/>
    <col min="3" max="3" width="30.83203125" style="527" customWidth="1"/>
    <col min="4" max="10" width="17.83203125" style="527" customWidth="1"/>
    <col min="11" max="11" width="4.83203125" style="527" customWidth="1"/>
    <col min="12" max="12" width="3.1640625" style="1409" customWidth="1"/>
    <col min="13" max="15" width="9.33203125" style="527" customWidth="1"/>
    <col min="16" max="256" width="0" style="527" hidden="1"/>
    <col min="257" max="257" width="2.6640625" style="527" customWidth="1"/>
    <col min="258" max="258" width="4.83203125" style="527" customWidth="1"/>
    <col min="259" max="259" width="30.83203125" style="527" customWidth="1"/>
    <col min="260" max="266" width="17.83203125" style="527" customWidth="1"/>
    <col min="267" max="267" width="4.83203125" style="527" customWidth="1"/>
    <col min="268" max="268" width="3.1640625" style="527" customWidth="1"/>
    <col min="269" max="271" width="9.33203125" style="527" customWidth="1"/>
    <col min="272" max="512" width="0" style="527" hidden="1"/>
    <col min="513" max="513" width="2.6640625" style="527" customWidth="1"/>
    <col min="514" max="514" width="4.83203125" style="527" customWidth="1"/>
    <col min="515" max="515" width="30.83203125" style="527" customWidth="1"/>
    <col min="516" max="522" width="17.83203125" style="527" customWidth="1"/>
    <col min="523" max="523" width="4.83203125" style="527" customWidth="1"/>
    <col min="524" max="524" width="3.1640625" style="527" customWidth="1"/>
    <col min="525" max="527" width="9.33203125" style="527" customWidth="1"/>
    <col min="528" max="768" width="0" style="527" hidden="1"/>
    <col min="769" max="769" width="2.6640625" style="527" customWidth="1"/>
    <col min="770" max="770" width="4.83203125" style="527" customWidth="1"/>
    <col min="771" max="771" width="30.83203125" style="527" customWidth="1"/>
    <col min="772" max="778" width="17.83203125" style="527" customWidth="1"/>
    <col min="779" max="779" width="4.83203125" style="527" customWidth="1"/>
    <col min="780" max="780" width="3.1640625" style="527" customWidth="1"/>
    <col min="781" max="783" width="9.33203125" style="527" customWidth="1"/>
    <col min="784" max="1024" width="0" style="527" hidden="1"/>
    <col min="1025" max="1025" width="2.6640625" style="527" customWidth="1"/>
    <col min="1026" max="1026" width="4.83203125" style="527" customWidth="1"/>
    <col min="1027" max="1027" width="30.83203125" style="527" customWidth="1"/>
    <col min="1028" max="1034" width="17.83203125" style="527" customWidth="1"/>
    <col min="1035" max="1035" width="4.83203125" style="527" customWidth="1"/>
    <col min="1036" max="1036" width="3.1640625" style="527" customWidth="1"/>
    <col min="1037" max="1039" width="9.33203125" style="527" customWidth="1"/>
    <col min="1040" max="1280" width="0" style="527" hidden="1"/>
    <col min="1281" max="1281" width="2.6640625" style="527" customWidth="1"/>
    <col min="1282" max="1282" width="4.83203125" style="527" customWidth="1"/>
    <col min="1283" max="1283" width="30.83203125" style="527" customWidth="1"/>
    <col min="1284" max="1290" width="17.83203125" style="527" customWidth="1"/>
    <col min="1291" max="1291" width="4.83203125" style="527" customWidth="1"/>
    <col min="1292" max="1292" width="3.1640625" style="527" customWidth="1"/>
    <col min="1293" max="1295" width="9.33203125" style="527" customWidth="1"/>
    <col min="1296" max="1536" width="0" style="527" hidden="1"/>
    <col min="1537" max="1537" width="2.6640625" style="527" customWidth="1"/>
    <col min="1538" max="1538" width="4.83203125" style="527" customWidth="1"/>
    <col min="1539" max="1539" width="30.83203125" style="527" customWidth="1"/>
    <col min="1540" max="1546" width="17.83203125" style="527" customWidth="1"/>
    <col min="1547" max="1547" width="4.83203125" style="527" customWidth="1"/>
    <col min="1548" max="1548" width="3.1640625" style="527" customWidth="1"/>
    <col min="1549" max="1551" width="9.33203125" style="527" customWidth="1"/>
    <col min="1552" max="1792" width="0" style="527" hidden="1"/>
    <col min="1793" max="1793" width="2.6640625" style="527" customWidth="1"/>
    <col min="1794" max="1794" width="4.83203125" style="527" customWidth="1"/>
    <col min="1795" max="1795" width="30.83203125" style="527" customWidth="1"/>
    <col min="1796" max="1802" width="17.83203125" style="527" customWidth="1"/>
    <col min="1803" max="1803" width="4.83203125" style="527" customWidth="1"/>
    <col min="1804" max="1804" width="3.1640625" style="527" customWidth="1"/>
    <col min="1805" max="1807" width="9.33203125" style="527" customWidth="1"/>
    <col min="1808" max="2048" width="0" style="527" hidden="1"/>
    <col min="2049" max="2049" width="2.6640625" style="527" customWidth="1"/>
    <col min="2050" max="2050" width="4.83203125" style="527" customWidth="1"/>
    <col min="2051" max="2051" width="30.83203125" style="527" customWidth="1"/>
    <col min="2052" max="2058" width="17.83203125" style="527" customWidth="1"/>
    <col min="2059" max="2059" width="4.83203125" style="527" customWidth="1"/>
    <col min="2060" max="2060" width="3.1640625" style="527" customWidth="1"/>
    <col min="2061" max="2063" width="9.33203125" style="527" customWidth="1"/>
    <col min="2064" max="2304" width="0" style="527" hidden="1"/>
    <col min="2305" max="2305" width="2.6640625" style="527" customWidth="1"/>
    <col min="2306" max="2306" width="4.83203125" style="527" customWidth="1"/>
    <col min="2307" max="2307" width="30.83203125" style="527" customWidth="1"/>
    <col min="2308" max="2314" width="17.83203125" style="527" customWidth="1"/>
    <col min="2315" max="2315" width="4.83203125" style="527" customWidth="1"/>
    <col min="2316" max="2316" width="3.1640625" style="527" customWidth="1"/>
    <col min="2317" max="2319" width="9.33203125" style="527" customWidth="1"/>
    <col min="2320" max="2560" width="0" style="527" hidden="1"/>
    <col min="2561" max="2561" width="2.6640625" style="527" customWidth="1"/>
    <col min="2562" max="2562" width="4.83203125" style="527" customWidth="1"/>
    <col min="2563" max="2563" width="30.83203125" style="527" customWidth="1"/>
    <col min="2564" max="2570" width="17.83203125" style="527" customWidth="1"/>
    <col min="2571" max="2571" width="4.83203125" style="527" customWidth="1"/>
    <col min="2572" max="2572" width="3.1640625" style="527" customWidth="1"/>
    <col min="2573" max="2575" width="9.33203125" style="527" customWidth="1"/>
    <col min="2576" max="2816" width="0" style="527" hidden="1"/>
    <col min="2817" max="2817" width="2.6640625" style="527" customWidth="1"/>
    <col min="2818" max="2818" width="4.83203125" style="527" customWidth="1"/>
    <col min="2819" max="2819" width="30.83203125" style="527" customWidth="1"/>
    <col min="2820" max="2826" width="17.83203125" style="527" customWidth="1"/>
    <col min="2827" max="2827" width="4.83203125" style="527" customWidth="1"/>
    <col min="2828" max="2828" width="3.1640625" style="527" customWidth="1"/>
    <col min="2829" max="2831" width="9.33203125" style="527" customWidth="1"/>
    <col min="2832" max="3072" width="0" style="527" hidden="1"/>
    <col min="3073" max="3073" width="2.6640625" style="527" customWidth="1"/>
    <col min="3074" max="3074" width="4.83203125" style="527" customWidth="1"/>
    <col min="3075" max="3075" width="30.83203125" style="527" customWidth="1"/>
    <col min="3076" max="3082" width="17.83203125" style="527" customWidth="1"/>
    <col min="3083" max="3083" width="4.83203125" style="527" customWidth="1"/>
    <col min="3084" max="3084" width="3.1640625" style="527" customWidth="1"/>
    <col min="3085" max="3087" width="9.33203125" style="527" customWidth="1"/>
    <col min="3088" max="3328" width="0" style="527" hidden="1"/>
    <col min="3329" max="3329" width="2.6640625" style="527" customWidth="1"/>
    <col min="3330" max="3330" width="4.83203125" style="527" customWidth="1"/>
    <col min="3331" max="3331" width="30.83203125" style="527" customWidth="1"/>
    <col min="3332" max="3338" width="17.83203125" style="527" customWidth="1"/>
    <col min="3339" max="3339" width="4.83203125" style="527" customWidth="1"/>
    <col min="3340" max="3340" width="3.1640625" style="527" customWidth="1"/>
    <col min="3341" max="3343" width="9.33203125" style="527" customWidth="1"/>
    <col min="3344" max="3584" width="0" style="527" hidden="1"/>
    <col min="3585" max="3585" width="2.6640625" style="527" customWidth="1"/>
    <col min="3586" max="3586" width="4.83203125" style="527" customWidth="1"/>
    <col min="3587" max="3587" width="30.83203125" style="527" customWidth="1"/>
    <col min="3588" max="3594" width="17.83203125" style="527" customWidth="1"/>
    <col min="3595" max="3595" width="4.83203125" style="527" customWidth="1"/>
    <col min="3596" max="3596" width="3.1640625" style="527" customWidth="1"/>
    <col min="3597" max="3599" width="9.33203125" style="527" customWidth="1"/>
    <col min="3600" max="3840" width="0" style="527" hidden="1"/>
    <col min="3841" max="3841" width="2.6640625" style="527" customWidth="1"/>
    <col min="3842" max="3842" width="4.83203125" style="527" customWidth="1"/>
    <col min="3843" max="3843" width="30.83203125" style="527" customWidth="1"/>
    <col min="3844" max="3850" width="17.83203125" style="527" customWidth="1"/>
    <col min="3851" max="3851" width="4.83203125" style="527" customWidth="1"/>
    <col min="3852" max="3852" width="3.1640625" style="527" customWidth="1"/>
    <col min="3853" max="3855" width="9.33203125" style="527" customWidth="1"/>
    <col min="3856" max="4096" width="0" style="527" hidden="1"/>
    <col min="4097" max="4097" width="2.6640625" style="527" customWidth="1"/>
    <col min="4098" max="4098" width="4.83203125" style="527" customWidth="1"/>
    <col min="4099" max="4099" width="30.83203125" style="527" customWidth="1"/>
    <col min="4100" max="4106" width="17.83203125" style="527" customWidth="1"/>
    <col min="4107" max="4107" width="4.83203125" style="527" customWidth="1"/>
    <col min="4108" max="4108" width="3.1640625" style="527" customWidth="1"/>
    <col min="4109" max="4111" width="9.33203125" style="527" customWidth="1"/>
    <col min="4112" max="4352" width="0" style="527" hidden="1"/>
    <col min="4353" max="4353" width="2.6640625" style="527" customWidth="1"/>
    <col min="4354" max="4354" width="4.83203125" style="527" customWidth="1"/>
    <col min="4355" max="4355" width="30.83203125" style="527" customWidth="1"/>
    <col min="4356" max="4362" width="17.83203125" style="527" customWidth="1"/>
    <col min="4363" max="4363" width="4.83203125" style="527" customWidth="1"/>
    <col min="4364" max="4364" width="3.1640625" style="527" customWidth="1"/>
    <col min="4365" max="4367" width="9.33203125" style="527" customWidth="1"/>
    <col min="4368" max="4608" width="0" style="527" hidden="1"/>
    <col min="4609" max="4609" width="2.6640625" style="527" customWidth="1"/>
    <col min="4610" max="4610" width="4.83203125" style="527" customWidth="1"/>
    <col min="4611" max="4611" width="30.83203125" style="527" customWidth="1"/>
    <col min="4612" max="4618" width="17.83203125" style="527" customWidth="1"/>
    <col min="4619" max="4619" width="4.83203125" style="527" customWidth="1"/>
    <col min="4620" max="4620" width="3.1640625" style="527" customWidth="1"/>
    <col min="4621" max="4623" width="9.33203125" style="527" customWidth="1"/>
    <col min="4624" max="4864" width="0" style="527" hidden="1"/>
    <col min="4865" max="4865" width="2.6640625" style="527" customWidth="1"/>
    <col min="4866" max="4866" width="4.83203125" style="527" customWidth="1"/>
    <col min="4867" max="4867" width="30.83203125" style="527" customWidth="1"/>
    <col min="4868" max="4874" width="17.83203125" style="527" customWidth="1"/>
    <col min="4875" max="4875" width="4.83203125" style="527" customWidth="1"/>
    <col min="4876" max="4876" width="3.1640625" style="527" customWidth="1"/>
    <col min="4877" max="4879" width="9.33203125" style="527" customWidth="1"/>
    <col min="4880" max="5120" width="0" style="527" hidden="1"/>
    <col min="5121" max="5121" width="2.6640625" style="527" customWidth="1"/>
    <col min="5122" max="5122" width="4.83203125" style="527" customWidth="1"/>
    <col min="5123" max="5123" width="30.83203125" style="527" customWidth="1"/>
    <col min="5124" max="5130" width="17.83203125" style="527" customWidth="1"/>
    <col min="5131" max="5131" width="4.83203125" style="527" customWidth="1"/>
    <col min="5132" max="5132" width="3.1640625" style="527" customWidth="1"/>
    <col min="5133" max="5135" width="9.33203125" style="527" customWidth="1"/>
    <col min="5136" max="5376" width="0" style="527" hidden="1"/>
    <col min="5377" max="5377" width="2.6640625" style="527" customWidth="1"/>
    <col min="5378" max="5378" width="4.83203125" style="527" customWidth="1"/>
    <col min="5379" max="5379" width="30.83203125" style="527" customWidth="1"/>
    <col min="5380" max="5386" width="17.83203125" style="527" customWidth="1"/>
    <col min="5387" max="5387" width="4.83203125" style="527" customWidth="1"/>
    <col min="5388" max="5388" width="3.1640625" style="527" customWidth="1"/>
    <col min="5389" max="5391" width="9.33203125" style="527" customWidth="1"/>
    <col min="5392" max="5632" width="0" style="527" hidden="1"/>
    <col min="5633" max="5633" width="2.6640625" style="527" customWidth="1"/>
    <col min="5634" max="5634" width="4.83203125" style="527" customWidth="1"/>
    <col min="5635" max="5635" width="30.83203125" style="527" customWidth="1"/>
    <col min="5636" max="5642" width="17.83203125" style="527" customWidth="1"/>
    <col min="5643" max="5643" width="4.83203125" style="527" customWidth="1"/>
    <col min="5644" max="5644" width="3.1640625" style="527" customWidth="1"/>
    <col min="5645" max="5647" width="9.33203125" style="527" customWidth="1"/>
    <col min="5648" max="5888" width="0" style="527" hidden="1"/>
    <col min="5889" max="5889" width="2.6640625" style="527" customWidth="1"/>
    <col min="5890" max="5890" width="4.83203125" style="527" customWidth="1"/>
    <col min="5891" max="5891" width="30.83203125" style="527" customWidth="1"/>
    <col min="5892" max="5898" width="17.83203125" style="527" customWidth="1"/>
    <col min="5899" max="5899" width="4.83203125" style="527" customWidth="1"/>
    <col min="5900" max="5900" width="3.1640625" style="527" customWidth="1"/>
    <col min="5901" max="5903" width="9.33203125" style="527" customWidth="1"/>
    <col min="5904" max="6144" width="0" style="527" hidden="1"/>
    <col min="6145" max="6145" width="2.6640625" style="527" customWidth="1"/>
    <col min="6146" max="6146" width="4.83203125" style="527" customWidth="1"/>
    <col min="6147" max="6147" width="30.83203125" style="527" customWidth="1"/>
    <col min="6148" max="6154" width="17.83203125" style="527" customWidth="1"/>
    <col min="6155" max="6155" width="4.83203125" style="527" customWidth="1"/>
    <col min="6156" max="6156" width="3.1640625" style="527" customWidth="1"/>
    <col min="6157" max="6159" width="9.33203125" style="527" customWidth="1"/>
    <col min="6160" max="6400" width="0" style="527" hidden="1"/>
    <col min="6401" max="6401" width="2.6640625" style="527" customWidth="1"/>
    <col min="6402" max="6402" width="4.83203125" style="527" customWidth="1"/>
    <col min="6403" max="6403" width="30.83203125" style="527" customWidth="1"/>
    <col min="6404" max="6410" width="17.83203125" style="527" customWidth="1"/>
    <col min="6411" max="6411" width="4.83203125" style="527" customWidth="1"/>
    <col min="6412" max="6412" width="3.1640625" style="527" customWidth="1"/>
    <col min="6413" max="6415" width="9.33203125" style="527" customWidth="1"/>
    <col min="6416" max="6656" width="0" style="527" hidden="1"/>
    <col min="6657" max="6657" width="2.6640625" style="527" customWidth="1"/>
    <col min="6658" max="6658" width="4.83203125" style="527" customWidth="1"/>
    <col min="6659" max="6659" width="30.83203125" style="527" customWidth="1"/>
    <col min="6660" max="6666" width="17.83203125" style="527" customWidth="1"/>
    <col min="6667" max="6667" width="4.83203125" style="527" customWidth="1"/>
    <col min="6668" max="6668" width="3.1640625" style="527" customWidth="1"/>
    <col min="6669" max="6671" width="9.33203125" style="527" customWidth="1"/>
    <col min="6672" max="6912" width="0" style="527" hidden="1"/>
    <col min="6913" max="6913" width="2.6640625" style="527" customWidth="1"/>
    <col min="6914" max="6914" width="4.83203125" style="527" customWidth="1"/>
    <col min="6915" max="6915" width="30.83203125" style="527" customWidth="1"/>
    <col min="6916" max="6922" width="17.83203125" style="527" customWidth="1"/>
    <col min="6923" max="6923" width="4.83203125" style="527" customWidth="1"/>
    <col min="6924" max="6924" width="3.1640625" style="527" customWidth="1"/>
    <col min="6925" max="6927" width="9.33203125" style="527" customWidth="1"/>
    <col min="6928" max="7168" width="0" style="527" hidden="1"/>
    <col min="7169" max="7169" width="2.6640625" style="527" customWidth="1"/>
    <col min="7170" max="7170" width="4.83203125" style="527" customWidth="1"/>
    <col min="7171" max="7171" width="30.83203125" style="527" customWidth="1"/>
    <col min="7172" max="7178" width="17.83203125" style="527" customWidth="1"/>
    <col min="7179" max="7179" width="4.83203125" style="527" customWidth="1"/>
    <col min="7180" max="7180" width="3.1640625" style="527" customWidth="1"/>
    <col min="7181" max="7183" width="9.33203125" style="527" customWidth="1"/>
    <col min="7184" max="7424" width="0" style="527" hidden="1"/>
    <col min="7425" max="7425" width="2.6640625" style="527" customWidth="1"/>
    <col min="7426" max="7426" width="4.83203125" style="527" customWidth="1"/>
    <col min="7427" max="7427" width="30.83203125" style="527" customWidth="1"/>
    <col min="7428" max="7434" width="17.83203125" style="527" customWidth="1"/>
    <col min="7435" max="7435" width="4.83203125" style="527" customWidth="1"/>
    <col min="7436" max="7436" width="3.1640625" style="527" customWidth="1"/>
    <col min="7437" max="7439" width="9.33203125" style="527" customWidth="1"/>
    <col min="7440" max="7680" width="0" style="527" hidden="1"/>
    <col min="7681" max="7681" width="2.6640625" style="527" customWidth="1"/>
    <col min="7682" max="7682" width="4.83203125" style="527" customWidth="1"/>
    <col min="7683" max="7683" width="30.83203125" style="527" customWidth="1"/>
    <col min="7684" max="7690" width="17.83203125" style="527" customWidth="1"/>
    <col min="7691" max="7691" width="4.83203125" style="527" customWidth="1"/>
    <col min="7692" max="7692" width="3.1640625" style="527" customWidth="1"/>
    <col min="7693" max="7695" width="9.33203125" style="527" customWidth="1"/>
    <col min="7696" max="7936" width="0" style="527" hidden="1"/>
    <col min="7937" max="7937" width="2.6640625" style="527" customWidth="1"/>
    <col min="7938" max="7938" width="4.83203125" style="527" customWidth="1"/>
    <col min="7939" max="7939" width="30.83203125" style="527" customWidth="1"/>
    <col min="7940" max="7946" width="17.83203125" style="527" customWidth="1"/>
    <col min="7947" max="7947" width="4.83203125" style="527" customWidth="1"/>
    <col min="7948" max="7948" width="3.1640625" style="527" customWidth="1"/>
    <col min="7949" max="7951" width="9.33203125" style="527" customWidth="1"/>
    <col min="7952" max="8192" width="0" style="527" hidden="1"/>
    <col min="8193" max="8193" width="2.6640625" style="527" customWidth="1"/>
    <col min="8194" max="8194" width="4.83203125" style="527" customWidth="1"/>
    <col min="8195" max="8195" width="30.83203125" style="527" customWidth="1"/>
    <col min="8196" max="8202" width="17.83203125" style="527" customWidth="1"/>
    <col min="8203" max="8203" width="4.83203125" style="527" customWidth="1"/>
    <col min="8204" max="8204" width="3.1640625" style="527" customWidth="1"/>
    <col min="8205" max="8207" width="9.33203125" style="527" customWidth="1"/>
    <col min="8208" max="8448" width="0" style="527" hidden="1"/>
    <col min="8449" max="8449" width="2.6640625" style="527" customWidth="1"/>
    <col min="8450" max="8450" width="4.83203125" style="527" customWidth="1"/>
    <col min="8451" max="8451" width="30.83203125" style="527" customWidth="1"/>
    <col min="8452" max="8458" width="17.83203125" style="527" customWidth="1"/>
    <col min="8459" max="8459" width="4.83203125" style="527" customWidth="1"/>
    <col min="8460" max="8460" width="3.1640625" style="527" customWidth="1"/>
    <col min="8461" max="8463" width="9.33203125" style="527" customWidth="1"/>
    <col min="8464" max="8704" width="0" style="527" hidden="1"/>
    <col min="8705" max="8705" width="2.6640625" style="527" customWidth="1"/>
    <col min="8706" max="8706" width="4.83203125" style="527" customWidth="1"/>
    <col min="8707" max="8707" width="30.83203125" style="527" customWidth="1"/>
    <col min="8708" max="8714" width="17.83203125" style="527" customWidth="1"/>
    <col min="8715" max="8715" width="4.83203125" style="527" customWidth="1"/>
    <col min="8716" max="8716" width="3.1640625" style="527" customWidth="1"/>
    <col min="8717" max="8719" width="9.33203125" style="527" customWidth="1"/>
    <col min="8720" max="8960" width="0" style="527" hidden="1"/>
    <col min="8961" max="8961" width="2.6640625" style="527" customWidth="1"/>
    <col min="8962" max="8962" width="4.83203125" style="527" customWidth="1"/>
    <col min="8963" max="8963" width="30.83203125" style="527" customWidth="1"/>
    <col min="8964" max="8970" width="17.83203125" style="527" customWidth="1"/>
    <col min="8971" max="8971" width="4.83203125" style="527" customWidth="1"/>
    <col min="8972" max="8972" width="3.1640625" style="527" customWidth="1"/>
    <col min="8973" max="8975" width="9.33203125" style="527" customWidth="1"/>
    <col min="8976" max="9216" width="0" style="527" hidden="1"/>
    <col min="9217" max="9217" width="2.6640625" style="527" customWidth="1"/>
    <col min="9218" max="9218" width="4.83203125" style="527" customWidth="1"/>
    <col min="9219" max="9219" width="30.83203125" style="527" customWidth="1"/>
    <col min="9220" max="9226" width="17.83203125" style="527" customWidth="1"/>
    <col min="9227" max="9227" width="4.83203125" style="527" customWidth="1"/>
    <col min="9228" max="9228" width="3.1640625" style="527" customWidth="1"/>
    <col min="9229" max="9231" width="9.33203125" style="527" customWidth="1"/>
    <col min="9232" max="9472" width="0" style="527" hidden="1"/>
    <col min="9473" max="9473" width="2.6640625" style="527" customWidth="1"/>
    <col min="9474" max="9474" width="4.83203125" style="527" customWidth="1"/>
    <col min="9475" max="9475" width="30.83203125" style="527" customWidth="1"/>
    <col min="9476" max="9482" width="17.83203125" style="527" customWidth="1"/>
    <col min="9483" max="9483" width="4.83203125" style="527" customWidth="1"/>
    <col min="9484" max="9484" width="3.1640625" style="527" customWidth="1"/>
    <col min="9485" max="9487" width="9.33203125" style="527" customWidth="1"/>
    <col min="9488" max="9728" width="0" style="527" hidden="1"/>
    <col min="9729" max="9729" width="2.6640625" style="527" customWidth="1"/>
    <col min="9730" max="9730" width="4.83203125" style="527" customWidth="1"/>
    <col min="9731" max="9731" width="30.83203125" style="527" customWidth="1"/>
    <col min="9732" max="9738" width="17.83203125" style="527" customWidth="1"/>
    <col min="9739" max="9739" width="4.83203125" style="527" customWidth="1"/>
    <col min="9740" max="9740" width="3.1640625" style="527" customWidth="1"/>
    <col min="9741" max="9743" width="9.33203125" style="527" customWidth="1"/>
    <col min="9744" max="9984" width="0" style="527" hidden="1"/>
    <col min="9985" max="9985" width="2.6640625" style="527" customWidth="1"/>
    <col min="9986" max="9986" width="4.83203125" style="527" customWidth="1"/>
    <col min="9987" max="9987" width="30.83203125" style="527" customWidth="1"/>
    <col min="9988" max="9994" width="17.83203125" style="527" customWidth="1"/>
    <col min="9995" max="9995" width="4.83203125" style="527" customWidth="1"/>
    <col min="9996" max="9996" width="3.1640625" style="527" customWidth="1"/>
    <col min="9997" max="9999" width="9.33203125" style="527" customWidth="1"/>
    <col min="10000" max="10240" width="0" style="527" hidden="1"/>
    <col min="10241" max="10241" width="2.6640625" style="527" customWidth="1"/>
    <col min="10242" max="10242" width="4.83203125" style="527" customWidth="1"/>
    <col min="10243" max="10243" width="30.83203125" style="527" customWidth="1"/>
    <col min="10244" max="10250" width="17.83203125" style="527" customWidth="1"/>
    <col min="10251" max="10251" width="4.83203125" style="527" customWidth="1"/>
    <col min="10252" max="10252" width="3.1640625" style="527" customWidth="1"/>
    <col min="10253" max="10255" width="9.33203125" style="527" customWidth="1"/>
    <col min="10256" max="10496" width="0" style="527" hidden="1"/>
    <col min="10497" max="10497" width="2.6640625" style="527" customWidth="1"/>
    <col min="10498" max="10498" width="4.83203125" style="527" customWidth="1"/>
    <col min="10499" max="10499" width="30.83203125" style="527" customWidth="1"/>
    <col min="10500" max="10506" width="17.83203125" style="527" customWidth="1"/>
    <col min="10507" max="10507" width="4.83203125" style="527" customWidth="1"/>
    <col min="10508" max="10508" width="3.1640625" style="527" customWidth="1"/>
    <col min="10509" max="10511" width="9.33203125" style="527" customWidth="1"/>
    <col min="10512" max="10752" width="0" style="527" hidden="1"/>
    <col min="10753" max="10753" width="2.6640625" style="527" customWidth="1"/>
    <col min="10754" max="10754" width="4.83203125" style="527" customWidth="1"/>
    <col min="10755" max="10755" width="30.83203125" style="527" customWidth="1"/>
    <col min="10756" max="10762" width="17.83203125" style="527" customWidth="1"/>
    <col min="10763" max="10763" width="4.83203125" style="527" customWidth="1"/>
    <col min="10764" max="10764" width="3.1640625" style="527" customWidth="1"/>
    <col min="10765" max="10767" width="9.33203125" style="527" customWidth="1"/>
    <col min="10768" max="11008" width="0" style="527" hidden="1"/>
    <col min="11009" max="11009" width="2.6640625" style="527" customWidth="1"/>
    <col min="11010" max="11010" width="4.83203125" style="527" customWidth="1"/>
    <col min="11011" max="11011" width="30.83203125" style="527" customWidth="1"/>
    <col min="11012" max="11018" width="17.83203125" style="527" customWidth="1"/>
    <col min="11019" max="11019" width="4.83203125" style="527" customWidth="1"/>
    <col min="11020" max="11020" width="3.1640625" style="527" customWidth="1"/>
    <col min="11021" max="11023" width="9.33203125" style="527" customWidth="1"/>
    <col min="11024" max="11264" width="0" style="527" hidden="1"/>
    <col min="11265" max="11265" width="2.6640625" style="527" customWidth="1"/>
    <col min="11266" max="11266" width="4.83203125" style="527" customWidth="1"/>
    <col min="11267" max="11267" width="30.83203125" style="527" customWidth="1"/>
    <col min="11268" max="11274" width="17.83203125" style="527" customWidth="1"/>
    <col min="11275" max="11275" width="4.83203125" style="527" customWidth="1"/>
    <col min="11276" max="11276" width="3.1640625" style="527" customWidth="1"/>
    <col min="11277" max="11279" width="9.33203125" style="527" customWidth="1"/>
    <col min="11280" max="11520" width="0" style="527" hidden="1"/>
    <col min="11521" max="11521" width="2.6640625" style="527" customWidth="1"/>
    <col min="11522" max="11522" width="4.83203125" style="527" customWidth="1"/>
    <col min="11523" max="11523" width="30.83203125" style="527" customWidth="1"/>
    <col min="11524" max="11530" width="17.83203125" style="527" customWidth="1"/>
    <col min="11531" max="11531" width="4.83203125" style="527" customWidth="1"/>
    <col min="11532" max="11532" width="3.1640625" style="527" customWidth="1"/>
    <col min="11533" max="11535" width="9.33203125" style="527" customWidth="1"/>
    <col min="11536" max="11776" width="0" style="527" hidden="1"/>
    <col min="11777" max="11777" width="2.6640625" style="527" customWidth="1"/>
    <col min="11778" max="11778" width="4.83203125" style="527" customWidth="1"/>
    <col min="11779" max="11779" width="30.83203125" style="527" customWidth="1"/>
    <col min="11780" max="11786" width="17.83203125" style="527" customWidth="1"/>
    <col min="11787" max="11787" width="4.83203125" style="527" customWidth="1"/>
    <col min="11788" max="11788" width="3.1640625" style="527" customWidth="1"/>
    <col min="11789" max="11791" width="9.33203125" style="527" customWidth="1"/>
    <col min="11792" max="12032" width="0" style="527" hidden="1"/>
    <col min="12033" max="12033" width="2.6640625" style="527" customWidth="1"/>
    <col min="12034" max="12034" width="4.83203125" style="527" customWidth="1"/>
    <col min="12035" max="12035" width="30.83203125" style="527" customWidth="1"/>
    <col min="12036" max="12042" width="17.83203125" style="527" customWidth="1"/>
    <col min="12043" max="12043" width="4.83203125" style="527" customWidth="1"/>
    <col min="12044" max="12044" width="3.1640625" style="527" customWidth="1"/>
    <col min="12045" max="12047" width="9.33203125" style="527" customWidth="1"/>
    <col min="12048" max="12288" width="0" style="527" hidden="1"/>
    <col min="12289" max="12289" width="2.6640625" style="527" customWidth="1"/>
    <col min="12290" max="12290" width="4.83203125" style="527" customWidth="1"/>
    <col min="12291" max="12291" width="30.83203125" style="527" customWidth="1"/>
    <col min="12292" max="12298" width="17.83203125" style="527" customWidth="1"/>
    <col min="12299" max="12299" width="4.83203125" style="527" customWidth="1"/>
    <col min="12300" max="12300" width="3.1640625" style="527" customWidth="1"/>
    <col min="12301" max="12303" width="9.33203125" style="527" customWidth="1"/>
    <col min="12304" max="12544" width="0" style="527" hidden="1"/>
    <col min="12545" max="12545" width="2.6640625" style="527" customWidth="1"/>
    <col min="12546" max="12546" width="4.83203125" style="527" customWidth="1"/>
    <col min="12547" max="12547" width="30.83203125" style="527" customWidth="1"/>
    <col min="12548" max="12554" width="17.83203125" style="527" customWidth="1"/>
    <col min="12555" max="12555" width="4.83203125" style="527" customWidth="1"/>
    <col min="12556" max="12556" width="3.1640625" style="527" customWidth="1"/>
    <col min="12557" max="12559" width="9.33203125" style="527" customWidth="1"/>
    <col min="12560" max="12800" width="0" style="527" hidden="1"/>
    <col min="12801" max="12801" width="2.6640625" style="527" customWidth="1"/>
    <col min="12802" max="12802" width="4.83203125" style="527" customWidth="1"/>
    <col min="12803" max="12803" width="30.83203125" style="527" customWidth="1"/>
    <col min="12804" max="12810" width="17.83203125" style="527" customWidth="1"/>
    <col min="12811" max="12811" width="4.83203125" style="527" customWidth="1"/>
    <col min="12812" max="12812" width="3.1640625" style="527" customWidth="1"/>
    <col min="12813" max="12815" width="9.33203125" style="527" customWidth="1"/>
    <col min="12816" max="13056" width="0" style="527" hidden="1"/>
    <col min="13057" max="13057" width="2.6640625" style="527" customWidth="1"/>
    <col min="13058" max="13058" width="4.83203125" style="527" customWidth="1"/>
    <col min="13059" max="13059" width="30.83203125" style="527" customWidth="1"/>
    <col min="13060" max="13066" width="17.83203125" style="527" customWidth="1"/>
    <col min="13067" max="13067" width="4.83203125" style="527" customWidth="1"/>
    <col min="13068" max="13068" width="3.1640625" style="527" customWidth="1"/>
    <col min="13069" max="13071" width="9.33203125" style="527" customWidth="1"/>
    <col min="13072" max="13312" width="0" style="527" hidden="1"/>
    <col min="13313" max="13313" width="2.6640625" style="527" customWidth="1"/>
    <col min="13314" max="13314" width="4.83203125" style="527" customWidth="1"/>
    <col min="13315" max="13315" width="30.83203125" style="527" customWidth="1"/>
    <col min="13316" max="13322" width="17.83203125" style="527" customWidth="1"/>
    <col min="13323" max="13323" width="4.83203125" style="527" customWidth="1"/>
    <col min="13324" max="13324" width="3.1640625" style="527" customWidth="1"/>
    <col min="13325" max="13327" width="9.33203125" style="527" customWidth="1"/>
    <col min="13328" max="13568" width="0" style="527" hidden="1"/>
    <col min="13569" max="13569" width="2.6640625" style="527" customWidth="1"/>
    <col min="13570" max="13570" width="4.83203125" style="527" customWidth="1"/>
    <col min="13571" max="13571" width="30.83203125" style="527" customWidth="1"/>
    <col min="13572" max="13578" width="17.83203125" style="527" customWidth="1"/>
    <col min="13579" max="13579" width="4.83203125" style="527" customWidth="1"/>
    <col min="13580" max="13580" width="3.1640625" style="527" customWidth="1"/>
    <col min="13581" max="13583" width="9.33203125" style="527" customWidth="1"/>
    <col min="13584" max="13824" width="0" style="527" hidden="1"/>
    <col min="13825" max="13825" width="2.6640625" style="527" customWidth="1"/>
    <col min="13826" max="13826" width="4.83203125" style="527" customWidth="1"/>
    <col min="13827" max="13827" width="30.83203125" style="527" customWidth="1"/>
    <col min="13828" max="13834" width="17.83203125" style="527" customWidth="1"/>
    <col min="13835" max="13835" width="4.83203125" style="527" customWidth="1"/>
    <col min="13836" max="13836" width="3.1640625" style="527" customWidth="1"/>
    <col min="13837" max="13839" width="9.33203125" style="527" customWidth="1"/>
    <col min="13840" max="14080" width="0" style="527" hidden="1"/>
    <col min="14081" max="14081" width="2.6640625" style="527" customWidth="1"/>
    <col min="14082" max="14082" width="4.83203125" style="527" customWidth="1"/>
    <col min="14083" max="14083" width="30.83203125" style="527" customWidth="1"/>
    <col min="14084" max="14090" width="17.83203125" style="527" customWidth="1"/>
    <col min="14091" max="14091" width="4.83203125" style="527" customWidth="1"/>
    <col min="14092" max="14092" width="3.1640625" style="527" customWidth="1"/>
    <col min="14093" max="14095" width="9.33203125" style="527" customWidth="1"/>
    <col min="14096" max="14336" width="0" style="527" hidden="1"/>
    <col min="14337" max="14337" width="2.6640625" style="527" customWidth="1"/>
    <col min="14338" max="14338" width="4.83203125" style="527" customWidth="1"/>
    <col min="14339" max="14339" width="30.83203125" style="527" customWidth="1"/>
    <col min="14340" max="14346" width="17.83203125" style="527" customWidth="1"/>
    <col min="14347" max="14347" width="4.83203125" style="527" customWidth="1"/>
    <col min="14348" max="14348" width="3.1640625" style="527" customWidth="1"/>
    <col min="14349" max="14351" width="9.33203125" style="527" customWidth="1"/>
    <col min="14352" max="14592" width="0" style="527" hidden="1"/>
    <col min="14593" max="14593" width="2.6640625" style="527" customWidth="1"/>
    <col min="14594" max="14594" width="4.83203125" style="527" customWidth="1"/>
    <col min="14595" max="14595" width="30.83203125" style="527" customWidth="1"/>
    <col min="14596" max="14602" width="17.83203125" style="527" customWidth="1"/>
    <col min="14603" max="14603" width="4.83203125" style="527" customWidth="1"/>
    <col min="14604" max="14604" width="3.1640625" style="527" customWidth="1"/>
    <col min="14605" max="14607" width="9.33203125" style="527" customWidth="1"/>
    <col min="14608" max="14848" width="0" style="527" hidden="1"/>
    <col min="14849" max="14849" width="2.6640625" style="527" customWidth="1"/>
    <col min="14850" max="14850" width="4.83203125" style="527" customWidth="1"/>
    <col min="14851" max="14851" width="30.83203125" style="527" customWidth="1"/>
    <col min="14852" max="14858" width="17.83203125" style="527" customWidth="1"/>
    <col min="14859" max="14859" width="4.83203125" style="527" customWidth="1"/>
    <col min="14860" max="14860" width="3.1640625" style="527" customWidth="1"/>
    <col min="14861" max="14863" width="9.33203125" style="527" customWidth="1"/>
    <col min="14864" max="15104" width="0" style="527" hidden="1"/>
    <col min="15105" max="15105" width="2.6640625" style="527" customWidth="1"/>
    <col min="15106" max="15106" width="4.83203125" style="527" customWidth="1"/>
    <col min="15107" max="15107" width="30.83203125" style="527" customWidth="1"/>
    <col min="15108" max="15114" width="17.83203125" style="527" customWidth="1"/>
    <col min="15115" max="15115" width="4.83203125" style="527" customWidth="1"/>
    <col min="15116" max="15116" width="3.1640625" style="527" customWidth="1"/>
    <col min="15117" max="15119" width="9.33203125" style="527" customWidth="1"/>
    <col min="15120" max="15360" width="0" style="527" hidden="1"/>
    <col min="15361" max="15361" width="2.6640625" style="527" customWidth="1"/>
    <col min="15362" max="15362" width="4.83203125" style="527" customWidth="1"/>
    <col min="15363" max="15363" width="30.83203125" style="527" customWidth="1"/>
    <col min="15364" max="15370" width="17.83203125" style="527" customWidth="1"/>
    <col min="15371" max="15371" width="4.83203125" style="527" customWidth="1"/>
    <col min="15372" max="15372" width="3.1640625" style="527" customWidth="1"/>
    <col min="15373" max="15375" width="9.33203125" style="527" customWidth="1"/>
    <col min="15376" max="15616" width="0" style="527" hidden="1"/>
    <col min="15617" max="15617" width="2.6640625" style="527" customWidth="1"/>
    <col min="15618" max="15618" width="4.83203125" style="527" customWidth="1"/>
    <col min="15619" max="15619" width="30.83203125" style="527" customWidth="1"/>
    <col min="15620" max="15626" width="17.83203125" style="527" customWidth="1"/>
    <col min="15627" max="15627" width="4.83203125" style="527" customWidth="1"/>
    <col min="15628" max="15628" width="3.1640625" style="527" customWidth="1"/>
    <col min="15629" max="15631" width="9.33203125" style="527" customWidth="1"/>
    <col min="15632" max="15872" width="0" style="527" hidden="1"/>
    <col min="15873" max="15873" width="2.6640625" style="527" customWidth="1"/>
    <col min="15874" max="15874" width="4.83203125" style="527" customWidth="1"/>
    <col min="15875" max="15875" width="30.83203125" style="527" customWidth="1"/>
    <col min="15876" max="15882" width="17.83203125" style="527" customWidth="1"/>
    <col min="15883" max="15883" width="4.83203125" style="527" customWidth="1"/>
    <col min="15884" max="15884" width="3.1640625" style="527" customWidth="1"/>
    <col min="15885" max="15887" width="9.33203125" style="527" customWidth="1"/>
    <col min="15888" max="16128" width="0" style="527" hidden="1"/>
    <col min="16129" max="16129" width="2.6640625" style="527" customWidth="1"/>
    <col min="16130" max="16130" width="4.83203125" style="527" customWidth="1"/>
    <col min="16131" max="16131" width="30.83203125" style="527" customWidth="1"/>
    <col min="16132" max="16138" width="17.83203125" style="527" customWidth="1"/>
    <col min="16139" max="16139" width="4.83203125" style="527" customWidth="1"/>
    <col min="16140" max="16140" width="3.1640625" style="527" customWidth="1"/>
    <col min="16141" max="16143" width="9.33203125" style="527" customWidth="1"/>
    <col min="16144" max="16384" width="0" style="527" hidden="1"/>
  </cols>
  <sheetData>
    <row r="1" spans="2:12" ht="12" customHeight="1">
      <c r="B1" s="1988" t="s">
        <v>3166</v>
      </c>
      <c r="C1" s="2779"/>
      <c r="D1" s="2779"/>
      <c r="E1" s="2779"/>
      <c r="F1" s="2779"/>
      <c r="G1" s="2779"/>
      <c r="H1" s="2779"/>
      <c r="I1" s="2779"/>
      <c r="J1" s="2779"/>
      <c r="K1" s="3473"/>
      <c r="L1" s="4195">
        <v>88</v>
      </c>
    </row>
    <row r="2" spans="2:12" ht="12" customHeight="1">
      <c r="B2" s="2046"/>
      <c r="K2" s="2047"/>
      <c r="L2" s="4195"/>
    </row>
    <row r="3" spans="2:12" ht="12" customHeight="1">
      <c r="B3" s="2377" t="s">
        <v>386</v>
      </c>
      <c r="C3" s="720" t="s">
        <v>3167</v>
      </c>
      <c r="D3" s="720"/>
      <c r="E3" s="720"/>
      <c r="F3" s="720"/>
      <c r="G3" s="720"/>
      <c r="H3" s="720"/>
      <c r="I3" s="720"/>
      <c r="J3" s="720"/>
      <c r="K3" s="2000"/>
    </row>
    <row r="4" spans="2:12" ht="12" customHeight="1">
      <c r="B4" s="2377" t="s">
        <v>387</v>
      </c>
      <c r="C4" s="720" t="s">
        <v>3168</v>
      </c>
      <c r="D4" s="720"/>
      <c r="E4" s="720"/>
      <c r="F4" s="720"/>
      <c r="G4" s="720"/>
      <c r="H4" s="720"/>
      <c r="I4" s="720"/>
      <c r="J4" s="720"/>
      <c r="K4" s="2000"/>
    </row>
    <row r="5" spans="2:12" ht="12" customHeight="1">
      <c r="B5" s="2030"/>
      <c r="C5" s="720" t="s">
        <v>3169</v>
      </c>
      <c r="D5" s="720"/>
      <c r="E5" s="720"/>
      <c r="F5" s="720"/>
      <c r="G5" s="720"/>
      <c r="H5" s="720"/>
      <c r="I5" s="720"/>
      <c r="J5" s="720"/>
      <c r="K5" s="2000"/>
    </row>
    <row r="6" spans="2:12" ht="12" customHeight="1">
      <c r="B6" s="2377" t="s">
        <v>388</v>
      </c>
      <c r="C6" s="720" t="s">
        <v>3170</v>
      </c>
      <c r="D6" s="720"/>
      <c r="E6" s="720"/>
      <c r="F6" s="720"/>
      <c r="G6" s="720"/>
      <c r="H6" s="720"/>
      <c r="I6" s="720"/>
      <c r="J6" s="720"/>
      <c r="K6" s="2000"/>
    </row>
    <row r="7" spans="2:12" ht="12" customHeight="1">
      <c r="B7" s="2030"/>
      <c r="C7" s="720" t="s">
        <v>3171</v>
      </c>
      <c r="D7" s="720"/>
      <c r="E7" s="720"/>
      <c r="F7" s="720"/>
      <c r="G7" s="720"/>
      <c r="H7" s="720"/>
      <c r="I7" s="720"/>
      <c r="J7" s="720"/>
      <c r="K7" s="2000"/>
    </row>
    <row r="8" spans="2:12" ht="12" customHeight="1">
      <c r="B8" s="2030"/>
      <c r="C8" s="720" t="s">
        <v>3172</v>
      </c>
      <c r="D8" s="720"/>
      <c r="E8" s="720"/>
      <c r="F8" s="720"/>
      <c r="G8" s="720"/>
      <c r="H8" s="720"/>
      <c r="I8" s="720"/>
      <c r="J8" s="720"/>
      <c r="K8" s="2000"/>
    </row>
    <row r="9" spans="2:12" ht="12" customHeight="1">
      <c r="B9" s="2773"/>
      <c r="C9" s="2012"/>
      <c r="D9" s="2012"/>
      <c r="E9" s="2012"/>
      <c r="F9" s="2012"/>
      <c r="G9" s="2012"/>
      <c r="H9" s="2012"/>
      <c r="I9" s="2012"/>
      <c r="J9" s="2012"/>
      <c r="K9" s="2027"/>
    </row>
    <row r="10" spans="2:12" ht="12" customHeight="1">
      <c r="B10" s="2770"/>
      <c r="C10" s="2770"/>
      <c r="D10" s="3455" t="s">
        <v>3173</v>
      </c>
      <c r="E10" s="1998"/>
      <c r="F10" s="1998"/>
      <c r="G10" s="3456"/>
      <c r="H10" s="1996" t="s">
        <v>1929</v>
      </c>
      <c r="I10" s="3474"/>
      <c r="J10" s="2770"/>
      <c r="K10" s="2770"/>
    </row>
    <row r="11" spans="2:12" ht="12" customHeight="1">
      <c r="B11" s="1999"/>
      <c r="C11" s="1999"/>
      <c r="D11" s="3455" t="s">
        <v>3174</v>
      </c>
      <c r="E11" s="3456"/>
      <c r="F11" s="3455" t="s">
        <v>3175</v>
      </c>
      <c r="G11" s="3456"/>
      <c r="H11" s="2022"/>
      <c r="I11" s="2038"/>
      <c r="J11" s="1999" t="s">
        <v>3176</v>
      </c>
      <c r="K11" s="1999"/>
    </row>
    <row r="12" spans="2:12" ht="12" customHeight="1">
      <c r="B12" s="1999" t="s">
        <v>639</v>
      </c>
      <c r="C12" s="1999" t="s">
        <v>1943</v>
      </c>
      <c r="D12" s="676" t="s">
        <v>3177</v>
      </c>
      <c r="E12" s="676" t="s">
        <v>3178</v>
      </c>
      <c r="F12" s="676" t="s">
        <v>3177</v>
      </c>
      <c r="G12" s="676" t="s">
        <v>3178</v>
      </c>
      <c r="H12" s="676" t="s">
        <v>3177</v>
      </c>
      <c r="I12" s="676" t="s">
        <v>3178</v>
      </c>
      <c r="J12" s="1999" t="s">
        <v>3179</v>
      </c>
      <c r="K12" s="1999" t="s">
        <v>639</v>
      </c>
    </row>
    <row r="13" spans="2:12" ht="12" customHeight="1">
      <c r="B13" s="1999" t="s">
        <v>642</v>
      </c>
      <c r="C13" s="1999" t="s">
        <v>2125</v>
      </c>
      <c r="D13" s="1999" t="s">
        <v>3180</v>
      </c>
      <c r="E13" s="1999" t="s">
        <v>3180</v>
      </c>
      <c r="F13" s="1999" t="s">
        <v>3180</v>
      </c>
      <c r="G13" s="1999" t="s">
        <v>3180</v>
      </c>
      <c r="H13" s="1999" t="s">
        <v>3180</v>
      </c>
      <c r="I13" s="1999" t="s">
        <v>3180</v>
      </c>
      <c r="J13" s="1999" t="s">
        <v>3181</v>
      </c>
      <c r="K13" s="1999" t="s">
        <v>642</v>
      </c>
    </row>
    <row r="14" spans="2:12" ht="12" customHeight="1" thickBot="1">
      <c r="B14" s="2068"/>
      <c r="C14" s="1999" t="s">
        <v>651</v>
      </c>
      <c r="D14" s="1999" t="s">
        <v>652</v>
      </c>
      <c r="E14" s="1999" t="s">
        <v>653</v>
      </c>
      <c r="F14" s="1999" t="s">
        <v>654</v>
      </c>
      <c r="G14" s="3475" t="s">
        <v>655</v>
      </c>
      <c r="H14" s="1999" t="s">
        <v>656</v>
      </c>
      <c r="I14" s="1999" t="s">
        <v>1087</v>
      </c>
      <c r="J14" s="1999" t="s">
        <v>1088</v>
      </c>
      <c r="K14" s="2068"/>
    </row>
    <row r="15" spans="2:12" ht="12" customHeight="1">
      <c r="B15" s="3476" t="s">
        <v>23</v>
      </c>
      <c r="C15" s="3477" t="s">
        <v>3182</v>
      </c>
      <c r="D15" s="2161">
        <v>1204.71</v>
      </c>
      <c r="E15" s="2162">
        <v>4.2</v>
      </c>
      <c r="F15" s="2162">
        <v>47.84</v>
      </c>
      <c r="G15" s="3478">
        <v>0</v>
      </c>
      <c r="H15" s="3479">
        <f t="shared" ref="H15:I19" si="0">+D15+F15</f>
        <v>1252.55</v>
      </c>
      <c r="I15" s="3479">
        <f t="shared" si="0"/>
        <v>4.2</v>
      </c>
      <c r="J15" s="3480"/>
      <c r="K15" s="2769" t="s">
        <v>23</v>
      </c>
    </row>
    <row r="16" spans="2:12" ht="12" customHeight="1">
      <c r="B16" s="3476" t="s">
        <v>26</v>
      </c>
      <c r="C16" s="3481" t="s">
        <v>3183</v>
      </c>
      <c r="D16" s="2163">
        <v>146.06</v>
      </c>
      <c r="E16" s="2164">
        <v>0.51</v>
      </c>
      <c r="F16" s="2164">
        <v>5.8</v>
      </c>
      <c r="G16" s="2165">
        <v>0</v>
      </c>
      <c r="H16" s="2165">
        <f t="shared" si="0"/>
        <v>151.86000000000001</v>
      </c>
      <c r="I16" s="2165">
        <f t="shared" si="0"/>
        <v>0.51</v>
      </c>
      <c r="J16" s="3482"/>
      <c r="K16" s="2769" t="s">
        <v>26</v>
      </c>
    </row>
    <row r="17" spans="1:12" ht="12" customHeight="1">
      <c r="A17" s="1409"/>
      <c r="B17" s="3476" t="s">
        <v>29</v>
      </c>
      <c r="C17" s="3481" t="s">
        <v>3184</v>
      </c>
      <c r="D17" s="2163">
        <v>25.51</v>
      </c>
      <c r="E17" s="2164">
        <v>0.09</v>
      </c>
      <c r="F17" s="2164">
        <v>1.01</v>
      </c>
      <c r="G17" s="2165">
        <v>0</v>
      </c>
      <c r="H17" s="2165">
        <f t="shared" si="0"/>
        <v>26.520000000000003</v>
      </c>
      <c r="I17" s="2165">
        <f t="shared" si="0"/>
        <v>0.09</v>
      </c>
      <c r="J17" s="3482"/>
      <c r="K17" s="2769" t="s">
        <v>29</v>
      </c>
    </row>
    <row r="18" spans="1:12" ht="12" customHeight="1">
      <c r="A18" s="1409"/>
      <c r="B18" s="3476" t="s">
        <v>660</v>
      </c>
      <c r="C18" s="3481" t="s">
        <v>3185</v>
      </c>
      <c r="D18" s="2163">
        <v>82.5</v>
      </c>
      <c r="E18" s="2165">
        <v>0.28999999999999998</v>
      </c>
      <c r="F18" s="2164">
        <v>3.28</v>
      </c>
      <c r="G18" s="2165">
        <v>0</v>
      </c>
      <c r="H18" s="2165">
        <f t="shared" si="0"/>
        <v>85.78</v>
      </c>
      <c r="I18" s="2165">
        <f t="shared" si="0"/>
        <v>0.28999999999999998</v>
      </c>
      <c r="J18" s="3482"/>
      <c r="K18" s="2769" t="s">
        <v>660</v>
      </c>
    </row>
    <row r="19" spans="1:12" ht="12" customHeight="1">
      <c r="A19" s="1409"/>
      <c r="B19" s="3476" t="s">
        <v>32</v>
      </c>
      <c r="C19" s="3481" t="s">
        <v>3186</v>
      </c>
      <c r="D19" s="2166">
        <v>33.119999999999997</v>
      </c>
      <c r="E19" s="2165">
        <v>0.12</v>
      </c>
      <c r="F19" s="2165">
        <v>1.32</v>
      </c>
      <c r="G19" s="2165">
        <v>0</v>
      </c>
      <c r="H19" s="2165">
        <f t="shared" si="0"/>
        <v>34.44</v>
      </c>
      <c r="I19" s="2165">
        <f t="shared" si="0"/>
        <v>0.12</v>
      </c>
      <c r="J19" s="3482"/>
      <c r="K19" s="2769" t="s">
        <v>32</v>
      </c>
    </row>
    <row r="20" spans="1:12" ht="12" customHeight="1">
      <c r="A20" s="1409"/>
      <c r="B20" s="3476" t="s">
        <v>661</v>
      </c>
      <c r="C20" s="3483" t="s">
        <v>2723</v>
      </c>
      <c r="D20" s="2166">
        <f t="shared" ref="D20:I20" si="1">SUM(D15:D19)</f>
        <v>1491.8999999999999</v>
      </c>
      <c r="E20" s="2165">
        <f t="shared" si="1"/>
        <v>5.21</v>
      </c>
      <c r="F20" s="2165">
        <f t="shared" si="1"/>
        <v>59.25</v>
      </c>
      <c r="G20" s="2165">
        <f t="shared" si="1"/>
        <v>0</v>
      </c>
      <c r="H20" s="2165">
        <f t="shared" si="1"/>
        <v>1551.1499999999999</v>
      </c>
      <c r="I20" s="2165">
        <f t="shared" si="1"/>
        <v>5.21</v>
      </c>
      <c r="J20" s="3482"/>
      <c r="K20" s="2769" t="s">
        <v>661</v>
      </c>
    </row>
    <row r="21" spans="1:12" ht="12" customHeight="1">
      <c r="A21" s="1409"/>
      <c r="B21" s="3476" t="s">
        <v>171</v>
      </c>
      <c r="C21" s="3481" t="s">
        <v>3187</v>
      </c>
      <c r="D21" s="2166"/>
      <c r="E21" s="2165"/>
      <c r="F21" s="2165"/>
      <c r="G21" s="2165"/>
      <c r="H21" s="2165">
        <f>+D21+F21</f>
        <v>0</v>
      </c>
      <c r="I21" s="2165">
        <f>+E21+G21</f>
        <v>0</v>
      </c>
      <c r="J21" s="3482"/>
      <c r="K21" s="2769" t="s">
        <v>171</v>
      </c>
    </row>
    <row r="22" spans="1:12" ht="12" customHeight="1" thickBot="1">
      <c r="A22" s="1409"/>
      <c r="B22" s="3476" t="s">
        <v>172</v>
      </c>
      <c r="C22" s="3484" t="s">
        <v>3188</v>
      </c>
      <c r="D22" s="3485"/>
      <c r="E22" s="3486"/>
      <c r="F22" s="3486"/>
      <c r="G22" s="2165"/>
      <c r="H22" s="3486">
        <f>+D22+F22</f>
        <v>0</v>
      </c>
      <c r="I22" s="2165">
        <f>+G22+E22</f>
        <v>0</v>
      </c>
      <c r="J22" s="2071"/>
      <c r="K22" s="2769" t="s">
        <v>172</v>
      </c>
    </row>
    <row r="23" spans="1:12" ht="12" customHeight="1" thickBot="1">
      <c r="A23" s="1409"/>
      <c r="B23" s="2157" t="s">
        <v>662</v>
      </c>
      <c r="C23" s="2773" t="s">
        <v>3189</v>
      </c>
      <c r="D23" s="3487"/>
      <c r="E23" s="3488">
        <v>840.25</v>
      </c>
      <c r="F23" s="3489" t="s">
        <v>3162</v>
      </c>
      <c r="G23" s="3490">
        <v>840.67</v>
      </c>
      <c r="H23" s="3491" t="s">
        <v>3190</v>
      </c>
      <c r="I23" s="3490">
        <v>827.9</v>
      </c>
      <c r="J23" s="3492"/>
      <c r="K23" s="2769" t="s">
        <v>662</v>
      </c>
    </row>
    <row r="24" spans="1:12" ht="12" customHeight="1">
      <c r="A24" s="1409"/>
      <c r="B24" s="2030"/>
      <c r="C24" s="720"/>
      <c r="D24" s="720"/>
      <c r="E24" s="720"/>
      <c r="F24" s="720"/>
      <c r="G24" s="720"/>
      <c r="H24" s="720"/>
      <c r="I24" s="720"/>
      <c r="J24" s="720"/>
      <c r="K24" s="2000"/>
    </row>
    <row r="25" spans="1:12" ht="12" customHeight="1">
      <c r="A25" s="1409"/>
      <c r="B25" s="2030"/>
      <c r="C25" s="1986"/>
      <c r="D25" s="720"/>
      <c r="E25" s="720"/>
      <c r="F25" s="720"/>
      <c r="G25" s="720"/>
      <c r="H25" s="720"/>
      <c r="I25" s="720"/>
      <c r="J25" s="720"/>
      <c r="K25" s="2000"/>
    </row>
    <row r="26" spans="1:12" ht="12" customHeight="1">
      <c r="A26" s="1409"/>
      <c r="B26" s="2030"/>
      <c r="C26" s="3493"/>
      <c r="D26" s="720"/>
      <c r="E26" s="720"/>
      <c r="F26" s="720"/>
      <c r="G26" s="720"/>
      <c r="H26" s="720"/>
      <c r="I26" s="720"/>
      <c r="J26" s="720"/>
      <c r="K26" s="2000"/>
    </row>
    <row r="27" spans="1:12" ht="12" customHeight="1">
      <c r="A27" s="1409"/>
      <c r="B27" s="2030"/>
      <c r="C27" s="3493"/>
      <c r="D27" s="720"/>
      <c r="E27" s="720"/>
      <c r="F27" s="720"/>
      <c r="G27" s="720"/>
      <c r="H27" s="720"/>
      <c r="I27" s="720"/>
      <c r="J27" s="720"/>
      <c r="K27" s="2000"/>
    </row>
    <row r="28" spans="1:12" ht="12" customHeight="1">
      <c r="A28" s="1409"/>
      <c r="B28" s="2030"/>
      <c r="C28" s="3494"/>
      <c r="D28" s="720"/>
      <c r="E28" s="720"/>
      <c r="F28" s="720"/>
      <c r="G28" s="720"/>
      <c r="H28" s="720"/>
      <c r="I28" s="720"/>
      <c r="J28" s="720"/>
      <c r="K28" s="2000"/>
    </row>
    <row r="29" spans="1:12" ht="12" customHeight="1">
      <c r="A29" s="1409"/>
      <c r="B29" s="2030"/>
      <c r="C29" s="720"/>
      <c r="D29" s="720"/>
      <c r="E29" s="720"/>
      <c r="F29" s="720"/>
      <c r="G29" s="720"/>
      <c r="H29" s="720"/>
      <c r="I29" s="720"/>
      <c r="J29" s="720"/>
      <c r="K29" s="2000"/>
    </row>
    <row r="30" spans="1:12" ht="12" customHeight="1">
      <c r="A30" s="1409"/>
      <c r="B30" s="2030"/>
      <c r="C30" s="720"/>
      <c r="D30" s="720"/>
      <c r="E30" s="720"/>
      <c r="F30" s="720"/>
      <c r="G30" s="720"/>
      <c r="H30" s="720"/>
      <c r="I30" s="720"/>
      <c r="J30" s="720"/>
      <c r="K30" s="2000"/>
    </row>
    <row r="31" spans="1:12" ht="12" customHeight="1">
      <c r="A31" s="1409"/>
      <c r="B31" s="2030"/>
      <c r="C31" s="720"/>
      <c r="D31" s="720"/>
      <c r="E31" s="720"/>
      <c r="F31" s="720"/>
      <c r="G31" s="720"/>
      <c r="H31" s="720"/>
      <c r="I31" s="720"/>
      <c r="J31" s="720"/>
      <c r="K31" s="2000"/>
    </row>
    <row r="32" spans="1:12" ht="12" customHeight="1">
      <c r="A32" s="1409"/>
      <c r="B32" s="2030"/>
      <c r="C32" s="720"/>
      <c r="D32" s="720"/>
      <c r="E32" s="720"/>
      <c r="F32" s="720"/>
      <c r="G32" s="720"/>
      <c r="H32" s="720"/>
      <c r="I32" s="720"/>
      <c r="J32" s="720"/>
      <c r="K32" s="2000"/>
      <c r="L32" s="4217" t="s">
        <v>2363</v>
      </c>
    </row>
    <row r="33" spans="1:12" ht="12" customHeight="1">
      <c r="A33" s="4159" t="s">
        <v>166</v>
      </c>
      <c r="B33" s="2030"/>
      <c r="C33" s="720"/>
      <c r="D33" s="720"/>
      <c r="E33" s="720"/>
      <c r="F33" s="720"/>
      <c r="G33" s="720"/>
      <c r="H33" s="720"/>
      <c r="I33" s="720"/>
      <c r="J33" s="720"/>
      <c r="K33" s="2000"/>
      <c r="L33" s="4218"/>
    </row>
    <row r="34" spans="1:12" ht="12" customHeight="1">
      <c r="A34" s="4159"/>
      <c r="B34" s="2030"/>
      <c r="C34" s="720"/>
      <c r="D34" s="720"/>
      <c r="E34" s="720"/>
      <c r="F34" s="720"/>
      <c r="G34" s="720"/>
      <c r="H34" s="720"/>
      <c r="I34" s="720"/>
      <c r="J34" s="720"/>
      <c r="K34" s="2000"/>
      <c r="L34" s="4218"/>
    </row>
    <row r="35" spans="1:12" ht="12" customHeight="1">
      <c r="A35" s="4159"/>
      <c r="B35" s="2030"/>
      <c r="C35" s="720"/>
      <c r="D35" s="720"/>
      <c r="E35" s="720"/>
      <c r="F35" s="720"/>
      <c r="G35" s="720"/>
      <c r="H35" s="720"/>
      <c r="I35" s="720"/>
      <c r="J35" s="720"/>
      <c r="K35" s="2000"/>
      <c r="L35" s="4218"/>
    </row>
    <row r="36" spans="1:12" ht="12" customHeight="1">
      <c r="A36" s="4159"/>
      <c r="B36" s="2030"/>
      <c r="C36" s="720"/>
      <c r="D36" s="720"/>
      <c r="E36" s="720"/>
      <c r="F36" s="720"/>
      <c r="G36" s="720"/>
      <c r="H36" s="720"/>
      <c r="I36" s="720"/>
      <c r="J36" s="720"/>
      <c r="K36" s="2000"/>
      <c r="L36" s="4218"/>
    </row>
    <row r="37" spans="1:12" ht="12" customHeight="1">
      <c r="A37" s="4159"/>
      <c r="B37" s="2030"/>
      <c r="C37" s="720"/>
      <c r="D37" s="720"/>
      <c r="E37" s="720"/>
      <c r="F37" s="720"/>
      <c r="G37" s="720"/>
      <c r="H37" s="720"/>
      <c r="I37" s="720"/>
      <c r="J37" s="720"/>
      <c r="K37" s="2000"/>
      <c r="L37" s="4218"/>
    </row>
    <row r="38" spans="1:12" ht="12" customHeight="1">
      <c r="A38" s="4159"/>
      <c r="B38" s="2030"/>
      <c r="C38" s="720"/>
      <c r="D38" s="720"/>
      <c r="E38" s="720"/>
      <c r="F38" s="720"/>
      <c r="G38" s="720"/>
      <c r="H38" s="720"/>
      <c r="I38" s="720"/>
      <c r="J38" s="720"/>
      <c r="K38" s="2000"/>
      <c r="L38" s="4218"/>
    </row>
    <row r="39" spans="1:12" ht="12" customHeight="1">
      <c r="A39" s="4159"/>
      <c r="B39" s="2030"/>
      <c r="C39" s="720"/>
      <c r="D39" s="720"/>
      <c r="E39" s="720"/>
      <c r="F39" s="720"/>
      <c r="G39" s="720"/>
      <c r="H39" s="720"/>
      <c r="I39" s="720"/>
      <c r="J39" s="720"/>
      <c r="K39" s="2000"/>
      <c r="L39" s="4218"/>
    </row>
    <row r="40" spans="1:12" ht="12" customHeight="1">
      <c r="A40" s="4159"/>
      <c r="B40" s="2030"/>
      <c r="C40" s="720"/>
      <c r="D40" s="720"/>
      <c r="E40" s="720"/>
      <c r="F40" s="720"/>
      <c r="G40" s="720"/>
      <c r="H40" s="720"/>
      <c r="I40" s="720"/>
      <c r="J40" s="720"/>
      <c r="K40" s="2000"/>
      <c r="L40" s="4218"/>
    </row>
    <row r="41" spans="1:12" ht="12" customHeight="1">
      <c r="A41" s="4159"/>
      <c r="B41" s="2030"/>
      <c r="C41" s="720"/>
      <c r="D41" s="720"/>
      <c r="E41" s="720"/>
      <c r="F41" s="720"/>
      <c r="G41" s="720"/>
      <c r="H41" s="720"/>
      <c r="I41" s="720"/>
      <c r="J41" s="720"/>
      <c r="K41" s="2000"/>
      <c r="L41" s="4218"/>
    </row>
    <row r="42" spans="1:12" ht="12" customHeight="1">
      <c r="A42" s="4159"/>
      <c r="B42" s="2030"/>
      <c r="I42" s="720"/>
      <c r="K42" s="2000"/>
      <c r="L42" s="4218"/>
    </row>
    <row r="43" spans="1:12" ht="12" customHeight="1">
      <c r="A43" s="4159"/>
      <c r="B43" s="2030"/>
      <c r="C43" s="720"/>
      <c r="D43" s="720"/>
      <c r="E43" s="720"/>
      <c r="F43" s="720"/>
      <c r="G43" s="720"/>
      <c r="H43" s="720"/>
      <c r="I43" s="720"/>
      <c r="J43" s="720"/>
      <c r="K43" s="2000"/>
      <c r="L43" s="4218"/>
    </row>
    <row r="44" spans="1:12" ht="12" customHeight="1">
      <c r="A44" s="4159"/>
      <c r="B44" s="2030"/>
      <c r="C44" s="720"/>
      <c r="D44" s="720"/>
      <c r="E44" s="720"/>
      <c r="F44" s="720"/>
      <c r="G44" s="720"/>
      <c r="H44" s="720"/>
      <c r="I44" s="720"/>
      <c r="J44" s="720"/>
      <c r="K44" s="2000"/>
      <c r="L44" s="4218"/>
    </row>
    <row r="45" spans="1:12" ht="12" customHeight="1">
      <c r="A45" s="1409"/>
      <c r="B45" s="2030"/>
      <c r="C45" s="720"/>
      <c r="D45" s="720"/>
      <c r="E45" s="720"/>
      <c r="F45" s="720"/>
      <c r="G45" s="720"/>
      <c r="H45" s="720"/>
      <c r="I45" s="720"/>
      <c r="J45" s="720"/>
      <c r="K45" s="2000"/>
      <c r="L45" s="4218"/>
    </row>
    <row r="46" spans="1:12" ht="12" customHeight="1">
      <c r="A46" s="1409"/>
      <c r="B46" s="2030"/>
      <c r="C46" s="720"/>
      <c r="D46" s="720"/>
      <c r="E46" s="720"/>
      <c r="F46" s="720"/>
      <c r="G46" s="720"/>
      <c r="H46" s="720"/>
      <c r="I46" s="720"/>
      <c r="J46" s="720"/>
      <c r="K46" s="2000"/>
      <c r="L46" s="4218"/>
    </row>
    <row r="47" spans="1:12" ht="12" customHeight="1">
      <c r="B47" s="3288" t="s">
        <v>467</v>
      </c>
      <c r="C47" s="2012"/>
      <c r="D47" s="2012"/>
      <c r="E47" s="2012"/>
      <c r="F47" s="2012"/>
      <c r="G47" s="2012"/>
      <c r="H47" s="2012"/>
      <c r="I47" s="2012"/>
      <c r="J47" s="2012"/>
      <c r="K47" s="2027"/>
      <c r="L47" s="4218"/>
    </row>
    <row r="48" spans="1:12">
      <c r="L48" s="3495"/>
    </row>
    <row r="49" spans="12:12">
      <c r="L49" s="527"/>
    </row>
    <row r="50" spans="12:12">
      <c r="L50" s="527"/>
    </row>
    <row r="51" spans="12:12"/>
    <row r="52" spans="12:12"/>
    <row r="53" spans="12:12"/>
    <row r="54" spans="12:12"/>
    <row r="55" spans="12:12"/>
    <row r="56" spans="12:12"/>
    <row r="57" spans="12:12"/>
  </sheetData>
  <mergeCells count="3">
    <mergeCell ref="L1:L2"/>
    <mergeCell ref="L32:L47"/>
    <mergeCell ref="A33:A44"/>
  </mergeCells>
  <printOptions horizontalCentered="1" verticalCentered="1"/>
  <pageMargins left="0.5" right="0.5" top="1" bottom="1" header="0" footer="0"/>
  <pageSetup scale="91"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K73"/>
  <sheetViews>
    <sheetView showZeros="0" view="pageBreakPreview" zoomScale="110" zoomScaleNormal="130" zoomScaleSheetLayoutView="110" workbookViewId="0"/>
  </sheetViews>
  <sheetFormatPr defaultColWidth="0" defaultRowHeight="11.25" zeroHeight="1"/>
  <cols>
    <col min="1" max="1" width="5.33203125" style="527" customWidth="1"/>
    <col min="2" max="2" width="7" style="527" customWidth="1"/>
    <col min="3" max="4" width="9.83203125" style="527" customWidth="1"/>
    <col min="5" max="5" width="14.83203125" style="527" customWidth="1"/>
    <col min="6" max="6" width="12.83203125" style="527" customWidth="1"/>
    <col min="7" max="7" width="9.83203125" style="527" customWidth="1"/>
    <col min="8" max="8" width="12.83203125" style="527" customWidth="1"/>
    <col min="9" max="9" width="13.83203125" style="527" customWidth="1"/>
    <col min="10" max="10" width="10.5" style="527" customWidth="1"/>
    <col min="11" max="11" width="4.83203125" style="527" customWidth="1"/>
    <col min="12" max="14" width="9.33203125" style="527" customWidth="1"/>
    <col min="15" max="256" width="0" style="527" hidden="1"/>
    <col min="257" max="257" width="5.33203125" style="527" customWidth="1"/>
    <col min="258" max="258" width="7" style="527" customWidth="1"/>
    <col min="259" max="260" width="9.83203125" style="527" customWidth="1"/>
    <col min="261" max="261" width="14.83203125" style="527" customWidth="1"/>
    <col min="262" max="262" width="12.83203125" style="527" customWidth="1"/>
    <col min="263" max="263" width="9.83203125" style="527" customWidth="1"/>
    <col min="264" max="264" width="12.83203125" style="527" customWidth="1"/>
    <col min="265" max="265" width="13.83203125" style="527" customWidth="1"/>
    <col min="266" max="266" width="10.5" style="527" customWidth="1"/>
    <col min="267" max="267" width="4.83203125" style="527" customWidth="1"/>
    <col min="268" max="270" width="9.33203125" style="527" customWidth="1"/>
    <col min="271" max="512" width="0" style="527" hidden="1"/>
    <col min="513" max="513" width="5.33203125" style="527" customWidth="1"/>
    <col min="514" max="514" width="7" style="527" customWidth="1"/>
    <col min="515" max="516" width="9.83203125" style="527" customWidth="1"/>
    <col min="517" max="517" width="14.83203125" style="527" customWidth="1"/>
    <col min="518" max="518" width="12.83203125" style="527" customWidth="1"/>
    <col min="519" max="519" width="9.83203125" style="527" customWidth="1"/>
    <col min="520" max="520" width="12.83203125" style="527" customWidth="1"/>
    <col min="521" max="521" width="13.83203125" style="527" customWidth="1"/>
    <col min="522" max="522" width="10.5" style="527" customWidth="1"/>
    <col min="523" max="523" width="4.83203125" style="527" customWidth="1"/>
    <col min="524" max="526" width="9.33203125" style="527" customWidth="1"/>
    <col min="527" max="768" width="0" style="527" hidden="1"/>
    <col min="769" max="769" width="5.33203125" style="527" customWidth="1"/>
    <col min="770" max="770" width="7" style="527" customWidth="1"/>
    <col min="771" max="772" width="9.83203125" style="527" customWidth="1"/>
    <col min="773" max="773" width="14.83203125" style="527" customWidth="1"/>
    <col min="774" max="774" width="12.83203125" style="527" customWidth="1"/>
    <col min="775" max="775" width="9.83203125" style="527" customWidth="1"/>
    <col min="776" max="776" width="12.83203125" style="527" customWidth="1"/>
    <col min="777" max="777" width="13.83203125" style="527" customWidth="1"/>
    <col min="778" max="778" width="10.5" style="527" customWidth="1"/>
    <col min="779" max="779" width="4.83203125" style="527" customWidth="1"/>
    <col min="780" max="782" width="9.33203125" style="527" customWidth="1"/>
    <col min="783" max="1024" width="0" style="527" hidden="1"/>
    <col min="1025" max="1025" width="5.33203125" style="527" customWidth="1"/>
    <col min="1026" max="1026" width="7" style="527" customWidth="1"/>
    <col min="1027" max="1028" width="9.83203125" style="527" customWidth="1"/>
    <col min="1029" max="1029" width="14.83203125" style="527" customWidth="1"/>
    <col min="1030" max="1030" width="12.83203125" style="527" customWidth="1"/>
    <col min="1031" max="1031" width="9.83203125" style="527" customWidth="1"/>
    <col min="1032" max="1032" width="12.83203125" style="527" customWidth="1"/>
    <col min="1033" max="1033" width="13.83203125" style="527" customWidth="1"/>
    <col min="1034" max="1034" width="10.5" style="527" customWidth="1"/>
    <col min="1035" max="1035" width="4.83203125" style="527" customWidth="1"/>
    <col min="1036" max="1038" width="9.33203125" style="527" customWidth="1"/>
    <col min="1039" max="1280" width="0" style="527" hidden="1"/>
    <col min="1281" max="1281" width="5.33203125" style="527" customWidth="1"/>
    <col min="1282" max="1282" width="7" style="527" customWidth="1"/>
    <col min="1283" max="1284" width="9.83203125" style="527" customWidth="1"/>
    <col min="1285" max="1285" width="14.83203125" style="527" customWidth="1"/>
    <col min="1286" max="1286" width="12.83203125" style="527" customWidth="1"/>
    <col min="1287" max="1287" width="9.83203125" style="527" customWidth="1"/>
    <col min="1288" max="1288" width="12.83203125" style="527" customWidth="1"/>
    <col min="1289" max="1289" width="13.83203125" style="527" customWidth="1"/>
    <col min="1290" max="1290" width="10.5" style="527" customWidth="1"/>
    <col min="1291" max="1291" width="4.83203125" style="527" customWidth="1"/>
    <col min="1292" max="1294" width="9.33203125" style="527" customWidth="1"/>
    <col min="1295" max="1536" width="0" style="527" hidden="1"/>
    <col min="1537" max="1537" width="5.33203125" style="527" customWidth="1"/>
    <col min="1538" max="1538" width="7" style="527" customWidth="1"/>
    <col min="1539" max="1540" width="9.83203125" style="527" customWidth="1"/>
    <col min="1541" max="1541" width="14.83203125" style="527" customWidth="1"/>
    <col min="1542" max="1542" width="12.83203125" style="527" customWidth="1"/>
    <col min="1543" max="1543" width="9.83203125" style="527" customWidth="1"/>
    <col min="1544" max="1544" width="12.83203125" style="527" customWidth="1"/>
    <col min="1545" max="1545" width="13.83203125" style="527" customWidth="1"/>
    <col min="1546" max="1546" width="10.5" style="527" customWidth="1"/>
    <col min="1547" max="1547" width="4.83203125" style="527" customWidth="1"/>
    <col min="1548" max="1550" width="9.33203125" style="527" customWidth="1"/>
    <col min="1551" max="1792" width="0" style="527" hidden="1"/>
    <col min="1793" max="1793" width="5.33203125" style="527" customWidth="1"/>
    <col min="1794" max="1794" width="7" style="527" customWidth="1"/>
    <col min="1795" max="1796" width="9.83203125" style="527" customWidth="1"/>
    <col min="1797" max="1797" width="14.83203125" style="527" customWidth="1"/>
    <col min="1798" max="1798" width="12.83203125" style="527" customWidth="1"/>
    <col min="1799" max="1799" width="9.83203125" style="527" customWidth="1"/>
    <col min="1800" max="1800" width="12.83203125" style="527" customWidth="1"/>
    <col min="1801" max="1801" width="13.83203125" style="527" customWidth="1"/>
    <col min="1802" max="1802" width="10.5" style="527" customWidth="1"/>
    <col min="1803" max="1803" width="4.83203125" style="527" customWidth="1"/>
    <col min="1804" max="1806" width="9.33203125" style="527" customWidth="1"/>
    <col min="1807" max="2048" width="0" style="527" hidden="1"/>
    <col min="2049" max="2049" width="5.33203125" style="527" customWidth="1"/>
    <col min="2050" max="2050" width="7" style="527" customWidth="1"/>
    <col min="2051" max="2052" width="9.83203125" style="527" customWidth="1"/>
    <col min="2053" max="2053" width="14.83203125" style="527" customWidth="1"/>
    <col min="2054" max="2054" width="12.83203125" style="527" customWidth="1"/>
    <col min="2055" max="2055" width="9.83203125" style="527" customWidth="1"/>
    <col min="2056" max="2056" width="12.83203125" style="527" customWidth="1"/>
    <col min="2057" max="2057" width="13.83203125" style="527" customWidth="1"/>
    <col min="2058" max="2058" width="10.5" style="527" customWidth="1"/>
    <col min="2059" max="2059" width="4.83203125" style="527" customWidth="1"/>
    <col min="2060" max="2062" width="9.33203125" style="527" customWidth="1"/>
    <col min="2063" max="2304" width="0" style="527" hidden="1"/>
    <col min="2305" max="2305" width="5.33203125" style="527" customWidth="1"/>
    <col min="2306" max="2306" width="7" style="527" customWidth="1"/>
    <col min="2307" max="2308" width="9.83203125" style="527" customWidth="1"/>
    <col min="2309" max="2309" width="14.83203125" style="527" customWidth="1"/>
    <col min="2310" max="2310" width="12.83203125" style="527" customWidth="1"/>
    <col min="2311" max="2311" width="9.83203125" style="527" customWidth="1"/>
    <col min="2312" max="2312" width="12.83203125" style="527" customWidth="1"/>
    <col min="2313" max="2313" width="13.83203125" style="527" customWidth="1"/>
    <col min="2314" max="2314" width="10.5" style="527" customWidth="1"/>
    <col min="2315" max="2315" width="4.83203125" style="527" customWidth="1"/>
    <col min="2316" max="2318" width="9.33203125" style="527" customWidth="1"/>
    <col min="2319" max="2560" width="0" style="527" hidden="1"/>
    <col min="2561" max="2561" width="5.33203125" style="527" customWidth="1"/>
    <col min="2562" max="2562" width="7" style="527" customWidth="1"/>
    <col min="2563" max="2564" width="9.83203125" style="527" customWidth="1"/>
    <col min="2565" max="2565" width="14.83203125" style="527" customWidth="1"/>
    <col min="2566" max="2566" width="12.83203125" style="527" customWidth="1"/>
    <col min="2567" max="2567" width="9.83203125" style="527" customWidth="1"/>
    <col min="2568" max="2568" width="12.83203125" style="527" customWidth="1"/>
    <col min="2569" max="2569" width="13.83203125" style="527" customWidth="1"/>
    <col min="2570" max="2570" width="10.5" style="527" customWidth="1"/>
    <col min="2571" max="2571" width="4.83203125" style="527" customWidth="1"/>
    <col min="2572" max="2574" width="9.33203125" style="527" customWidth="1"/>
    <col min="2575" max="2816" width="0" style="527" hidden="1"/>
    <col min="2817" max="2817" width="5.33203125" style="527" customWidth="1"/>
    <col min="2818" max="2818" width="7" style="527" customWidth="1"/>
    <col min="2819" max="2820" width="9.83203125" style="527" customWidth="1"/>
    <col min="2821" max="2821" width="14.83203125" style="527" customWidth="1"/>
    <col min="2822" max="2822" width="12.83203125" style="527" customWidth="1"/>
    <col min="2823" max="2823" width="9.83203125" style="527" customWidth="1"/>
    <col min="2824" max="2824" width="12.83203125" style="527" customWidth="1"/>
    <col min="2825" max="2825" width="13.83203125" style="527" customWidth="1"/>
    <col min="2826" max="2826" width="10.5" style="527" customWidth="1"/>
    <col min="2827" max="2827" width="4.83203125" style="527" customWidth="1"/>
    <col min="2828" max="2830" width="9.33203125" style="527" customWidth="1"/>
    <col min="2831" max="3072" width="0" style="527" hidden="1"/>
    <col min="3073" max="3073" width="5.33203125" style="527" customWidth="1"/>
    <col min="3074" max="3074" width="7" style="527" customWidth="1"/>
    <col min="3075" max="3076" width="9.83203125" style="527" customWidth="1"/>
    <col min="3077" max="3077" width="14.83203125" style="527" customWidth="1"/>
    <col min="3078" max="3078" width="12.83203125" style="527" customWidth="1"/>
    <col min="3079" max="3079" width="9.83203125" style="527" customWidth="1"/>
    <col min="3080" max="3080" width="12.83203125" style="527" customWidth="1"/>
    <col min="3081" max="3081" width="13.83203125" style="527" customWidth="1"/>
    <col min="3082" max="3082" width="10.5" style="527" customWidth="1"/>
    <col min="3083" max="3083" width="4.83203125" style="527" customWidth="1"/>
    <col min="3084" max="3086" width="9.33203125" style="527" customWidth="1"/>
    <col min="3087" max="3328" width="0" style="527" hidden="1"/>
    <col min="3329" max="3329" width="5.33203125" style="527" customWidth="1"/>
    <col min="3330" max="3330" width="7" style="527" customWidth="1"/>
    <col min="3331" max="3332" width="9.83203125" style="527" customWidth="1"/>
    <col min="3333" max="3333" width="14.83203125" style="527" customWidth="1"/>
    <col min="3334" max="3334" width="12.83203125" style="527" customWidth="1"/>
    <col min="3335" max="3335" width="9.83203125" style="527" customWidth="1"/>
    <col min="3336" max="3336" width="12.83203125" style="527" customWidth="1"/>
    <col min="3337" max="3337" width="13.83203125" style="527" customWidth="1"/>
    <col min="3338" max="3338" width="10.5" style="527" customWidth="1"/>
    <col min="3339" max="3339" width="4.83203125" style="527" customWidth="1"/>
    <col min="3340" max="3342" width="9.33203125" style="527" customWidth="1"/>
    <col min="3343" max="3584" width="0" style="527" hidden="1"/>
    <col min="3585" max="3585" width="5.33203125" style="527" customWidth="1"/>
    <col min="3586" max="3586" width="7" style="527" customWidth="1"/>
    <col min="3587" max="3588" width="9.83203125" style="527" customWidth="1"/>
    <col min="3589" max="3589" width="14.83203125" style="527" customWidth="1"/>
    <col min="3590" max="3590" width="12.83203125" style="527" customWidth="1"/>
    <col min="3591" max="3591" width="9.83203125" style="527" customWidth="1"/>
    <col min="3592" max="3592" width="12.83203125" style="527" customWidth="1"/>
    <col min="3593" max="3593" width="13.83203125" style="527" customWidth="1"/>
    <col min="3594" max="3594" width="10.5" style="527" customWidth="1"/>
    <col min="3595" max="3595" width="4.83203125" style="527" customWidth="1"/>
    <col min="3596" max="3598" width="9.33203125" style="527" customWidth="1"/>
    <col min="3599" max="3840" width="0" style="527" hidden="1"/>
    <col min="3841" max="3841" width="5.33203125" style="527" customWidth="1"/>
    <col min="3842" max="3842" width="7" style="527" customWidth="1"/>
    <col min="3843" max="3844" width="9.83203125" style="527" customWidth="1"/>
    <col min="3845" max="3845" width="14.83203125" style="527" customWidth="1"/>
    <col min="3846" max="3846" width="12.83203125" style="527" customWidth="1"/>
    <col min="3847" max="3847" width="9.83203125" style="527" customWidth="1"/>
    <col min="3848" max="3848" width="12.83203125" style="527" customWidth="1"/>
    <col min="3849" max="3849" width="13.83203125" style="527" customWidth="1"/>
    <col min="3850" max="3850" width="10.5" style="527" customWidth="1"/>
    <col min="3851" max="3851" width="4.83203125" style="527" customWidth="1"/>
    <col min="3852" max="3854" width="9.33203125" style="527" customWidth="1"/>
    <col min="3855" max="4096" width="0" style="527" hidden="1"/>
    <col min="4097" max="4097" width="5.33203125" style="527" customWidth="1"/>
    <col min="4098" max="4098" width="7" style="527" customWidth="1"/>
    <col min="4099" max="4100" width="9.83203125" style="527" customWidth="1"/>
    <col min="4101" max="4101" width="14.83203125" style="527" customWidth="1"/>
    <col min="4102" max="4102" width="12.83203125" style="527" customWidth="1"/>
    <col min="4103" max="4103" width="9.83203125" style="527" customWidth="1"/>
    <col min="4104" max="4104" width="12.83203125" style="527" customWidth="1"/>
    <col min="4105" max="4105" width="13.83203125" style="527" customWidth="1"/>
    <col min="4106" max="4106" width="10.5" style="527" customWidth="1"/>
    <col min="4107" max="4107" width="4.83203125" style="527" customWidth="1"/>
    <col min="4108" max="4110" width="9.33203125" style="527" customWidth="1"/>
    <col min="4111" max="4352" width="0" style="527" hidden="1"/>
    <col min="4353" max="4353" width="5.33203125" style="527" customWidth="1"/>
    <col min="4354" max="4354" width="7" style="527" customWidth="1"/>
    <col min="4355" max="4356" width="9.83203125" style="527" customWidth="1"/>
    <col min="4357" max="4357" width="14.83203125" style="527" customWidth="1"/>
    <col min="4358" max="4358" width="12.83203125" style="527" customWidth="1"/>
    <col min="4359" max="4359" width="9.83203125" style="527" customWidth="1"/>
    <col min="4360" max="4360" width="12.83203125" style="527" customWidth="1"/>
    <col min="4361" max="4361" width="13.83203125" style="527" customWidth="1"/>
    <col min="4362" max="4362" width="10.5" style="527" customWidth="1"/>
    <col min="4363" max="4363" width="4.83203125" style="527" customWidth="1"/>
    <col min="4364" max="4366" width="9.33203125" style="527" customWidth="1"/>
    <col min="4367" max="4608" width="0" style="527" hidden="1"/>
    <col min="4609" max="4609" width="5.33203125" style="527" customWidth="1"/>
    <col min="4610" max="4610" width="7" style="527" customWidth="1"/>
    <col min="4611" max="4612" width="9.83203125" style="527" customWidth="1"/>
    <col min="4613" max="4613" width="14.83203125" style="527" customWidth="1"/>
    <col min="4614" max="4614" width="12.83203125" style="527" customWidth="1"/>
    <col min="4615" max="4615" width="9.83203125" style="527" customWidth="1"/>
    <col min="4616" max="4616" width="12.83203125" style="527" customWidth="1"/>
    <col min="4617" max="4617" width="13.83203125" style="527" customWidth="1"/>
    <col min="4618" max="4618" width="10.5" style="527" customWidth="1"/>
    <col min="4619" max="4619" width="4.83203125" style="527" customWidth="1"/>
    <col min="4620" max="4622" width="9.33203125" style="527" customWidth="1"/>
    <col min="4623" max="4864" width="0" style="527" hidden="1"/>
    <col min="4865" max="4865" width="5.33203125" style="527" customWidth="1"/>
    <col min="4866" max="4866" width="7" style="527" customWidth="1"/>
    <col min="4867" max="4868" width="9.83203125" style="527" customWidth="1"/>
    <col min="4869" max="4869" width="14.83203125" style="527" customWidth="1"/>
    <col min="4870" max="4870" width="12.83203125" style="527" customWidth="1"/>
    <col min="4871" max="4871" width="9.83203125" style="527" customWidth="1"/>
    <col min="4872" max="4872" width="12.83203125" style="527" customWidth="1"/>
    <col min="4873" max="4873" width="13.83203125" style="527" customWidth="1"/>
    <col min="4874" max="4874" width="10.5" style="527" customWidth="1"/>
    <col min="4875" max="4875" width="4.83203125" style="527" customWidth="1"/>
    <col min="4876" max="4878" width="9.33203125" style="527" customWidth="1"/>
    <col min="4879" max="5120" width="0" style="527" hidden="1"/>
    <col min="5121" max="5121" width="5.33203125" style="527" customWidth="1"/>
    <col min="5122" max="5122" width="7" style="527" customWidth="1"/>
    <col min="5123" max="5124" width="9.83203125" style="527" customWidth="1"/>
    <col min="5125" max="5125" width="14.83203125" style="527" customWidth="1"/>
    <col min="5126" max="5126" width="12.83203125" style="527" customWidth="1"/>
    <col min="5127" max="5127" width="9.83203125" style="527" customWidth="1"/>
    <col min="5128" max="5128" width="12.83203125" style="527" customWidth="1"/>
    <col min="5129" max="5129" width="13.83203125" style="527" customWidth="1"/>
    <col min="5130" max="5130" width="10.5" style="527" customWidth="1"/>
    <col min="5131" max="5131" width="4.83203125" style="527" customWidth="1"/>
    <col min="5132" max="5134" width="9.33203125" style="527" customWidth="1"/>
    <col min="5135" max="5376" width="0" style="527" hidden="1"/>
    <col min="5377" max="5377" width="5.33203125" style="527" customWidth="1"/>
    <col min="5378" max="5378" width="7" style="527" customWidth="1"/>
    <col min="5379" max="5380" width="9.83203125" style="527" customWidth="1"/>
    <col min="5381" max="5381" width="14.83203125" style="527" customWidth="1"/>
    <col min="5382" max="5382" width="12.83203125" style="527" customWidth="1"/>
    <col min="5383" max="5383" width="9.83203125" style="527" customWidth="1"/>
    <col min="5384" max="5384" width="12.83203125" style="527" customWidth="1"/>
    <col min="5385" max="5385" width="13.83203125" style="527" customWidth="1"/>
    <col min="5386" max="5386" width="10.5" style="527" customWidth="1"/>
    <col min="5387" max="5387" width="4.83203125" style="527" customWidth="1"/>
    <col min="5388" max="5390" width="9.33203125" style="527" customWidth="1"/>
    <col min="5391" max="5632" width="0" style="527" hidden="1"/>
    <col min="5633" max="5633" width="5.33203125" style="527" customWidth="1"/>
    <col min="5634" max="5634" width="7" style="527" customWidth="1"/>
    <col min="5635" max="5636" width="9.83203125" style="527" customWidth="1"/>
    <col min="5637" max="5637" width="14.83203125" style="527" customWidth="1"/>
    <col min="5638" max="5638" width="12.83203125" style="527" customWidth="1"/>
    <col min="5639" max="5639" width="9.83203125" style="527" customWidth="1"/>
    <col min="5640" max="5640" width="12.83203125" style="527" customWidth="1"/>
    <col min="5641" max="5641" width="13.83203125" style="527" customWidth="1"/>
    <col min="5642" max="5642" width="10.5" style="527" customWidth="1"/>
    <col min="5643" max="5643" width="4.83203125" style="527" customWidth="1"/>
    <col min="5644" max="5646" width="9.33203125" style="527" customWidth="1"/>
    <col min="5647" max="5888" width="0" style="527" hidden="1"/>
    <col min="5889" max="5889" width="5.33203125" style="527" customWidth="1"/>
    <col min="5890" max="5890" width="7" style="527" customWidth="1"/>
    <col min="5891" max="5892" width="9.83203125" style="527" customWidth="1"/>
    <col min="5893" max="5893" width="14.83203125" style="527" customWidth="1"/>
    <col min="5894" max="5894" width="12.83203125" style="527" customWidth="1"/>
    <col min="5895" max="5895" width="9.83203125" style="527" customWidth="1"/>
    <col min="5896" max="5896" width="12.83203125" style="527" customWidth="1"/>
    <col min="5897" max="5897" width="13.83203125" style="527" customWidth="1"/>
    <col min="5898" max="5898" width="10.5" style="527" customWidth="1"/>
    <col min="5899" max="5899" width="4.83203125" style="527" customWidth="1"/>
    <col min="5900" max="5902" width="9.33203125" style="527" customWidth="1"/>
    <col min="5903" max="6144" width="0" style="527" hidden="1"/>
    <col min="6145" max="6145" width="5.33203125" style="527" customWidth="1"/>
    <col min="6146" max="6146" width="7" style="527" customWidth="1"/>
    <col min="6147" max="6148" width="9.83203125" style="527" customWidth="1"/>
    <col min="6149" max="6149" width="14.83203125" style="527" customWidth="1"/>
    <col min="6150" max="6150" width="12.83203125" style="527" customWidth="1"/>
    <col min="6151" max="6151" width="9.83203125" style="527" customWidth="1"/>
    <col min="6152" max="6152" width="12.83203125" style="527" customWidth="1"/>
    <col min="6153" max="6153" width="13.83203125" style="527" customWidth="1"/>
    <col min="6154" max="6154" width="10.5" style="527" customWidth="1"/>
    <col min="6155" max="6155" width="4.83203125" style="527" customWidth="1"/>
    <col min="6156" max="6158" width="9.33203125" style="527" customWidth="1"/>
    <col min="6159" max="6400" width="0" style="527" hidden="1"/>
    <col min="6401" max="6401" width="5.33203125" style="527" customWidth="1"/>
    <col min="6402" max="6402" width="7" style="527" customWidth="1"/>
    <col min="6403" max="6404" width="9.83203125" style="527" customWidth="1"/>
    <col min="6405" max="6405" width="14.83203125" style="527" customWidth="1"/>
    <col min="6406" max="6406" width="12.83203125" style="527" customWidth="1"/>
    <col min="6407" max="6407" width="9.83203125" style="527" customWidth="1"/>
    <col min="6408" max="6408" width="12.83203125" style="527" customWidth="1"/>
    <col min="6409" max="6409" width="13.83203125" style="527" customWidth="1"/>
    <col min="6410" max="6410" width="10.5" style="527" customWidth="1"/>
    <col min="6411" max="6411" width="4.83203125" style="527" customWidth="1"/>
    <col min="6412" max="6414" width="9.33203125" style="527" customWidth="1"/>
    <col min="6415" max="6656" width="0" style="527" hidden="1"/>
    <col min="6657" max="6657" width="5.33203125" style="527" customWidth="1"/>
    <col min="6658" max="6658" width="7" style="527" customWidth="1"/>
    <col min="6659" max="6660" width="9.83203125" style="527" customWidth="1"/>
    <col min="6661" max="6661" width="14.83203125" style="527" customWidth="1"/>
    <col min="6662" max="6662" width="12.83203125" style="527" customWidth="1"/>
    <col min="6663" max="6663" width="9.83203125" style="527" customWidth="1"/>
    <col min="6664" max="6664" width="12.83203125" style="527" customWidth="1"/>
    <col min="6665" max="6665" width="13.83203125" style="527" customWidth="1"/>
    <col min="6666" max="6666" width="10.5" style="527" customWidth="1"/>
    <col min="6667" max="6667" width="4.83203125" style="527" customWidth="1"/>
    <col min="6668" max="6670" width="9.33203125" style="527" customWidth="1"/>
    <col min="6671" max="6912" width="0" style="527" hidden="1"/>
    <col min="6913" max="6913" width="5.33203125" style="527" customWidth="1"/>
    <col min="6914" max="6914" width="7" style="527" customWidth="1"/>
    <col min="6915" max="6916" width="9.83203125" style="527" customWidth="1"/>
    <col min="6917" max="6917" width="14.83203125" style="527" customWidth="1"/>
    <col min="6918" max="6918" width="12.83203125" style="527" customWidth="1"/>
    <col min="6919" max="6919" width="9.83203125" style="527" customWidth="1"/>
    <col min="6920" max="6920" width="12.83203125" style="527" customWidth="1"/>
    <col min="6921" max="6921" width="13.83203125" style="527" customWidth="1"/>
    <col min="6922" max="6922" width="10.5" style="527" customWidth="1"/>
    <col min="6923" max="6923" width="4.83203125" style="527" customWidth="1"/>
    <col min="6924" max="6926" width="9.33203125" style="527" customWidth="1"/>
    <col min="6927" max="7168" width="0" style="527" hidden="1"/>
    <col min="7169" max="7169" width="5.33203125" style="527" customWidth="1"/>
    <col min="7170" max="7170" width="7" style="527" customWidth="1"/>
    <col min="7171" max="7172" width="9.83203125" style="527" customWidth="1"/>
    <col min="7173" max="7173" width="14.83203125" style="527" customWidth="1"/>
    <col min="7174" max="7174" width="12.83203125" style="527" customWidth="1"/>
    <col min="7175" max="7175" width="9.83203125" style="527" customWidth="1"/>
    <col min="7176" max="7176" width="12.83203125" style="527" customWidth="1"/>
    <col min="7177" max="7177" width="13.83203125" style="527" customWidth="1"/>
    <col min="7178" max="7178" width="10.5" style="527" customWidth="1"/>
    <col min="7179" max="7179" width="4.83203125" style="527" customWidth="1"/>
    <col min="7180" max="7182" width="9.33203125" style="527" customWidth="1"/>
    <col min="7183" max="7424" width="0" style="527" hidden="1"/>
    <col min="7425" max="7425" width="5.33203125" style="527" customWidth="1"/>
    <col min="7426" max="7426" width="7" style="527" customWidth="1"/>
    <col min="7427" max="7428" width="9.83203125" style="527" customWidth="1"/>
    <col min="7429" max="7429" width="14.83203125" style="527" customWidth="1"/>
    <col min="7430" max="7430" width="12.83203125" style="527" customWidth="1"/>
    <col min="7431" max="7431" width="9.83203125" style="527" customWidth="1"/>
    <col min="7432" max="7432" width="12.83203125" style="527" customWidth="1"/>
    <col min="7433" max="7433" width="13.83203125" style="527" customWidth="1"/>
    <col min="7434" max="7434" width="10.5" style="527" customWidth="1"/>
    <col min="7435" max="7435" width="4.83203125" style="527" customWidth="1"/>
    <col min="7436" max="7438" width="9.33203125" style="527" customWidth="1"/>
    <col min="7439" max="7680" width="0" style="527" hidden="1"/>
    <col min="7681" max="7681" width="5.33203125" style="527" customWidth="1"/>
    <col min="7682" max="7682" width="7" style="527" customWidth="1"/>
    <col min="7683" max="7684" width="9.83203125" style="527" customWidth="1"/>
    <col min="7685" max="7685" width="14.83203125" style="527" customWidth="1"/>
    <col min="7686" max="7686" width="12.83203125" style="527" customWidth="1"/>
    <col min="7687" max="7687" width="9.83203125" style="527" customWidth="1"/>
    <col min="7688" max="7688" width="12.83203125" style="527" customWidth="1"/>
    <col min="7689" max="7689" width="13.83203125" style="527" customWidth="1"/>
    <col min="7690" max="7690" width="10.5" style="527" customWidth="1"/>
    <col min="7691" max="7691" width="4.83203125" style="527" customWidth="1"/>
    <col min="7692" max="7694" width="9.33203125" style="527" customWidth="1"/>
    <col min="7695" max="7936" width="0" style="527" hidden="1"/>
    <col min="7937" max="7937" width="5.33203125" style="527" customWidth="1"/>
    <col min="7938" max="7938" width="7" style="527" customWidth="1"/>
    <col min="7939" max="7940" width="9.83203125" style="527" customWidth="1"/>
    <col min="7941" max="7941" width="14.83203125" style="527" customWidth="1"/>
    <col min="7942" max="7942" width="12.83203125" style="527" customWidth="1"/>
    <col min="7943" max="7943" width="9.83203125" style="527" customWidth="1"/>
    <col min="7944" max="7944" width="12.83203125" style="527" customWidth="1"/>
    <col min="7945" max="7945" width="13.83203125" style="527" customWidth="1"/>
    <col min="7946" max="7946" width="10.5" style="527" customWidth="1"/>
    <col min="7947" max="7947" width="4.83203125" style="527" customWidth="1"/>
    <col min="7948" max="7950" width="9.33203125" style="527" customWidth="1"/>
    <col min="7951" max="8192" width="0" style="527" hidden="1"/>
    <col min="8193" max="8193" width="5.33203125" style="527" customWidth="1"/>
    <col min="8194" max="8194" width="7" style="527" customWidth="1"/>
    <col min="8195" max="8196" width="9.83203125" style="527" customWidth="1"/>
    <col min="8197" max="8197" width="14.83203125" style="527" customWidth="1"/>
    <col min="8198" max="8198" width="12.83203125" style="527" customWidth="1"/>
    <col min="8199" max="8199" width="9.83203125" style="527" customWidth="1"/>
    <col min="8200" max="8200" width="12.83203125" style="527" customWidth="1"/>
    <col min="8201" max="8201" width="13.83203125" style="527" customWidth="1"/>
    <col min="8202" max="8202" width="10.5" style="527" customWidth="1"/>
    <col min="8203" max="8203" width="4.83203125" style="527" customWidth="1"/>
    <col min="8204" max="8206" width="9.33203125" style="527" customWidth="1"/>
    <col min="8207" max="8448" width="0" style="527" hidden="1"/>
    <col min="8449" max="8449" width="5.33203125" style="527" customWidth="1"/>
    <col min="8450" max="8450" width="7" style="527" customWidth="1"/>
    <col min="8451" max="8452" width="9.83203125" style="527" customWidth="1"/>
    <col min="8453" max="8453" width="14.83203125" style="527" customWidth="1"/>
    <col min="8454" max="8454" width="12.83203125" style="527" customWidth="1"/>
    <col min="8455" max="8455" width="9.83203125" style="527" customWidth="1"/>
    <col min="8456" max="8456" width="12.83203125" style="527" customWidth="1"/>
    <col min="8457" max="8457" width="13.83203125" style="527" customWidth="1"/>
    <col min="8458" max="8458" width="10.5" style="527" customWidth="1"/>
    <col min="8459" max="8459" width="4.83203125" style="527" customWidth="1"/>
    <col min="8460" max="8462" width="9.33203125" style="527" customWidth="1"/>
    <col min="8463" max="8704" width="0" style="527" hidden="1"/>
    <col min="8705" max="8705" width="5.33203125" style="527" customWidth="1"/>
    <col min="8706" max="8706" width="7" style="527" customWidth="1"/>
    <col min="8707" max="8708" width="9.83203125" style="527" customWidth="1"/>
    <col min="8709" max="8709" width="14.83203125" style="527" customWidth="1"/>
    <col min="8710" max="8710" width="12.83203125" style="527" customWidth="1"/>
    <col min="8711" max="8711" width="9.83203125" style="527" customWidth="1"/>
    <col min="8712" max="8712" width="12.83203125" style="527" customWidth="1"/>
    <col min="8713" max="8713" width="13.83203125" style="527" customWidth="1"/>
    <col min="8714" max="8714" width="10.5" style="527" customWidth="1"/>
    <col min="8715" max="8715" width="4.83203125" style="527" customWidth="1"/>
    <col min="8716" max="8718" width="9.33203125" style="527" customWidth="1"/>
    <col min="8719" max="8960" width="0" style="527" hidden="1"/>
    <col min="8961" max="8961" width="5.33203125" style="527" customWidth="1"/>
    <col min="8962" max="8962" width="7" style="527" customWidth="1"/>
    <col min="8963" max="8964" width="9.83203125" style="527" customWidth="1"/>
    <col min="8965" max="8965" width="14.83203125" style="527" customWidth="1"/>
    <col min="8966" max="8966" width="12.83203125" style="527" customWidth="1"/>
    <col min="8967" max="8967" width="9.83203125" style="527" customWidth="1"/>
    <col min="8968" max="8968" width="12.83203125" style="527" customWidth="1"/>
    <col min="8969" max="8969" width="13.83203125" style="527" customWidth="1"/>
    <col min="8970" max="8970" width="10.5" style="527" customWidth="1"/>
    <col min="8971" max="8971" width="4.83203125" style="527" customWidth="1"/>
    <col min="8972" max="8974" width="9.33203125" style="527" customWidth="1"/>
    <col min="8975" max="9216" width="0" style="527" hidden="1"/>
    <col min="9217" max="9217" width="5.33203125" style="527" customWidth="1"/>
    <col min="9218" max="9218" width="7" style="527" customWidth="1"/>
    <col min="9219" max="9220" width="9.83203125" style="527" customWidth="1"/>
    <col min="9221" max="9221" width="14.83203125" style="527" customWidth="1"/>
    <col min="9222" max="9222" width="12.83203125" style="527" customWidth="1"/>
    <col min="9223" max="9223" width="9.83203125" style="527" customWidth="1"/>
    <col min="9224" max="9224" width="12.83203125" style="527" customWidth="1"/>
    <col min="9225" max="9225" width="13.83203125" style="527" customWidth="1"/>
    <col min="9226" max="9226" width="10.5" style="527" customWidth="1"/>
    <col min="9227" max="9227" width="4.83203125" style="527" customWidth="1"/>
    <col min="9228" max="9230" width="9.33203125" style="527" customWidth="1"/>
    <col min="9231" max="9472" width="0" style="527" hidden="1"/>
    <col min="9473" max="9473" width="5.33203125" style="527" customWidth="1"/>
    <col min="9474" max="9474" width="7" style="527" customWidth="1"/>
    <col min="9475" max="9476" width="9.83203125" style="527" customWidth="1"/>
    <col min="9477" max="9477" width="14.83203125" style="527" customWidth="1"/>
    <col min="9478" max="9478" width="12.83203125" style="527" customWidth="1"/>
    <col min="9479" max="9479" width="9.83203125" style="527" customWidth="1"/>
    <col min="9480" max="9480" width="12.83203125" style="527" customWidth="1"/>
    <col min="9481" max="9481" width="13.83203125" style="527" customWidth="1"/>
    <col min="9482" max="9482" width="10.5" style="527" customWidth="1"/>
    <col min="9483" max="9483" width="4.83203125" style="527" customWidth="1"/>
    <col min="9484" max="9486" width="9.33203125" style="527" customWidth="1"/>
    <col min="9487" max="9728" width="0" style="527" hidden="1"/>
    <col min="9729" max="9729" width="5.33203125" style="527" customWidth="1"/>
    <col min="9730" max="9730" width="7" style="527" customWidth="1"/>
    <col min="9731" max="9732" width="9.83203125" style="527" customWidth="1"/>
    <col min="9733" max="9733" width="14.83203125" style="527" customWidth="1"/>
    <col min="9734" max="9734" width="12.83203125" style="527" customWidth="1"/>
    <col min="9735" max="9735" width="9.83203125" style="527" customWidth="1"/>
    <col min="9736" max="9736" width="12.83203125" style="527" customWidth="1"/>
    <col min="9737" max="9737" width="13.83203125" style="527" customWidth="1"/>
    <col min="9738" max="9738" width="10.5" style="527" customWidth="1"/>
    <col min="9739" max="9739" width="4.83203125" style="527" customWidth="1"/>
    <col min="9740" max="9742" width="9.33203125" style="527" customWidth="1"/>
    <col min="9743" max="9984" width="0" style="527" hidden="1"/>
    <col min="9985" max="9985" width="5.33203125" style="527" customWidth="1"/>
    <col min="9986" max="9986" width="7" style="527" customWidth="1"/>
    <col min="9987" max="9988" width="9.83203125" style="527" customWidth="1"/>
    <col min="9989" max="9989" width="14.83203125" style="527" customWidth="1"/>
    <col min="9990" max="9990" width="12.83203125" style="527" customWidth="1"/>
    <col min="9991" max="9991" width="9.83203125" style="527" customWidth="1"/>
    <col min="9992" max="9992" width="12.83203125" style="527" customWidth="1"/>
    <col min="9993" max="9993" width="13.83203125" style="527" customWidth="1"/>
    <col min="9994" max="9994" width="10.5" style="527" customWidth="1"/>
    <col min="9995" max="9995" width="4.83203125" style="527" customWidth="1"/>
    <col min="9996" max="9998" width="9.33203125" style="527" customWidth="1"/>
    <col min="9999" max="10240" width="0" style="527" hidden="1"/>
    <col min="10241" max="10241" width="5.33203125" style="527" customWidth="1"/>
    <col min="10242" max="10242" width="7" style="527" customWidth="1"/>
    <col min="10243" max="10244" width="9.83203125" style="527" customWidth="1"/>
    <col min="10245" max="10245" width="14.83203125" style="527" customWidth="1"/>
    <col min="10246" max="10246" width="12.83203125" style="527" customWidth="1"/>
    <col min="10247" max="10247" width="9.83203125" style="527" customWidth="1"/>
    <col min="10248" max="10248" width="12.83203125" style="527" customWidth="1"/>
    <col min="10249" max="10249" width="13.83203125" style="527" customWidth="1"/>
    <col min="10250" max="10250" width="10.5" style="527" customWidth="1"/>
    <col min="10251" max="10251" width="4.83203125" style="527" customWidth="1"/>
    <col min="10252" max="10254" width="9.33203125" style="527" customWidth="1"/>
    <col min="10255" max="10496" width="0" style="527" hidden="1"/>
    <col min="10497" max="10497" width="5.33203125" style="527" customWidth="1"/>
    <col min="10498" max="10498" width="7" style="527" customWidth="1"/>
    <col min="10499" max="10500" width="9.83203125" style="527" customWidth="1"/>
    <col min="10501" max="10501" width="14.83203125" style="527" customWidth="1"/>
    <col min="10502" max="10502" width="12.83203125" style="527" customWidth="1"/>
    <col min="10503" max="10503" width="9.83203125" style="527" customWidth="1"/>
    <col min="10504" max="10504" width="12.83203125" style="527" customWidth="1"/>
    <col min="10505" max="10505" width="13.83203125" style="527" customWidth="1"/>
    <col min="10506" max="10506" width="10.5" style="527" customWidth="1"/>
    <col min="10507" max="10507" width="4.83203125" style="527" customWidth="1"/>
    <col min="10508" max="10510" width="9.33203125" style="527" customWidth="1"/>
    <col min="10511" max="10752" width="0" style="527" hidden="1"/>
    <col min="10753" max="10753" width="5.33203125" style="527" customWidth="1"/>
    <col min="10754" max="10754" width="7" style="527" customWidth="1"/>
    <col min="10755" max="10756" width="9.83203125" style="527" customWidth="1"/>
    <col min="10757" max="10757" width="14.83203125" style="527" customWidth="1"/>
    <col min="10758" max="10758" width="12.83203125" style="527" customWidth="1"/>
    <col min="10759" max="10759" width="9.83203125" style="527" customWidth="1"/>
    <col min="10760" max="10760" width="12.83203125" style="527" customWidth="1"/>
    <col min="10761" max="10761" width="13.83203125" style="527" customWidth="1"/>
    <col min="10762" max="10762" width="10.5" style="527" customWidth="1"/>
    <col min="10763" max="10763" width="4.83203125" style="527" customWidth="1"/>
    <col min="10764" max="10766" width="9.33203125" style="527" customWidth="1"/>
    <col min="10767" max="11008" width="0" style="527" hidden="1"/>
    <col min="11009" max="11009" width="5.33203125" style="527" customWidth="1"/>
    <col min="11010" max="11010" width="7" style="527" customWidth="1"/>
    <col min="11011" max="11012" width="9.83203125" style="527" customWidth="1"/>
    <col min="11013" max="11013" width="14.83203125" style="527" customWidth="1"/>
    <col min="11014" max="11014" width="12.83203125" style="527" customWidth="1"/>
    <col min="11015" max="11015" width="9.83203125" style="527" customWidth="1"/>
    <col min="11016" max="11016" width="12.83203125" style="527" customWidth="1"/>
    <col min="11017" max="11017" width="13.83203125" style="527" customWidth="1"/>
    <col min="11018" max="11018" width="10.5" style="527" customWidth="1"/>
    <col min="11019" max="11019" width="4.83203125" style="527" customWidth="1"/>
    <col min="11020" max="11022" width="9.33203125" style="527" customWidth="1"/>
    <col min="11023" max="11264" width="0" style="527" hidden="1"/>
    <col min="11265" max="11265" width="5.33203125" style="527" customWidth="1"/>
    <col min="11266" max="11266" width="7" style="527" customWidth="1"/>
    <col min="11267" max="11268" width="9.83203125" style="527" customWidth="1"/>
    <col min="11269" max="11269" width="14.83203125" style="527" customWidth="1"/>
    <col min="11270" max="11270" width="12.83203125" style="527" customWidth="1"/>
    <col min="11271" max="11271" width="9.83203125" style="527" customWidth="1"/>
    <col min="11272" max="11272" width="12.83203125" style="527" customWidth="1"/>
    <col min="11273" max="11273" width="13.83203125" style="527" customWidth="1"/>
    <col min="11274" max="11274" width="10.5" style="527" customWidth="1"/>
    <col min="11275" max="11275" width="4.83203125" style="527" customWidth="1"/>
    <col min="11276" max="11278" width="9.33203125" style="527" customWidth="1"/>
    <col min="11279" max="11520" width="0" style="527" hidden="1"/>
    <col min="11521" max="11521" width="5.33203125" style="527" customWidth="1"/>
    <col min="11522" max="11522" width="7" style="527" customWidth="1"/>
    <col min="11523" max="11524" width="9.83203125" style="527" customWidth="1"/>
    <col min="11525" max="11525" width="14.83203125" style="527" customWidth="1"/>
    <col min="11526" max="11526" width="12.83203125" style="527" customWidth="1"/>
    <col min="11527" max="11527" width="9.83203125" style="527" customWidth="1"/>
    <col min="11528" max="11528" width="12.83203125" style="527" customWidth="1"/>
    <col min="11529" max="11529" width="13.83203125" style="527" customWidth="1"/>
    <col min="11530" max="11530" width="10.5" style="527" customWidth="1"/>
    <col min="11531" max="11531" width="4.83203125" style="527" customWidth="1"/>
    <col min="11532" max="11534" width="9.33203125" style="527" customWidth="1"/>
    <col min="11535" max="11776" width="0" style="527" hidden="1"/>
    <col min="11777" max="11777" width="5.33203125" style="527" customWidth="1"/>
    <col min="11778" max="11778" width="7" style="527" customWidth="1"/>
    <col min="11779" max="11780" width="9.83203125" style="527" customWidth="1"/>
    <col min="11781" max="11781" width="14.83203125" style="527" customWidth="1"/>
    <col min="11782" max="11782" width="12.83203125" style="527" customWidth="1"/>
    <col min="11783" max="11783" width="9.83203125" style="527" customWidth="1"/>
    <col min="11784" max="11784" width="12.83203125" style="527" customWidth="1"/>
    <col min="11785" max="11785" width="13.83203125" style="527" customWidth="1"/>
    <col min="11786" max="11786" width="10.5" style="527" customWidth="1"/>
    <col min="11787" max="11787" width="4.83203125" style="527" customWidth="1"/>
    <col min="11788" max="11790" width="9.33203125" style="527" customWidth="1"/>
    <col min="11791" max="12032" width="0" style="527" hidden="1"/>
    <col min="12033" max="12033" width="5.33203125" style="527" customWidth="1"/>
    <col min="12034" max="12034" width="7" style="527" customWidth="1"/>
    <col min="12035" max="12036" width="9.83203125" style="527" customWidth="1"/>
    <col min="12037" max="12037" width="14.83203125" style="527" customWidth="1"/>
    <col min="12038" max="12038" width="12.83203125" style="527" customWidth="1"/>
    <col min="12039" max="12039" width="9.83203125" style="527" customWidth="1"/>
    <col min="12040" max="12040" width="12.83203125" style="527" customWidth="1"/>
    <col min="12041" max="12041" width="13.83203125" style="527" customWidth="1"/>
    <col min="12042" max="12042" width="10.5" style="527" customWidth="1"/>
    <col min="12043" max="12043" width="4.83203125" style="527" customWidth="1"/>
    <col min="12044" max="12046" width="9.33203125" style="527" customWidth="1"/>
    <col min="12047" max="12288" width="0" style="527" hidden="1"/>
    <col min="12289" max="12289" width="5.33203125" style="527" customWidth="1"/>
    <col min="12290" max="12290" width="7" style="527" customWidth="1"/>
    <col min="12291" max="12292" width="9.83203125" style="527" customWidth="1"/>
    <col min="12293" max="12293" width="14.83203125" style="527" customWidth="1"/>
    <col min="12294" max="12294" width="12.83203125" style="527" customWidth="1"/>
    <col min="12295" max="12295" width="9.83203125" style="527" customWidth="1"/>
    <col min="12296" max="12296" width="12.83203125" style="527" customWidth="1"/>
    <col min="12297" max="12297" width="13.83203125" style="527" customWidth="1"/>
    <col min="12298" max="12298" width="10.5" style="527" customWidth="1"/>
    <col min="12299" max="12299" width="4.83203125" style="527" customWidth="1"/>
    <col min="12300" max="12302" width="9.33203125" style="527" customWidth="1"/>
    <col min="12303" max="12544" width="0" style="527" hidden="1"/>
    <col min="12545" max="12545" width="5.33203125" style="527" customWidth="1"/>
    <col min="12546" max="12546" width="7" style="527" customWidth="1"/>
    <col min="12547" max="12548" width="9.83203125" style="527" customWidth="1"/>
    <col min="12549" max="12549" width="14.83203125" style="527" customWidth="1"/>
    <col min="12550" max="12550" width="12.83203125" style="527" customWidth="1"/>
    <col min="12551" max="12551" width="9.83203125" style="527" customWidth="1"/>
    <col min="12552" max="12552" width="12.83203125" style="527" customWidth="1"/>
    <col min="12553" max="12553" width="13.83203125" style="527" customWidth="1"/>
    <col min="12554" max="12554" width="10.5" style="527" customWidth="1"/>
    <col min="12555" max="12555" width="4.83203125" style="527" customWidth="1"/>
    <col min="12556" max="12558" width="9.33203125" style="527" customWidth="1"/>
    <col min="12559" max="12800" width="0" style="527" hidden="1"/>
    <col min="12801" max="12801" width="5.33203125" style="527" customWidth="1"/>
    <col min="12802" max="12802" width="7" style="527" customWidth="1"/>
    <col min="12803" max="12804" width="9.83203125" style="527" customWidth="1"/>
    <col min="12805" max="12805" width="14.83203125" style="527" customWidth="1"/>
    <col min="12806" max="12806" width="12.83203125" style="527" customWidth="1"/>
    <col min="12807" max="12807" width="9.83203125" style="527" customWidth="1"/>
    <col min="12808" max="12808" width="12.83203125" style="527" customWidth="1"/>
    <col min="12809" max="12809" width="13.83203125" style="527" customWidth="1"/>
    <col min="12810" max="12810" width="10.5" style="527" customWidth="1"/>
    <col min="12811" max="12811" width="4.83203125" style="527" customWidth="1"/>
    <col min="12812" max="12814" width="9.33203125" style="527" customWidth="1"/>
    <col min="12815" max="13056" width="0" style="527" hidden="1"/>
    <col min="13057" max="13057" width="5.33203125" style="527" customWidth="1"/>
    <col min="13058" max="13058" width="7" style="527" customWidth="1"/>
    <col min="13059" max="13060" width="9.83203125" style="527" customWidth="1"/>
    <col min="13061" max="13061" width="14.83203125" style="527" customWidth="1"/>
    <col min="13062" max="13062" width="12.83203125" style="527" customWidth="1"/>
    <col min="13063" max="13063" width="9.83203125" style="527" customWidth="1"/>
    <col min="13064" max="13064" width="12.83203125" style="527" customWidth="1"/>
    <col min="13065" max="13065" width="13.83203125" style="527" customWidth="1"/>
    <col min="13066" max="13066" width="10.5" style="527" customWidth="1"/>
    <col min="13067" max="13067" width="4.83203125" style="527" customWidth="1"/>
    <col min="13068" max="13070" width="9.33203125" style="527" customWidth="1"/>
    <col min="13071" max="13312" width="0" style="527" hidden="1"/>
    <col min="13313" max="13313" width="5.33203125" style="527" customWidth="1"/>
    <col min="13314" max="13314" width="7" style="527" customWidth="1"/>
    <col min="13315" max="13316" width="9.83203125" style="527" customWidth="1"/>
    <col min="13317" max="13317" width="14.83203125" style="527" customWidth="1"/>
    <col min="13318" max="13318" width="12.83203125" style="527" customWidth="1"/>
    <col min="13319" max="13319" width="9.83203125" style="527" customWidth="1"/>
    <col min="13320" max="13320" width="12.83203125" style="527" customWidth="1"/>
    <col min="13321" max="13321" width="13.83203125" style="527" customWidth="1"/>
    <col min="13322" max="13322" width="10.5" style="527" customWidth="1"/>
    <col min="13323" max="13323" width="4.83203125" style="527" customWidth="1"/>
    <col min="13324" max="13326" width="9.33203125" style="527" customWidth="1"/>
    <col min="13327" max="13568" width="0" style="527" hidden="1"/>
    <col min="13569" max="13569" width="5.33203125" style="527" customWidth="1"/>
    <col min="13570" max="13570" width="7" style="527" customWidth="1"/>
    <col min="13571" max="13572" width="9.83203125" style="527" customWidth="1"/>
    <col min="13573" max="13573" width="14.83203125" style="527" customWidth="1"/>
    <col min="13574" max="13574" width="12.83203125" style="527" customWidth="1"/>
    <col min="13575" max="13575" width="9.83203125" style="527" customWidth="1"/>
    <col min="13576" max="13576" width="12.83203125" style="527" customWidth="1"/>
    <col min="13577" max="13577" width="13.83203125" style="527" customWidth="1"/>
    <col min="13578" max="13578" width="10.5" style="527" customWidth="1"/>
    <col min="13579" max="13579" width="4.83203125" style="527" customWidth="1"/>
    <col min="13580" max="13582" width="9.33203125" style="527" customWidth="1"/>
    <col min="13583" max="13824" width="0" style="527" hidden="1"/>
    <col min="13825" max="13825" width="5.33203125" style="527" customWidth="1"/>
    <col min="13826" max="13826" width="7" style="527" customWidth="1"/>
    <col min="13827" max="13828" width="9.83203125" style="527" customWidth="1"/>
    <col min="13829" max="13829" width="14.83203125" style="527" customWidth="1"/>
    <col min="13830" max="13830" width="12.83203125" style="527" customWidth="1"/>
    <col min="13831" max="13831" width="9.83203125" style="527" customWidth="1"/>
    <col min="13832" max="13832" width="12.83203125" style="527" customWidth="1"/>
    <col min="13833" max="13833" width="13.83203125" style="527" customWidth="1"/>
    <col min="13834" max="13834" width="10.5" style="527" customWidth="1"/>
    <col min="13835" max="13835" width="4.83203125" style="527" customWidth="1"/>
    <col min="13836" max="13838" width="9.33203125" style="527" customWidth="1"/>
    <col min="13839" max="14080" width="0" style="527" hidden="1"/>
    <col min="14081" max="14081" width="5.33203125" style="527" customWidth="1"/>
    <col min="14082" max="14082" width="7" style="527" customWidth="1"/>
    <col min="14083" max="14084" width="9.83203125" style="527" customWidth="1"/>
    <col min="14085" max="14085" width="14.83203125" style="527" customWidth="1"/>
    <col min="14086" max="14086" width="12.83203125" style="527" customWidth="1"/>
    <col min="14087" max="14087" width="9.83203125" style="527" customWidth="1"/>
    <col min="14088" max="14088" width="12.83203125" style="527" customWidth="1"/>
    <col min="14089" max="14089" width="13.83203125" style="527" customWidth="1"/>
    <col min="14090" max="14090" width="10.5" style="527" customWidth="1"/>
    <col min="14091" max="14091" width="4.83203125" style="527" customWidth="1"/>
    <col min="14092" max="14094" width="9.33203125" style="527" customWidth="1"/>
    <col min="14095" max="14336" width="0" style="527" hidden="1"/>
    <col min="14337" max="14337" width="5.33203125" style="527" customWidth="1"/>
    <col min="14338" max="14338" width="7" style="527" customWidth="1"/>
    <col min="14339" max="14340" width="9.83203125" style="527" customWidth="1"/>
    <col min="14341" max="14341" width="14.83203125" style="527" customWidth="1"/>
    <col min="14342" max="14342" width="12.83203125" style="527" customWidth="1"/>
    <col min="14343" max="14343" width="9.83203125" style="527" customWidth="1"/>
    <col min="14344" max="14344" width="12.83203125" style="527" customWidth="1"/>
    <col min="14345" max="14345" width="13.83203125" style="527" customWidth="1"/>
    <col min="14346" max="14346" width="10.5" style="527" customWidth="1"/>
    <col min="14347" max="14347" width="4.83203125" style="527" customWidth="1"/>
    <col min="14348" max="14350" width="9.33203125" style="527" customWidth="1"/>
    <col min="14351" max="14592" width="0" style="527" hidden="1"/>
    <col min="14593" max="14593" width="5.33203125" style="527" customWidth="1"/>
    <col min="14594" max="14594" width="7" style="527" customWidth="1"/>
    <col min="14595" max="14596" width="9.83203125" style="527" customWidth="1"/>
    <col min="14597" max="14597" width="14.83203125" style="527" customWidth="1"/>
    <col min="14598" max="14598" width="12.83203125" style="527" customWidth="1"/>
    <col min="14599" max="14599" width="9.83203125" style="527" customWidth="1"/>
    <col min="14600" max="14600" width="12.83203125" style="527" customWidth="1"/>
    <col min="14601" max="14601" width="13.83203125" style="527" customWidth="1"/>
    <col min="14602" max="14602" width="10.5" style="527" customWidth="1"/>
    <col min="14603" max="14603" width="4.83203125" style="527" customWidth="1"/>
    <col min="14604" max="14606" width="9.33203125" style="527" customWidth="1"/>
    <col min="14607" max="14848" width="0" style="527" hidden="1"/>
    <col min="14849" max="14849" width="5.33203125" style="527" customWidth="1"/>
    <col min="14850" max="14850" width="7" style="527" customWidth="1"/>
    <col min="14851" max="14852" width="9.83203125" style="527" customWidth="1"/>
    <col min="14853" max="14853" width="14.83203125" style="527" customWidth="1"/>
    <col min="14854" max="14854" width="12.83203125" style="527" customWidth="1"/>
    <col min="14855" max="14855" width="9.83203125" style="527" customWidth="1"/>
    <col min="14856" max="14856" width="12.83203125" style="527" customWidth="1"/>
    <col min="14857" max="14857" width="13.83203125" style="527" customWidth="1"/>
    <col min="14858" max="14858" width="10.5" style="527" customWidth="1"/>
    <col min="14859" max="14859" width="4.83203125" style="527" customWidth="1"/>
    <col min="14860" max="14862" width="9.33203125" style="527" customWidth="1"/>
    <col min="14863" max="15104" width="0" style="527" hidden="1"/>
    <col min="15105" max="15105" width="5.33203125" style="527" customWidth="1"/>
    <col min="15106" max="15106" width="7" style="527" customWidth="1"/>
    <col min="15107" max="15108" width="9.83203125" style="527" customWidth="1"/>
    <col min="15109" max="15109" width="14.83203125" style="527" customWidth="1"/>
    <col min="15110" max="15110" width="12.83203125" style="527" customWidth="1"/>
    <col min="15111" max="15111" width="9.83203125" style="527" customWidth="1"/>
    <col min="15112" max="15112" width="12.83203125" style="527" customWidth="1"/>
    <col min="15113" max="15113" width="13.83203125" style="527" customWidth="1"/>
    <col min="15114" max="15114" width="10.5" style="527" customWidth="1"/>
    <col min="15115" max="15115" width="4.83203125" style="527" customWidth="1"/>
    <col min="15116" max="15118" width="9.33203125" style="527" customWidth="1"/>
    <col min="15119" max="15360" width="0" style="527" hidden="1"/>
    <col min="15361" max="15361" width="5.33203125" style="527" customWidth="1"/>
    <col min="15362" max="15362" width="7" style="527" customWidth="1"/>
    <col min="15363" max="15364" width="9.83203125" style="527" customWidth="1"/>
    <col min="15365" max="15365" width="14.83203125" style="527" customWidth="1"/>
    <col min="15366" max="15366" width="12.83203125" style="527" customWidth="1"/>
    <col min="15367" max="15367" width="9.83203125" style="527" customWidth="1"/>
    <col min="15368" max="15368" width="12.83203125" style="527" customWidth="1"/>
    <col min="15369" max="15369" width="13.83203125" style="527" customWidth="1"/>
    <col min="15370" max="15370" width="10.5" style="527" customWidth="1"/>
    <col min="15371" max="15371" width="4.83203125" style="527" customWidth="1"/>
    <col min="15372" max="15374" width="9.33203125" style="527" customWidth="1"/>
    <col min="15375" max="15616" width="0" style="527" hidden="1"/>
    <col min="15617" max="15617" width="5.33203125" style="527" customWidth="1"/>
    <col min="15618" max="15618" width="7" style="527" customWidth="1"/>
    <col min="15619" max="15620" width="9.83203125" style="527" customWidth="1"/>
    <col min="15621" max="15621" width="14.83203125" style="527" customWidth="1"/>
    <col min="15622" max="15622" width="12.83203125" style="527" customWidth="1"/>
    <col min="15623" max="15623" width="9.83203125" style="527" customWidth="1"/>
    <col min="15624" max="15624" width="12.83203125" style="527" customWidth="1"/>
    <col min="15625" max="15625" width="13.83203125" style="527" customWidth="1"/>
    <col min="15626" max="15626" width="10.5" style="527" customWidth="1"/>
    <col min="15627" max="15627" width="4.83203125" style="527" customWidth="1"/>
    <col min="15628" max="15630" width="9.33203125" style="527" customWidth="1"/>
    <col min="15631" max="15872" width="0" style="527" hidden="1"/>
    <col min="15873" max="15873" width="5.33203125" style="527" customWidth="1"/>
    <col min="15874" max="15874" width="7" style="527" customWidth="1"/>
    <col min="15875" max="15876" width="9.83203125" style="527" customWidth="1"/>
    <col min="15877" max="15877" width="14.83203125" style="527" customWidth="1"/>
    <col min="15878" max="15878" width="12.83203125" style="527" customWidth="1"/>
    <col min="15879" max="15879" width="9.83203125" style="527" customWidth="1"/>
    <col min="15880" max="15880" width="12.83203125" style="527" customWidth="1"/>
    <col min="15881" max="15881" width="13.83203125" style="527" customWidth="1"/>
    <col min="15882" max="15882" width="10.5" style="527" customWidth="1"/>
    <col min="15883" max="15883" width="4.83203125" style="527" customWidth="1"/>
    <col min="15884" max="15886" width="9.33203125" style="527" customWidth="1"/>
    <col min="15887" max="16128" width="0" style="527" hidden="1"/>
    <col min="16129" max="16129" width="5.33203125" style="527" customWidth="1"/>
    <col min="16130" max="16130" width="7" style="527" customWidth="1"/>
    <col min="16131" max="16132" width="9.83203125" style="527" customWidth="1"/>
    <col min="16133" max="16133" width="14.83203125" style="527" customWidth="1"/>
    <col min="16134" max="16134" width="12.83203125" style="527" customWidth="1"/>
    <col min="16135" max="16135" width="9.83203125" style="527" customWidth="1"/>
    <col min="16136" max="16136" width="12.83203125" style="527" customWidth="1"/>
    <col min="16137" max="16137" width="13.83203125" style="527" customWidth="1"/>
    <col min="16138" max="16138" width="10.5" style="527" customWidth="1"/>
    <col min="16139" max="16139" width="4.83203125" style="527" customWidth="1"/>
    <col min="16140" max="16142" width="9.33203125" style="527" customWidth="1"/>
    <col min="16143" max="16384" width="0" style="527" hidden="1"/>
  </cols>
  <sheetData>
    <row r="1" spans="1:11" ht="12" customHeight="1">
      <c r="A1" s="526" t="s">
        <v>559</v>
      </c>
      <c r="B1" s="525"/>
      <c r="C1" s="525"/>
      <c r="D1" s="526"/>
      <c r="F1" s="525"/>
      <c r="G1" s="525"/>
      <c r="H1" s="525"/>
      <c r="I1" s="525"/>
      <c r="J1" s="525"/>
      <c r="K1" s="525">
        <v>89</v>
      </c>
    </row>
    <row r="2" spans="1:11" ht="12" customHeight="1">
      <c r="A2" s="594" t="s">
        <v>3191</v>
      </c>
      <c r="B2" s="596"/>
      <c r="C2" s="596"/>
      <c r="D2" s="596"/>
      <c r="E2" s="596"/>
      <c r="F2" s="596"/>
      <c r="G2" s="596"/>
      <c r="H2" s="596"/>
      <c r="I2" s="596"/>
      <c r="J2" s="596"/>
      <c r="K2" s="1752"/>
    </row>
    <row r="3" spans="1:11" ht="12" customHeight="1">
      <c r="A3" s="1753" t="s">
        <v>710</v>
      </c>
      <c r="B3" s="608"/>
      <c r="C3" s="608"/>
      <c r="D3" s="608"/>
      <c r="E3" s="608"/>
      <c r="F3" s="608"/>
      <c r="G3" s="608"/>
      <c r="H3" s="608"/>
      <c r="I3" s="608"/>
      <c r="J3" s="608"/>
      <c r="K3" s="601"/>
    </row>
    <row r="4" spans="1:11" ht="12" customHeight="1">
      <c r="A4" s="1562" t="s">
        <v>386</v>
      </c>
      <c r="B4" s="618" t="s">
        <v>3192</v>
      </c>
      <c r="C4" s="618"/>
      <c r="D4" s="618"/>
      <c r="E4" s="618"/>
      <c r="F4" s="618"/>
      <c r="G4" s="618"/>
      <c r="H4" s="618"/>
      <c r="I4" s="618"/>
      <c r="J4" s="618"/>
      <c r="K4" s="651"/>
    </row>
    <row r="5" spans="1:11" ht="12" customHeight="1">
      <c r="A5" s="1563"/>
      <c r="B5" s="618" t="s">
        <v>3193</v>
      </c>
      <c r="C5" s="618"/>
      <c r="D5" s="618"/>
      <c r="E5" s="618"/>
      <c r="F5" s="618"/>
      <c r="G5" s="618"/>
      <c r="H5" s="618"/>
      <c r="I5" s="618"/>
      <c r="J5" s="618"/>
      <c r="K5" s="651"/>
    </row>
    <row r="6" spans="1:11" ht="12" customHeight="1">
      <c r="A6" s="1563"/>
      <c r="B6" s="1722" t="s">
        <v>2663</v>
      </c>
      <c r="C6" s="618" t="s">
        <v>3194</v>
      </c>
      <c r="D6" s="618"/>
      <c r="E6" s="618"/>
      <c r="F6" s="618"/>
      <c r="G6" s="618"/>
      <c r="H6" s="618"/>
      <c r="I6" s="618"/>
      <c r="J6" s="618"/>
      <c r="K6" s="651"/>
    </row>
    <row r="7" spans="1:11" ht="12" customHeight="1">
      <c r="A7" s="1563"/>
      <c r="B7" s="1722" t="s">
        <v>1577</v>
      </c>
      <c r="C7" s="618" t="s">
        <v>3195</v>
      </c>
      <c r="D7" s="618"/>
      <c r="E7" s="618"/>
      <c r="F7" s="618"/>
      <c r="G7" s="618"/>
      <c r="H7" s="618"/>
      <c r="I7" s="618"/>
      <c r="J7" s="618"/>
      <c r="K7" s="651"/>
    </row>
    <row r="8" spans="1:11" ht="12" customHeight="1">
      <c r="A8" s="1563"/>
      <c r="B8" s="1722" t="s">
        <v>2666</v>
      </c>
      <c r="C8" s="618" t="s">
        <v>3196</v>
      </c>
      <c r="D8" s="618"/>
      <c r="E8" s="618"/>
      <c r="F8" s="618"/>
      <c r="G8" s="618"/>
      <c r="H8" s="618"/>
      <c r="I8" s="618"/>
      <c r="J8" s="618"/>
      <c r="K8" s="651"/>
    </row>
    <row r="9" spans="1:11" ht="12" customHeight="1">
      <c r="A9" s="1563"/>
      <c r="B9" s="1722" t="s">
        <v>2669</v>
      </c>
      <c r="C9" s="618" t="s">
        <v>3197</v>
      </c>
      <c r="D9" s="618"/>
      <c r="E9" s="618"/>
      <c r="F9" s="618"/>
      <c r="G9" s="618"/>
      <c r="H9" s="618"/>
      <c r="I9" s="618"/>
      <c r="J9" s="618"/>
      <c r="K9" s="651"/>
    </row>
    <row r="10" spans="1:11" ht="12" customHeight="1">
      <c r="A10" s="1562" t="s">
        <v>387</v>
      </c>
      <c r="B10" s="618" t="s">
        <v>3198</v>
      </c>
      <c r="C10" s="618"/>
      <c r="D10" s="618"/>
      <c r="E10" s="618"/>
      <c r="F10" s="618"/>
      <c r="G10" s="618"/>
      <c r="H10" s="618"/>
      <c r="I10" s="618"/>
      <c r="J10" s="618"/>
      <c r="K10" s="651"/>
    </row>
    <row r="11" spans="1:11" ht="12" customHeight="1">
      <c r="A11" s="1563" t="s">
        <v>3199</v>
      </c>
      <c r="B11" s="618"/>
      <c r="C11" s="618"/>
      <c r="D11" s="618"/>
      <c r="E11" s="618"/>
      <c r="F11" s="618"/>
      <c r="G11" s="618"/>
      <c r="H11" s="618"/>
      <c r="I11" s="618"/>
      <c r="J11" s="618"/>
      <c r="K11" s="651"/>
    </row>
    <row r="12" spans="1:11" ht="12" customHeight="1">
      <c r="A12" s="1562" t="s">
        <v>388</v>
      </c>
      <c r="B12" s="618" t="s">
        <v>3200</v>
      </c>
      <c r="C12" s="618"/>
      <c r="D12" s="618"/>
      <c r="E12" s="618"/>
      <c r="F12" s="618"/>
      <c r="G12" s="618"/>
      <c r="H12" s="618"/>
      <c r="I12" s="618"/>
      <c r="J12" s="618"/>
      <c r="K12" s="651"/>
    </row>
    <row r="13" spans="1:11" ht="12" customHeight="1">
      <c r="A13" s="1563" t="s">
        <v>3201</v>
      </c>
      <c r="B13" s="618"/>
      <c r="C13" s="618"/>
      <c r="D13" s="618"/>
      <c r="E13" s="618"/>
      <c r="F13" s="618"/>
      <c r="G13" s="618"/>
      <c r="H13" s="618"/>
      <c r="I13" s="618"/>
      <c r="J13" s="618"/>
      <c r="K13" s="651"/>
    </row>
    <row r="14" spans="1:11" ht="12" customHeight="1">
      <c r="A14" s="1563" t="s">
        <v>3202</v>
      </c>
      <c r="B14" s="618"/>
      <c r="C14" s="618"/>
      <c r="D14" s="618"/>
      <c r="E14" s="618"/>
      <c r="F14" s="618"/>
      <c r="G14" s="618"/>
      <c r="H14" s="618"/>
      <c r="I14" s="618"/>
      <c r="J14" s="618"/>
      <c r="K14" s="651"/>
    </row>
    <row r="15" spans="1:11" ht="12" customHeight="1">
      <c r="A15" s="1528"/>
      <c r="B15" s="547"/>
      <c r="C15" s="547"/>
      <c r="D15" s="547"/>
      <c r="E15" s="547"/>
      <c r="F15" s="547"/>
      <c r="G15" s="547"/>
      <c r="H15" s="547"/>
      <c r="I15" s="547"/>
      <c r="J15" s="547"/>
      <c r="K15" s="1529"/>
    </row>
    <row r="16" spans="1:11" ht="12" customHeight="1">
      <c r="A16" s="3496"/>
      <c r="B16" s="2088"/>
      <c r="C16" s="1757" t="s">
        <v>3203</v>
      </c>
      <c r="D16" s="1756"/>
      <c r="E16" s="1756"/>
      <c r="F16" s="531"/>
      <c r="G16" s="1757" t="s">
        <v>3204</v>
      </c>
      <c r="H16" s="1756"/>
      <c r="I16" s="1756"/>
      <c r="J16" s="531"/>
      <c r="K16" s="1763"/>
    </row>
    <row r="17" spans="1:11" ht="12" customHeight="1">
      <c r="A17" s="1536"/>
      <c r="B17" s="551"/>
      <c r="C17" s="1760" t="s">
        <v>3205</v>
      </c>
      <c r="D17" s="1525"/>
      <c r="E17" s="1525"/>
      <c r="F17" s="2086"/>
      <c r="G17" s="1760" t="s">
        <v>3206</v>
      </c>
      <c r="H17" s="1525"/>
      <c r="I17" s="1525"/>
      <c r="J17" s="2086"/>
      <c r="K17" s="651"/>
    </row>
    <row r="18" spans="1:11" ht="12" customHeight="1">
      <c r="A18" s="1536"/>
      <c r="B18" s="551"/>
      <c r="C18" s="2132"/>
      <c r="D18" s="1719"/>
      <c r="E18" s="1710" t="s">
        <v>3207</v>
      </c>
      <c r="F18" s="2088"/>
      <c r="G18" s="2132"/>
      <c r="H18" s="1719"/>
      <c r="I18" s="549" t="s">
        <v>3207</v>
      </c>
      <c r="J18" s="2088"/>
      <c r="K18" s="2087"/>
    </row>
    <row r="19" spans="1:11" ht="12" customHeight="1">
      <c r="A19" s="610"/>
      <c r="B19" s="550"/>
      <c r="C19" s="1706" t="s">
        <v>177</v>
      </c>
      <c r="D19" s="535"/>
      <c r="E19" s="1722" t="s">
        <v>3208</v>
      </c>
      <c r="F19" s="550"/>
      <c r="G19" s="1706" t="s">
        <v>177</v>
      </c>
      <c r="H19" s="535"/>
      <c r="I19" s="550" t="s">
        <v>3209</v>
      </c>
      <c r="J19" s="550"/>
      <c r="K19" s="611"/>
    </row>
    <row r="20" spans="1:11" ht="12" customHeight="1">
      <c r="A20" s="610"/>
      <c r="B20" s="550"/>
      <c r="C20" s="544"/>
      <c r="D20" s="1928"/>
      <c r="E20" s="1722" t="s">
        <v>3210</v>
      </c>
      <c r="F20" s="550"/>
      <c r="G20" s="544"/>
      <c r="H20" s="1928"/>
      <c r="I20" s="550" t="s">
        <v>3211</v>
      </c>
      <c r="J20" s="550"/>
      <c r="K20" s="611"/>
    </row>
    <row r="21" spans="1:11" ht="12" customHeight="1">
      <c r="A21" s="610"/>
      <c r="B21" s="550" t="s">
        <v>1343</v>
      </c>
      <c r="C21" s="549" t="s">
        <v>3212</v>
      </c>
      <c r="D21" s="549" t="s">
        <v>3213</v>
      </c>
      <c r="E21" s="1722" t="s">
        <v>3214</v>
      </c>
      <c r="F21" s="550" t="s">
        <v>3148</v>
      </c>
      <c r="G21" s="549" t="s">
        <v>3212</v>
      </c>
      <c r="H21" s="549" t="s">
        <v>3213</v>
      </c>
      <c r="I21" s="550" t="s">
        <v>3215</v>
      </c>
      <c r="J21" s="550" t="s">
        <v>3148</v>
      </c>
      <c r="K21" s="611"/>
    </row>
    <row r="22" spans="1:11" ht="12" customHeight="1">
      <c r="A22" s="610" t="s">
        <v>639</v>
      </c>
      <c r="B22" s="550" t="s">
        <v>1682</v>
      </c>
      <c r="C22" s="550" t="s">
        <v>3216</v>
      </c>
      <c r="D22" s="550" t="s">
        <v>3217</v>
      </c>
      <c r="E22" s="1722" t="s">
        <v>3218</v>
      </c>
      <c r="F22" s="550" t="s">
        <v>3219</v>
      </c>
      <c r="G22" s="550" t="s">
        <v>3216</v>
      </c>
      <c r="H22" s="550" t="s">
        <v>3217</v>
      </c>
      <c r="I22" s="1722" t="s">
        <v>3220</v>
      </c>
      <c r="J22" s="1720" t="s">
        <v>3219</v>
      </c>
      <c r="K22" s="611" t="s">
        <v>639</v>
      </c>
    </row>
    <row r="23" spans="1:11" ht="12" customHeight="1">
      <c r="A23" s="610" t="s">
        <v>642</v>
      </c>
      <c r="B23" s="550" t="s">
        <v>3180</v>
      </c>
      <c r="C23" s="550" t="s">
        <v>3221</v>
      </c>
      <c r="D23" s="550" t="s">
        <v>3222</v>
      </c>
      <c r="E23" s="1722" t="s">
        <v>1685</v>
      </c>
      <c r="F23" s="550" t="s">
        <v>3222</v>
      </c>
      <c r="G23" s="550" t="s">
        <v>3221</v>
      </c>
      <c r="H23" s="550" t="s">
        <v>3222</v>
      </c>
      <c r="I23" s="1722" t="s">
        <v>1505</v>
      </c>
      <c r="J23" s="550" t="s">
        <v>3222</v>
      </c>
      <c r="K23" s="611" t="s">
        <v>642</v>
      </c>
    </row>
    <row r="24" spans="1:11" ht="12" customHeight="1">
      <c r="A24" s="1533"/>
      <c r="B24" s="552" t="s">
        <v>651</v>
      </c>
      <c r="C24" s="552" t="s">
        <v>652</v>
      </c>
      <c r="D24" s="552" t="s">
        <v>653</v>
      </c>
      <c r="E24" s="552" t="s">
        <v>654</v>
      </c>
      <c r="F24" s="550" t="s">
        <v>655</v>
      </c>
      <c r="G24" s="550" t="s">
        <v>656</v>
      </c>
      <c r="H24" s="552" t="s">
        <v>1087</v>
      </c>
      <c r="I24" s="552" t="s">
        <v>1088</v>
      </c>
      <c r="J24" s="552" t="s">
        <v>1362</v>
      </c>
      <c r="K24" s="1534"/>
    </row>
    <row r="25" spans="1:11" ht="12" customHeight="1">
      <c r="A25" s="1554">
        <v>1</v>
      </c>
      <c r="B25" s="2167">
        <v>1</v>
      </c>
      <c r="C25" s="3497">
        <v>115</v>
      </c>
      <c r="D25" s="3497">
        <v>21</v>
      </c>
      <c r="E25" s="3498">
        <v>15</v>
      </c>
      <c r="F25" s="3499">
        <v>0.71</v>
      </c>
      <c r="G25" s="3497">
        <v>115</v>
      </c>
      <c r="H25" s="3500">
        <v>63</v>
      </c>
      <c r="I25" s="3498">
        <v>45</v>
      </c>
      <c r="J25" s="3499">
        <v>0.71</v>
      </c>
      <c r="K25" s="3501">
        <v>1</v>
      </c>
    </row>
    <row r="26" spans="1:11" ht="12" customHeight="1">
      <c r="A26" s="1554">
        <v>2</v>
      </c>
      <c r="B26" s="2167">
        <v>1</v>
      </c>
      <c r="C26" s="3497">
        <v>132</v>
      </c>
      <c r="D26" s="3497">
        <v>10</v>
      </c>
      <c r="E26" s="3498">
        <v>8</v>
      </c>
      <c r="F26" s="3499">
        <v>0.8</v>
      </c>
      <c r="G26" s="3497">
        <v>132</v>
      </c>
      <c r="H26" s="3500">
        <v>0</v>
      </c>
      <c r="I26" s="3497">
        <v>0</v>
      </c>
      <c r="J26" s="3345">
        <v>0</v>
      </c>
      <c r="K26" s="3501">
        <v>2</v>
      </c>
    </row>
    <row r="27" spans="1:11" ht="12" customHeight="1">
      <c r="A27" s="1554">
        <v>3</v>
      </c>
      <c r="B27" s="2167">
        <v>1</v>
      </c>
      <c r="C27" s="3497">
        <v>136</v>
      </c>
      <c r="D27" s="3497">
        <v>22537</v>
      </c>
      <c r="E27" s="3498">
        <v>15717</v>
      </c>
      <c r="F27" s="3499">
        <v>0.7</v>
      </c>
      <c r="G27" s="3497">
        <v>136</v>
      </c>
      <c r="H27" s="3502">
        <v>8726</v>
      </c>
      <c r="I27" s="3500">
        <v>6217</v>
      </c>
      <c r="J27" s="3499">
        <v>0.71</v>
      </c>
      <c r="K27" s="3501">
        <v>3</v>
      </c>
    </row>
    <row r="28" spans="1:11" ht="12" customHeight="1">
      <c r="A28" s="1554">
        <v>4</v>
      </c>
      <c r="B28" s="2167">
        <v>1</v>
      </c>
      <c r="C28" s="3497">
        <v>141</v>
      </c>
      <c r="D28" s="3497">
        <v>11934</v>
      </c>
      <c r="E28" s="3498">
        <v>10183</v>
      </c>
      <c r="F28" s="3499">
        <v>0.85</v>
      </c>
      <c r="G28" s="3497">
        <v>141</v>
      </c>
      <c r="H28" s="3502">
        <v>108</v>
      </c>
      <c r="I28" s="3500">
        <v>90</v>
      </c>
      <c r="J28" s="3499">
        <v>0.83</v>
      </c>
      <c r="K28" s="3501">
        <v>4</v>
      </c>
    </row>
    <row r="29" spans="1:11" ht="12" customHeight="1">
      <c r="A29" s="1554">
        <v>5</v>
      </c>
      <c r="B29" s="2167"/>
      <c r="C29" s="3345"/>
      <c r="D29" s="3345"/>
      <c r="E29" s="3503"/>
      <c r="F29" s="3502"/>
      <c r="G29" s="3345"/>
      <c r="H29" s="3504"/>
      <c r="I29" s="3505"/>
      <c r="J29" s="2169"/>
      <c r="K29" s="3501">
        <v>5</v>
      </c>
    </row>
    <row r="30" spans="1:11" ht="12" customHeight="1">
      <c r="A30" s="1554">
        <v>6</v>
      </c>
      <c r="B30" s="2167">
        <v>4</v>
      </c>
      <c r="C30" s="3345">
        <v>112</v>
      </c>
      <c r="D30" s="3497">
        <v>0</v>
      </c>
      <c r="E30" s="3345">
        <v>0</v>
      </c>
      <c r="F30" s="3497">
        <v>0</v>
      </c>
      <c r="G30" s="3345">
        <v>112</v>
      </c>
      <c r="H30" s="3345">
        <v>1236</v>
      </c>
      <c r="I30" s="3345">
        <v>1032</v>
      </c>
      <c r="J30" s="3499">
        <v>0.83</v>
      </c>
      <c r="K30" s="3501">
        <v>6</v>
      </c>
    </row>
    <row r="31" spans="1:11" ht="12" customHeight="1">
      <c r="A31" s="1554">
        <v>7</v>
      </c>
      <c r="B31" s="2167">
        <v>4</v>
      </c>
      <c r="C31" s="3345">
        <v>115</v>
      </c>
      <c r="D31" s="3497">
        <v>11</v>
      </c>
      <c r="E31" s="3345">
        <v>5</v>
      </c>
      <c r="F31" s="2169">
        <v>0.45</v>
      </c>
      <c r="G31" s="3345">
        <v>115</v>
      </c>
      <c r="H31" s="3345">
        <v>0</v>
      </c>
      <c r="I31" s="3345">
        <v>0</v>
      </c>
      <c r="J31" s="3345">
        <v>0</v>
      </c>
      <c r="K31" s="3501">
        <v>7</v>
      </c>
    </row>
    <row r="32" spans="1:11" ht="12" customHeight="1">
      <c r="A32" s="1554">
        <v>8</v>
      </c>
      <c r="B32" s="2167">
        <v>4</v>
      </c>
      <c r="C32" s="3345">
        <v>119</v>
      </c>
      <c r="D32" s="3345">
        <v>0</v>
      </c>
      <c r="E32" s="3345">
        <v>0</v>
      </c>
      <c r="F32" s="3506">
        <v>0</v>
      </c>
      <c r="G32" s="3345">
        <v>119</v>
      </c>
      <c r="H32" s="3345">
        <v>832</v>
      </c>
      <c r="I32" s="3345">
        <v>784</v>
      </c>
      <c r="J32" s="3499">
        <v>0.94</v>
      </c>
      <c r="K32" s="3501">
        <v>8</v>
      </c>
    </row>
    <row r="33" spans="1:11" ht="12" customHeight="1">
      <c r="A33" s="1554">
        <v>9</v>
      </c>
      <c r="B33" s="2167">
        <v>4</v>
      </c>
      <c r="C33" s="3345">
        <v>132</v>
      </c>
      <c r="D33" s="3345">
        <v>22</v>
      </c>
      <c r="E33" s="3345">
        <v>9</v>
      </c>
      <c r="F33" s="2169">
        <v>0.41</v>
      </c>
      <c r="G33" s="3345">
        <v>132</v>
      </c>
      <c r="H33" s="3345">
        <v>0</v>
      </c>
      <c r="I33" s="585">
        <v>0</v>
      </c>
      <c r="J33" s="3345">
        <v>0</v>
      </c>
      <c r="K33" s="3501">
        <v>9</v>
      </c>
    </row>
    <row r="34" spans="1:11" ht="12" customHeight="1">
      <c r="A34" s="1554">
        <v>10</v>
      </c>
      <c r="B34" s="2167">
        <v>4</v>
      </c>
      <c r="C34" s="3345">
        <v>136</v>
      </c>
      <c r="D34" s="2169">
        <v>0</v>
      </c>
      <c r="E34" s="2169">
        <v>0</v>
      </c>
      <c r="F34" s="3345">
        <v>0</v>
      </c>
      <c r="G34" s="3345">
        <v>136</v>
      </c>
      <c r="H34" s="3345">
        <v>435</v>
      </c>
      <c r="I34" s="3345">
        <v>345</v>
      </c>
      <c r="J34" s="3499">
        <v>0.79</v>
      </c>
      <c r="K34" s="3501">
        <v>10</v>
      </c>
    </row>
    <row r="35" spans="1:11" ht="12" customHeight="1">
      <c r="A35" s="1554">
        <v>11</v>
      </c>
      <c r="B35" s="2167"/>
      <c r="C35" s="3345"/>
      <c r="D35" s="2169"/>
      <c r="E35" s="2169"/>
      <c r="F35" s="3345"/>
      <c r="G35" s="3345"/>
      <c r="H35" s="3345"/>
      <c r="I35" s="3345"/>
      <c r="J35" s="3345"/>
      <c r="K35" s="3501">
        <v>11</v>
      </c>
    </row>
    <row r="36" spans="1:11" ht="12" customHeight="1">
      <c r="A36" s="1554">
        <v>12</v>
      </c>
      <c r="B36" s="2167"/>
      <c r="C36" s="3345"/>
      <c r="D36" s="2169"/>
      <c r="E36" s="2169"/>
      <c r="F36" s="3345"/>
      <c r="G36" s="3345"/>
      <c r="H36" s="3345"/>
      <c r="I36" s="3345"/>
      <c r="J36" s="3345"/>
      <c r="K36" s="3501">
        <v>12</v>
      </c>
    </row>
    <row r="37" spans="1:11" ht="12" customHeight="1">
      <c r="A37" s="1554">
        <v>13</v>
      </c>
      <c r="B37" s="3345"/>
      <c r="C37" s="3345"/>
      <c r="D37" s="2169"/>
      <c r="E37" s="2169"/>
      <c r="F37" s="3345"/>
      <c r="G37" s="3345"/>
      <c r="H37" s="3345"/>
      <c r="I37" s="3345"/>
      <c r="J37" s="3345"/>
      <c r="K37" s="3501">
        <v>13</v>
      </c>
    </row>
    <row r="38" spans="1:11" ht="12" customHeight="1">
      <c r="A38" s="1554">
        <v>14</v>
      </c>
      <c r="B38" s="3345"/>
      <c r="C38" s="3345"/>
      <c r="D38" s="2169"/>
      <c r="E38" s="2169"/>
      <c r="F38" s="3345"/>
      <c r="G38" s="3345"/>
      <c r="H38" s="3345"/>
      <c r="I38" s="3345"/>
      <c r="J38" s="3345"/>
      <c r="K38" s="3501">
        <v>14</v>
      </c>
    </row>
    <row r="39" spans="1:11" ht="12" customHeight="1">
      <c r="A39" s="1554">
        <v>15</v>
      </c>
      <c r="B39" s="3345"/>
      <c r="C39" s="3345"/>
      <c r="D39" s="2169"/>
      <c r="E39" s="2169"/>
      <c r="F39" s="3345"/>
      <c r="G39" s="3345"/>
      <c r="H39" s="3345"/>
      <c r="I39" s="3345"/>
      <c r="J39" s="3345"/>
      <c r="K39" s="3501">
        <v>15</v>
      </c>
    </row>
    <row r="40" spans="1:11" ht="12" customHeight="1">
      <c r="A40" s="1554">
        <v>16</v>
      </c>
      <c r="B40" s="3345"/>
      <c r="C40" s="3345"/>
      <c r="D40" s="2169"/>
      <c r="E40" s="2169"/>
      <c r="F40" s="3345"/>
      <c r="G40" s="3345"/>
      <c r="H40" s="3345"/>
      <c r="I40" s="3345"/>
      <c r="J40" s="3345"/>
      <c r="K40" s="3501">
        <v>16</v>
      </c>
    </row>
    <row r="41" spans="1:11" ht="12" customHeight="1">
      <c r="A41" s="1554">
        <v>17</v>
      </c>
      <c r="B41" s="3345"/>
      <c r="C41" s="3345"/>
      <c r="D41" s="2169"/>
      <c r="E41" s="2169"/>
      <c r="F41" s="3345"/>
      <c r="G41" s="3345"/>
      <c r="H41" s="3345"/>
      <c r="I41" s="3345"/>
      <c r="J41" s="3345"/>
      <c r="K41" s="3501">
        <v>17</v>
      </c>
    </row>
    <row r="42" spans="1:11" ht="12" customHeight="1">
      <c r="A42" s="1554">
        <v>18</v>
      </c>
      <c r="B42" s="3345"/>
      <c r="C42" s="3345"/>
      <c r="D42" s="2169"/>
      <c r="E42" s="2169"/>
      <c r="F42" s="3345"/>
      <c r="G42" s="3345"/>
      <c r="H42" s="3345"/>
      <c r="I42" s="3345"/>
      <c r="J42" s="3345"/>
      <c r="K42" s="3501">
        <v>18</v>
      </c>
    </row>
    <row r="43" spans="1:11" ht="12" customHeight="1">
      <c r="A43" s="1554">
        <v>19</v>
      </c>
      <c r="B43" s="3345"/>
      <c r="C43" s="3345"/>
      <c r="D43" s="2169"/>
      <c r="E43" s="2169"/>
      <c r="F43" s="3345"/>
      <c r="G43" s="3345"/>
      <c r="H43" s="3345"/>
      <c r="I43" s="3345"/>
      <c r="J43" s="3345"/>
      <c r="K43" s="3501">
        <v>19</v>
      </c>
    </row>
    <row r="44" spans="1:11" ht="12" customHeight="1">
      <c r="A44" s="1554">
        <v>20</v>
      </c>
      <c r="B44" s="3345"/>
      <c r="C44" s="3345"/>
      <c r="D44" s="2169"/>
      <c r="E44" s="2169"/>
      <c r="F44" s="3345"/>
      <c r="G44" s="3345"/>
      <c r="H44" s="3345"/>
      <c r="I44" s="3345"/>
      <c r="J44" s="3345"/>
      <c r="K44" s="3501">
        <v>20</v>
      </c>
    </row>
    <row r="45" spans="1:11" ht="12" customHeight="1">
      <c r="A45" s="1554">
        <v>21</v>
      </c>
      <c r="B45" s="3345"/>
      <c r="C45" s="3345"/>
      <c r="D45" s="2169"/>
      <c r="E45" s="2169"/>
      <c r="F45" s="3345"/>
      <c r="G45" s="3345"/>
      <c r="H45" s="3345"/>
      <c r="I45" s="3345"/>
      <c r="J45" s="3345"/>
      <c r="K45" s="3501">
        <v>21</v>
      </c>
    </row>
    <row r="46" spans="1:11" ht="12" customHeight="1">
      <c r="A46" s="1554">
        <v>22</v>
      </c>
      <c r="B46" s="3345"/>
      <c r="C46" s="3345"/>
      <c r="D46" s="2169"/>
      <c r="E46" s="2169"/>
      <c r="F46" s="3345"/>
      <c r="G46" s="3345"/>
      <c r="H46" s="3345"/>
      <c r="I46" s="3345"/>
      <c r="J46" s="3345"/>
      <c r="K46" s="3501">
        <v>22</v>
      </c>
    </row>
    <row r="47" spans="1:11" ht="12" customHeight="1">
      <c r="A47" s="1554">
        <v>23</v>
      </c>
      <c r="B47" s="3345"/>
      <c r="C47" s="3345"/>
      <c r="D47" s="2169"/>
      <c r="E47" s="2169"/>
      <c r="F47" s="3507"/>
      <c r="G47" s="3345"/>
      <c r="H47" s="3345"/>
      <c r="I47" s="3345"/>
      <c r="J47" s="3345"/>
      <c r="K47" s="3501">
        <v>23</v>
      </c>
    </row>
    <row r="48" spans="1:11" ht="12" customHeight="1">
      <c r="A48" s="1554">
        <v>24</v>
      </c>
      <c r="B48" s="3345"/>
      <c r="C48" s="3345"/>
      <c r="D48" s="2169"/>
      <c r="E48" s="2169"/>
      <c r="F48" s="3345"/>
      <c r="G48" s="3345"/>
      <c r="H48" s="3345"/>
      <c r="I48" s="3345"/>
      <c r="J48" s="3345"/>
      <c r="K48" s="3501">
        <v>24</v>
      </c>
    </row>
    <row r="49" spans="1:11" ht="12" customHeight="1">
      <c r="A49" s="1554">
        <v>25</v>
      </c>
      <c r="B49" s="3345"/>
      <c r="C49" s="3345"/>
      <c r="D49" s="2169"/>
      <c r="E49" s="2169"/>
      <c r="F49" s="3345"/>
      <c r="G49" s="3345"/>
      <c r="H49" s="3345"/>
      <c r="I49" s="3345"/>
      <c r="J49" s="3345"/>
      <c r="K49" s="3501">
        <v>25</v>
      </c>
    </row>
    <row r="50" spans="1:11" ht="12" customHeight="1">
      <c r="A50" s="1554">
        <v>26</v>
      </c>
      <c r="B50" s="3345"/>
      <c r="C50" s="3345"/>
      <c r="D50" s="2169"/>
      <c r="E50" s="2169"/>
      <c r="F50" s="3345"/>
      <c r="G50" s="3345"/>
      <c r="H50" s="3345"/>
      <c r="I50" s="3345"/>
      <c r="J50" s="3345"/>
      <c r="K50" s="3501">
        <v>26</v>
      </c>
    </row>
    <row r="51" spans="1:11" ht="12" customHeight="1">
      <c r="A51" s="1554">
        <v>27</v>
      </c>
      <c r="B51" s="3345"/>
      <c r="C51" s="3345"/>
      <c r="D51" s="2169"/>
      <c r="E51" s="2169"/>
      <c r="F51" s="3345"/>
      <c r="G51" s="3345"/>
      <c r="H51" s="3345"/>
      <c r="I51" s="3345"/>
      <c r="J51" s="3345"/>
      <c r="K51" s="3501">
        <v>27</v>
      </c>
    </row>
    <row r="52" spans="1:11" ht="12" customHeight="1">
      <c r="A52" s="1554">
        <v>28</v>
      </c>
      <c r="B52" s="3345"/>
      <c r="C52" s="3345"/>
      <c r="D52" s="2169"/>
      <c r="E52" s="2169"/>
      <c r="F52" s="3345"/>
      <c r="G52" s="3345"/>
      <c r="H52" s="3345"/>
      <c r="I52" s="3345"/>
      <c r="J52" s="3345"/>
      <c r="K52" s="3501">
        <v>28</v>
      </c>
    </row>
    <row r="53" spans="1:11" ht="12" customHeight="1">
      <c r="A53" s="1554">
        <v>29</v>
      </c>
      <c r="B53" s="3345"/>
      <c r="C53" s="3345"/>
      <c r="D53" s="2169"/>
      <c r="E53" s="2169"/>
      <c r="F53" s="3345"/>
      <c r="G53" s="3345"/>
      <c r="H53" s="3345"/>
      <c r="I53" s="3345"/>
      <c r="J53" s="3345"/>
      <c r="K53" s="3501">
        <v>29</v>
      </c>
    </row>
    <row r="54" spans="1:11" ht="12" customHeight="1">
      <c r="A54" s="1554">
        <v>30</v>
      </c>
      <c r="B54" s="3345"/>
      <c r="C54" s="3345"/>
      <c r="D54" s="2169"/>
      <c r="E54" s="2169"/>
      <c r="F54" s="3345"/>
      <c r="G54" s="3345"/>
      <c r="H54" s="3345"/>
      <c r="I54" s="3345"/>
      <c r="J54" s="3345"/>
      <c r="K54" s="3501">
        <v>30</v>
      </c>
    </row>
    <row r="55" spans="1:11" ht="12" customHeight="1">
      <c r="A55" s="1554">
        <v>31</v>
      </c>
      <c r="B55" s="3345"/>
      <c r="C55" s="3345"/>
      <c r="D55" s="2169"/>
      <c r="E55" s="2169"/>
      <c r="F55" s="3345"/>
      <c r="G55" s="3345"/>
      <c r="H55" s="3345"/>
      <c r="I55" s="3345"/>
      <c r="J55" s="3345"/>
      <c r="K55" s="3501">
        <v>31</v>
      </c>
    </row>
    <row r="56" spans="1:11" ht="12" customHeight="1">
      <c r="A56" s="1554">
        <v>32</v>
      </c>
      <c r="B56" s="3345"/>
      <c r="C56" s="3345"/>
      <c r="D56" s="2169"/>
      <c r="E56" s="2169"/>
      <c r="F56" s="3345"/>
      <c r="G56" s="3345"/>
      <c r="H56" s="3345"/>
      <c r="I56" s="3345"/>
      <c r="J56" s="3345"/>
      <c r="K56" s="3501">
        <v>32</v>
      </c>
    </row>
    <row r="57" spans="1:11" ht="12" customHeight="1">
      <c r="A57" s="1554">
        <v>33</v>
      </c>
      <c r="B57" s="3345" t="s">
        <v>2723</v>
      </c>
      <c r="C57" s="2167" t="s">
        <v>766</v>
      </c>
      <c r="D57" s="3345">
        <f>SUM(D25:D56)</f>
        <v>34535</v>
      </c>
      <c r="E57" s="3345">
        <f>SUM(E25:E56)</f>
        <v>25937</v>
      </c>
      <c r="F57" s="2169">
        <f>+E57/D57</f>
        <v>0.75103518169972494</v>
      </c>
      <c r="G57" s="2167" t="s">
        <v>766</v>
      </c>
      <c r="H57" s="3345">
        <f>SUM(H25:H56)</f>
        <v>11400</v>
      </c>
      <c r="I57" s="3345">
        <f>SUM(I25:I56)</f>
        <v>8513</v>
      </c>
      <c r="J57" s="2168">
        <f>I57/H57</f>
        <v>0.74675438596491228</v>
      </c>
      <c r="K57" s="3501">
        <v>33</v>
      </c>
    </row>
    <row r="58" spans="1:11" ht="12" customHeight="1">
      <c r="A58" s="1554">
        <v>34</v>
      </c>
      <c r="B58" s="1556" t="s">
        <v>3223</v>
      </c>
      <c r="C58" s="1555"/>
      <c r="D58" s="1555"/>
      <c r="E58" s="1555"/>
      <c r="F58" s="1555"/>
      <c r="G58" s="1555"/>
      <c r="H58" s="1555"/>
      <c r="I58" s="1556"/>
      <c r="J58" s="2168">
        <v>142.54</v>
      </c>
      <c r="K58" s="1553">
        <v>34</v>
      </c>
    </row>
    <row r="59" spans="1:11" ht="12" customHeight="1">
      <c r="A59" s="1554">
        <v>35</v>
      </c>
      <c r="B59" s="3508" t="s">
        <v>3224</v>
      </c>
      <c r="C59" s="1555"/>
      <c r="D59" s="1555"/>
      <c r="E59" s="1555"/>
      <c r="F59" s="1555"/>
      <c r="G59" s="1555"/>
      <c r="H59" s="1555"/>
      <c r="I59" s="1556"/>
      <c r="J59" s="2168">
        <v>49.27</v>
      </c>
      <c r="K59" s="1553">
        <v>35</v>
      </c>
    </row>
    <row r="60" spans="1:11" ht="12" customHeight="1">
      <c r="A60" s="1533">
        <v>36</v>
      </c>
      <c r="B60" s="547" t="s">
        <v>3225</v>
      </c>
      <c r="C60" s="547"/>
      <c r="D60" s="547"/>
      <c r="E60" s="547"/>
      <c r="F60" s="2169">
        <v>190.94</v>
      </c>
      <c r="G60" s="1525" t="s">
        <v>3226</v>
      </c>
      <c r="H60" s="1525"/>
      <c r="I60" s="2170"/>
      <c r="J60" s="2171">
        <v>3207.01</v>
      </c>
      <c r="K60" s="1543">
        <v>36</v>
      </c>
    </row>
    <row r="61" spans="1:11" ht="12" customHeight="1">
      <c r="A61" s="1562"/>
      <c r="B61" s="618"/>
      <c r="C61" s="618"/>
      <c r="D61" s="618"/>
      <c r="E61" s="618"/>
      <c r="F61" s="3509"/>
      <c r="G61" s="608"/>
      <c r="H61" s="608"/>
      <c r="I61" s="3510"/>
      <c r="J61" s="618"/>
      <c r="K61" s="1548"/>
    </row>
    <row r="62" spans="1:11" ht="12" customHeight="1">
      <c r="A62" s="1562"/>
      <c r="B62" s="618"/>
      <c r="C62" s="618"/>
      <c r="D62" s="618"/>
      <c r="E62" s="618"/>
      <c r="F62" s="3511"/>
      <c r="G62" s="608"/>
      <c r="H62" s="608"/>
      <c r="I62" s="3512"/>
      <c r="J62" s="618"/>
      <c r="K62" s="1548"/>
    </row>
    <row r="63" spans="1:11" ht="12" customHeight="1">
      <c r="A63" s="1562"/>
      <c r="B63" s="618"/>
      <c r="C63" s="618"/>
      <c r="D63" s="618"/>
      <c r="E63" s="618"/>
      <c r="F63" s="3511"/>
      <c r="G63" s="608"/>
      <c r="H63" s="608"/>
      <c r="I63" s="3512"/>
      <c r="J63" s="618"/>
      <c r="K63" s="1548"/>
    </row>
    <row r="64" spans="1:11" ht="12" customHeight="1">
      <c r="A64" s="1562"/>
      <c r="B64" s="618"/>
      <c r="C64" s="618"/>
      <c r="D64" s="618"/>
      <c r="E64" s="618"/>
      <c r="F64" s="3511"/>
      <c r="G64" s="608"/>
      <c r="H64" s="608"/>
      <c r="I64" s="3512"/>
      <c r="J64" s="618"/>
      <c r="K64" s="1548"/>
    </row>
    <row r="65" spans="1:11" ht="12" customHeight="1">
      <c r="A65" s="1562"/>
      <c r="B65" s="618"/>
      <c r="C65" s="618"/>
      <c r="D65" s="618"/>
      <c r="E65" s="618"/>
      <c r="F65" s="3511"/>
      <c r="G65" s="608"/>
      <c r="H65" s="608"/>
      <c r="I65" s="3512"/>
      <c r="J65" s="618"/>
      <c r="K65" s="1548"/>
    </row>
    <row r="66" spans="1:11" ht="12" customHeight="1">
      <c r="A66" s="1562"/>
      <c r="B66" s="618"/>
      <c r="C66" s="618"/>
      <c r="D66" s="618"/>
      <c r="E66" s="618"/>
      <c r="F66" s="3511"/>
      <c r="G66" s="608"/>
      <c r="H66" s="608"/>
      <c r="I66" s="3512"/>
      <c r="J66" s="618"/>
      <c r="K66" s="1548"/>
    </row>
    <row r="67" spans="1:11" ht="12" customHeight="1">
      <c r="A67" s="2635"/>
      <c r="B67" s="642"/>
      <c r="C67" s="642"/>
      <c r="D67" s="642"/>
      <c r="E67" s="642"/>
      <c r="F67" s="642"/>
      <c r="G67" s="642"/>
      <c r="H67" s="642"/>
      <c r="I67" s="642"/>
      <c r="J67" s="642"/>
      <c r="K67" s="643"/>
    </row>
    <row r="68" spans="1:11" ht="12" customHeight="1">
      <c r="A68" s="592" t="s">
        <v>2709</v>
      </c>
      <c r="B68" s="539"/>
      <c r="C68" s="539"/>
      <c r="D68" s="539"/>
      <c r="E68" s="539"/>
      <c r="F68" s="539"/>
      <c r="G68" s="539"/>
      <c r="H68" s="539"/>
      <c r="I68" s="539"/>
      <c r="J68" s="539"/>
      <c r="K68" s="539"/>
    </row>
    <row r="69" spans="1:11">
      <c r="A69" s="539"/>
      <c r="B69" s="539"/>
      <c r="C69" s="539"/>
      <c r="D69" s="539"/>
      <c r="E69" s="539"/>
      <c r="F69" s="539"/>
      <c r="G69" s="539"/>
      <c r="H69" s="539"/>
      <c r="I69" s="539"/>
      <c r="J69" s="539"/>
      <c r="K69" s="539"/>
    </row>
    <row r="70" spans="1:11"/>
    <row r="71" spans="1:11"/>
    <row r="72" spans="1:11"/>
    <row r="73" spans="1:11"/>
  </sheetData>
  <printOptions horizontalCentered="1" verticalCentered="1"/>
  <pageMargins left="0.81" right="0.89" top="0.5" bottom="0.5" header="0" footer="0"/>
  <pageSetup scale="98" orientation="portrait" horizontalDpi="1200" verticalDpi="1200"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G76"/>
  <sheetViews>
    <sheetView showZeros="0" view="pageBreakPreview" zoomScale="110" zoomScaleNormal="100" zoomScaleSheetLayoutView="110" workbookViewId="0"/>
  </sheetViews>
  <sheetFormatPr defaultColWidth="0" defaultRowHeight="11.25" zeroHeight="1"/>
  <cols>
    <col min="1" max="1" width="4.5" style="2177" customWidth="1"/>
    <col min="2" max="2" width="17.83203125" style="2177" customWidth="1"/>
    <col min="3" max="3" width="18.83203125" style="2177" customWidth="1"/>
    <col min="4" max="4" width="19.83203125" style="2177" customWidth="1"/>
    <col min="5" max="5" width="51.1640625" style="2177" customWidth="1"/>
    <col min="6" max="6" width="5.5" style="2177" customWidth="1"/>
    <col min="7" max="9" width="9.33203125" style="2177" customWidth="1"/>
    <col min="10" max="256" width="0" style="2177" hidden="1"/>
    <col min="257" max="257" width="4.5" style="2177" customWidth="1"/>
    <col min="258" max="258" width="17.83203125" style="2177" customWidth="1"/>
    <col min="259" max="259" width="18.83203125" style="2177" customWidth="1"/>
    <col min="260" max="260" width="19.83203125" style="2177" customWidth="1"/>
    <col min="261" max="261" width="51.1640625" style="2177" customWidth="1"/>
    <col min="262" max="262" width="5.5" style="2177" customWidth="1"/>
    <col min="263" max="265" width="9.33203125" style="2177" customWidth="1"/>
    <col min="266" max="512" width="0" style="2177" hidden="1"/>
    <col min="513" max="513" width="4.5" style="2177" customWidth="1"/>
    <col min="514" max="514" width="17.83203125" style="2177" customWidth="1"/>
    <col min="515" max="515" width="18.83203125" style="2177" customWidth="1"/>
    <col min="516" max="516" width="19.83203125" style="2177" customWidth="1"/>
    <col min="517" max="517" width="51.1640625" style="2177" customWidth="1"/>
    <col min="518" max="518" width="5.5" style="2177" customWidth="1"/>
    <col min="519" max="521" width="9.33203125" style="2177" customWidth="1"/>
    <col min="522" max="768" width="0" style="2177" hidden="1"/>
    <col min="769" max="769" width="4.5" style="2177" customWidth="1"/>
    <col min="770" max="770" width="17.83203125" style="2177" customWidth="1"/>
    <col min="771" max="771" width="18.83203125" style="2177" customWidth="1"/>
    <col min="772" max="772" width="19.83203125" style="2177" customWidth="1"/>
    <col min="773" max="773" width="51.1640625" style="2177" customWidth="1"/>
    <col min="774" max="774" width="5.5" style="2177" customWidth="1"/>
    <col min="775" max="777" width="9.33203125" style="2177" customWidth="1"/>
    <col min="778" max="1024" width="0" style="2177" hidden="1"/>
    <col min="1025" max="1025" width="4.5" style="2177" customWidth="1"/>
    <col min="1026" max="1026" width="17.83203125" style="2177" customWidth="1"/>
    <col min="1027" max="1027" width="18.83203125" style="2177" customWidth="1"/>
    <col min="1028" max="1028" width="19.83203125" style="2177" customWidth="1"/>
    <col min="1029" max="1029" width="51.1640625" style="2177" customWidth="1"/>
    <col min="1030" max="1030" width="5.5" style="2177" customWidth="1"/>
    <col min="1031" max="1033" width="9.33203125" style="2177" customWidth="1"/>
    <col min="1034" max="1280" width="0" style="2177" hidden="1"/>
    <col min="1281" max="1281" width="4.5" style="2177" customWidth="1"/>
    <col min="1282" max="1282" width="17.83203125" style="2177" customWidth="1"/>
    <col min="1283" max="1283" width="18.83203125" style="2177" customWidth="1"/>
    <col min="1284" max="1284" width="19.83203125" style="2177" customWidth="1"/>
    <col min="1285" max="1285" width="51.1640625" style="2177" customWidth="1"/>
    <col min="1286" max="1286" width="5.5" style="2177" customWidth="1"/>
    <col min="1287" max="1289" width="9.33203125" style="2177" customWidth="1"/>
    <col min="1290" max="1536" width="0" style="2177" hidden="1"/>
    <col min="1537" max="1537" width="4.5" style="2177" customWidth="1"/>
    <col min="1538" max="1538" width="17.83203125" style="2177" customWidth="1"/>
    <col min="1539" max="1539" width="18.83203125" style="2177" customWidth="1"/>
    <col min="1540" max="1540" width="19.83203125" style="2177" customWidth="1"/>
    <col min="1541" max="1541" width="51.1640625" style="2177" customWidth="1"/>
    <col min="1542" max="1542" width="5.5" style="2177" customWidth="1"/>
    <col min="1543" max="1545" width="9.33203125" style="2177" customWidth="1"/>
    <col min="1546" max="1792" width="0" style="2177" hidden="1"/>
    <col min="1793" max="1793" width="4.5" style="2177" customWidth="1"/>
    <col min="1794" max="1794" width="17.83203125" style="2177" customWidth="1"/>
    <col min="1795" max="1795" width="18.83203125" style="2177" customWidth="1"/>
    <col min="1796" max="1796" width="19.83203125" style="2177" customWidth="1"/>
    <col min="1797" max="1797" width="51.1640625" style="2177" customWidth="1"/>
    <col min="1798" max="1798" width="5.5" style="2177" customWidth="1"/>
    <col min="1799" max="1801" width="9.33203125" style="2177" customWidth="1"/>
    <col min="1802" max="2048" width="0" style="2177" hidden="1"/>
    <col min="2049" max="2049" width="4.5" style="2177" customWidth="1"/>
    <col min="2050" max="2050" width="17.83203125" style="2177" customWidth="1"/>
    <col min="2051" max="2051" width="18.83203125" style="2177" customWidth="1"/>
    <col min="2052" max="2052" width="19.83203125" style="2177" customWidth="1"/>
    <col min="2053" max="2053" width="51.1640625" style="2177" customWidth="1"/>
    <col min="2054" max="2054" width="5.5" style="2177" customWidth="1"/>
    <col min="2055" max="2057" width="9.33203125" style="2177" customWidth="1"/>
    <col min="2058" max="2304" width="0" style="2177" hidden="1"/>
    <col min="2305" max="2305" width="4.5" style="2177" customWidth="1"/>
    <col min="2306" max="2306" width="17.83203125" style="2177" customWidth="1"/>
    <col min="2307" max="2307" width="18.83203125" style="2177" customWidth="1"/>
    <col min="2308" max="2308" width="19.83203125" style="2177" customWidth="1"/>
    <col min="2309" max="2309" width="51.1640625" style="2177" customWidth="1"/>
    <col min="2310" max="2310" width="5.5" style="2177" customWidth="1"/>
    <col min="2311" max="2313" width="9.33203125" style="2177" customWidth="1"/>
    <col min="2314" max="2560" width="0" style="2177" hidden="1"/>
    <col min="2561" max="2561" width="4.5" style="2177" customWidth="1"/>
    <col min="2562" max="2562" width="17.83203125" style="2177" customWidth="1"/>
    <col min="2563" max="2563" width="18.83203125" style="2177" customWidth="1"/>
    <col min="2564" max="2564" width="19.83203125" style="2177" customWidth="1"/>
    <col min="2565" max="2565" width="51.1640625" style="2177" customWidth="1"/>
    <col min="2566" max="2566" width="5.5" style="2177" customWidth="1"/>
    <col min="2567" max="2569" width="9.33203125" style="2177" customWidth="1"/>
    <col min="2570" max="2816" width="0" style="2177" hidden="1"/>
    <col min="2817" max="2817" width="4.5" style="2177" customWidth="1"/>
    <col min="2818" max="2818" width="17.83203125" style="2177" customWidth="1"/>
    <col min="2819" max="2819" width="18.83203125" style="2177" customWidth="1"/>
    <col min="2820" max="2820" width="19.83203125" style="2177" customWidth="1"/>
    <col min="2821" max="2821" width="51.1640625" style="2177" customWidth="1"/>
    <col min="2822" max="2822" width="5.5" style="2177" customWidth="1"/>
    <col min="2823" max="2825" width="9.33203125" style="2177" customWidth="1"/>
    <col min="2826" max="3072" width="0" style="2177" hidden="1"/>
    <col min="3073" max="3073" width="4.5" style="2177" customWidth="1"/>
    <col min="3074" max="3074" width="17.83203125" style="2177" customWidth="1"/>
    <col min="3075" max="3075" width="18.83203125" style="2177" customWidth="1"/>
    <col min="3076" max="3076" width="19.83203125" style="2177" customWidth="1"/>
    <col min="3077" max="3077" width="51.1640625" style="2177" customWidth="1"/>
    <col min="3078" max="3078" width="5.5" style="2177" customWidth="1"/>
    <col min="3079" max="3081" width="9.33203125" style="2177" customWidth="1"/>
    <col min="3082" max="3328" width="0" style="2177" hidden="1"/>
    <col min="3329" max="3329" width="4.5" style="2177" customWidth="1"/>
    <col min="3330" max="3330" width="17.83203125" style="2177" customWidth="1"/>
    <col min="3331" max="3331" width="18.83203125" style="2177" customWidth="1"/>
    <col min="3332" max="3332" width="19.83203125" style="2177" customWidth="1"/>
    <col min="3333" max="3333" width="51.1640625" style="2177" customWidth="1"/>
    <col min="3334" max="3334" width="5.5" style="2177" customWidth="1"/>
    <col min="3335" max="3337" width="9.33203125" style="2177" customWidth="1"/>
    <col min="3338" max="3584" width="0" style="2177" hidden="1"/>
    <col min="3585" max="3585" width="4.5" style="2177" customWidth="1"/>
    <col min="3586" max="3586" width="17.83203125" style="2177" customWidth="1"/>
    <col min="3587" max="3587" width="18.83203125" style="2177" customWidth="1"/>
    <col min="3588" max="3588" width="19.83203125" style="2177" customWidth="1"/>
    <col min="3589" max="3589" width="51.1640625" style="2177" customWidth="1"/>
    <col min="3590" max="3590" width="5.5" style="2177" customWidth="1"/>
    <col min="3591" max="3593" width="9.33203125" style="2177" customWidth="1"/>
    <col min="3594" max="3840" width="0" style="2177" hidden="1"/>
    <col min="3841" max="3841" width="4.5" style="2177" customWidth="1"/>
    <col min="3842" max="3842" width="17.83203125" style="2177" customWidth="1"/>
    <col min="3843" max="3843" width="18.83203125" style="2177" customWidth="1"/>
    <col min="3844" max="3844" width="19.83203125" style="2177" customWidth="1"/>
    <col min="3845" max="3845" width="51.1640625" style="2177" customWidth="1"/>
    <col min="3846" max="3846" width="5.5" style="2177" customWidth="1"/>
    <col min="3847" max="3849" width="9.33203125" style="2177" customWidth="1"/>
    <col min="3850" max="4096" width="0" style="2177" hidden="1"/>
    <col min="4097" max="4097" width="4.5" style="2177" customWidth="1"/>
    <col min="4098" max="4098" width="17.83203125" style="2177" customWidth="1"/>
    <col min="4099" max="4099" width="18.83203125" style="2177" customWidth="1"/>
    <col min="4100" max="4100" width="19.83203125" style="2177" customWidth="1"/>
    <col min="4101" max="4101" width="51.1640625" style="2177" customWidth="1"/>
    <col min="4102" max="4102" width="5.5" style="2177" customWidth="1"/>
    <col min="4103" max="4105" width="9.33203125" style="2177" customWidth="1"/>
    <col min="4106" max="4352" width="0" style="2177" hidden="1"/>
    <col min="4353" max="4353" width="4.5" style="2177" customWidth="1"/>
    <col min="4354" max="4354" width="17.83203125" style="2177" customWidth="1"/>
    <col min="4355" max="4355" width="18.83203125" style="2177" customWidth="1"/>
    <col min="4356" max="4356" width="19.83203125" style="2177" customWidth="1"/>
    <col min="4357" max="4357" width="51.1640625" style="2177" customWidth="1"/>
    <col min="4358" max="4358" width="5.5" style="2177" customWidth="1"/>
    <col min="4359" max="4361" width="9.33203125" style="2177" customWidth="1"/>
    <col min="4362" max="4608" width="0" style="2177" hidden="1"/>
    <col min="4609" max="4609" width="4.5" style="2177" customWidth="1"/>
    <col min="4610" max="4610" width="17.83203125" style="2177" customWidth="1"/>
    <col min="4611" max="4611" width="18.83203125" style="2177" customWidth="1"/>
    <col min="4612" max="4612" width="19.83203125" style="2177" customWidth="1"/>
    <col min="4613" max="4613" width="51.1640625" style="2177" customWidth="1"/>
    <col min="4614" max="4614" width="5.5" style="2177" customWidth="1"/>
    <col min="4615" max="4617" width="9.33203125" style="2177" customWidth="1"/>
    <col min="4618" max="4864" width="0" style="2177" hidden="1"/>
    <col min="4865" max="4865" width="4.5" style="2177" customWidth="1"/>
    <col min="4866" max="4866" width="17.83203125" style="2177" customWidth="1"/>
    <col min="4867" max="4867" width="18.83203125" style="2177" customWidth="1"/>
    <col min="4868" max="4868" width="19.83203125" style="2177" customWidth="1"/>
    <col min="4869" max="4869" width="51.1640625" style="2177" customWidth="1"/>
    <col min="4870" max="4870" width="5.5" style="2177" customWidth="1"/>
    <col min="4871" max="4873" width="9.33203125" style="2177" customWidth="1"/>
    <col min="4874" max="5120" width="0" style="2177" hidden="1"/>
    <col min="5121" max="5121" width="4.5" style="2177" customWidth="1"/>
    <col min="5122" max="5122" width="17.83203125" style="2177" customWidth="1"/>
    <col min="5123" max="5123" width="18.83203125" style="2177" customWidth="1"/>
    <col min="5124" max="5124" width="19.83203125" style="2177" customWidth="1"/>
    <col min="5125" max="5125" width="51.1640625" style="2177" customWidth="1"/>
    <col min="5126" max="5126" width="5.5" style="2177" customWidth="1"/>
    <col min="5127" max="5129" width="9.33203125" style="2177" customWidth="1"/>
    <col min="5130" max="5376" width="0" style="2177" hidden="1"/>
    <col min="5377" max="5377" width="4.5" style="2177" customWidth="1"/>
    <col min="5378" max="5378" width="17.83203125" style="2177" customWidth="1"/>
    <col min="5379" max="5379" width="18.83203125" style="2177" customWidth="1"/>
    <col min="5380" max="5380" width="19.83203125" style="2177" customWidth="1"/>
    <col min="5381" max="5381" width="51.1640625" style="2177" customWidth="1"/>
    <col min="5382" max="5382" width="5.5" style="2177" customWidth="1"/>
    <col min="5383" max="5385" width="9.33203125" style="2177" customWidth="1"/>
    <col min="5386" max="5632" width="0" style="2177" hidden="1"/>
    <col min="5633" max="5633" width="4.5" style="2177" customWidth="1"/>
    <col min="5634" max="5634" width="17.83203125" style="2177" customWidth="1"/>
    <col min="5635" max="5635" width="18.83203125" style="2177" customWidth="1"/>
    <col min="5636" max="5636" width="19.83203125" style="2177" customWidth="1"/>
    <col min="5637" max="5637" width="51.1640625" style="2177" customWidth="1"/>
    <col min="5638" max="5638" width="5.5" style="2177" customWidth="1"/>
    <col min="5639" max="5641" width="9.33203125" style="2177" customWidth="1"/>
    <col min="5642" max="5888" width="0" style="2177" hidden="1"/>
    <col min="5889" max="5889" width="4.5" style="2177" customWidth="1"/>
    <col min="5890" max="5890" width="17.83203125" style="2177" customWidth="1"/>
    <col min="5891" max="5891" width="18.83203125" style="2177" customWidth="1"/>
    <col min="5892" max="5892" width="19.83203125" style="2177" customWidth="1"/>
    <col min="5893" max="5893" width="51.1640625" style="2177" customWidth="1"/>
    <col min="5894" max="5894" width="5.5" style="2177" customWidth="1"/>
    <col min="5895" max="5897" width="9.33203125" style="2177" customWidth="1"/>
    <col min="5898" max="6144" width="0" style="2177" hidden="1"/>
    <col min="6145" max="6145" width="4.5" style="2177" customWidth="1"/>
    <col min="6146" max="6146" width="17.83203125" style="2177" customWidth="1"/>
    <col min="6147" max="6147" width="18.83203125" style="2177" customWidth="1"/>
    <col min="6148" max="6148" width="19.83203125" style="2177" customWidth="1"/>
    <col min="6149" max="6149" width="51.1640625" style="2177" customWidth="1"/>
    <col min="6150" max="6150" width="5.5" style="2177" customWidth="1"/>
    <col min="6151" max="6153" width="9.33203125" style="2177" customWidth="1"/>
    <col min="6154" max="6400" width="0" style="2177" hidden="1"/>
    <col min="6401" max="6401" width="4.5" style="2177" customWidth="1"/>
    <col min="6402" max="6402" width="17.83203125" style="2177" customWidth="1"/>
    <col min="6403" max="6403" width="18.83203125" style="2177" customWidth="1"/>
    <col min="6404" max="6404" width="19.83203125" style="2177" customWidth="1"/>
    <col min="6405" max="6405" width="51.1640625" style="2177" customWidth="1"/>
    <col min="6406" max="6406" width="5.5" style="2177" customWidth="1"/>
    <col min="6407" max="6409" width="9.33203125" style="2177" customWidth="1"/>
    <col min="6410" max="6656" width="0" style="2177" hidden="1"/>
    <col min="6657" max="6657" width="4.5" style="2177" customWidth="1"/>
    <col min="6658" max="6658" width="17.83203125" style="2177" customWidth="1"/>
    <col min="6659" max="6659" width="18.83203125" style="2177" customWidth="1"/>
    <col min="6660" max="6660" width="19.83203125" style="2177" customWidth="1"/>
    <col min="6661" max="6661" width="51.1640625" style="2177" customWidth="1"/>
    <col min="6662" max="6662" width="5.5" style="2177" customWidth="1"/>
    <col min="6663" max="6665" width="9.33203125" style="2177" customWidth="1"/>
    <col min="6666" max="6912" width="0" style="2177" hidden="1"/>
    <col min="6913" max="6913" width="4.5" style="2177" customWidth="1"/>
    <col min="6914" max="6914" width="17.83203125" style="2177" customWidth="1"/>
    <col min="6915" max="6915" width="18.83203125" style="2177" customWidth="1"/>
    <col min="6916" max="6916" width="19.83203125" style="2177" customWidth="1"/>
    <col min="6917" max="6917" width="51.1640625" style="2177" customWidth="1"/>
    <col min="6918" max="6918" width="5.5" style="2177" customWidth="1"/>
    <col min="6919" max="6921" width="9.33203125" style="2177" customWidth="1"/>
    <col min="6922" max="7168" width="0" style="2177" hidden="1"/>
    <col min="7169" max="7169" width="4.5" style="2177" customWidth="1"/>
    <col min="7170" max="7170" width="17.83203125" style="2177" customWidth="1"/>
    <col min="7171" max="7171" width="18.83203125" style="2177" customWidth="1"/>
    <col min="7172" max="7172" width="19.83203125" style="2177" customWidth="1"/>
    <col min="7173" max="7173" width="51.1640625" style="2177" customWidth="1"/>
    <col min="7174" max="7174" width="5.5" style="2177" customWidth="1"/>
    <col min="7175" max="7177" width="9.33203125" style="2177" customWidth="1"/>
    <col min="7178" max="7424" width="0" style="2177" hidden="1"/>
    <col min="7425" max="7425" width="4.5" style="2177" customWidth="1"/>
    <col min="7426" max="7426" width="17.83203125" style="2177" customWidth="1"/>
    <col min="7427" max="7427" width="18.83203125" style="2177" customWidth="1"/>
    <col min="7428" max="7428" width="19.83203125" style="2177" customWidth="1"/>
    <col min="7429" max="7429" width="51.1640625" style="2177" customWidth="1"/>
    <col min="7430" max="7430" width="5.5" style="2177" customWidth="1"/>
    <col min="7431" max="7433" width="9.33203125" style="2177" customWidth="1"/>
    <col min="7434" max="7680" width="0" style="2177" hidden="1"/>
    <col min="7681" max="7681" width="4.5" style="2177" customWidth="1"/>
    <col min="7682" max="7682" width="17.83203125" style="2177" customWidth="1"/>
    <col min="7683" max="7683" width="18.83203125" style="2177" customWidth="1"/>
    <col min="7684" max="7684" width="19.83203125" style="2177" customWidth="1"/>
    <col min="7685" max="7685" width="51.1640625" style="2177" customWidth="1"/>
    <col min="7686" max="7686" width="5.5" style="2177" customWidth="1"/>
    <col min="7687" max="7689" width="9.33203125" style="2177" customWidth="1"/>
    <col min="7690" max="7936" width="0" style="2177" hidden="1"/>
    <col min="7937" max="7937" width="4.5" style="2177" customWidth="1"/>
    <col min="7938" max="7938" width="17.83203125" style="2177" customWidth="1"/>
    <col min="7939" max="7939" width="18.83203125" style="2177" customWidth="1"/>
    <col min="7940" max="7940" width="19.83203125" style="2177" customWidth="1"/>
    <col min="7941" max="7941" width="51.1640625" style="2177" customWidth="1"/>
    <col min="7942" max="7942" width="5.5" style="2177" customWidth="1"/>
    <col min="7943" max="7945" width="9.33203125" style="2177" customWidth="1"/>
    <col min="7946" max="8192" width="0" style="2177" hidden="1"/>
    <col min="8193" max="8193" width="4.5" style="2177" customWidth="1"/>
    <col min="8194" max="8194" width="17.83203125" style="2177" customWidth="1"/>
    <col min="8195" max="8195" width="18.83203125" style="2177" customWidth="1"/>
    <col min="8196" max="8196" width="19.83203125" style="2177" customWidth="1"/>
    <col min="8197" max="8197" width="51.1640625" style="2177" customWidth="1"/>
    <col min="8198" max="8198" width="5.5" style="2177" customWidth="1"/>
    <col min="8199" max="8201" width="9.33203125" style="2177" customWidth="1"/>
    <col min="8202" max="8448" width="0" style="2177" hidden="1"/>
    <col min="8449" max="8449" width="4.5" style="2177" customWidth="1"/>
    <col min="8450" max="8450" width="17.83203125" style="2177" customWidth="1"/>
    <col min="8451" max="8451" width="18.83203125" style="2177" customWidth="1"/>
    <col min="8452" max="8452" width="19.83203125" style="2177" customWidth="1"/>
    <col min="8453" max="8453" width="51.1640625" style="2177" customWidth="1"/>
    <col min="8454" max="8454" width="5.5" style="2177" customWidth="1"/>
    <col min="8455" max="8457" width="9.33203125" style="2177" customWidth="1"/>
    <col min="8458" max="8704" width="0" style="2177" hidden="1"/>
    <col min="8705" max="8705" width="4.5" style="2177" customWidth="1"/>
    <col min="8706" max="8706" width="17.83203125" style="2177" customWidth="1"/>
    <col min="8707" max="8707" width="18.83203125" style="2177" customWidth="1"/>
    <col min="8708" max="8708" width="19.83203125" style="2177" customWidth="1"/>
    <col min="8709" max="8709" width="51.1640625" style="2177" customWidth="1"/>
    <col min="8710" max="8710" width="5.5" style="2177" customWidth="1"/>
    <col min="8711" max="8713" width="9.33203125" style="2177" customWidth="1"/>
    <col min="8714" max="8960" width="0" style="2177" hidden="1"/>
    <col min="8961" max="8961" width="4.5" style="2177" customWidth="1"/>
    <col min="8962" max="8962" width="17.83203125" style="2177" customWidth="1"/>
    <col min="8963" max="8963" width="18.83203125" style="2177" customWidth="1"/>
    <col min="8964" max="8964" width="19.83203125" style="2177" customWidth="1"/>
    <col min="8965" max="8965" width="51.1640625" style="2177" customWidth="1"/>
    <col min="8966" max="8966" width="5.5" style="2177" customWidth="1"/>
    <col min="8967" max="8969" width="9.33203125" style="2177" customWidth="1"/>
    <col min="8970" max="9216" width="0" style="2177" hidden="1"/>
    <col min="9217" max="9217" width="4.5" style="2177" customWidth="1"/>
    <col min="9218" max="9218" width="17.83203125" style="2177" customWidth="1"/>
    <col min="9219" max="9219" width="18.83203125" style="2177" customWidth="1"/>
    <col min="9220" max="9220" width="19.83203125" style="2177" customWidth="1"/>
    <col min="9221" max="9221" width="51.1640625" style="2177" customWidth="1"/>
    <col min="9222" max="9222" width="5.5" style="2177" customWidth="1"/>
    <col min="9223" max="9225" width="9.33203125" style="2177" customWidth="1"/>
    <col min="9226" max="9472" width="0" style="2177" hidden="1"/>
    <col min="9473" max="9473" width="4.5" style="2177" customWidth="1"/>
    <col min="9474" max="9474" width="17.83203125" style="2177" customWidth="1"/>
    <col min="9475" max="9475" width="18.83203125" style="2177" customWidth="1"/>
    <col min="9476" max="9476" width="19.83203125" style="2177" customWidth="1"/>
    <col min="9477" max="9477" width="51.1640625" style="2177" customWidth="1"/>
    <col min="9478" max="9478" width="5.5" style="2177" customWidth="1"/>
    <col min="9479" max="9481" width="9.33203125" style="2177" customWidth="1"/>
    <col min="9482" max="9728" width="0" style="2177" hidden="1"/>
    <col min="9729" max="9729" width="4.5" style="2177" customWidth="1"/>
    <col min="9730" max="9730" width="17.83203125" style="2177" customWidth="1"/>
    <col min="9731" max="9731" width="18.83203125" style="2177" customWidth="1"/>
    <col min="9732" max="9732" width="19.83203125" style="2177" customWidth="1"/>
    <col min="9733" max="9733" width="51.1640625" style="2177" customWidth="1"/>
    <col min="9734" max="9734" width="5.5" style="2177" customWidth="1"/>
    <col min="9735" max="9737" width="9.33203125" style="2177" customWidth="1"/>
    <col min="9738" max="9984" width="0" style="2177" hidden="1"/>
    <col min="9985" max="9985" width="4.5" style="2177" customWidth="1"/>
    <col min="9986" max="9986" width="17.83203125" style="2177" customWidth="1"/>
    <col min="9987" max="9987" width="18.83203125" style="2177" customWidth="1"/>
    <col min="9988" max="9988" width="19.83203125" style="2177" customWidth="1"/>
    <col min="9989" max="9989" width="51.1640625" style="2177" customWidth="1"/>
    <col min="9990" max="9990" width="5.5" style="2177" customWidth="1"/>
    <col min="9991" max="9993" width="9.33203125" style="2177" customWidth="1"/>
    <col min="9994" max="10240" width="0" style="2177" hidden="1"/>
    <col min="10241" max="10241" width="4.5" style="2177" customWidth="1"/>
    <col min="10242" max="10242" width="17.83203125" style="2177" customWidth="1"/>
    <col min="10243" max="10243" width="18.83203125" style="2177" customWidth="1"/>
    <col min="10244" max="10244" width="19.83203125" style="2177" customWidth="1"/>
    <col min="10245" max="10245" width="51.1640625" style="2177" customWidth="1"/>
    <col min="10246" max="10246" width="5.5" style="2177" customWidth="1"/>
    <col min="10247" max="10249" width="9.33203125" style="2177" customWidth="1"/>
    <col min="10250" max="10496" width="0" style="2177" hidden="1"/>
    <col min="10497" max="10497" width="4.5" style="2177" customWidth="1"/>
    <col min="10498" max="10498" width="17.83203125" style="2177" customWidth="1"/>
    <col min="10499" max="10499" width="18.83203125" style="2177" customWidth="1"/>
    <col min="10500" max="10500" width="19.83203125" style="2177" customWidth="1"/>
    <col min="10501" max="10501" width="51.1640625" style="2177" customWidth="1"/>
    <col min="10502" max="10502" width="5.5" style="2177" customWidth="1"/>
    <col min="10503" max="10505" width="9.33203125" style="2177" customWidth="1"/>
    <col min="10506" max="10752" width="0" style="2177" hidden="1"/>
    <col min="10753" max="10753" width="4.5" style="2177" customWidth="1"/>
    <col min="10754" max="10754" width="17.83203125" style="2177" customWidth="1"/>
    <col min="10755" max="10755" width="18.83203125" style="2177" customWidth="1"/>
    <col min="10756" max="10756" width="19.83203125" style="2177" customWidth="1"/>
    <col min="10757" max="10757" width="51.1640625" style="2177" customWidth="1"/>
    <col min="10758" max="10758" width="5.5" style="2177" customWidth="1"/>
    <col min="10759" max="10761" width="9.33203125" style="2177" customWidth="1"/>
    <col min="10762" max="11008" width="0" style="2177" hidden="1"/>
    <col min="11009" max="11009" width="4.5" style="2177" customWidth="1"/>
    <col min="11010" max="11010" width="17.83203125" style="2177" customWidth="1"/>
    <col min="11011" max="11011" width="18.83203125" style="2177" customWidth="1"/>
    <col min="11012" max="11012" width="19.83203125" style="2177" customWidth="1"/>
    <col min="11013" max="11013" width="51.1640625" style="2177" customWidth="1"/>
    <col min="11014" max="11014" width="5.5" style="2177" customWidth="1"/>
    <col min="11015" max="11017" width="9.33203125" style="2177" customWidth="1"/>
    <col min="11018" max="11264" width="0" style="2177" hidden="1"/>
    <col min="11265" max="11265" width="4.5" style="2177" customWidth="1"/>
    <col min="11266" max="11266" width="17.83203125" style="2177" customWidth="1"/>
    <col min="11267" max="11267" width="18.83203125" style="2177" customWidth="1"/>
    <col min="11268" max="11268" width="19.83203125" style="2177" customWidth="1"/>
    <col min="11269" max="11269" width="51.1640625" style="2177" customWidth="1"/>
    <col min="11270" max="11270" width="5.5" style="2177" customWidth="1"/>
    <col min="11271" max="11273" width="9.33203125" style="2177" customWidth="1"/>
    <col min="11274" max="11520" width="0" style="2177" hidden="1"/>
    <col min="11521" max="11521" width="4.5" style="2177" customWidth="1"/>
    <col min="11522" max="11522" width="17.83203125" style="2177" customWidth="1"/>
    <col min="11523" max="11523" width="18.83203125" style="2177" customWidth="1"/>
    <col min="11524" max="11524" width="19.83203125" style="2177" customWidth="1"/>
    <col min="11525" max="11525" width="51.1640625" style="2177" customWidth="1"/>
    <col min="11526" max="11526" width="5.5" style="2177" customWidth="1"/>
    <col min="11527" max="11529" width="9.33203125" style="2177" customWidth="1"/>
    <col min="11530" max="11776" width="0" style="2177" hidden="1"/>
    <col min="11777" max="11777" width="4.5" style="2177" customWidth="1"/>
    <col min="11778" max="11778" width="17.83203125" style="2177" customWidth="1"/>
    <col min="11779" max="11779" width="18.83203125" style="2177" customWidth="1"/>
    <col min="11780" max="11780" width="19.83203125" style="2177" customWidth="1"/>
    <col min="11781" max="11781" width="51.1640625" style="2177" customWidth="1"/>
    <col min="11782" max="11782" width="5.5" style="2177" customWidth="1"/>
    <col min="11783" max="11785" width="9.33203125" style="2177" customWidth="1"/>
    <col min="11786" max="12032" width="0" style="2177" hidden="1"/>
    <col min="12033" max="12033" width="4.5" style="2177" customWidth="1"/>
    <col min="12034" max="12034" width="17.83203125" style="2177" customWidth="1"/>
    <col min="12035" max="12035" width="18.83203125" style="2177" customWidth="1"/>
    <col min="12036" max="12036" width="19.83203125" style="2177" customWidth="1"/>
    <col min="12037" max="12037" width="51.1640625" style="2177" customWidth="1"/>
    <col min="12038" max="12038" width="5.5" style="2177" customWidth="1"/>
    <col min="12039" max="12041" width="9.33203125" style="2177" customWidth="1"/>
    <col min="12042" max="12288" width="0" style="2177" hidden="1"/>
    <col min="12289" max="12289" width="4.5" style="2177" customWidth="1"/>
    <col min="12290" max="12290" width="17.83203125" style="2177" customWidth="1"/>
    <col min="12291" max="12291" width="18.83203125" style="2177" customWidth="1"/>
    <col min="12292" max="12292" width="19.83203125" style="2177" customWidth="1"/>
    <col min="12293" max="12293" width="51.1640625" style="2177" customWidth="1"/>
    <col min="12294" max="12294" width="5.5" style="2177" customWidth="1"/>
    <col min="12295" max="12297" width="9.33203125" style="2177" customWidth="1"/>
    <col min="12298" max="12544" width="0" style="2177" hidden="1"/>
    <col min="12545" max="12545" width="4.5" style="2177" customWidth="1"/>
    <col min="12546" max="12546" width="17.83203125" style="2177" customWidth="1"/>
    <col min="12547" max="12547" width="18.83203125" style="2177" customWidth="1"/>
    <col min="12548" max="12548" width="19.83203125" style="2177" customWidth="1"/>
    <col min="12549" max="12549" width="51.1640625" style="2177" customWidth="1"/>
    <col min="12550" max="12550" width="5.5" style="2177" customWidth="1"/>
    <col min="12551" max="12553" width="9.33203125" style="2177" customWidth="1"/>
    <col min="12554" max="12800" width="0" style="2177" hidden="1"/>
    <col min="12801" max="12801" width="4.5" style="2177" customWidth="1"/>
    <col min="12802" max="12802" width="17.83203125" style="2177" customWidth="1"/>
    <col min="12803" max="12803" width="18.83203125" style="2177" customWidth="1"/>
    <col min="12804" max="12804" width="19.83203125" style="2177" customWidth="1"/>
    <col min="12805" max="12805" width="51.1640625" style="2177" customWidth="1"/>
    <col min="12806" max="12806" width="5.5" style="2177" customWidth="1"/>
    <col min="12807" max="12809" width="9.33203125" style="2177" customWidth="1"/>
    <col min="12810" max="13056" width="0" style="2177" hidden="1"/>
    <col min="13057" max="13057" width="4.5" style="2177" customWidth="1"/>
    <col min="13058" max="13058" width="17.83203125" style="2177" customWidth="1"/>
    <col min="13059" max="13059" width="18.83203125" style="2177" customWidth="1"/>
    <col min="13060" max="13060" width="19.83203125" style="2177" customWidth="1"/>
    <col min="13061" max="13061" width="51.1640625" style="2177" customWidth="1"/>
    <col min="13062" max="13062" width="5.5" style="2177" customWidth="1"/>
    <col min="13063" max="13065" width="9.33203125" style="2177" customWidth="1"/>
    <col min="13066" max="13312" width="0" style="2177" hidden="1"/>
    <col min="13313" max="13313" width="4.5" style="2177" customWidth="1"/>
    <col min="13314" max="13314" width="17.83203125" style="2177" customWidth="1"/>
    <col min="13315" max="13315" width="18.83203125" style="2177" customWidth="1"/>
    <col min="13316" max="13316" width="19.83203125" style="2177" customWidth="1"/>
    <col min="13317" max="13317" width="51.1640625" style="2177" customWidth="1"/>
    <col min="13318" max="13318" width="5.5" style="2177" customWidth="1"/>
    <col min="13319" max="13321" width="9.33203125" style="2177" customWidth="1"/>
    <col min="13322" max="13568" width="0" style="2177" hidden="1"/>
    <col min="13569" max="13569" width="4.5" style="2177" customWidth="1"/>
    <col min="13570" max="13570" width="17.83203125" style="2177" customWidth="1"/>
    <col min="13571" max="13571" width="18.83203125" style="2177" customWidth="1"/>
    <col min="13572" max="13572" width="19.83203125" style="2177" customWidth="1"/>
    <col min="13573" max="13573" width="51.1640625" style="2177" customWidth="1"/>
    <col min="13574" max="13574" width="5.5" style="2177" customWidth="1"/>
    <col min="13575" max="13577" width="9.33203125" style="2177" customWidth="1"/>
    <col min="13578" max="13824" width="0" style="2177" hidden="1"/>
    <col min="13825" max="13825" width="4.5" style="2177" customWidth="1"/>
    <col min="13826" max="13826" width="17.83203125" style="2177" customWidth="1"/>
    <col min="13827" max="13827" width="18.83203125" style="2177" customWidth="1"/>
    <col min="13828" max="13828" width="19.83203125" style="2177" customWidth="1"/>
    <col min="13829" max="13829" width="51.1640625" style="2177" customWidth="1"/>
    <col min="13830" max="13830" width="5.5" style="2177" customWidth="1"/>
    <col min="13831" max="13833" width="9.33203125" style="2177" customWidth="1"/>
    <col min="13834" max="14080" width="0" style="2177" hidden="1"/>
    <col min="14081" max="14081" width="4.5" style="2177" customWidth="1"/>
    <col min="14082" max="14082" width="17.83203125" style="2177" customWidth="1"/>
    <col min="14083" max="14083" width="18.83203125" style="2177" customWidth="1"/>
    <col min="14084" max="14084" width="19.83203125" style="2177" customWidth="1"/>
    <col min="14085" max="14085" width="51.1640625" style="2177" customWidth="1"/>
    <col min="14086" max="14086" width="5.5" style="2177" customWidth="1"/>
    <col min="14087" max="14089" width="9.33203125" style="2177" customWidth="1"/>
    <col min="14090" max="14336" width="0" style="2177" hidden="1"/>
    <col min="14337" max="14337" width="4.5" style="2177" customWidth="1"/>
    <col min="14338" max="14338" width="17.83203125" style="2177" customWidth="1"/>
    <col min="14339" max="14339" width="18.83203125" style="2177" customWidth="1"/>
    <col min="14340" max="14340" width="19.83203125" style="2177" customWidth="1"/>
    <col min="14341" max="14341" width="51.1640625" style="2177" customWidth="1"/>
    <col min="14342" max="14342" width="5.5" style="2177" customWidth="1"/>
    <col min="14343" max="14345" width="9.33203125" style="2177" customWidth="1"/>
    <col min="14346" max="14592" width="0" style="2177" hidden="1"/>
    <col min="14593" max="14593" width="4.5" style="2177" customWidth="1"/>
    <col min="14594" max="14594" width="17.83203125" style="2177" customWidth="1"/>
    <col min="14595" max="14595" width="18.83203125" style="2177" customWidth="1"/>
    <col min="14596" max="14596" width="19.83203125" style="2177" customWidth="1"/>
    <col min="14597" max="14597" width="51.1640625" style="2177" customWidth="1"/>
    <col min="14598" max="14598" width="5.5" style="2177" customWidth="1"/>
    <col min="14599" max="14601" width="9.33203125" style="2177" customWidth="1"/>
    <col min="14602" max="14848" width="0" style="2177" hidden="1"/>
    <col min="14849" max="14849" width="4.5" style="2177" customWidth="1"/>
    <col min="14850" max="14850" width="17.83203125" style="2177" customWidth="1"/>
    <col min="14851" max="14851" width="18.83203125" style="2177" customWidth="1"/>
    <col min="14852" max="14852" width="19.83203125" style="2177" customWidth="1"/>
    <col min="14853" max="14853" width="51.1640625" style="2177" customWidth="1"/>
    <col min="14854" max="14854" width="5.5" style="2177" customWidth="1"/>
    <col min="14855" max="14857" width="9.33203125" style="2177" customWidth="1"/>
    <col min="14858" max="15104" width="0" style="2177" hidden="1"/>
    <col min="15105" max="15105" width="4.5" style="2177" customWidth="1"/>
    <col min="15106" max="15106" width="17.83203125" style="2177" customWidth="1"/>
    <col min="15107" max="15107" width="18.83203125" style="2177" customWidth="1"/>
    <col min="15108" max="15108" width="19.83203125" style="2177" customWidth="1"/>
    <col min="15109" max="15109" width="51.1640625" style="2177" customWidth="1"/>
    <col min="15110" max="15110" width="5.5" style="2177" customWidth="1"/>
    <col min="15111" max="15113" width="9.33203125" style="2177" customWidth="1"/>
    <col min="15114" max="15360" width="0" style="2177" hidden="1"/>
    <col min="15361" max="15361" width="4.5" style="2177" customWidth="1"/>
    <col min="15362" max="15362" width="17.83203125" style="2177" customWidth="1"/>
    <col min="15363" max="15363" width="18.83203125" style="2177" customWidth="1"/>
    <col min="15364" max="15364" width="19.83203125" style="2177" customWidth="1"/>
    <col min="15365" max="15365" width="51.1640625" style="2177" customWidth="1"/>
    <col min="15366" max="15366" width="5.5" style="2177" customWidth="1"/>
    <col min="15367" max="15369" width="9.33203125" style="2177" customWidth="1"/>
    <col min="15370" max="15616" width="0" style="2177" hidden="1"/>
    <col min="15617" max="15617" width="4.5" style="2177" customWidth="1"/>
    <col min="15618" max="15618" width="17.83203125" style="2177" customWidth="1"/>
    <col min="15619" max="15619" width="18.83203125" style="2177" customWidth="1"/>
    <col min="15620" max="15620" width="19.83203125" style="2177" customWidth="1"/>
    <col min="15621" max="15621" width="51.1640625" style="2177" customWidth="1"/>
    <col min="15622" max="15622" width="5.5" style="2177" customWidth="1"/>
    <col min="15623" max="15625" width="9.33203125" style="2177" customWidth="1"/>
    <col min="15626" max="15872" width="0" style="2177" hidden="1"/>
    <col min="15873" max="15873" width="4.5" style="2177" customWidth="1"/>
    <col min="15874" max="15874" width="17.83203125" style="2177" customWidth="1"/>
    <col min="15875" max="15875" width="18.83203125" style="2177" customWidth="1"/>
    <col min="15876" max="15876" width="19.83203125" style="2177" customWidth="1"/>
    <col min="15877" max="15877" width="51.1640625" style="2177" customWidth="1"/>
    <col min="15878" max="15878" width="5.5" style="2177" customWidth="1"/>
    <col min="15879" max="15881" width="9.33203125" style="2177" customWidth="1"/>
    <col min="15882" max="16128" width="0" style="2177" hidden="1"/>
    <col min="16129" max="16129" width="4.5" style="2177" customWidth="1"/>
    <col min="16130" max="16130" width="17.83203125" style="2177" customWidth="1"/>
    <col min="16131" max="16131" width="18.83203125" style="2177" customWidth="1"/>
    <col min="16132" max="16132" width="19.83203125" style="2177" customWidth="1"/>
    <col min="16133" max="16133" width="51.1640625" style="2177" customWidth="1"/>
    <col min="16134" max="16134" width="5.5" style="2177" customWidth="1"/>
    <col min="16135" max="16137" width="9.33203125" style="2177" customWidth="1"/>
    <col min="16138" max="16384" width="0" style="2177" hidden="1"/>
  </cols>
  <sheetData>
    <row r="1" spans="1:7" ht="12.6" customHeight="1">
      <c r="A1" s="2172">
        <v>90</v>
      </c>
      <c r="B1" s="2173"/>
      <c r="C1" s="2173"/>
      <c r="D1" s="2173"/>
      <c r="E1" s="2174"/>
      <c r="F1" s="2175" t="s">
        <v>564</v>
      </c>
      <c r="G1" s="2176"/>
    </row>
    <row r="2" spans="1:7" ht="12.6" customHeight="1">
      <c r="A2" s="2178" t="s">
        <v>3227</v>
      </c>
      <c r="B2" s="2179"/>
      <c r="C2" s="2179"/>
      <c r="D2" s="2179"/>
      <c r="E2" s="2179"/>
      <c r="F2" s="2180"/>
    </row>
    <row r="3" spans="1:7" ht="12.6" customHeight="1">
      <c r="A3" s="2181"/>
      <c r="B3" s="2182"/>
      <c r="C3" s="2182"/>
      <c r="D3" s="2182"/>
      <c r="E3" s="2182"/>
      <c r="F3" s="2183"/>
    </row>
    <row r="4" spans="1:7" ht="12.6" customHeight="1">
      <c r="A4" s="2181"/>
      <c r="B4" s="2184" t="s">
        <v>3228</v>
      </c>
      <c r="C4" s="2184"/>
      <c r="D4" s="2184"/>
      <c r="E4" s="2184"/>
      <c r="F4" s="2185"/>
      <c r="G4" s="2186"/>
    </row>
    <row r="5" spans="1:7" ht="12.6" customHeight="1">
      <c r="A5" s="2181" t="s">
        <v>3229</v>
      </c>
      <c r="B5" s="2184"/>
      <c r="C5" s="2184"/>
      <c r="D5" s="2184"/>
      <c r="E5" s="2184"/>
      <c r="F5" s="2185"/>
      <c r="G5" s="2186"/>
    </row>
    <row r="6" spans="1:7" ht="12.6" customHeight="1">
      <c r="A6" s="2181" t="s">
        <v>3230</v>
      </c>
      <c r="B6" s="2184"/>
      <c r="C6" s="2184"/>
      <c r="D6" s="2184"/>
      <c r="E6" s="2184"/>
      <c r="F6" s="2185"/>
      <c r="G6" s="2186"/>
    </row>
    <row r="7" spans="1:7" ht="12.6" customHeight="1">
      <c r="A7" s="2181" t="s">
        <v>3231</v>
      </c>
      <c r="B7" s="2184"/>
      <c r="C7" s="2184"/>
      <c r="D7" s="2184"/>
      <c r="E7" s="2184"/>
      <c r="F7" s="2185"/>
      <c r="G7" s="2186"/>
    </row>
    <row r="8" spans="1:7" ht="12.6" customHeight="1">
      <c r="A8" s="2187"/>
      <c r="B8" s="2188"/>
      <c r="C8" s="2188"/>
      <c r="D8" s="2188"/>
      <c r="E8" s="2188"/>
      <c r="F8" s="2189"/>
      <c r="G8" s="2186"/>
    </row>
    <row r="9" spans="1:7" ht="12.6" customHeight="1">
      <c r="A9" s="2190"/>
      <c r="B9" s="2191" t="s">
        <v>3232</v>
      </c>
      <c r="C9" s="2191" t="s">
        <v>3233</v>
      </c>
      <c r="D9" s="2191" t="s">
        <v>3234</v>
      </c>
      <c r="E9" s="2191"/>
      <c r="F9" s="2192"/>
      <c r="G9" s="2193"/>
    </row>
    <row r="10" spans="1:7" ht="12.6" customHeight="1">
      <c r="A10" s="2194" t="s">
        <v>639</v>
      </c>
      <c r="B10" s="2195" t="s">
        <v>3235</v>
      </c>
      <c r="C10" s="2195" t="s">
        <v>3236</v>
      </c>
      <c r="D10" s="2195" t="s">
        <v>3237</v>
      </c>
      <c r="E10" s="2195" t="s">
        <v>3155</v>
      </c>
      <c r="F10" s="2196" t="s">
        <v>639</v>
      </c>
      <c r="G10" s="2193"/>
    </row>
    <row r="11" spans="1:7" ht="12.6" customHeight="1">
      <c r="A11" s="2194" t="s">
        <v>642</v>
      </c>
      <c r="B11" s="2195" t="s">
        <v>3238</v>
      </c>
      <c r="C11" s="2195" t="s">
        <v>3239</v>
      </c>
      <c r="D11" s="2195" t="s">
        <v>3240</v>
      </c>
      <c r="E11" s="2195"/>
      <c r="F11" s="2196" t="s">
        <v>642</v>
      </c>
      <c r="G11" s="2193"/>
    </row>
    <row r="12" spans="1:7" ht="12.6" customHeight="1">
      <c r="A12" s="2197"/>
      <c r="B12" s="2198" t="s">
        <v>651</v>
      </c>
      <c r="C12" s="2195" t="s">
        <v>652</v>
      </c>
      <c r="D12" s="2195" t="s">
        <v>653</v>
      </c>
      <c r="E12" s="2199" t="s">
        <v>654</v>
      </c>
      <c r="F12" s="2200"/>
      <c r="G12" s="2193"/>
    </row>
    <row r="13" spans="1:7" ht="12.6" customHeight="1">
      <c r="A13" s="2201">
        <v>1</v>
      </c>
      <c r="B13" s="2202" t="s">
        <v>89</v>
      </c>
      <c r="C13" s="2203">
        <v>0</v>
      </c>
      <c r="D13" s="2204"/>
      <c r="E13" s="2205"/>
      <c r="F13" s="2206">
        <v>1</v>
      </c>
      <c r="G13" s="2186"/>
    </row>
    <row r="14" spans="1:7" ht="12.6" customHeight="1">
      <c r="A14" s="2201">
        <v>2</v>
      </c>
      <c r="B14" s="2202" t="s">
        <v>95</v>
      </c>
      <c r="C14" s="2203"/>
      <c r="D14" s="2204"/>
      <c r="E14" s="2205"/>
      <c r="F14" s="2206">
        <v>2</v>
      </c>
      <c r="G14" s="2186"/>
    </row>
    <row r="15" spans="1:7" ht="12.6" customHeight="1">
      <c r="A15" s="2201">
        <v>3</v>
      </c>
      <c r="B15" s="2207">
        <v>60</v>
      </c>
      <c r="C15" s="2203">
        <v>0</v>
      </c>
      <c r="D15" s="2208"/>
      <c r="E15" s="2205"/>
      <c r="F15" s="2206">
        <v>3</v>
      </c>
      <c r="G15" s="2186"/>
    </row>
    <row r="16" spans="1:7" ht="12.6" customHeight="1">
      <c r="A16" s="2201">
        <v>4</v>
      </c>
      <c r="B16" s="2202" t="s">
        <v>110</v>
      </c>
      <c r="C16" s="2209">
        <v>0</v>
      </c>
      <c r="D16" s="2204"/>
      <c r="E16" s="2205"/>
      <c r="F16" s="2206">
        <v>4</v>
      </c>
      <c r="G16" s="2186"/>
    </row>
    <row r="17" spans="1:7" ht="12.6" customHeight="1">
      <c r="A17" s="2201">
        <v>5</v>
      </c>
      <c r="B17" s="2202" t="s">
        <v>113</v>
      </c>
      <c r="C17" s="2203">
        <v>1</v>
      </c>
      <c r="D17" s="2204"/>
      <c r="E17" s="2205"/>
      <c r="F17" s="2206">
        <v>5</v>
      </c>
      <c r="G17" s="2186"/>
    </row>
    <row r="18" spans="1:7" ht="12.6" customHeight="1">
      <c r="A18" s="2201">
        <v>6</v>
      </c>
      <c r="B18" s="2202" t="s">
        <v>116</v>
      </c>
      <c r="C18" s="2203">
        <v>0</v>
      </c>
      <c r="D18" s="2204"/>
      <c r="E18" s="2205"/>
      <c r="F18" s="2206">
        <v>6</v>
      </c>
      <c r="G18" s="2186"/>
    </row>
    <row r="19" spans="1:7" ht="12.6" customHeight="1">
      <c r="A19" s="2201">
        <v>7</v>
      </c>
      <c r="B19" s="2202" t="s">
        <v>178</v>
      </c>
      <c r="C19" s="2203"/>
      <c r="D19" s="2204"/>
      <c r="E19" s="2205"/>
      <c r="F19" s="2206">
        <v>7</v>
      </c>
      <c r="G19" s="2186"/>
    </row>
    <row r="20" spans="1:7" ht="12.6" customHeight="1">
      <c r="A20" s="2201">
        <v>8</v>
      </c>
      <c r="B20" s="2202" t="s">
        <v>3241</v>
      </c>
      <c r="C20" s="2203">
        <v>8</v>
      </c>
      <c r="D20" s="2204"/>
      <c r="E20" s="2205"/>
      <c r="F20" s="2206">
        <v>8</v>
      </c>
      <c r="G20" s="2186"/>
    </row>
    <row r="21" spans="1:7" ht="12.6" customHeight="1">
      <c r="A21" s="2201">
        <v>9</v>
      </c>
      <c r="B21" s="2202" t="s">
        <v>123</v>
      </c>
      <c r="C21" s="2203">
        <v>4</v>
      </c>
      <c r="D21" s="2204"/>
      <c r="E21" s="2205"/>
      <c r="F21" s="2206">
        <v>9</v>
      </c>
      <c r="G21" s="2186"/>
    </row>
    <row r="22" spans="1:7" ht="12.6" customHeight="1">
      <c r="A22" s="2201">
        <v>10</v>
      </c>
      <c r="B22" s="2202" t="s">
        <v>129</v>
      </c>
      <c r="C22" s="2203">
        <v>40</v>
      </c>
      <c r="D22" s="2210"/>
      <c r="E22" s="2205"/>
      <c r="F22" s="2206">
        <v>10</v>
      </c>
      <c r="G22" s="2186"/>
    </row>
    <row r="23" spans="1:7" ht="12.6" customHeight="1">
      <c r="A23" s="2201">
        <v>11</v>
      </c>
      <c r="B23" s="2202" t="s">
        <v>3242</v>
      </c>
      <c r="C23" s="2203"/>
      <c r="D23" s="2210"/>
      <c r="E23" s="2205"/>
      <c r="F23" s="2206">
        <v>11</v>
      </c>
      <c r="G23" s="2186"/>
    </row>
    <row r="24" spans="1:7" ht="12.6" customHeight="1">
      <c r="A24" s="2201">
        <v>12</v>
      </c>
      <c r="B24" s="2202" t="s">
        <v>3243</v>
      </c>
      <c r="C24" s="2203">
        <v>53</v>
      </c>
      <c r="D24" s="2210"/>
      <c r="E24" s="2205"/>
      <c r="F24" s="2206">
        <v>12</v>
      </c>
      <c r="G24" s="2186"/>
    </row>
    <row r="25" spans="1:7" ht="12.6" customHeight="1">
      <c r="A25" s="2201">
        <v>13</v>
      </c>
      <c r="B25" s="2202" t="s">
        <v>3244</v>
      </c>
      <c r="C25" s="2203">
        <v>11</v>
      </c>
      <c r="D25" s="2210"/>
      <c r="E25" s="2205"/>
      <c r="F25" s="2206">
        <v>13</v>
      </c>
      <c r="G25" s="2186"/>
    </row>
    <row r="26" spans="1:7" ht="12.6" customHeight="1">
      <c r="A26" s="2201">
        <v>14</v>
      </c>
      <c r="B26" s="2202" t="s">
        <v>138</v>
      </c>
      <c r="C26" s="2203">
        <v>192</v>
      </c>
      <c r="D26" s="2210"/>
      <c r="E26" s="2205"/>
      <c r="F26" s="2206">
        <v>14</v>
      </c>
      <c r="G26" s="2186"/>
    </row>
    <row r="27" spans="1:7" ht="12.6" customHeight="1">
      <c r="A27" s="2201">
        <v>15</v>
      </c>
      <c r="B27" s="2202" t="s">
        <v>153</v>
      </c>
      <c r="C27" s="2203">
        <v>875</v>
      </c>
      <c r="D27" s="2210"/>
      <c r="E27" s="2205"/>
      <c r="F27" s="2206">
        <v>15</v>
      </c>
      <c r="G27" s="2186"/>
    </row>
    <row r="28" spans="1:7" ht="12.6" customHeight="1">
      <c r="A28" s="2201">
        <v>16</v>
      </c>
      <c r="B28" s="2202" t="s">
        <v>3245</v>
      </c>
      <c r="C28" s="2203">
        <v>140</v>
      </c>
      <c r="D28" s="2210"/>
      <c r="E28" s="2205"/>
      <c r="F28" s="2206">
        <v>16</v>
      </c>
      <c r="G28" s="2186"/>
    </row>
    <row r="29" spans="1:7" ht="12.6" customHeight="1">
      <c r="A29" s="2201">
        <v>17</v>
      </c>
      <c r="B29" s="2202" t="s">
        <v>3246</v>
      </c>
      <c r="C29" s="2203"/>
      <c r="D29" s="2210"/>
      <c r="E29" s="2205"/>
      <c r="F29" s="2206">
        <v>17</v>
      </c>
      <c r="G29" s="2186"/>
    </row>
    <row r="30" spans="1:7" ht="12.6" customHeight="1">
      <c r="A30" s="2201">
        <v>18</v>
      </c>
      <c r="B30" s="2202" t="s">
        <v>3247</v>
      </c>
      <c r="C30" s="2203">
        <v>206</v>
      </c>
      <c r="D30" s="2210"/>
      <c r="E30" s="2205"/>
      <c r="F30" s="2206">
        <v>18</v>
      </c>
      <c r="G30" s="2186"/>
    </row>
    <row r="31" spans="1:7" ht="12.6" customHeight="1">
      <c r="A31" s="2201">
        <v>19</v>
      </c>
      <c r="B31" s="2202" t="s">
        <v>3248</v>
      </c>
      <c r="C31" s="2203">
        <v>1713</v>
      </c>
      <c r="D31" s="2210"/>
      <c r="E31" s="2205"/>
      <c r="F31" s="2206">
        <v>19</v>
      </c>
      <c r="G31" s="2186"/>
    </row>
    <row r="32" spans="1:7" ht="12.6" customHeight="1">
      <c r="A32" s="2201">
        <v>20</v>
      </c>
      <c r="B32" s="2202" t="s">
        <v>3249</v>
      </c>
      <c r="C32" s="2203">
        <v>2991</v>
      </c>
      <c r="D32" s="2210"/>
      <c r="E32" s="2205"/>
      <c r="F32" s="2206">
        <v>20</v>
      </c>
      <c r="G32" s="2186"/>
    </row>
    <row r="33" spans="1:7" ht="12.6" customHeight="1">
      <c r="A33" s="2201">
        <v>21</v>
      </c>
      <c r="B33" s="2202" t="s">
        <v>3250</v>
      </c>
      <c r="C33" s="2203">
        <v>457</v>
      </c>
      <c r="D33" s="2210"/>
      <c r="E33" s="2205"/>
      <c r="F33" s="2206">
        <v>21</v>
      </c>
      <c r="G33" s="2186"/>
    </row>
    <row r="34" spans="1:7" ht="12.6" customHeight="1">
      <c r="A34" s="2201">
        <v>22</v>
      </c>
      <c r="B34" s="2202" t="s">
        <v>3251</v>
      </c>
      <c r="C34" s="2203">
        <v>0</v>
      </c>
      <c r="D34" s="2210"/>
      <c r="E34" s="2205"/>
      <c r="F34" s="2206">
        <v>22</v>
      </c>
      <c r="G34" s="2186"/>
    </row>
    <row r="35" spans="1:7" ht="12.6" customHeight="1">
      <c r="A35" s="2201">
        <v>23</v>
      </c>
      <c r="B35" s="2202" t="s">
        <v>3252</v>
      </c>
      <c r="C35" s="2203">
        <v>245</v>
      </c>
      <c r="D35" s="2210"/>
      <c r="E35" s="2205"/>
      <c r="F35" s="2206">
        <v>23</v>
      </c>
      <c r="G35" s="2186"/>
    </row>
    <row r="36" spans="1:7" ht="12.6" customHeight="1">
      <c r="A36" s="2201">
        <v>24</v>
      </c>
      <c r="B36" s="2202" t="s">
        <v>3253</v>
      </c>
      <c r="C36" s="2203">
        <v>2</v>
      </c>
      <c r="D36" s="2210"/>
      <c r="E36" s="2205"/>
      <c r="F36" s="2206">
        <v>24</v>
      </c>
      <c r="G36" s="2186"/>
    </row>
    <row r="37" spans="1:7" ht="12.6" customHeight="1">
      <c r="A37" s="2201">
        <v>25</v>
      </c>
      <c r="B37" s="2202" t="s">
        <v>3254</v>
      </c>
      <c r="C37" s="2203">
        <v>825</v>
      </c>
      <c r="D37" s="2210"/>
      <c r="E37" s="2205"/>
      <c r="F37" s="2206">
        <v>25</v>
      </c>
      <c r="G37" s="2186"/>
    </row>
    <row r="38" spans="1:7" ht="12.6" customHeight="1">
      <c r="A38" s="2201">
        <v>26</v>
      </c>
      <c r="B38" s="2202" t="s">
        <v>3255</v>
      </c>
      <c r="C38" s="2203">
        <v>5323</v>
      </c>
      <c r="D38" s="2210"/>
      <c r="E38" s="2205"/>
      <c r="F38" s="2206">
        <v>26</v>
      </c>
      <c r="G38" s="2186"/>
    </row>
    <row r="39" spans="1:7" ht="12.6" customHeight="1">
      <c r="A39" s="2201">
        <v>27</v>
      </c>
      <c r="B39" s="2202" t="s">
        <v>3256</v>
      </c>
      <c r="C39" s="2203">
        <v>18</v>
      </c>
      <c r="D39" s="2210"/>
      <c r="E39" s="2205"/>
      <c r="F39" s="2206">
        <v>27</v>
      </c>
      <c r="G39" s="2186"/>
    </row>
    <row r="40" spans="1:7" ht="12.6" customHeight="1">
      <c r="A40" s="2201">
        <v>28</v>
      </c>
      <c r="B40" s="2202" t="s">
        <v>3257</v>
      </c>
      <c r="C40" s="2203">
        <v>11145</v>
      </c>
      <c r="D40" s="2210"/>
      <c r="E40" s="2205"/>
      <c r="F40" s="2206">
        <v>28</v>
      </c>
      <c r="G40" s="2186"/>
    </row>
    <row r="41" spans="1:7" ht="12.6" customHeight="1">
      <c r="A41" s="2201">
        <v>29</v>
      </c>
      <c r="B41" s="2202" t="s">
        <v>3258</v>
      </c>
      <c r="C41" s="2203">
        <v>11</v>
      </c>
      <c r="D41" s="2204"/>
      <c r="E41" s="2205"/>
      <c r="F41" s="2206">
        <v>29</v>
      </c>
      <c r="G41" s="2186"/>
    </row>
    <row r="42" spans="1:7" ht="12.6" customHeight="1">
      <c r="A42" s="2201">
        <v>30</v>
      </c>
      <c r="B42" s="2202">
        <v>141</v>
      </c>
      <c r="C42" s="2203">
        <v>3877</v>
      </c>
      <c r="D42" s="2204"/>
      <c r="E42" s="2205"/>
      <c r="F42" s="2206">
        <v>30</v>
      </c>
      <c r="G42" s="2186"/>
    </row>
    <row r="43" spans="1:7" ht="12.6" customHeight="1">
      <c r="A43" s="2201">
        <v>31</v>
      </c>
      <c r="B43" s="2211">
        <v>155</v>
      </c>
      <c r="C43" s="2203">
        <v>2</v>
      </c>
      <c r="D43" s="2205"/>
      <c r="E43" s="2205"/>
      <c r="F43" s="2206">
        <v>31</v>
      </c>
      <c r="G43" s="2186"/>
    </row>
    <row r="44" spans="1:7" ht="12.6" customHeight="1">
      <c r="A44" s="2201">
        <v>32</v>
      </c>
      <c r="B44" s="2211" t="s">
        <v>3259</v>
      </c>
      <c r="C44" s="2203">
        <f>392+2</f>
        <v>394</v>
      </c>
      <c r="D44" s="2205"/>
      <c r="E44" s="2205"/>
      <c r="F44" s="2206">
        <v>32</v>
      </c>
      <c r="G44" s="2186"/>
    </row>
    <row r="45" spans="1:7" ht="12.6" customHeight="1">
      <c r="A45" s="2201">
        <v>33</v>
      </c>
      <c r="B45" s="2205"/>
      <c r="C45" s="2205"/>
      <c r="D45" s="2205"/>
      <c r="E45" s="2205"/>
      <c r="F45" s="2206">
        <v>33</v>
      </c>
      <c r="G45" s="2186"/>
    </row>
    <row r="46" spans="1:7" ht="12.6" customHeight="1">
      <c r="A46" s="2201">
        <v>34</v>
      </c>
      <c r="B46" s="2205"/>
      <c r="C46" s="2205"/>
      <c r="D46" s="2205"/>
      <c r="E46" s="2205"/>
      <c r="F46" s="2206">
        <v>34</v>
      </c>
      <c r="G46" s="2186"/>
    </row>
    <row r="47" spans="1:7" ht="12.6" customHeight="1">
      <c r="A47" s="2201">
        <v>35</v>
      </c>
      <c r="B47" s="2205"/>
      <c r="C47" s="2205"/>
      <c r="D47" s="2205"/>
      <c r="E47" s="2205"/>
      <c r="F47" s="2206">
        <v>35</v>
      </c>
      <c r="G47" s="2186"/>
    </row>
    <row r="48" spans="1:7" ht="12.6" customHeight="1">
      <c r="A48" s="2201">
        <v>36</v>
      </c>
      <c r="B48" s="2212"/>
      <c r="C48" s="2212"/>
      <c r="D48" s="2212"/>
      <c r="E48" s="2212"/>
      <c r="F48" s="2206">
        <v>36</v>
      </c>
    </row>
    <row r="49" spans="1:6" ht="12.6" customHeight="1">
      <c r="A49" s="2201">
        <v>37</v>
      </c>
      <c r="B49" s="2212"/>
      <c r="C49" s="2212"/>
      <c r="D49" s="2212"/>
      <c r="E49" s="2212"/>
      <c r="F49" s="2206">
        <v>37</v>
      </c>
    </row>
    <row r="50" spans="1:6" ht="12.6" customHeight="1">
      <c r="A50" s="2201">
        <v>38</v>
      </c>
      <c r="B50" s="2212"/>
      <c r="C50" s="2212"/>
      <c r="D50" s="2212"/>
      <c r="E50" s="2212"/>
      <c r="F50" s="2206">
        <v>38</v>
      </c>
    </row>
    <row r="51" spans="1:6" ht="12.6" customHeight="1">
      <c r="A51" s="2201">
        <v>39</v>
      </c>
      <c r="B51" s="2212"/>
      <c r="C51" s="2212"/>
      <c r="D51" s="2212"/>
      <c r="E51" s="2212"/>
      <c r="F51" s="2206">
        <v>39</v>
      </c>
    </row>
    <row r="52" spans="1:6" ht="12.6" customHeight="1">
      <c r="A52" s="2201">
        <v>40</v>
      </c>
      <c r="B52" s="2212"/>
      <c r="C52" s="2212"/>
      <c r="D52" s="2212"/>
      <c r="E52" s="2212"/>
      <c r="F52" s="2206">
        <v>40</v>
      </c>
    </row>
    <row r="53" spans="1:6" ht="12.6" customHeight="1">
      <c r="A53" s="2201">
        <v>41</v>
      </c>
      <c r="B53" s="2212"/>
      <c r="C53" s="2212"/>
      <c r="D53" s="2212"/>
      <c r="E53" s="2212"/>
      <c r="F53" s="2206">
        <v>41</v>
      </c>
    </row>
    <row r="54" spans="1:6" ht="12.6" customHeight="1">
      <c r="A54" s="2201">
        <v>42</v>
      </c>
      <c r="B54" s="2212"/>
      <c r="C54" s="2212"/>
      <c r="D54" s="2212"/>
      <c r="E54" s="2212"/>
      <c r="F54" s="2206">
        <v>42</v>
      </c>
    </row>
    <row r="55" spans="1:6" ht="12.6" customHeight="1">
      <c r="A55" s="2201">
        <v>43</v>
      </c>
      <c r="B55" s="2212"/>
      <c r="C55" s="2212"/>
      <c r="D55" s="2212"/>
      <c r="E55" s="2212"/>
      <c r="F55" s="2206">
        <v>43</v>
      </c>
    </row>
    <row r="56" spans="1:6" ht="12.6" customHeight="1">
      <c r="A56" s="2201">
        <v>44</v>
      </c>
      <c r="B56" s="2212"/>
      <c r="C56" s="2212"/>
      <c r="D56" s="2212"/>
      <c r="E56" s="2212"/>
      <c r="F56" s="2206">
        <v>44</v>
      </c>
    </row>
    <row r="57" spans="1:6" ht="12.6" customHeight="1">
      <c r="A57" s="2201">
        <v>45</v>
      </c>
      <c r="B57" s="2212"/>
      <c r="C57" s="2212"/>
      <c r="D57" s="2212"/>
      <c r="E57" s="2212"/>
      <c r="F57" s="2206">
        <v>45</v>
      </c>
    </row>
    <row r="58" spans="1:6" ht="12.6" customHeight="1">
      <c r="A58" s="2201">
        <v>46</v>
      </c>
      <c r="B58" s="2212"/>
      <c r="C58" s="2212"/>
      <c r="D58" s="2212"/>
      <c r="E58" s="2212"/>
      <c r="F58" s="2206">
        <v>46</v>
      </c>
    </row>
    <row r="59" spans="1:6" ht="12.6" customHeight="1">
      <c r="A59" s="2190">
        <v>47</v>
      </c>
      <c r="B59" s="2213"/>
      <c r="C59" s="2213"/>
      <c r="D59" s="2213"/>
      <c r="E59" s="2213"/>
      <c r="F59" s="2214">
        <v>47</v>
      </c>
    </row>
    <row r="60" spans="1:6" ht="12.6" customHeight="1">
      <c r="A60" s="2215">
        <v>48</v>
      </c>
      <c r="B60" s="2216" t="s">
        <v>2723</v>
      </c>
      <c r="C60" s="2217">
        <f>SUM(C13:C59)</f>
        <v>28533</v>
      </c>
      <c r="D60" s="2217">
        <f>SUM(D13:D59)</f>
        <v>0</v>
      </c>
      <c r="E60" s="2217"/>
      <c r="F60" s="2215">
        <v>48</v>
      </c>
    </row>
    <row r="61" spans="1:6" ht="12.6" customHeight="1">
      <c r="A61" s="2218"/>
      <c r="B61" s="2219"/>
      <c r="C61" s="2220"/>
      <c r="D61" s="2220"/>
      <c r="E61" s="2220"/>
      <c r="F61" s="2221"/>
    </row>
    <row r="62" spans="1:6" ht="12.6" customHeight="1">
      <c r="A62" s="2218"/>
      <c r="B62" s="2219"/>
      <c r="C62" s="2220"/>
      <c r="D62" s="2220"/>
      <c r="E62" s="2220"/>
      <c r="F62" s="2221"/>
    </row>
    <row r="63" spans="1:6" ht="12.6" customHeight="1">
      <c r="A63" s="2218"/>
      <c r="B63" s="2219"/>
      <c r="C63" s="2220"/>
      <c r="D63" s="2220"/>
      <c r="E63" s="2220"/>
      <c r="F63" s="2221"/>
    </row>
    <row r="64" spans="1:6" ht="12.6" customHeight="1">
      <c r="A64" s="2218"/>
      <c r="B64" s="2219"/>
      <c r="C64" s="2220"/>
      <c r="D64" s="2220"/>
      <c r="E64" s="2220"/>
      <c r="F64" s="2221"/>
    </row>
    <row r="65" spans="1:6" ht="12.6" customHeight="1">
      <c r="A65" s="2218"/>
      <c r="B65" s="2219"/>
      <c r="C65" s="2220"/>
      <c r="D65" s="2220"/>
      <c r="E65" s="2220"/>
      <c r="F65" s="2221"/>
    </row>
    <row r="66" spans="1:6" ht="12.6" customHeight="1">
      <c r="A66" s="2218"/>
      <c r="B66" s="2219"/>
      <c r="C66" s="2220"/>
      <c r="D66" s="2220"/>
      <c r="E66" s="2220"/>
      <c r="F66" s="2221"/>
    </row>
    <row r="67" spans="1:6" ht="12.6" customHeight="1">
      <c r="A67" s="2218"/>
      <c r="B67" s="2219"/>
      <c r="C67" s="2220"/>
      <c r="D67" s="2220"/>
      <c r="E67" s="2220"/>
      <c r="F67" s="2221"/>
    </row>
    <row r="68" spans="1:6" ht="12.6" customHeight="1">
      <c r="A68" s="2218"/>
      <c r="B68" s="2219"/>
      <c r="C68" s="2220"/>
      <c r="D68" s="2220"/>
      <c r="E68" s="2220"/>
      <c r="F68" s="2221"/>
    </row>
    <row r="69" spans="1:6" ht="12.6" customHeight="1">
      <c r="A69" s="2218"/>
      <c r="B69" s="2219"/>
      <c r="C69" s="2220"/>
      <c r="D69" s="2220"/>
      <c r="E69" s="2220"/>
      <c r="F69" s="2221"/>
    </row>
    <row r="70" spans="1:6" ht="12" customHeight="1">
      <c r="A70" s="2222"/>
      <c r="B70" s="2223"/>
      <c r="C70" s="2224"/>
      <c r="D70" s="2224"/>
      <c r="E70" s="2224"/>
      <c r="F70" s="2225"/>
    </row>
    <row r="71" spans="1:6">
      <c r="A71" s="2193"/>
      <c r="B71" s="2173"/>
      <c r="C71" s="2173"/>
      <c r="D71" s="2173"/>
      <c r="E71" s="2173"/>
      <c r="F71" s="2175" t="s">
        <v>2798</v>
      </c>
    </row>
    <row r="72" spans="1:6"/>
    <row r="73" spans="1:6"/>
    <row r="74" spans="1:6"/>
    <row r="75" spans="1:6"/>
    <row r="76" spans="1:6"/>
  </sheetData>
  <printOptions horizontalCentered="1" verticalCentered="1"/>
  <pageMargins left="1" right="1" top="0.5" bottom="0.5" header="0" footer="0"/>
  <pageSetup scale="88" orientation="portrait" horizontalDpi="4294967292"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7">
    <pageSetUpPr fitToPage="1"/>
  </sheetPr>
  <dimension ref="A1:Q52"/>
  <sheetViews>
    <sheetView showZeros="0" view="pageBreakPreview" zoomScale="60" zoomScaleNormal="100" workbookViewId="0">
      <selection sqref="A1:A10"/>
    </sheetView>
  </sheetViews>
  <sheetFormatPr defaultColWidth="0" defaultRowHeight="11.25" zeroHeight="1"/>
  <cols>
    <col min="1" max="1" width="3.33203125" style="527" customWidth="1"/>
    <col min="2" max="2" width="5.6640625" style="527" customWidth="1"/>
    <col min="3" max="3" width="26" style="527" customWidth="1"/>
    <col min="4" max="4" width="3.83203125" style="527" customWidth="1"/>
    <col min="5" max="5" width="13.5" style="527" customWidth="1"/>
    <col min="6" max="6" width="13" style="527" customWidth="1"/>
    <col min="7" max="8" width="10.83203125" style="527" customWidth="1"/>
    <col min="9" max="9" width="12.1640625" style="527" customWidth="1"/>
    <col min="10" max="10" width="13.83203125" style="527" customWidth="1"/>
    <col min="11" max="11" width="13.1640625" style="527" customWidth="1"/>
    <col min="12" max="12" width="4.6640625" style="527" customWidth="1"/>
    <col min="13" max="13" width="8.83203125" style="527" customWidth="1"/>
    <col min="14" max="14" width="13.1640625" style="527" customWidth="1"/>
    <col min="15" max="15" width="5.5" style="527" customWidth="1"/>
    <col min="16" max="16" width="3.1640625" style="527" customWidth="1"/>
    <col min="17" max="19" width="9.33203125" style="527" customWidth="1"/>
    <col min="20" max="256" width="0" style="527" hidden="1"/>
    <col min="257" max="257" width="3.33203125" style="527" customWidth="1"/>
    <col min="258" max="258" width="5.6640625" style="527" customWidth="1"/>
    <col min="259" max="259" width="26" style="527" customWidth="1"/>
    <col min="260" max="260" width="3.83203125" style="527" customWidth="1"/>
    <col min="261" max="261" width="13.5" style="527" customWidth="1"/>
    <col min="262" max="262" width="13" style="527" customWidth="1"/>
    <col min="263" max="264" width="10.83203125" style="527" customWidth="1"/>
    <col min="265" max="265" width="12.1640625" style="527" customWidth="1"/>
    <col min="266" max="266" width="13.83203125" style="527" customWidth="1"/>
    <col min="267" max="267" width="13.1640625" style="527" customWidth="1"/>
    <col min="268" max="268" width="4.6640625" style="527" customWidth="1"/>
    <col min="269" max="269" width="8.83203125" style="527" customWidth="1"/>
    <col min="270" max="270" width="13.1640625" style="527" customWidth="1"/>
    <col min="271" max="271" width="5.5" style="527" customWidth="1"/>
    <col min="272" max="272" width="3.1640625" style="527" customWidth="1"/>
    <col min="273" max="275" width="9.33203125" style="527" customWidth="1"/>
    <col min="276" max="512" width="0" style="527" hidden="1"/>
    <col min="513" max="513" width="3.33203125" style="527" customWidth="1"/>
    <col min="514" max="514" width="5.6640625" style="527" customWidth="1"/>
    <col min="515" max="515" width="26" style="527" customWidth="1"/>
    <col min="516" max="516" width="3.83203125" style="527" customWidth="1"/>
    <col min="517" max="517" width="13.5" style="527" customWidth="1"/>
    <col min="518" max="518" width="13" style="527" customWidth="1"/>
    <col min="519" max="520" width="10.83203125" style="527" customWidth="1"/>
    <col min="521" max="521" width="12.1640625" style="527" customWidth="1"/>
    <col min="522" max="522" width="13.83203125" style="527" customWidth="1"/>
    <col min="523" max="523" width="13.1640625" style="527" customWidth="1"/>
    <col min="524" max="524" width="4.6640625" style="527" customWidth="1"/>
    <col min="525" max="525" width="8.83203125" style="527" customWidth="1"/>
    <col min="526" max="526" width="13.1640625" style="527" customWidth="1"/>
    <col min="527" max="527" width="5.5" style="527" customWidth="1"/>
    <col min="528" max="528" width="3.1640625" style="527" customWidth="1"/>
    <col min="529" max="531" width="9.33203125" style="527" customWidth="1"/>
    <col min="532" max="768" width="0" style="527" hidden="1"/>
    <col min="769" max="769" width="3.33203125" style="527" customWidth="1"/>
    <col min="770" max="770" width="5.6640625" style="527" customWidth="1"/>
    <col min="771" max="771" width="26" style="527" customWidth="1"/>
    <col min="772" max="772" width="3.83203125" style="527" customWidth="1"/>
    <col min="773" max="773" width="13.5" style="527" customWidth="1"/>
    <col min="774" max="774" width="13" style="527" customWidth="1"/>
    <col min="775" max="776" width="10.83203125" style="527" customWidth="1"/>
    <col min="777" max="777" width="12.1640625" style="527" customWidth="1"/>
    <col min="778" max="778" width="13.83203125" style="527" customWidth="1"/>
    <col min="779" max="779" width="13.1640625" style="527" customWidth="1"/>
    <col min="780" max="780" width="4.6640625" style="527" customWidth="1"/>
    <col min="781" max="781" width="8.83203125" style="527" customWidth="1"/>
    <col min="782" max="782" width="13.1640625" style="527" customWidth="1"/>
    <col min="783" max="783" width="5.5" style="527" customWidth="1"/>
    <col min="784" max="784" width="3.1640625" style="527" customWidth="1"/>
    <col min="785" max="787" width="9.33203125" style="527" customWidth="1"/>
    <col min="788" max="1024" width="0" style="527" hidden="1"/>
    <col min="1025" max="1025" width="3.33203125" style="527" customWidth="1"/>
    <col min="1026" max="1026" width="5.6640625" style="527" customWidth="1"/>
    <col min="1027" max="1027" width="26" style="527" customWidth="1"/>
    <col min="1028" max="1028" width="3.83203125" style="527" customWidth="1"/>
    <col min="1029" max="1029" width="13.5" style="527" customWidth="1"/>
    <col min="1030" max="1030" width="13" style="527" customWidth="1"/>
    <col min="1031" max="1032" width="10.83203125" style="527" customWidth="1"/>
    <col min="1033" max="1033" width="12.1640625" style="527" customWidth="1"/>
    <col min="1034" max="1034" width="13.83203125" style="527" customWidth="1"/>
    <col min="1035" max="1035" width="13.1640625" style="527" customWidth="1"/>
    <col min="1036" max="1036" width="4.6640625" style="527" customWidth="1"/>
    <col min="1037" max="1037" width="8.83203125" style="527" customWidth="1"/>
    <col min="1038" max="1038" width="13.1640625" style="527" customWidth="1"/>
    <col min="1039" max="1039" width="5.5" style="527" customWidth="1"/>
    <col min="1040" max="1040" width="3.1640625" style="527" customWidth="1"/>
    <col min="1041" max="1043" width="9.33203125" style="527" customWidth="1"/>
    <col min="1044" max="1280" width="0" style="527" hidden="1"/>
    <col min="1281" max="1281" width="3.33203125" style="527" customWidth="1"/>
    <col min="1282" max="1282" width="5.6640625" style="527" customWidth="1"/>
    <col min="1283" max="1283" width="26" style="527" customWidth="1"/>
    <col min="1284" max="1284" width="3.83203125" style="527" customWidth="1"/>
    <col min="1285" max="1285" width="13.5" style="527" customWidth="1"/>
    <col min="1286" max="1286" width="13" style="527" customWidth="1"/>
    <col min="1287" max="1288" width="10.83203125" style="527" customWidth="1"/>
    <col min="1289" max="1289" width="12.1640625" style="527" customWidth="1"/>
    <col min="1290" max="1290" width="13.83203125" style="527" customWidth="1"/>
    <col min="1291" max="1291" width="13.1640625" style="527" customWidth="1"/>
    <col min="1292" max="1292" width="4.6640625" style="527" customWidth="1"/>
    <col min="1293" max="1293" width="8.83203125" style="527" customWidth="1"/>
    <col min="1294" max="1294" width="13.1640625" style="527" customWidth="1"/>
    <col min="1295" max="1295" width="5.5" style="527" customWidth="1"/>
    <col min="1296" max="1296" width="3.1640625" style="527" customWidth="1"/>
    <col min="1297" max="1299" width="9.33203125" style="527" customWidth="1"/>
    <col min="1300" max="1536" width="0" style="527" hidden="1"/>
    <col min="1537" max="1537" width="3.33203125" style="527" customWidth="1"/>
    <col min="1538" max="1538" width="5.6640625" style="527" customWidth="1"/>
    <col min="1539" max="1539" width="26" style="527" customWidth="1"/>
    <col min="1540" max="1540" width="3.83203125" style="527" customWidth="1"/>
    <col min="1541" max="1541" width="13.5" style="527" customWidth="1"/>
    <col min="1542" max="1542" width="13" style="527" customWidth="1"/>
    <col min="1543" max="1544" width="10.83203125" style="527" customWidth="1"/>
    <col min="1545" max="1545" width="12.1640625" style="527" customWidth="1"/>
    <col min="1546" max="1546" width="13.83203125" style="527" customWidth="1"/>
    <col min="1547" max="1547" width="13.1640625" style="527" customWidth="1"/>
    <col min="1548" max="1548" width="4.6640625" style="527" customWidth="1"/>
    <col min="1549" max="1549" width="8.83203125" style="527" customWidth="1"/>
    <col min="1550" max="1550" width="13.1640625" style="527" customWidth="1"/>
    <col min="1551" max="1551" width="5.5" style="527" customWidth="1"/>
    <col min="1552" max="1552" width="3.1640625" style="527" customWidth="1"/>
    <col min="1553" max="1555" width="9.33203125" style="527" customWidth="1"/>
    <col min="1556" max="1792" width="0" style="527" hidden="1"/>
    <col min="1793" max="1793" width="3.33203125" style="527" customWidth="1"/>
    <col min="1794" max="1794" width="5.6640625" style="527" customWidth="1"/>
    <col min="1795" max="1795" width="26" style="527" customWidth="1"/>
    <col min="1796" max="1796" width="3.83203125" style="527" customWidth="1"/>
    <col min="1797" max="1797" width="13.5" style="527" customWidth="1"/>
    <col min="1798" max="1798" width="13" style="527" customWidth="1"/>
    <col min="1799" max="1800" width="10.83203125" style="527" customWidth="1"/>
    <col min="1801" max="1801" width="12.1640625" style="527" customWidth="1"/>
    <col min="1802" max="1802" width="13.83203125" style="527" customWidth="1"/>
    <col min="1803" max="1803" width="13.1640625" style="527" customWidth="1"/>
    <col min="1804" max="1804" width="4.6640625" style="527" customWidth="1"/>
    <col min="1805" max="1805" width="8.83203125" style="527" customWidth="1"/>
    <col min="1806" max="1806" width="13.1640625" style="527" customWidth="1"/>
    <col min="1807" max="1807" width="5.5" style="527" customWidth="1"/>
    <col min="1808" max="1808" width="3.1640625" style="527" customWidth="1"/>
    <col min="1809" max="1811" width="9.33203125" style="527" customWidth="1"/>
    <col min="1812" max="2048" width="0" style="527" hidden="1"/>
    <col min="2049" max="2049" width="3.33203125" style="527" customWidth="1"/>
    <col min="2050" max="2050" width="5.6640625" style="527" customWidth="1"/>
    <col min="2051" max="2051" width="26" style="527" customWidth="1"/>
    <col min="2052" max="2052" width="3.83203125" style="527" customWidth="1"/>
    <col min="2053" max="2053" width="13.5" style="527" customWidth="1"/>
    <col min="2054" max="2054" width="13" style="527" customWidth="1"/>
    <col min="2055" max="2056" width="10.83203125" style="527" customWidth="1"/>
    <col min="2057" max="2057" width="12.1640625" style="527" customWidth="1"/>
    <col min="2058" max="2058" width="13.83203125" style="527" customWidth="1"/>
    <col min="2059" max="2059" width="13.1640625" style="527" customWidth="1"/>
    <col min="2060" max="2060" width="4.6640625" style="527" customWidth="1"/>
    <col min="2061" max="2061" width="8.83203125" style="527" customWidth="1"/>
    <col min="2062" max="2062" width="13.1640625" style="527" customWidth="1"/>
    <col min="2063" max="2063" width="5.5" style="527" customWidth="1"/>
    <col min="2064" max="2064" width="3.1640625" style="527" customWidth="1"/>
    <col min="2065" max="2067" width="9.33203125" style="527" customWidth="1"/>
    <col min="2068" max="2304" width="0" style="527" hidden="1"/>
    <col min="2305" max="2305" width="3.33203125" style="527" customWidth="1"/>
    <col min="2306" max="2306" width="5.6640625" style="527" customWidth="1"/>
    <col min="2307" max="2307" width="26" style="527" customWidth="1"/>
    <col min="2308" max="2308" width="3.83203125" style="527" customWidth="1"/>
    <col min="2309" max="2309" width="13.5" style="527" customWidth="1"/>
    <col min="2310" max="2310" width="13" style="527" customWidth="1"/>
    <col min="2311" max="2312" width="10.83203125" style="527" customWidth="1"/>
    <col min="2313" max="2313" width="12.1640625" style="527" customWidth="1"/>
    <col min="2314" max="2314" width="13.83203125" style="527" customWidth="1"/>
    <col min="2315" max="2315" width="13.1640625" style="527" customWidth="1"/>
    <col min="2316" max="2316" width="4.6640625" style="527" customWidth="1"/>
    <col min="2317" max="2317" width="8.83203125" style="527" customWidth="1"/>
    <col min="2318" max="2318" width="13.1640625" style="527" customWidth="1"/>
    <col min="2319" max="2319" width="5.5" style="527" customWidth="1"/>
    <col min="2320" max="2320" width="3.1640625" style="527" customWidth="1"/>
    <col min="2321" max="2323" width="9.33203125" style="527" customWidth="1"/>
    <col min="2324" max="2560" width="0" style="527" hidden="1"/>
    <col min="2561" max="2561" width="3.33203125" style="527" customWidth="1"/>
    <col min="2562" max="2562" width="5.6640625" style="527" customWidth="1"/>
    <col min="2563" max="2563" width="26" style="527" customWidth="1"/>
    <col min="2564" max="2564" width="3.83203125" style="527" customWidth="1"/>
    <col min="2565" max="2565" width="13.5" style="527" customWidth="1"/>
    <col min="2566" max="2566" width="13" style="527" customWidth="1"/>
    <col min="2567" max="2568" width="10.83203125" style="527" customWidth="1"/>
    <col min="2569" max="2569" width="12.1640625" style="527" customWidth="1"/>
    <col min="2570" max="2570" width="13.83203125" style="527" customWidth="1"/>
    <col min="2571" max="2571" width="13.1640625" style="527" customWidth="1"/>
    <col min="2572" max="2572" width="4.6640625" style="527" customWidth="1"/>
    <col min="2573" max="2573" width="8.83203125" style="527" customWidth="1"/>
    <col min="2574" max="2574" width="13.1640625" style="527" customWidth="1"/>
    <col min="2575" max="2575" width="5.5" style="527" customWidth="1"/>
    <col min="2576" max="2576" width="3.1640625" style="527" customWidth="1"/>
    <col min="2577" max="2579" width="9.33203125" style="527" customWidth="1"/>
    <col min="2580" max="2816" width="0" style="527" hidden="1"/>
    <col min="2817" max="2817" width="3.33203125" style="527" customWidth="1"/>
    <col min="2818" max="2818" width="5.6640625" style="527" customWidth="1"/>
    <col min="2819" max="2819" width="26" style="527" customWidth="1"/>
    <col min="2820" max="2820" width="3.83203125" style="527" customWidth="1"/>
    <col min="2821" max="2821" width="13.5" style="527" customWidth="1"/>
    <col min="2822" max="2822" width="13" style="527" customWidth="1"/>
    <col min="2823" max="2824" width="10.83203125" style="527" customWidth="1"/>
    <col min="2825" max="2825" width="12.1640625" style="527" customWidth="1"/>
    <col min="2826" max="2826" width="13.83203125" style="527" customWidth="1"/>
    <col min="2827" max="2827" width="13.1640625" style="527" customWidth="1"/>
    <col min="2828" max="2828" width="4.6640625" style="527" customWidth="1"/>
    <col min="2829" max="2829" width="8.83203125" style="527" customWidth="1"/>
    <col min="2830" max="2830" width="13.1640625" style="527" customWidth="1"/>
    <col min="2831" max="2831" width="5.5" style="527" customWidth="1"/>
    <col min="2832" max="2832" width="3.1640625" style="527" customWidth="1"/>
    <col min="2833" max="2835" width="9.33203125" style="527" customWidth="1"/>
    <col min="2836" max="3072" width="0" style="527" hidden="1"/>
    <col min="3073" max="3073" width="3.33203125" style="527" customWidth="1"/>
    <col min="3074" max="3074" width="5.6640625" style="527" customWidth="1"/>
    <col min="3075" max="3075" width="26" style="527" customWidth="1"/>
    <col min="3076" max="3076" width="3.83203125" style="527" customWidth="1"/>
    <col min="3077" max="3077" width="13.5" style="527" customWidth="1"/>
    <col min="3078" max="3078" width="13" style="527" customWidth="1"/>
    <col min="3079" max="3080" width="10.83203125" style="527" customWidth="1"/>
    <col min="3081" max="3081" width="12.1640625" style="527" customWidth="1"/>
    <col min="3082" max="3082" width="13.83203125" style="527" customWidth="1"/>
    <col min="3083" max="3083" width="13.1640625" style="527" customWidth="1"/>
    <col min="3084" max="3084" width="4.6640625" style="527" customWidth="1"/>
    <col min="3085" max="3085" width="8.83203125" style="527" customWidth="1"/>
    <col min="3086" max="3086" width="13.1640625" style="527" customWidth="1"/>
    <col min="3087" max="3087" width="5.5" style="527" customWidth="1"/>
    <col min="3088" max="3088" width="3.1640625" style="527" customWidth="1"/>
    <col min="3089" max="3091" width="9.33203125" style="527" customWidth="1"/>
    <col min="3092" max="3328" width="0" style="527" hidden="1"/>
    <col min="3329" max="3329" width="3.33203125" style="527" customWidth="1"/>
    <col min="3330" max="3330" width="5.6640625" style="527" customWidth="1"/>
    <col min="3331" max="3331" width="26" style="527" customWidth="1"/>
    <col min="3332" max="3332" width="3.83203125" style="527" customWidth="1"/>
    <col min="3333" max="3333" width="13.5" style="527" customWidth="1"/>
    <col min="3334" max="3334" width="13" style="527" customWidth="1"/>
    <col min="3335" max="3336" width="10.83203125" style="527" customWidth="1"/>
    <col min="3337" max="3337" width="12.1640625" style="527" customWidth="1"/>
    <col min="3338" max="3338" width="13.83203125" style="527" customWidth="1"/>
    <col min="3339" max="3339" width="13.1640625" style="527" customWidth="1"/>
    <col min="3340" max="3340" width="4.6640625" style="527" customWidth="1"/>
    <col min="3341" max="3341" width="8.83203125" style="527" customWidth="1"/>
    <col min="3342" max="3342" width="13.1640625" style="527" customWidth="1"/>
    <col min="3343" max="3343" width="5.5" style="527" customWidth="1"/>
    <col min="3344" max="3344" width="3.1640625" style="527" customWidth="1"/>
    <col min="3345" max="3347" width="9.33203125" style="527" customWidth="1"/>
    <col min="3348" max="3584" width="0" style="527" hidden="1"/>
    <col min="3585" max="3585" width="3.33203125" style="527" customWidth="1"/>
    <col min="3586" max="3586" width="5.6640625" style="527" customWidth="1"/>
    <col min="3587" max="3587" width="26" style="527" customWidth="1"/>
    <col min="3588" max="3588" width="3.83203125" style="527" customWidth="1"/>
    <col min="3589" max="3589" width="13.5" style="527" customWidth="1"/>
    <col min="3590" max="3590" width="13" style="527" customWidth="1"/>
    <col min="3591" max="3592" width="10.83203125" style="527" customWidth="1"/>
    <col min="3593" max="3593" width="12.1640625" style="527" customWidth="1"/>
    <col min="3594" max="3594" width="13.83203125" style="527" customWidth="1"/>
    <col min="3595" max="3595" width="13.1640625" style="527" customWidth="1"/>
    <col min="3596" max="3596" width="4.6640625" style="527" customWidth="1"/>
    <col min="3597" max="3597" width="8.83203125" style="527" customWidth="1"/>
    <col min="3598" max="3598" width="13.1640625" style="527" customWidth="1"/>
    <col min="3599" max="3599" width="5.5" style="527" customWidth="1"/>
    <col min="3600" max="3600" width="3.1640625" style="527" customWidth="1"/>
    <col min="3601" max="3603" width="9.33203125" style="527" customWidth="1"/>
    <col min="3604" max="3840" width="0" style="527" hidden="1"/>
    <col min="3841" max="3841" width="3.33203125" style="527" customWidth="1"/>
    <col min="3842" max="3842" width="5.6640625" style="527" customWidth="1"/>
    <col min="3843" max="3843" width="26" style="527" customWidth="1"/>
    <col min="3844" max="3844" width="3.83203125" style="527" customWidth="1"/>
    <col min="3845" max="3845" width="13.5" style="527" customWidth="1"/>
    <col min="3846" max="3846" width="13" style="527" customWidth="1"/>
    <col min="3847" max="3848" width="10.83203125" style="527" customWidth="1"/>
    <col min="3849" max="3849" width="12.1640625" style="527" customWidth="1"/>
    <col min="3850" max="3850" width="13.83203125" style="527" customWidth="1"/>
    <col min="3851" max="3851" width="13.1640625" style="527" customWidth="1"/>
    <col min="3852" max="3852" width="4.6640625" style="527" customWidth="1"/>
    <col min="3853" max="3853" width="8.83203125" style="527" customWidth="1"/>
    <col min="3854" max="3854" width="13.1640625" style="527" customWidth="1"/>
    <col min="3855" max="3855" width="5.5" style="527" customWidth="1"/>
    <col min="3856" max="3856" width="3.1640625" style="527" customWidth="1"/>
    <col min="3857" max="3859" width="9.33203125" style="527" customWidth="1"/>
    <col min="3860" max="4096" width="0" style="527" hidden="1"/>
    <col min="4097" max="4097" width="3.33203125" style="527" customWidth="1"/>
    <col min="4098" max="4098" width="5.6640625" style="527" customWidth="1"/>
    <col min="4099" max="4099" width="26" style="527" customWidth="1"/>
    <col min="4100" max="4100" width="3.83203125" style="527" customWidth="1"/>
    <col min="4101" max="4101" width="13.5" style="527" customWidth="1"/>
    <col min="4102" max="4102" width="13" style="527" customWidth="1"/>
    <col min="4103" max="4104" width="10.83203125" style="527" customWidth="1"/>
    <col min="4105" max="4105" width="12.1640625" style="527" customWidth="1"/>
    <col min="4106" max="4106" width="13.83203125" style="527" customWidth="1"/>
    <col min="4107" max="4107" width="13.1640625" style="527" customWidth="1"/>
    <col min="4108" max="4108" width="4.6640625" style="527" customWidth="1"/>
    <col min="4109" max="4109" width="8.83203125" style="527" customWidth="1"/>
    <col min="4110" max="4110" width="13.1640625" style="527" customWidth="1"/>
    <col min="4111" max="4111" width="5.5" style="527" customWidth="1"/>
    <col min="4112" max="4112" width="3.1640625" style="527" customWidth="1"/>
    <col min="4113" max="4115" width="9.33203125" style="527" customWidth="1"/>
    <col min="4116" max="4352" width="0" style="527" hidden="1"/>
    <col min="4353" max="4353" width="3.33203125" style="527" customWidth="1"/>
    <col min="4354" max="4354" width="5.6640625" style="527" customWidth="1"/>
    <col min="4355" max="4355" width="26" style="527" customWidth="1"/>
    <col min="4356" max="4356" width="3.83203125" style="527" customWidth="1"/>
    <col min="4357" max="4357" width="13.5" style="527" customWidth="1"/>
    <col min="4358" max="4358" width="13" style="527" customWidth="1"/>
    <col min="4359" max="4360" width="10.83203125" style="527" customWidth="1"/>
    <col min="4361" max="4361" width="12.1640625" style="527" customWidth="1"/>
    <col min="4362" max="4362" width="13.83203125" style="527" customWidth="1"/>
    <col min="4363" max="4363" width="13.1640625" style="527" customWidth="1"/>
    <col min="4364" max="4364" width="4.6640625" style="527" customWidth="1"/>
    <col min="4365" max="4365" width="8.83203125" style="527" customWidth="1"/>
    <col min="4366" max="4366" width="13.1640625" style="527" customWidth="1"/>
    <col min="4367" max="4367" width="5.5" style="527" customWidth="1"/>
    <col min="4368" max="4368" width="3.1640625" style="527" customWidth="1"/>
    <col min="4369" max="4371" width="9.33203125" style="527" customWidth="1"/>
    <col min="4372" max="4608" width="0" style="527" hidden="1"/>
    <col min="4609" max="4609" width="3.33203125" style="527" customWidth="1"/>
    <col min="4610" max="4610" width="5.6640625" style="527" customWidth="1"/>
    <col min="4611" max="4611" width="26" style="527" customWidth="1"/>
    <col min="4612" max="4612" width="3.83203125" style="527" customWidth="1"/>
    <col min="4613" max="4613" width="13.5" style="527" customWidth="1"/>
    <col min="4614" max="4614" width="13" style="527" customWidth="1"/>
    <col min="4615" max="4616" width="10.83203125" style="527" customWidth="1"/>
    <col min="4617" max="4617" width="12.1640625" style="527" customWidth="1"/>
    <col min="4618" max="4618" width="13.83203125" style="527" customWidth="1"/>
    <col min="4619" max="4619" width="13.1640625" style="527" customWidth="1"/>
    <col min="4620" max="4620" width="4.6640625" style="527" customWidth="1"/>
    <col min="4621" max="4621" width="8.83203125" style="527" customWidth="1"/>
    <col min="4622" max="4622" width="13.1640625" style="527" customWidth="1"/>
    <col min="4623" max="4623" width="5.5" style="527" customWidth="1"/>
    <col min="4624" max="4624" width="3.1640625" style="527" customWidth="1"/>
    <col min="4625" max="4627" width="9.33203125" style="527" customWidth="1"/>
    <col min="4628" max="4864" width="0" style="527" hidden="1"/>
    <col min="4865" max="4865" width="3.33203125" style="527" customWidth="1"/>
    <col min="4866" max="4866" width="5.6640625" style="527" customWidth="1"/>
    <col min="4867" max="4867" width="26" style="527" customWidth="1"/>
    <col min="4868" max="4868" width="3.83203125" style="527" customWidth="1"/>
    <col min="4869" max="4869" width="13.5" style="527" customWidth="1"/>
    <col min="4870" max="4870" width="13" style="527" customWidth="1"/>
    <col min="4871" max="4872" width="10.83203125" style="527" customWidth="1"/>
    <col min="4873" max="4873" width="12.1640625" style="527" customWidth="1"/>
    <col min="4874" max="4874" width="13.83203125" style="527" customWidth="1"/>
    <col min="4875" max="4875" width="13.1640625" style="527" customWidth="1"/>
    <col min="4876" max="4876" width="4.6640625" style="527" customWidth="1"/>
    <col min="4877" max="4877" width="8.83203125" style="527" customWidth="1"/>
    <col min="4878" max="4878" width="13.1640625" style="527" customWidth="1"/>
    <col min="4879" max="4879" width="5.5" style="527" customWidth="1"/>
    <col min="4880" max="4880" width="3.1640625" style="527" customWidth="1"/>
    <col min="4881" max="4883" width="9.33203125" style="527" customWidth="1"/>
    <col min="4884" max="5120" width="0" style="527" hidden="1"/>
    <col min="5121" max="5121" width="3.33203125" style="527" customWidth="1"/>
    <col min="5122" max="5122" width="5.6640625" style="527" customWidth="1"/>
    <col min="5123" max="5123" width="26" style="527" customWidth="1"/>
    <col min="5124" max="5124" width="3.83203125" style="527" customWidth="1"/>
    <col min="5125" max="5125" width="13.5" style="527" customWidth="1"/>
    <col min="5126" max="5126" width="13" style="527" customWidth="1"/>
    <col min="5127" max="5128" width="10.83203125" style="527" customWidth="1"/>
    <col min="5129" max="5129" width="12.1640625" style="527" customWidth="1"/>
    <col min="5130" max="5130" width="13.83203125" style="527" customWidth="1"/>
    <col min="5131" max="5131" width="13.1640625" style="527" customWidth="1"/>
    <col min="5132" max="5132" width="4.6640625" style="527" customWidth="1"/>
    <col min="5133" max="5133" width="8.83203125" style="527" customWidth="1"/>
    <col min="5134" max="5134" width="13.1640625" style="527" customWidth="1"/>
    <col min="5135" max="5135" width="5.5" style="527" customWidth="1"/>
    <col min="5136" max="5136" width="3.1640625" style="527" customWidth="1"/>
    <col min="5137" max="5139" width="9.33203125" style="527" customWidth="1"/>
    <col min="5140" max="5376" width="0" style="527" hidden="1"/>
    <col min="5377" max="5377" width="3.33203125" style="527" customWidth="1"/>
    <col min="5378" max="5378" width="5.6640625" style="527" customWidth="1"/>
    <col min="5379" max="5379" width="26" style="527" customWidth="1"/>
    <col min="5380" max="5380" width="3.83203125" style="527" customWidth="1"/>
    <col min="5381" max="5381" width="13.5" style="527" customWidth="1"/>
    <col min="5382" max="5382" width="13" style="527" customWidth="1"/>
    <col min="5383" max="5384" width="10.83203125" style="527" customWidth="1"/>
    <col min="5385" max="5385" width="12.1640625" style="527" customWidth="1"/>
    <col min="5386" max="5386" width="13.83203125" style="527" customWidth="1"/>
    <col min="5387" max="5387" width="13.1640625" style="527" customWidth="1"/>
    <col min="5388" max="5388" width="4.6640625" style="527" customWidth="1"/>
    <col min="5389" max="5389" width="8.83203125" style="527" customWidth="1"/>
    <col min="5390" max="5390" width="13.1640625" style="527" customWidth="1"/>
    <col min="5391" max="5391" width="5.5" style="527" customWidth="1"/>
    <col min="5392" max="5392" width="3.1640625" style="527" customWidth="1"/>
    <col min="5393" max="5395" width="9.33203125" style="527" customWidth="1"/>
    <col min="5396" max="5632" width="0" style="527" hidden="1"/>
    <col min="5633" max="5633" width="3.33203125" style="527" customWidth="1"/>
    <col min="5634" max="5634" width="5.6640625" style="527" customWidth="1"/>
    <col min="5635" max="5635" width="26" style="527" customWidth="1"/>
    <col min="5636" max="5636" width="3.83203125" style="527" customWidth="1"/>
    <col min="5637" max="5637" width="13.5" style="527" customWidth="1"/>
    <col min="5638" max="5638" width="13" style="527" customWidth="1"/>
    <col min="5639" max="5640" width="10.83203125" style="527" customWidth="1"/>
    <col min="5641" max="5641" width="12.1640625" style="527" customWidth="1"/>
    <col min="5642" max="5642" width="13.83203125" style="527" customWidth="1"/>
    <col min="5643" max="5643" width="13.1640625" style="527" customWidth="1"/>
    <col min="5644" max="5644" width="4.6640625" style="527" customWidth="1"/>
    <col min="5645" max="5645" width="8.83203125" style="527" customWidth="1"/>
    <col min="5646" max="5646" width="13.1640625" style="527" customWidth="1"/>
    <col min="5647" max="5647" width="5.5" style="527" customWidth="1"/>
    <col min="5648" max="5648" width="3.1640625" style="527" customWidth="1"/>
    <col min="5649" max="5651" width="9.33203125" style="527" customWidth="1"/>
    <col min="5652" max="5888" width="0" style="527" hidden="1"/>
    <col min="5889" max="5889" width="3.33203125" style="527" customWidth="1"/>
    <col min="5890" max="5890" width="5.6640625" style="527" customWidth="1"/>
    <col min="5891" max="5891" width="26" style="527" customWidth="1"/>
    <col min="5892" max="5892" width="3.83203125" style="527" customWidth="1"/>
    <col min="5893" max="5893" width="13.5" style="527" customWidth="1"/>
    <col min="5894" max="5894" width="13" style="527" customWidth="1"/>
    <col min="5895" max="5896" width="10.83203125" style="527" customWidth="1"/>
    <col min="5897" max="5897" width="12.1640625" style="527" customWidth="1"/>
    <col min="5898" max="5898" width="13.83203125" style="527" customWidth="1"/>
    <col min="5899" max="5899" width="13.1640625" style="527" customWidth="1"/>
    <col min="5900" max="5900" width="4.6640625" style="527" customWidth="1"/>
    <col min="5901" max="5901" width="8.83203125" style="527" customWidth="1"/>
    <col min="5902" max="5902" width="13.1640625" style="527" customWidth="1"/>
    <col min="5903" max="5903" width="5.5" style="527" customWidth="1"/>
    <col min="5904" max="5904" width="3.1640625" style="527" customWidth="1"/>
    <col min="5905" max="5907" width="9.33203125" style="527" customWidth="1"/>
    <col min="5908" max="6144" width="0" style="527" hidden="1"/>
    <col min="6145" max="6145" width="3.33203125" style="527" customWidth="1"/>
    <col min="6146" max="6146" width="5.6640625" style="527" customWidth="1"/>
    <col min="6147" max="6147" width="26" style="527" customWidth="1"/>
    <col min="6148" max="6148" width="3.83203125" style="527" customWidth="1"/>
    <col min="6149" max="6149" width="13.5" style="527" customWidth="1"/>
    <col min="6150" max="6150" width="13" style="527" customWidth="1"/>
    <col min="6151" max="6152" width="10.83203125" style="527" customWidth="1"/>
    <col min="6153" max="6153" width="12.1640625" style="527" customWidth="1"/>
    <col min="6154" max="6154" width="13.83203125" style="527" customWidth="1"/>
    <col min="6155" max="6155" width="13.1640625" style="527" customWidth="1"/>
    <col min="6156" max="6156" width="4.6640625" style="527" customWidth="1"/>
    <col min="6157" max="6157" width="8.83203125" style="527" customWidth="1"/>
    <col min="6158" max="6158" width="13.1640625" style="527" customWidth="1"/>
    <col min="6159" max="6159" width="5.5" style="527" customWidth="1"/>
    <col min="6160" max="6160" width="3.1640625" style="527" customWidth="1"/>
    <col min="6161" max="6163" width="9.33203125" style="527" customWidth="1"/>
    <col min="6164" max="6400" width="0" style="527" hidden="1"/>
    <col min="6401" max="6401" width="3.33203125" style="527" customWidth="1"/>
    <col min="6402" max="6402" width="5.6640625" style="527" customWidth="1"/>
    <col min="6403" max="6403" width="26" style="527" customWidth="1"/>
    <col min="6404" max="6404" width="3.83203125" style="527" customWidth="1"/>
    <col min="6405" max="6405" width="13.5" style="527" customWidth="1"/>
    <col min="6406" max="6406" width="13" style="527" customWidth="1"/>
    <col min="6407" max="6408" width="10.83203125" style="527" customWidth="1"/>
    <col min="6409" max="6409" width="12.1640625" style="527" customWidth="1"/>
    <col min="6410" max="6410" width="13.83203125" style="527" customWidth="1"/>
    <col min="6411" max="6411" width="13.1640625" style="527" customWidth="1"/>
    <col min="6412" max="6412" width="4.6640625" style="527" customWidth="1"/>
    <col min="6413" max="6413" width="8.83203125" style="527" customWidth="1"/>
    <col min="6414" max="6414" width="13.1640625" style="527" customWidth="1"/>
    <col min="6415" max="6415" width="5.5" style="527" customWidth="1"/>
    <col min="6416" max="6416" width="3.1640625" style="527" customWidth="1"/>
    <col min="6417" max="6419" width="9.33203125" style="527" customWidth="1"/>
    <col min="6420" max="6656" width="0" style="527" hidden="1"/>
    <col min="6657" max="6657" width="3.33203125" style="527" customWidth="1"/>
    <col min="6658" max="6658" width="5.6640625" style="527" customWidth="1"/>
    <col min="6659" max="6659" width="26" style="527" customWidth="1"/>
    <col min="6660" max="6660" width="3.83203125" style="527" customWidth="1"/>
    <col min="6661" max="6661" width="13.5" style="527" customWidth="1"/>
    <col min="6662" max="6662" width="13" style="527" customWidth="1"/>
    <col min="6663" max="6664" width="10.83203125" style="527" customWidth="1"/>
    <col min="6665" max="6665" width="12.1640625" style="527" customWidth="1"/>
    <col min="6666" max="6666" width="13.83203125" style="527" customWidth="1"/>
    <col min="6667" max="6667" width="13.1640625" style="527" customWidth="1"/>
    <col min="6668" max="6668" width="4.6640625" style="527" customWidth="1"/>
    <col min="6669" max="6669" width="8.83203125" style="527" customWidth="1"/>
    <col min="6670" max="6670" width="13.1640625" style="527" customWidth="1"/>
    <col min="6671" max="6671" width="5.5" style="527" customWidth="1"/>
    <col min="6672" max="6672" width="3.1640625" style="527" customWidth="1"/>
    <col min="6673" max="6675" width="9.33203125" style="527" customWidth="1"/>
    <col min="6676" max="6912" width="0" style="527" hidden="1"/>
    <col min="6913" max="6913" width="3.33203125" style="527" customWidth="1"/>
    <col min="6914" max="6914" width="5.6640625" style="527" customWidth="1"/>
    <col min="6915" max="6915" width="26" style="527" customWidth="1"/>
    <col min="6916" max="6916" width="3.83203125" style="527" customWidth="1"/>
    <col min="6917" max="6917" width="13.5" style="527" customWidth="1"/>
    <col min="6918" max="6918" width="13" style="527" customWidth="1"/>
    <col min="6919" max="6920" width="10.83203125" style="527" customWidth="1"/>
    <col min="6921" max="6921" width="12.1640625" style="527" customWidth="1"/>
    <col min="6922" max="6922" width="13.83203125" style="527" customWidth="1"/>
    <col min="6923" max="6923" width="13.1640625" style="527" customWidth="1"/>
    <col min="6924" max="6924" width="4.6640625" style="527" customWidth="1"/>
    <col min="6925" max="6925" width="8.83203125" style="527" customWidth="1"/>
    <col min="6926" max="6926" width="13.1640625" style="527" customWidth="1"/>
    <col min="6927" max="6927" width="5.5" style="527" customWidth="1"/>
    <col min="6928" max="6928" width="3.1640625" style="527" customWidth="1"/>
    <col min="6929" max="6931" width="9.33203125" style="527" customWidth="1"/>
    <col min="6932" max="7168" width="0" style="527" hidden="1"/>
    <col min="7169" max="7169" width="3.33203125" style="527" customWidth="1"/>
    <col min="7170" max="7170" width="5.6640625" style="527" customWidth="1"/>
    <col min="7171" max="7171" width="26" style="527" customWidth="1"/>
    <col min="7172" max="7172" width="3.83203125" style="527" customWidth="1"/>
    <col min="7173" max="7173" width="13.5" style="527" customWidth="1"/>
    <col min="7174" max="7174" width="13" style="527" customWidth="1"/>
    <col min="7175" max="7176" width="10.83203125" style="527" customWidth="1"/>
    <col min="7177" max="7177" width="12.1640625" style="527" customWidth="1"/>
    <col min="7178" max="7178" width="13.83203125" style="527" customWidth="1"/>
    <col min="7179" max="7179" width="13.1640625" style="527" customWidth="1"/>
    <col min="7180" max="7180" width="4.6640625" style="527" customWidth="1"/>
    <col min="7181" max="7181" width="8.83203125" style="527" customWidth="1"/>
    <col min="7182" max="7182" width="13.1640625" style="527" customWidth="1"/>
    <col min="7183" max="7183" width="5.5" style="527" customWidth="1"/>
    <col min="7184" max="7184" width="3.1640625" style="527" customWidth="1"/>
    <col min="7185" max="7187" width="9.33203125" style="527" customWidth="1"/>
    <col min="7188" max="7424" width="0" style="527" hidden="1"/>
    <col min="7425" max="7425" width="3.33203125" style="527" customWidth="1"/>
    <col min="7426" max="7426" width="5.6640625" style="527" customWidth="1"/>
    <col min="7427" max="7427" width="26" style="527" customWidth="1"/>
    <col min="7428" max="7428" width="3.83203125" style="527" customWidth="1"/>
    <col min="7429" max="7429" width="13.5" style="527" customWidth="1"/>
    <col min="7430" max="7430" width="13" style="527" customWidth="1"/>
    <col min="7431" max="7432" width="10.83203125" style="527" customWidth="1"/>
    <col min="7433" max="7433" width="12.1640625" style="527" customWidth="1"/>
    <col min="7434" max="7434" width="13.83203125" style="527" customWidth="1"/>
    <col min="7435" max="7435" width="13.1640625" style="527" customWidth="1"/>
    <col min="7436" max="7436" width="4.6640625" style="527" customWidth="1"/>
    <col min="7437" max="7437" width="8.83203125" style="527" customWidth="1"/>
    <col min="7438" max="7438" width="13.1640625" style="527" customWidth="1"/>
    <col min="7439" max="7439" width="5.5" style="527" customWidth="1"/>
    <col min="7440" max="7440" width="3.1640625" style="527" customWidth="1"/>
    <col min="7441" max="7443" width="9.33203125" style="527" customWidth="1"/>
    <col min="7444" max="7680" width="0" style="527" hidden="1"/>
    <col min="7681" max="7681" width="3.33203125" style="527" customWidth="1"/>
    <col min="7682" max="7682" width="5.6640625" style="527" customWidth="1"/>
    <col min="7683" max="7683" width="26" style="527" customWidth="1"/>
    <col min="7684" max="7684" width="3.83203125" style="527" customWidth="1"/>
    <col min="7685" max="7685" width="13.5" style="527" customWidth="1"/>
    <col min="7686" max="7686" width="13" style="527" customWidth="1"/>
    <col min="7687" max="7688" width="10.83203125" style="527" customWidth="1"/>
    <col min="7689" max="7689" width="12.1640625" style="527" customWidth="1"/>
    <col min="7690" max="7690" width="13.83203125" style="527" customWidth="1"/>
    <col min="7691" max="7691" width="13.1640625" style="527" customWidth="1"/>
    <col min="7692" max="7692" width="4.6640625" style="527" customWidth="1"/>
    <col min="7693" max="7693" width="8.83203125" style="527" customWidth="1"/>
    <col min="7694" max="7694" width="13.1640625" style="527" customWidth="1"/>
    <col min="7695" max="7695" width="5.5" style="527" customWidth="1"/>
    <col min="7696" max="7696" width="3.1640625" style="527" customWidth="1"/>
    <col min="7697" max="7699" width="9.33203125" style="527" customWidth="1"/>
    <col min="7700" max="7936" width="0" style="527" hidden="1"/>
    <col min="7937" max="7937" width="3.33203125" style="527" customWidth="1"/>
    <col min="7938" max="7938" width="5.6640625" style="527" customWidth="1"/>
    <col min="7939" max="7939" width="26" style="527" customWidth="1"/>
    <col min="7940" max="7940" width="3.83203125" style="527" customWidth="1"/>
    <col min="7941" max="7941" width="13.5" style="527" customWidth="1"/>
    <col min="7942" max="7942" width="13" style="527" customWidth="1"/>
    <col min="7943" max="7944" width="10.83203125" style="527" customWidth="1"/>
    <col min="7945" max="7945" width="12.1640625" style="527" customWidth="1"/>
    <col min="7946" max="7946" width="13.83203125" style="527" customWidth="1"/>
    <col min="7947" max="7947" width="13.1640625" style="527" customWidth="1"/>
    <col min="7948" max="7948" width="4.6640625" style="527" customWidth="1"/>
    <col min="7949" max="7949" width="8.83203125" style="527" customWidth="1"/>
    <col min="7950" max="7950" width="13.1640625" style="527" customWidth="1"/>
    <col min="7951" max="7951" width="5.5" style="527" customWidth="1"/>
    <col min="7952" max="7952" width="3.1640625" style="527" customWidth="1"/>
    <col min="7953" max="7955" width="9.33203125" style="527" customWidth="1"/>
    <col min="7956" max="8192" width="0" style="527" hidden="1"/>
    <col min="8193" max="8193" width="3.33203125" style="527" customWidth="1"/>
    <col min="8194" max="8194" width="5.6640625" style="527" customWidth="1"/>
    <col min="8195" max="8195" width="26" style="527" customWidth="1"/>
    <col min="8196" max="8196" width="3.83203125" style="527" customWidth="1"/>
    <col min="8197" max="8197" width="13.5" style="527" customWidth="1"/>
    <col min="8198" max="8198" width="13" style="527" customWidth="1"/>
    <col min="8199" max="8200" width="10.83203125" style="527" customWidth="1"/>
    <col min="8201" max="8201" width="12.1640625" style="527" customWidth="1"/>
    <col min="8202" max="8202" width="13.83203125" style="527" customWidth="1"/>
    <col min="8203" max="8203" width="13.1640625" style="527" customWidth="1"/>
    <col min="8204" max="8204" width="4.6640625" style="527" customWidth="1"/>
    <col min="8205" max="8205" width="8.83203125" style="527" customWidth="1"/>
    <col min="8206" max="8206" width="13.1640625" style="527" customWidth="1"/>
    <col min="8207" max="8207" width="5.5" style="527" customWidth="1"/>
    <col min="8208" max="8208" width="3.1640625" style="527" customWidth="1"/>
    <col min="8209" max="8211" width="9.33203125" style="527" customWidth="1"/>
    <col min="8212" max="8448" width="0" style="527" hidden="1"/>
    <col min="8449" max="8449" width="3.33203125" style="527" customWidth="1"/>
    <col min="8450" max="8450" width="5.6640625" style="527" customWidth="1"/>
    <col min="8451" max="8451" width="26" style="527" customWidth="1"/>
    <col min="8452" max="8452" width="3.83203125" style="527" customWidth="1"/>
    <col min="8453" max="8453" width="13.5" style="527" customWidth="1"/>
    <col min="8454" max="8454" width="13" style="527" customWidth="1"/>
    <col min="8455" max="8456" width="10.83203125" style="527" customWidth="1"/>
    <col min="8457" max="8457" width="12.1640625" style="527" customWidth="1"/>
    <col min="8458" max="8458" width="13.83203125" style="527" customWidth="1"/>
    <col min="8459" max="8459" width="13.1640625" style="527" customWidth="1"/>
    <col min="8460" max="8460" width="4.6640625" style="527" customWidth="1"/>
    <col min="8461" max="8461" width="8.83203125" style="527" customWidth="1"/>
    <col min="8462" max="8462" width="13.1640625" style="527" customWidth="1"/>
    <col min="8463" max="8463" width="5.5" style="527" customWidth="1"/>
    <col min="8464" max="8464" width="3.1640625" style="527" customWidth="1"/>
    <col min="8465" max="8467" width="9.33203125" style="527" customWidth="1"/>
    <col min="8468" max="8704" width="0" style="527" hidden="1"/>
    <col min="8705" max="8705" width="3.33203125" style="527" customWidth="1"/>
    <col min="8706" max="8706" width="5.6640625" style="527" customWidth="1"/>
    <col min="8707" max="8707" width="26" style="527" customWidth="1"/>
    <col min="8708" max="8708" width="3.83203125" style="527" customWidth="1"/>
    <col min="8709" max="8709" width="13.5" style="527" customWidth="1"/>
    <col min="8710" max="8710" width="13" style="527" customWidth="1"/>
    <col min="8711" max="8712" width="10.83203125" style="527" customWidth="1"/>
    <col min="8713" max="8713" width="12.1640625" style="527" customWidth="1"/>
    <col min="8714" max="8714" width="13.83203125" style="527" customWidth="1"/>
    <col min="8715" max="8715" width="13.1640625" style="527" customWidth="1"/>
    <col min="8716" max="8716" width="4.6640625" style="527" customWidth="1"/>
    <col min="8717" max="8717" width="8.83203125" style="527" customWidth="1"/>
    <col min="8718" max="8718" width="13.1640625" style="527" customWidth="1"/>
    <col min="8719" max="8719" width="5.5" style="527" customWidth="1"/>
    <col min="8720" max="8720" width="3.1640625" style="527" customWidth="1"/>
    <col min="8721" max="8723" width="9.33203125" style="527" customWidth="1"/>
    <col min="8724" max="8960" width="0" style="527" hidden="1"/>
    <col min="8961" max="8961" width="3.33203125" style="527" customWidth="1"/>
    <col min="8962" max="8962" width="5.6640625" style="527" customWidth="1"/>
    <col min="8963" max="8963" width="26" style="527" customWidth="1"/>
    <col min="8964" max="8964" width="3.83203125" style="527" customWidth="1"/>
    <col min="8965" max="8965" width="13.5" style="527" customWidth="1"/>
    <col min="8966" max="8966" width="13" style="527" customWidth="1"/>
    <col min="8967" max="8968" width="10.83203125" style="527" customWidth="1"/>
    <col min="8969" max="8969" width="12.1640625" style="527" customWidth="1"/>
    <col min="8970" max="8970" width="13.83203125" style="527" customWidth="1"/>
    <col min="8971" max="8971" width="13.1640625" style="527" customWidth="1"/>
    <col min="8972" max="8972" width="4.6640625" style="527" customWidth="1"/>
    <col min="8973" max="8973" width="8.83203125" style="527" customWidth="1"/>
    <col min="8974" max="8974" width="13.1640625" style="527" customWidth="1"/>
    <col min="8975" max="8975" width="5.5" style="527" customWidth="1"/>
    <col min="8976" max="8976" width="3.1640625" style="527" customWidth="1"/>
    <col min="8977" max="8979" width="9.33203125" style="527" customWidth="1"/>
    <col min="8980" max="9216" width="0" style="527" hidden="1"/>
    <col min="9217" max="9217" width="3.33203125" style="527" customWidth="1"/>
    <col min="9218" max="9218" width="5.6640625" style="527" customWidth="1"/>
    <col min="9219" max="9219" width="26" style="527" customWidth="1"/>
    <col min="9220" max="9220" width="3.83203125" style="527" customWidth="1"/>
    <col min="9221" max="9221" width="13.5" style="527" customWidth="1"/>
    <col min="9222" max="9222" width="13" style="527" customWidth="1"/>
    <col min="9223" max="9224" width="10.83203125" style="527" customWidth="1"/>
    <col min="9225" max="9225" width="12.1640625" style="527" customWidth="1"/>
    <col min="9226" max="9226" width="13.83203125" style="527" customWidth="1"/>
    <col min="9227" max="9227" width="13.1640625" style="527" customWidth="1"/>
    <col min="9228" max="9228" width="4.6640625" style="527" customWidth="1"/>
    <col min="9229" max="9229" width="8.83203125" style="527" customWidth="1"/>
    <col min="9230" max="9230" width="13.1640625" style="527" customWidth="1"/>
    <col min="9231" max="9231" width="5.5" style="527" customWidth="1"/>
    <col min="9232" max="9232" width="3.1640625" style="527" customWidth="1"/>
    <col min="9233" max="9235" width="9.33203125" style="527" customWidth="1"/>
    <col min="9236" max="9472" width="0" style="527" hidden="1"/>
    <col min="9473" max="9473" width="3.33203125" style="527" customWidth="1"/>
    <col min="9474" max="9474" width="5.6640625" style="527" customWidth="1"/>
    <col min="9475" max="9475" width="26" style="527" customWidth="1"/>
    <col min="9476" max="9476" width="3.83203125" style="527" customWidth="1"/>
    <col min="9477" max="9477" width="13.5" style="527" customWidth="1"/>
    <col min="9478" max="9478" width="13" style="527" customWidth="1"/>
    <col min="9479" max="9480" width="10.83203125" style="527" customWidth="1"/>
    <col min="9481" max="9481" width="12.1640625" style="527" customWidth="1"/>
    <col min="9482" max="9482" width="13.83203125" style="527" customWidth="1"/>
    <col min="9483" max="9483" width="13.1640625" style="527" customWidth="1"/>
    <col min="9484" max="9484" width="4.6640625" style="527" customWidth="1"/>
    <col min="9485" max="9485" width="8.83203125" style="527" customWidth="1"/>
    <col min="9486" max="9486" width="13.1640625" style="527" customWidth="1"/>
    <col min="9487" max="9487" width="5.5" style="527" customWidth="1"/>
    <col min="9488" max="9488" width="3.1640625" style="527" customWidth="1"/>
    <col min="9489" max="9491" width="9.33203125" style="527" customWidth="1"/>
    <col min="9492" max="9728" width="0" style="527" hidden="1"/>
    <col min="9729" max="9729" width="3.33203125" style="527" customWidth="1"/>
    <col min="9730" max="9730" width="5.6640625" style="527" customWidth="1"/>
    <col min="9731" max="9731" width="26" style="527" customWidth="1"/>
    <col min="9732" max="9732" width="3.83203125" style="527" customWidth="1"/>
    <col min="9733" max="9733" width="13.5" style="527" customWidth="1"/>
    <col min="9734" max="9734" width="13" style="527" customWidth="1"/>
    <col min="9735" max="9736" width="10.83203125" style="527" customWidth="1"/>
    <col min="9737" max="9737" width="12.1640625" style="527" customWidth="1"/>
    <col min="9738" max="9738" width="13.83203125" style="527" customWidth="1"/>
    <col min="9739" max="9739" width="13.1640625" style="527" customWidth="1"/>
    <col min="9740" max="9740" width="4.6640625" style="527" customWidth="1"/>
    <col min="9741" max="9741" width="8.83203125" style="527" customWidth="1"/>
    <col min="9742" max="9742" width="13.1640625" style="527" customWidth="1"/>
    <col min="9743" max="9743" width="5.5" style="527" customWidth="1"/>
    <col min="9744" max="9744" width="3.1640625" style="527" customWidth="1"/>
    <col min="9745" max="9747" width="9.33203125" style="527" customWidth="1"/>
    <col min="9748" max="9984" width="0" style="527" hidden="1"/>
    <col min="9985" max="9985" width="3.33203125" style="527" customWidth="1"/>
    <col min="9986" max="9986" width="5.6640625" style="527" customWidth="1"/>
    <col min="9987" max="9987" width="26" style="527" customWidth="1"/>
    <col min="9988" max="9988" width="3.83203125" style="527" customWidth="1"/>
    <col min="9989" max="9989" width="13.5" style="527" customWidth="1"/>
    <col min="9990" max="9990" width="13" style="527" customWidth="1"/>
    <col min="9991" max="9992" width="10.83203125" style="527" customWidth="1"/>
    <col min="9993" max="9993" width="12.1640625" style="527" customWidth="1"/>
    <col min="9994" max="9994" width="13.83203125" style="527" customWidth="1"/>
    <col min="9995" max="9995" width="13.1640625" style="527" customWidth="1"/>
    <col min="9996" max="9996" width="4.6640625" style="527" customWidth="1"/>
    <col min="9997" max="9997" width="8.83203125" style="527" customWidth="1"/>
    <col min="9998" max="9998" width="13.1640625" style="527" customWidth="1"/>
    <col min="9999" max="9999" width="5.5" style="527" customWidth="1"/>
    <col min="10000" max="10000" width="3.1640625" style="527" customWidth="1"/>
    <col min="10001" max="10003" width="9.33203125" style="527" customWidth="1"/>
    <col min="10004" max="10240" width="0" style="527" hidden="1"/>
    <col min="10241" max="10241" width="3.33203125" style="527" customWidth="1"/>
    <col min="10242" max="10242" width="5.6640625" style="527" customWidth="1"/>
    <col min="10243" max="10243" width="26" style="527" customWidth="1"/>
    <col min="10244" max="10244" width="3.83203125" style="527" customWidth="1"/>
    <col min="10245" max="10245" width="13.5" style="527" customWidth="1"/>
    <col min="10246" max="10246" width="13" style="527" customWidth="1"/>
    <col min="10247" max="10248" width="10.83203125" style="527" customWidth="1"/>
    <col min="10249" max="10249" width="12.1640625" style="527" customWidth="1"/>
    <col min="10250" max="10250" width="13.83203125" style="527" customWidth="1"/>
    <col min="10251" max="10251" width="13.1640625" style="527" customWidth="1"/>
    <col min="10252" max="10252" width="4.6640625" style="527" customWidth="1"/>
    <col min="10253" max="10253" width="8.83203125" style="527" customWidth="1"/>
    <col min="10254" max="10254" width="13.1640625" style="527" customWidth="1"/>
    <col min="10255" max="10255" width="5.5" style="527" customWidth="1"/>
    <col min="10256" max="10256" width="3.1640625" style="527" customWidth="1"/>
    <col min="10257" max="10259" width="9.33203125" style="527" customWidth="1"/>
    <col min="10260" max="10496" width="0" style="527" hidden="1"/>
    <col min="10497" max="10497" width="3.33203125" style="527" customWidth="1"/>
    <col min="10498" max="10498" width="5.6640625" style="527" customWidth="1"/>
    <col min="10499" max="10499" width="26" style="527" customWidth="1"/>
    <col min="10500" max="10500" width="3.83203125" style="527" customWidth="1"/>
    <col min="10501" max="10501" width="13.5" style="527" customWidth="1"/>
    <col min="10502" max="10502" width="13" style="527" customWidth="1"/>
    <col min="10503" max="10504" width="10.83203125" style="527" customWidth="1"/>
    <col min="10505" max="10505" width="12.1640625" style="527" customWidth="1"/>
    <col min="10506" max="10506" width="13.83203125" style="527" customWidth="1"/>
    <col min="10507" max="10507" width="13.1640625" style="527" customWidth="1"/>
    <col min="10508" max="10508" width="4.6640625" style="527" customWidth="1"/>
    <col min="10509" max="10509" width="8.83203125" style="527" customWidth="1"/>
    <col min="10510" max="10510" width="13.1640625" style="527" customWidth="1"/>
    <col min="10511" max="10511" width="5.5" style="527" customWidth="1"/>
    <col min="10512" max="10512" width="3.1640625" style="527" customWidth="1"/>
    <col min="10513" max="10515" width="9.33203125" style="527" customWidth="1"/>
    <col min="10516" max="10752" width="0" style="527" hidden="1"/>
    <col min="10753" max="10753" width="3.33203125" style="527" customWidth="1"/>
    <col min="10754" max="10754" width="5.6640625" style="527" customWidth="1"/>
    <col min="10755" max="10755" width="26" style="527" customWidth="1"/>
    <col min="10756" max="10756" width="3.83203125" style="527" customWidth="1"/>
    <col min="10757" max="10757" width="13.5" style="527" customWidth="1"/>
    <col min="10758" max="10758" width="13" style="527" customWidth="1"/>
    <col min="10759" max="10760" width="10.83203125" style="527" customWidth="1"/>
    <col min="10761" max="10761" width="12.1640625" style="527" customWidth="1"/>
    <col min="10762" max="10762" width="13.83203125" style="527" customWidth="1"/>
    <col min="10763" max="10763" width="13.1640625" style="527" customWidth="1"/>
    <col min="10764" max="10764" width="4.6640625" style="527" customWidth="1"/>
    <col min="10765" max="10765" width="8.83203125" style="527" customWidth="1"/>
    <col min="10766" max="10766" width="13.1640625" style="527" customWidth="1"/>
    <col min="10767" max="10767" width="5.5" style="527" customWidth="1"/>
    <col min="10768" max="10768" width="3.1640625" style="527" customWidth="1"/>
    <col min="10769" max="10771" width="9.33203125" style="527" customWidth="1"/>
    <col min="10772" max="11008" width="0" style="527" hidden="1"/>
    <col min="11009" max="11009" width="3.33203125" style="527" customWidth="1"/>
    <col min="11010" max="11010" width="5.6640625" style="527" customWidth="1"/>
    <col min="11011" max="11011" width="26" style="527" customWidth="1"/>
    <col min="11012" max="11012" width="3.83203125" style="527" customWidth="1"/>
    <col min="11013" max="11013" width="13.5" style="527" customWidth="1"/>
    <col min="11014" max="11014" width="13" style="527" customWidth="1"/>
    <col min="11015" max="11016" width="10.83203125" style="527" customWidth="1"/>
    <col min="11017" max="11017" width="12.1640625" style="527" customWidth="1"/>
    <col min="11018" max="11018" width="13.83203125" style="527" customWidth="1"/>
    <col min="11019" max="11019" width="13.1640625" style="527" customWidth="1"/>
    <col min="11020" max="11020" width="4.6640625" style="527" customWidth="1"/>
    <col min="11021" max="11021" width="8.83203125" style="527" customWidth="1"/>
    <col min="11022" max="11022" width="13.1640625" style="527" customWidth="1"/>
    <col min="11023" max="11023" width="5.5" style="527" customWidth="1"/>
    <col min="11024" max="11024" width="3.1640625" style="527" customWidth="1"/>
    <col min="11025" max="11027" width="9.33203125" style="527" customWidth="1"/>
    <col min="11028" max="11264" width="0" style="527" hidden="1"/>
    <col min="11265" max="11265" width="3.33203125" style="527" customWidth="1"/>
    <col min="11266" max="11266" width="5.6640625" style="527" customWidth="1"/>
    <col min="11267" max="11267" width="26" style="527" customWidth="1"/>
    <col min="11268" max="11268" width="3.83203125" style="527" customWidth="1"/>
    <col min="11269" max="11269" width="13.5" style="527" customWidth="1"/>
    <col min="11270" max="11270" width="13" style="527" customWidth="1"/>
    <col min="11271" max="11272" width="10.83203125" style="527" customWidth="1"/>
    <col min="11273" max="11273" width="12.1640625" style="527" customWidth="1"/>
    <col min="11274" max="11274" width="13.83203125" style="527" customWidth="1"/>
    <col min="11275" max="11275" width="13.1640625" style="527" customWidth="1"/>
    <col min="11276" max="11276" width="4.6640625" style="527" customWidth="1"/>
    <col min="11277" max="11277" width="8.83203125" style="527" customWidth="1"/>
    <col min="11278" max="11278" width="13.1640625" style="527" customWidth="1"/>
    <col min="11279" max="11279" width="5.5" style="527" customWidth="1"/>
    <col min="11280" max="11280" width="3.1640625" style="527" customWidth="1"/>
    <col min="11281" max="11283" width="9.33203125" style="527" customWidth="1"/>
    <col min="11284" max="11520" width="0" style="527" hidden="1"/>
    <col min="11521" max="11521" width="3.33203125" style="527" customWidth="1"/>
    <col min="11522" max="11522" width="5.6640625" style="527" customWidth="1"/>
    <col min="11523" max="11523" width="26" style="527" customWidth="1"/>
    <col min="11524" max="11524" width="3.83203125" style="527" customWidth="1"/>
    <col min="11525" max="11525" width="13.5" style="527" customWidth="1"/>
    <col min="11526" max="11526" width="13" style="527" customWidth="1"/>
    <col min="11527" max="11528" width="10.83203125" style="527" customWidth="1"/>
    <col min="11529" max="11529" width="12.1640625" style="527" customWidth="1"/>
    <col min="11530" max="11530" width="13.83203125" style="527" customWidth="1"/>
    <col min="11531" max="11531" width="13.1640625" style="527" customWidth="1"/>
    <col min="11532" max="11532" width="4.6640625" style="527" customWidth="1"/>
    <col min="11533" max="11533" width="8.83203125" style="527" customWidth="1"/>
    <col min="11534" max="11534" width="13.1640625" style="527" customWidth="1"/>
    <col min="11535" max="11535" width="5.5" style="527" customWidth="1"/>
    <col min="11536" max="11536" width="3.1640625" style="527" customWidth="1"/>
    <col min="11537" max="11539" width="9.33203125" style="527" customWidth="1"/>
    <col min="11540" max="11776" width="0" style="527" hidden="1"/>
    <col min="11777" max="11777" width="3.33203125" style="527" customWidth="1"/>
    <col min="11778" max="11778" width="5.6640625" style="527" customWidth="1"/>
    <col min="11779" max="11779" width="26" style="527" customWidth="1"/>
    <col min="11780" max="11780" width="3.83203125" style="527" customWidth="1"/>
    <col min="11781" max="11781" width="13.5" style="527" customWidth="1"/>
    <col min="11782" max="11782" width="13" style="527" customWidth="1"/>
    <col min="11783" max="11784" width="10.83203125" style="527" customWidth="1"/>
    <col min="11785" max="11785" width="12.1640625" style="527" customWidth="1"/>
    <col min="11786" max="11786" width="13.83203125" style="527" customWidth="1"/>
    <col min="11787" max="11787" width="13.1640625" style="527" customWidth="1"/>
    <col min="11788" max="11788" width="4.6640625" style="527" customWidth="1"/>
    <col min="11789" max="11789" width="8.83203125" style="527" customWidth="1"/>
    <col min="11790" max="11790" width="13.1640625" style="527" customWidth="1"/>
    <col min="11791" max="11791" width="5.5" style="527" customWidth="1"/>
    <col min="11792" max="11792" width="3.1640625" style="527" customWidth="1"/>
    <col min="11793" max="11795" width="9.33203125" style="527" customWidth="1"/>
    <col min="11796" max="12032" width="0" style="527" hidden="1"/>
    <col min="12033" max="12033" width="3.33203125" style="527" customWidth="1"/>
    <col min="12034" max="12034" width="5.6640625" style="527" customWidth="1"/>
    <col min="12035" max="12035" width="26" style="527" customWidth="1"/>
    <col min="12036" max="12036" width="3.83203125" style="527" customWidth="1"/>
    <col min="12037" max="12037" width="13.5" style="527" customWidth="1"/>
    <col min="12038" max="12038" width="13" style="527" customWidth="1"/>
    <col min="12039" max="12040" width="10.83203125" style="527" customWidth="1"/>
    <col min="12041" max="12041" width="12.1640625" style="527" customWidth="1"/>
    <col min="12042" max="12042" width="13.83203125" style="527" customWidth="1"/>
    <col min="12043" max="12043" width="13.1640625" style="527" customWidth="1"/>
    <col min="12044" max="12044" width="4.6640625" style="527" customWidth="1"/>
    <col min="12045" max="12045" width="8.83203125" style="527" customWidth="1"/>
    <col min="12046" max="12046" width="13.1640625" style="527" customWidth="1"/>
    <col min="12047" max="12047" width="5.5" style="527" customWidth="1"/>
    <col min="12048" max="12048" width="3.1640625" style="527" customWidth="1"/>
    <col min="12049" max="12051" width="9.33203125" style="527" customWidth="1"/>
    <col min="12052" max="12288" width="0" style="527" hidden="1"/>
    <col min="12289" max="12289" width="3.33203125" style="527" customWidth="1"/>
    <col min="12290" max="12290" width="5.6640625" style="527" customWidth="1"/>
    <col min="12291" max="12291" width="26" style="527" customWidth="1"/>
    <col min="12292" max="12292" width="3.83203125" style="527" customWidth="1"/>
    <col min="12293" max="12293" width="13.5" style="527" customWidth="1"/>
    <col min="12294" max="12294" width="13" style="527" customWidth="1"/>
    <col min="12295" max="12296" width="10.83203125" style="527" customWidth="1"/>
    <col min="12297" max="12297" width="12.1640625" style="527" customWidth="1"/>
    <col min="12298" max="12298" width="13.83203125" style="527" customWidth="1"/>
    <col min="12299" max="12299" width="13.1640625" style="527" customWidth="1"/>
    <col min="12300" max="12300" width="4.6640625" style="527" customWidth="1"/>
    <col min="12301" max="12301" width="8.83203125" style="527" customWidth="1"/>
    <col min="12302" max="12302" width="13.1640625" style="527" customWidth="1"/>
    <col min="12303" max="12303" width="5.5" style="527" customWidth="1"/>
    <col min="12304" max="12304" width="3.1640625" style="527" customWidth="1"/>
    <col min="12305" max="12307" width="9.33203125" style="527" customWidth="1"/>
    <col min="12308" max="12544" width="0" style="527" hidden="1"/>
    <col min="12545" max="12545" width="3.33203125" style="527" customWidth="1"/>
    <col min="12546" max="12546" width="5.6640625" style="527" customWidth="1"/>
    <col min="12547" max="12547" width="26" style="527" customWidth="1"/>
    <col min="12548" max="12548" width="3.83203125" style="527" customWidth="1"/>
    <col min="12549" max="12549" width="13.5" style="527" customWidth="1"/>
    <col min="12550" max="12550" width="13" style="527" customWidth="1"/>
    <col min="12551" max="12552" width="10.83203125" style="527" customWidth="1"/>
    <col min="12553" max="12553" width="12.1640625" style="527" customWidth="1"/>
    <col min="12554" max="12554" width="13.83203125" style="527" customWidth="1"/>
    <col min="12555" max="12555" width="13.1640625" style="527" customWidth="1"/>
    <col min="12556" max="12556" width="4.6640625" style="527" customWidth="1"/>
    <col min="12557" max="12557" width="8.83203125" style="527" customWidth="1"/>
    <col min="12558" max="12558" width="13.1640625" style="527" customWidth="1"/>
    <col min="12559" max="12559" width="5.5" style="527" customWidth="1"/>
    <col min="12560" max="12560" width="3.1640625" style="527" customWidth="1"/>
    <col min="12561" max="12563" width="9.33203125" style="527" customWidth="1"/>
    <col min="12564" max="12800" width="0" style="527" hidden="1"/>
    <col min="12801" max="12801" width="3.33203125" style="527" customWidth="1"/>
    <col min="12802" max="12802" width="5.6640625" style="527" customWidth="1"/>
    <col min="12803" max="12803" width="26" style="527" customWidth="1"/>
    <col min="12804" max="12804" width="3.83203125" style="527" customWidth="1"/>
    <col min="12805" max="12805" width="13.5" style="527" customWidth="1"/>
    <col min="12806" max="12806" width="13" style="527" customWidth="1"/>
    <col min="12807" max="12808" width="10.83203125" style="527" customWidth="1"/>
    <col min="12809" max="12809" width="12.1640625" style="527" customWidth="1"/>
    <col min="12810" max="12810" width="13.83203125" style="527" customWidth="1"/>
    <col min="12811" max="12811" width="13.1640625" style="527" customWidth="1"/>
    <col min="12812" max="12812" width="4.6640625" style="527" customWidth="1"/>
    <col min="12813" max="12813" width="8.83203125" style="527" customWidth="1"/>
    <col min="12814" max="12814" width="13.1640625" style="527" customWidth="1"/>
    <col min="12815" max="12815" width="5.5" style="527" customWidth="1"/>
    <col min="12816" max="12816" width="3.1640625" style="527" customWidth="1"/>
    <col min="12817" max="12819" width="9.33203125" style="527" customWidth="1"/>
    <col min="12820" max="13056" width="0" style="527" hidden="1"/>
    <col min="13057" max="13057" width="3.33203125" style="527" customWidth="1"/>
    <col min="13058" max="13058" width="5.6640625" style="527" customWidth="1"/>
    <col min="13059" max="13059" width="26" style="527" customWidth="1"/>
    <col min="13060" max="13060" width="3.83203125" style="527" customWidth="1"/>
    <col min="13061" max="13061" width="13.5" style="527" customWidth="1"/>
    <col min="13062" max="13062" width="13" style="527" customWidth="1"/>
    <col min="13063" max="13064" width="10.83203125" style="527" customWidth="1"/>
    <col min="13065" max="13065" width="12.1640625" style="527" customWidth="1"/>
    <col min="13066" max="13066" width="13.83203125" style="527" customWidth="1"/>
    <col min="13067" max="13067" width="13.1640625" style="527" customWidth="1"/>
    <col min="13068" max="13068" width="4.6640625" style="527" customWidth="1"/>
    <col min="13069" max="13069" width="8.83203125" style="527" customWidth="1"/>
    <col min="13070" max="13070" width="13.1640625" style="527" customWidth="1"/>
    <col min="13071" max="13071" width="5.5" style="527" customWidth="1"/>
    <col min="13072" max="13072" width="3.1640625" style="527" customWidth="1"/>
    <col min="13073" max="13075" width="9.33203125" style="527" customWidth="1"/>
    <col min="13076" max="13312" width="0" style="527" hidden="1"/>
    <col min="13313" max="13313" width="3.33203125" style="527" customWidth="1"/>
    <col min="13314" max="13314" width="5.6640625" style="527" customWidth="1"/>
    <col min="13315" max="13315" width="26" style="527" customWidth="1"/>
    <col min="13316" max="13316" width="3.83203125" style="527" customWidth="1"/>
    <col min="13317" max="13317" width="13.5" style="527" customWidth="1"/>
    <col min="13318" max="13318" width="13" style="527" customWidth="1"/>
    <col min="13319" max="13320" width="10.83203125" style="527" customWidth="1"/>
    <col min="13321" max="13321" width="12.1640625" style="527" customWidth="1"/>
    <col min="13322" max="13322" width="13.83203125" style="527" customWidth="1"/>
    <col min="13323" max="13323" width="13.1640625" style="527" customWidth="1"/>
    <col min="13324" max="13324" width="4.6640625" style="527" customWidth="1"/>
    <col min="13325" max="13325" width="8.83203125" style="527" customWidth="1"/>
    <col min="13326" max="13326" width="13.1640625" style="527" customWidth="1"/>
    <col min="13327" max="13327" width="5.5" style="527" customWidth="1"/>
    <col min="13328" max="13328" width="3.1640625" style="527" customWidth="1"/>
    <col min="13329" max="13331" width="9.33203125" style="527" customWidth="1"/>
    <col min="13332" max="13568" width="0" style="527" hidden="1"/>
    <col min="13569" max="13569" width="3.33203125" style="527" customWidth="1"/>
    <col min="13570" max="13570" width="5.6640625" style="527" customWidth="1"/>
    <col min="13571" max="13571" width="26" style="527" customWidth="1"/>
    <col min="13572" max="13572" width="3.83203125" style="527" customWidth="1"/>
    <col min="13573" max="13573" width="13.5" style="527" customWidth="1"/>
    <col min="13574" max="13574" width="13" style="527" customWidth="1"/>
    <col min="13575" max="13576" width="10.83203125" style="527" customWidth="1"/>
    <col min="13577" max="13577" width="12.1640625" style="527" customWidth="1"/>
    <col min="13578" max="13578" width="13.83203125" style="527" customWidth="1"/>
    <col min="13579" max="13579" width="13.1640625" style="527" customWidth="1"/>
    <col min="13580" max="13580" width="4.6640625" style="527" customWidth="1"/>
    <col min="13581" max="13581" width="8.83203125" style="527" customWidth="1"/>
    <col min="13582" max="13582" width="13.1640625" style="527" customWidth="1"/>
    <col min="13583" max="13583" width="5.5" style="527" customWidth="1"/>
    <col min="13584" max="13584" width="3.1640625" style="527" customWidth="1"/>
    <col min="13585" max="13587" width="9.33203125" style="527" customWidth="1"/>
    <col min="13588" max="13824" width="0" style="527" hidden="1"/>
    <col min="13825" max="13825" width="3.33203125" style="527" customWidth="1"/>
    <col min="13826" max="13826" width="5.6640625" style="527" customWidth="1"/>
    <col min="13827" max="13827" width="26" style="527" customWidth="1"/>
    <col min="13828" max="13828" width="3.83203125" style="527" customWidth="1"/>
    <col min="13829" max="13829" width="13.5" style="527" customWidth="1"/>
    <col min="13830" max="13830" width="13" style="527" customWidth="1"/>
    <col min="13831" max="13832" width="10.83203125" style="527" customWidth="1"/>
    <col min="13833" max="13833" width="12.1640625" style="527" customWidth="1"/>
    <col min="13834" max="13834" width="13.83203125" style="527" customWidth="1"/>
    <col min="13835" max="13835" width="13.1640625" style="527" customWidth="1"/>
    <col min="13836" max="13836" width="4.6640625" style="527" customWidth="1"/>
    <col min="13837" max="13837" width="8.83203125" style="527" customWidth="1"/>
    <col min="13838" max="13838" width="13.1640625" style="527" customWidth="1"/>
    <col min="13839" max="13839" width="5.5" style="527" customWidth="1"/>
    <col min="13840" max="13840" width="3.1640625" style="527" customWidth="1"/>
    <col min="13841" max="13843" width="9.33203125" style="527" customWidth="1"/>
    <col min="13844" max="14080" width="0" style="527" hidden="1"/>
    <col min="14081" max="14081" width="3.33203125" style="527" customWidth="1"/>
    <col min="14082" max="14082" width="5.6640625" style="527" customWidth="1"/>
    <col min="14083" max="14083" width="26" style="527" customWidth="1"/>
    <col min="14084" max="14084" width="3.83203125" style="527" customWidth="1"/>
    <col min="14085" max="14085" width="13.5" style="527" customWidth="1"/>
    <col min="14086" max="14086" width="13" style="527" customWidth="1"/>
    <col min="14087" max="14088" width="10.83203125" style="527" customWidth="1"/>
    <col min="14089" max="14089" width="12.1640625" style="527" customWidth="1"/>
    <col min="14090" max="14090" width="13.83203125" style="527" customWidth="1"/>
    <col min="14091" max="14091" width="13.1640625" style="527" customWidth="1"/>
    <col min="14092" max="14092" width="4.6640625" style="527" customWidth="1"/>
    <col min="14093" max="14093" width="8.83203125" style="527" customWidth="1"/>
    <col min="14094" max="14094" width="13.1640625" style="527" customWidth="1"/>
    <col min="14095" max="14095" width="5.5" style="527" customWidth="1"/>
    <col min="14096" max="14096" width="3.1640625" style="527" customWidth="1"/>
    <col min="14097" max="14099" width="9.33203125" style="527" customWidth="1"/>
    <col min="14100" max="14336" width="0" style="527" hidden="1"/>
    <col min="14337" max="14337" width="3.33203125" style="527" customWidth="1"/>
    <col min="14338" max="14338" width="5.6640625" style="527" customWidth="1"/>
    <col min="14339" max="14339" width="26" style="527" customWidth="1"/>
    <col min="14340" max="14340" width="3.83203125" style="527" customWidth="1"/>
    <col min="14341" max="14341" width="13.5" style="527" customWidth="1"/>
    <col min="14342" max="14342" width="13" style="527" customWidth="1"/>
    <col min="14343" max="14344" width="10.83203125" style="527" customWidth="1"/>
    <col min="14345" max="14345" width="12.1640625" style="527" customWidth="1"/>
    <col min="14346" max="14346" width="13.83203125" style="527" customWidth="1"/>
    <col min="14347" max="14347" width="13.1640625" style="527" customWidth="1"/>
    <col min="14348" max="14348" width="4.6640625" style="527" customWidth="1"/>
    <col min="14349" max="14349" width="8.83203125" style="527" customWidth="1"/>
    <col min="14350" max="14350" width="13.1640625" style="527" customWidth="1"/>
    <col min="14351" max="14351" width="5.5" style="527" customWidth="1"/>
    <col min="14352" max="14352" width="3.1640625" style="527" customWidth="1"/>
    <col min="14353" max="14355" width="9.33203125" style="527" customWidth="1"/>
    <col min="14356" max="14592" width="0" style="527" hidden="1"/>
    <col min="14593" max="14593" width="3.33203125" style="527" customWidth="1"/>
    <col min="14594" max="14594" width="5.6640625" style="527" customWidth="1"/>
    <col min="14595" max="14595" width="26" style="527" customWidth="1"/>
    <col min="14596" max="14596" width="3.83203125" style="527" customWidth="1"/>
    <col min="14597" max="14597" width="13.5" style="527" customWidth="1"/>
    <col min="14598" max="14598" width="13" style="527" customWidth="1"/>
    <col min="14599" max="14600" width="10.83203125" style="527" customWidth="1"/>
    <col min="14601" max="14601" width="12.1640625" style="527" customWidth="1"/>
    <col min="14602" max="14602" width="13.83203125" style="527" customWidth="1"/>
    <col min="14603" max="14603" width="13.1640625" style="527" customWidth="1"/>
    <col min="14604" max="14604" width="4.6640625" style="527" customWidth="1"/>
    <col min="14605" max="14605" width="8.83203125" style="527" customWidth="1"/>
    <col min="14606" max="14606" width="13.1640625" style="527" customWidth="1"/>
    <col min="14607" max="14607" width="5.5" style="527" customWidth="1"/>
    <col min="14608" max="14608" width="3.1640625" style="527" customWidth="1"/>
    <col min="14609" max="14611" width="9.33203125" style="527" customWidth="1"/>
    <col min="14612" max="14848" width="0" style="527" hidden="1"/>
    <col min="14849" max="14849" width="3.33203125" style="527" customWidth="1"/>
    <col min="14850" max="14850" width="5.6640625" style="527" customWidth="1"/>
    <col min="14851" max="14851" width="26" style="527" customWidth="1"/>
    <col min="14852" max="14852" width="3.83203125" style="527" customWidth="1"/>
    <col min="14853" max="14853" width="13.5" style="527" customWidth="1"/>
    <col min="14854" max="14854" width="13" style="527" customWidth="1"/>
    <col min="14855" max="14856" width="10.83203125" style="527" customWidth="1"/>
    <col min="14857" max="14857" width="12.1640625" style="527" customWidth="1"/>
    <col min="14858" max="14858" width="13.83203125" style="527" customWidth="1"/>
    <col min="14859" max="14859" width="13.1640625" style="527" customWidth="1"/>
    <col min="14860" max="14860" width="4.6640625" style="527" customWidth="1"/>
    <col min="14861" max="14861" width="8.83203125" style="527" customWidth="1"/>
    <col min="14862" max="14862" width="13.1640625" style="527" customWidth="1"/>
    <col min="14863" max="14863" width="5.5" style="527" customWidth="1"/>
    <col min="14864" max="14864" width="3.1640625" style="527" customWidth="1"/>
    <col min="14865" max="14867" width="9.33203125" style="527" customWidth="1"/>
    <col min="14868" max="15104" width="0" style="527" hidden="1"/>
    <col min="15105" max="15105" width="3.33203125" style="527" customWidth="1"/>
    <col min="15106" max="15106" width="5.6640625" style="527" customWidth="1"/>
    <col min="15107" max="15107" width="26" style="527" customWidth="1"/>
    <col min="15108" max="15108" width="3.83203125" style="527" customWidth="1"/>
    <col min="15109" max="15109" width="13.5" style="527" customWidth="1"/>
    <col min="15110" max="15110" width="13" style="527" customWidth="1"/>
    <col min="15111" max="15112" width="10.83203125" style="527" customWidth="1"/>
    <col min="15113" max="15113" width="12.1640625" style="527" customWidth="1"/>
    <col min="15114" max="15114" width="13.83203125" style="527" customWidth="1"/>
    <col min="15115" max="15115" width="13.1640625" style="527" customWidth="1"/>
    <col min="15116" max="15116" width="4.6640625" style="527" customWidth="1"/>
    <col min="15117" max="15117" width="8.83203125" style="527" customWidth="1"/>
    <col min="15118" max="15118" width="13.1640625" style="527" customWidth="1"/>
    <col min="15119" max="15119" width="5.5" style="527" customWidth="1"/>
    <col min="15120" max="15120" width="3.1640625" style="527" customWidth="1"/>
    <col min="15121" max="15123" width="9.33203125" style="527" customWidth="1"/>
    <col min="15124" max="15360" width="0" style="527" hidden="1"/>
    <col min="15361" max="15361" width="3.33203125" style="527" customWidth="1"/>
    <col min="15362" max="15362" width="5.6640625" style="527" customWidth="1"/>
    <col min="15363" max="15363" width="26" style="527" customWidth="1"/>
    <col min="15364" max="15364" width="3.83203125" style="527" customWidth="1"/>
    <col min="15365" max="15365" width="13.5" style="527" customWidth="1"/>
    <col min="15366" max="15366" width="13" style="527" customWidth="1"/>
    <col min="15367" max="15368" width="10.83203125" style="527" customWidth="1"/>
    <col min="15369" max="15369" width="12.1640625" style="527" customWidth="1"/>
    <col min="15370" max="15370" width="13.83203125" style="527" customWidth="1"/>
    <col min="15371" max="15371" width="13.1640625" style="527" customWidth="1"/>
    <col min="15372" max="15372" width="4.6640625" style="527" customWidth="1"/>
    <col min="15373" max="15373" width="8.83203125" style="527" customWidth="1"/>
    <col min="15374" max="15374" width="13.1640625" style="527" customWidth="1"/>
    <col min="15375" max="15375" width="5.5" style="527" customWidth="1"/>
    <col min="15376" max="15376" width="3.1640625" style="527" customWidth="1"/>
    <col min="15377" max="15379" width="9.33203125" style="527" customWidth="1"/>
    <col min="15380" max="15616" width="0" style="527" hidden="1"/>
    <col min="15617" max="15617" width="3.33203125" style="527" customWidth="1"/>
    <col min="15618" max="15618" width="5.6640625" style="527" customWidth="1"/>
    <col min="15619" max="15619" width="26" style="527" customWidth="1"/>
    <col min="15620" max="15620" width="3.83203125" style="527" customWidth="1"/>
    <col min="15621" max="15621" width="13.5" style="527" customWidth="1"/>
    <col min="15622" max="15622" width="13" style="527" customWidth="1"/>
    <col min="15623" max="15624" width="10.83203125" style="527" customWidth="1"/>
    <col min="15625" max="15625" width="12.1640625" style="527" customWidth="1"/>
    <col min="15626" max="15626" width="13.83203125" style="527" customWidth="1"/>
    <col min="15627" max="15627" width="13.1640625" style="527" customWidth="1"/>
    <col min="15628" max="15628" width="4.6640625" style="527" customWidth="1"/>
    <col min="15629" max="15629" width="8.83203125" style="527" customWidth="1"/>
    <col min="15630" max="15630" width="13.1640625" style="527" customWidth="1"/>
    <col min="15631" max="15631" width="5.5" style="527" customWidth="1"/>
    <col min="15632" max="15632" width="3.1640625" style="527" customWidth="1"/>
    <col min="15633" max="15635" width="9.33203125" style="527" customWidth="1"/>
    <col min="15636" max="15872" width="0" style="527" hidden="1"/>
    <col min="15873" max="15873" width="3.33203125" style="527" customWidth="1"/>
    <col min="15874" max="15874" width="5.6640625" style="527" customWidth="1"/>
    <col min="15875" max="15875" width="26" style="527" customWidth="1"/>
    <col min="15876" max="15876" width="3.83203125" style="527" customWidth="1"/>
    <col min="15877" max="15877" width="13.5" style="527" customWidth="1"/>
    <col min="15878" max="15878" width="13" style="527" customWidth="1"/>
    <col min="15879" max="15880" width="10.83203125" style="527" customWidth="1"/>
    <col min="15881" max="15881" width="12.1640625" style="527" customWidth="1"/>
    <col min="15882" max="15882" width="13.83203125" style="527" customWidth="1"/>
    <col min="15883" max="15883" width="13.1640625" style="527" customWidth="1"/>
    <col min="15884" max="15884" width="4.6640625" style="527" customWidth="1"/>
    <col min="15885" max="15885" width="8.83203125" style="527" customWidth="1"/>
    <col min="15886" max="15886" width="13.1640625" style="527" customWidth="1"/>
    <col min="15887" max="15887" width="5.5" style="527" customWidth="1"/>
    <col min="15888" max="15888" width="3.1640625" style="527" customWidth="1"/>
    <col min="15889" max="15891" width="9.33203125" style="527" customWidth="1"/>
    <col min="15892" max="16128" width="0" style="527" hidden="1"/>
    <col min="16129" max="16129" width="3.33203125" style="527" customWidth="1"/>
    <col min="16130" max="16130" width="5.6640625" style="527" customWidth="1"/>
    <col min="16131" max="16131" width="26" style="527" customWidth="1"/>
    <col min="16132" max="16132" width="3.83203125" style="527" customWidth="1"/>
    <col min="16133" max="16133" width="13.5" style="527" customWidth="1"/>
    <col min="16134" max="16134" width="13" style="527" customWidth="1"/>
    <col min="16135" max="16136" width="10.83203125" style="527" customWidth="1"/>
    <col min="16137" max="16137" width="12.1640625" style="527" customWidth="1"/>
    <col min="16138" max="16138" width="13.83203125" style="527" customWidth="1"/>
    <col min="16139" max="16139" width="13.1640625" style="527" customWidth="1"/>
    <col min="16140" max="16140" width="4.6640625" style="527" customWidth="1"/>
    <col min="16141" max="16141" width="8.83203125" style="527" customWidth="1"/>
    <col min="16142" max="16142" width="13.1640625" style="527" customWidth="1"/>
    <col min="16143" max="16143" width="5.5" style="527" customWidth="1"/>
    <col min="16144" max="16144" width="3.1640625" style="527" customWidth="1"/>
    <col min="16145" max="16147" width="9.33203125" style="527" customWidth="1"/>
    <col min="16148" max="16384" width="0" style="527" hidden="1"/>
  </cols>
  <sheetData>
    <row r="1" spans="1:17" ht="11.25" customHeight="1">
      <c r="A1" s="4159" t="s">
        <v>166</v>
      </c>
      <c r="B1" s="1988" t="s">
        <v>3260</v>
      </c>
      <c r="C1" s="2779"/>
      <c r="D1" s="2779"/>
      <c r="E1" s="2779"/>
      <c r="F1" s="2779"/>
      <c r="G1" s="2779"/>
      <c r="H1" s="2779"/>
      <c r="I1" s="2779"/>
      <c r="J1" s="2779"/>
      <c r="K1" s="2779"/>
      <c r="L1" s="2779"/>
      <c r="M1" s="2779"/>
      <c r="N1" s="2779"/>
      <c r="O1" s="3473"/>
      <c r="P1" s="4219" t="s">
        <v>559</v>
      </c>
    </row>
    <row r="2" spans="1:17">
      <c r="A2" s="4159"/>
      <c r="B2" s="2030"/>
      <c r="C2" s="720"/>
      <c r="D2" s="720"/>
      <c r="E2" s="720"/>
      <c r="F2" s="720"/>
      <c r="G2" s="720"/>
      <c r="H2" s="720"/>
      <c r="I2" s="720"/>
      <c r="J2" s="720"/>
      <c r="K2" s="720"/>
      <c r="L2" s="720"/>
      <c r="M2" s="720"/>
      <c r="N2" s="720"/>
      <c r="O2" s="2000"/>
      <c r="P2" s="4189"/>
    </row>
    <row r="3" spans="1:17">
      <c r="A3" s="4159"/>
      <c r="B3" s="2377" t="s">
        <v>386</v>
      </c>
      <c r="C3" s="720" t="s">
        <v>3261</v>
      </c>
      <c r="D3" s="720"/>
      <c r="E3" s="720"/>
      <c r="F3" s="720"/>
      <c r="G3" s="720"/>
      <c r="H3" s="720"/>
      <c r="I3" s="720"/>
      <c r="J3" s="720"/>
      <c r="K3" s="720"/>
      <c r="L3" s="720"/>
      <c r="M3" s="720"/>
      <c r="N3" s="720"/>
      <c r="O3" s="2000"/>
      <c r="P3" s="4189"/>
    </row>
    <row r="4" spans="1:17">
      <c r="A4" s="4159"/>
      <c r="B4" s="2030"/>
      <c r="C4" s="720"/>
      <c r="D4" s="720"/>
      <c r="E4" s="720"/>
      <c r="F4" s="720"/>
      <c r="G4" s="720"/>
      <c r="H4" s="720"/>
      <c r="I4" s="720"/>
      <c r="J4" s="720"/>
      <c r="K4" s="720"/>
      <c r="L4" s="720"/>
      <c r="M4" s="720"/>
      <c r="N4" s="720"/>
      <c r="O4" s="2000"/>
      <c r="P4" s="4189"/>
    </row>
    <row r="5" spans="1:17">
      <c r="A5" s="4159"/>
      <c r="B5" s="2377" t="s">
        <v>387</v>
      </c>
      <c r="C5" s="720" t="s">
        <v>3262</v>
      </c>
      <c r="D5" s="720"/>
      <c r="E5" s="720"/>
      <c r="F5" s="720"/>
      <c r="G5" s="720"/>
      <c r="H5" s="720"/>
      <c r="I5" s="720"/>
      <c r="J5" s="720"/>
      <c r="K5" s="720"/>
      <c r="L5" s="720"/>
      <c r="M5" s="720"/>
      <c r="N5" s="720"/>
      <c r="O5" s="2000"/>
      <c r="P5" s="4189"/>
    </row>
    <row r="6" spans="1:17">
      <c r="A6" s="4159"/>
      <c r="B6" s="2030"/>
      <c r="C6" s="720"/>
      <c r="D6" s="720"/>
      <c r="E6" s="720"/>
      <c r="F6" s="720"/>
      <c r="G6" s="720"/>
      <c r="H6" s="720"/>
      <c r="I6" s="720"/>
      <c r="J6" s="720"/>
      <c r="K6" s="720"/>
      <c r="L6" s="720"/>
      <c r="M6" s="720"/>
      <c r="N6" s="720"/>
      <c r="O6" s="2000"/>
      <c r="P6" s="4189"/>
    </row>
    <row r="7" spans="1:17">
      <c r="A7" s="4159"/>
      <c r="B7" s="2773"/>
      <c r="C7" s="2012"/>
      <c r="D7" s="2012"/>
      <c r="E7" s="2012"/>
      <c r="F7" s="2012"/>
      <c r="G7" s="2012"/>
      <c r="H7" s="2012"/>
      <c r="I7" s="2012"/>
      <c r="J7" s="2012"/>
      <c r="K7" s="2012"/>
      <c r="L7" s="2021"/>
      <c r="M7" s="2021"/>
      <c r="N7" s="2012"/>
      <c r="O7" s="2027"/>
      <c r="P7" s="4189"/>
    </row>
    <row r="8" spans="1:17">
      <c r="A8" s="4159"/>
      <c r="B8" s="2770"/>
      <c r="C8" s="2771"/>
      <c r="D8" s="1994"/>
      <c r="E8" s="3455" t="s">
        <v>1584</v>
      </c>
      <c r="F8" s="1998"/>
      <c r="G8" s="1998"/>
      <c r="H8" s="3456"/>
      <c r="I8" s="1996" t="s">
        <v>3263</v>
      </c>
      <c r="J8" s="3474"/>
      <c r="K8" s="2783" t="s">
        <v>1586</v>
      </c>
      <c r="L8" s="3513"/>
      <c r="M8" s="3514" t="s">
        <v>3264</v>
      </c>
      <c r="N8" s="3474"/>
      <c r="O8" s="2770"/>
      <c r="P8" s="4189"/>
    </row>
    <row r="9" spans="1:17">
      <c r="A9" s="4159"/>
      <c r="B9" s="2031"/>
      <c r="C9" s="2030"/>
      <c r="D9" s="2000"/>
      <c r="E9" s="3455" t="s">
        <v>3265</v>
      </c>
      <c r="F9" s="3456"/>
      <c r="G9" s="3455" t="s">
        <v>3266</v>
      </c>
      <c r="H9" s="3456"/>
      <c r="I9" s="2773"/>
      <c r="J9" s="2027"/>
      <c r="K9" s="2021"/>
      <c r="L9" s="3515"/>
      <c r="M9" s="3516"/>
      <c r="N9" s="2027"/>
      <c r="O9" s="2031"/>
      <c r="P9" s="4189"/>
    </row>
    <row r="10" spans="1:17">
      <c r="A10" s="4159"/>
      <c r="B10" s="1999"/>
      <c r="C10" s="2377"/>
      <c r="D10" s="2045"/>
      <c r="E10" s="676"/>
      <c r="F10" s="676" t="s">
        <v>3121</v>
      </c>
      <c r="G10" s="676"/>
      <c r="H10" s="676" t="s">
        <v>3121</v>
      </c>
      <c r="I10" s="676" t="s">
        <v>3267</v>
      </c>
      <c r="J10" s="2783"/>
      <c r="K10" s="3517" t="s">
        <v>3268</v>
      </c>
      <c r="L10" s="674"/>
      <c r="M10" s="3518"/>
      <c r="N10" s="2772"/>
      <c r="O10" s="1999"/>
      <c r="P10" s="4189"/>
    </row>
    <row r="11" spans="1:17">
      <c r="A11" s="1409"/>
      <c r="B11" s="1999" t="s">
        <v>639</v>
      </c>
      <c r="C11" s="2034" t="s">
        <v>1943</v>
      </c>
      <c r="D11" s="2002"/>
      <c r="E11" s="1999" t="s">
        <v>3269</v>
      </c>
      <c r="F11" s="1999" t="s">
        <v>3122</v>
      </c>
      <c r="G11" s="1999" t="s">
        <v>3269</v>
      </c>
      <c r="H11" s="1999" t="s">
        <v>3122</v>
      </c>
      <c r="I11" s="1999" t="s">
        <v>3270</v>
      </c>
      <c r="J11" s="2377" t="s">
        <v>3271</v>
      </c>
      <c r="K11" s="3519" t="s">
        <v>3272</v>
      </c>
      <c r="L11" s="4220" t="s">
        <v>2715</v>
      </c>
      <c r="M11" s="4221"/>
      <c r="N11" s="2045" t="s">
        <v>3271</v>
      </c>
      <c r="O11" s="1999" t="s">
        <v>639</v>
      </c>
      <c r="P11" s="4189"/>
    </row>
    <row r="12" spans="1:17">
      <c r="A12" s="1409"/>
      <c r="B12" s="1999" t="s">
        <v>642</v>
      </c>
      <c r="C12" s="2034" t="s">
        <v>2125</v>
      </c>
      <c r="D12" s="2002"/>
      <c r="E12" s="1999"/>
      <c r="F12" s="1999" t="s">
        <v>3128</v>
      </c>
      <c r="G12" s="1999"/>
      <c r="H12" s="1999" t="s">
        <v>3128</v>
      </c>
      <c r="I12" s="1999" t="s">
        <v>3273</v>
      </c>
      <c r="J12" s="2377" t="s">
        <v>3274</v>
      </c>
      <c r="K12" s="3519" t="s">
        <v>3275</v>
      </c>
      <c r="L12" s="4220" t="s">
        <v>3276</v>
      </c>
      <c r="M12" s="4221"/>
      <c r="N12" s="2045" t="s">
        <v>3276</v>
      </c>
      <c r="O12" s="1999" t="s">
        <v>642</v>
      </c>
      <c r="P12" s="4189"/>
    </row>
    <row r="13" spans="1:17" ht="12" thickBot="1">
      <c r="A13" s="1409"/>
      <c r="B13" s="2068"/>
      <c r="C13" s="3520" t="s">
        <v>651</v>
      </c>
      <c r="D13" s="2004"/>
      <c r="E13" s="1999" t="s">
        <v>652</v>
      </c>
      <c r="F13" s="1999" t="s">
        <v>653</v>
      </c>
      <c r="G13" s="1999" t="s">
        <v>654</v>
      </c>
      <c r="H13" s="1999" t="s">
        <v>655</v>
      </c>
      <c r="I13" s="1999" t="s">
        <v>656</v>
      </c>
      <c r="J13" s="2377" t="s">
        <v>1087</v>
      </c>
      <c r="K13" s="3519" t="s">
        <v>1088</v>
      </c>
      <c r="L13" s="4220" t="s">
        <v>1362</v>
      </c>
      <c r="M13" s="4221"/>
      <c r="N13" s="2045" t="s">
        <v>1363</v>
      </c>
      <c r="O13" s="2068"/>
      <c r="P13" s="4189"/>
    </row>
    <row r="14" spans="1:17">
      <c r="A14" s="1409"/>
      <c r="B14" s="2157" t="s">
        <v>23</v>
      </c>
      <c r="C14" s="2767" t="s">
        <v>3182</v>
      </c>
      <c r="D14" s="3521"/>
      <c r="E14" s="3522">
        <v>2163133</v>
      </c>
      <c r="F14" s="3523">
        <v>4728193</v>
      </c>
      <c r="G14" s="3524">
        <v>3.2800000000000003E-2</v>
      </c>
      <c r="H14" s="3525" t="s">
        <v>766</v>
      </c>
      <c r="I14" s="3526">
        <v>1256.75</v>
      </c>
      <c r="J14" s="3527">
        <v>3.0300000000000001E-2</v>
      </c>
      <c r="K14" s="3528">
        <v>1753226</v>
      </c>
      <c r="L14" s="3529"/>
      <c r="M14" s="3530">
        <v>14517</v>
      </c>
      <c r="N14" s="3531">
        <v>0.7</v>
      </c>
      <c r="O14" s="2769" t="s">
        <v>23</v>
      </c>
      <c r="P14" s="4190"/>
      <c r="Q14" s="585"/>
    </row>
    <row r="15" spans="1:17">
      <c r="A15" s="1409"/>
      <c r="B15" s="2157" t="s">
        <v>26</v>
      </c>
      <c r="C15" s="2767" t="s">
        <v>3183</v>
      </c>
      <c r="D15" s="3521"/>
      <c r="E15" s="3532">
        <v>597478</v>
      </c>
      <c r="F15" s="1389">
        <v>706258</v>
      </c>
      <c r="G15" s="3533">
        <v>2.5399999999999999E-2</v>
      </c>
      <c r="H15" s="3476" t="s">
        <v>766</v>
      </c>
      <c r="I15" s="3534">
        <v>152.37</v>
      </c>
      <c r="J15" s="3535">
        <v>1.03E-2</v>
      </c>
      <c r="K15" s="3536">
        <v>149801</v>
      </c>
      <c r="L15" s="3537"/>
      <c r="M15" s="3538">
        <v>1240</v>
      </c>
      <c r="N15" s="3539">
        <v>0.16739999999999999</v>
      </c>
      <c r="O15" s="2769" t="s">
        <v>26</v>
      </c>
      <c r="P15" s="4190"/>
      <c r="Q15" s="585"/>
    </row>
    <row r="16" spans="1:17">
      <c r="A16" s="1409"/>
      <c r="B16" s="2157" t="s">
        <v>29</v>
      </c>
      <c r="C16" s="2767" t="s">
        <v>3184</v>
      </c>
      <c r="D16" s="3521"/>
      <c r="E16" s="3532">
        <v>111402</v>
      </c>
      <c r="F16" s="1389">
        <v>219265</v>
      </c>
      <c r="G16" s="3533">
        <v>1.8200000000000001E-2</v>
      </c>
      <c r="H16" s="3476" t="s">
        <v>766</v>
      </c>
      <c r="I16" s="3534">
        <v>26.610000000000003</v>
      </c>
      <c r="J16" s="3535">
        <v>6.8999999999999999E-3</v>
      </c>
      <c r="K16" s="3536">
        <v>2854</v>
      </c>
      <c r="L16" s="3537"/>
      <c r="M16" s="3538">
        <v>24</v>
      </c>
      <c r="N16" s="3539">
        <v>1.2500000000000001E-2</v>
      </c>
      <c r="O16" s="2769" t="s">
        <v>29</v>
      </c>
      <c r="P16" s="1409"/>
      <c r="Q16" s="585"/>
    </row>
    <row r="17" spans="1:17">
      <c r="A17" s="1409"/>
      <c r="B17" s="2157" t="s">
        <v>660</v>
      </c>
      <c r="C17" s="2767" t="s">
        <v>3185</v>
      </c>
      <c r="D17" s="3521"/>
      <c r="E17" s="3532">
        <v>190188</v>
      </c>
      <c r="F17" s="1389">
        <v>275869</v>
      </c>
      <c r="G17" s="3533">
        <v>3.39E-2</v>
      </c>
      <c r="H17" s="3476" t="s">
        <v>766</v>
      </c>
      <c r="I17" s="3534">
        <v>86.070000000000007</v>
      </c>
      <c r="J17" s="3535">
        <v>2.4400000000000002E-2</v>
      </c>
      <c r="K17" s="3536">
        <v>3002</v>
      </c>
      <c r="L17" s="3537"/>
      <c r="M17" s="3538">
        <v>25</v>
      </c>
      <c r="N17" s="3540">
        <v>1.4200000000000001E-2</v>
      </c>
      <c r="O17" s="2769" t="s">
        <v>660</v>
      </c>
      <c r="P17" s="1409"/>
      <c r="Q17" s="585"/>
    </row>
    <row r="18" spans="1:17">
      <c r="A18" s="1409"/>
      <c r="B18" s="2157" t="s">
        <v>32</v>
      </c>
      <c r="C18" s="2767" t="s">
        <v>3186</v>
      </c>
      <c r="D18" s="3521"/>
      <c r="E18" s="3541">
        <v>216399</v>
      </c>
      <c r="F18" s="3542">
        <v>948195</v>
      </c>
      <c r="G18" s="3543">
        <v>7.7999999999999996E-3</v>
      </c>
      <c r="H18" s="3476" t="s">
        <v>766</v>
      </c>
      <c r="I18" s="3534">
        <v>34.559999999999995</v>
      </c>
      <c r="J18" s="3544">
        <v>2E-3</v>
      </c>
      <c r="K18" s="3536">
        <v>9235</v>
      </c>
      <c r="L18" s="3537"/>
      <c r="M18" s="3538">
        <v>76</v>
      </c>
      <c r="N18" s="3539">
        <v>8.6999999999999994E-3</v>
      </c>
      <c r="O18" s="2769" t="s">
        <v>32</v>
      </c>
      <c r="P18" s="1409"/>
      <c r="Q18" s="585"/>
    </row>
    <row r="19" spans="1:17">
      <c r="A19" s="1409"/>
      <c r="B19" s="2157" t="s">
        <v>661</v>
      </c>
      <c r="C19" s="3476" t="s">
        <v>2723</v>
      </c>
      <c r="D19" s="3521"/>
      <c r="E19" s="3545">
        <f>SUM(E14:E18)</f>
        <v>3278600</v>
      </c>
      <c r="F19" s="3546">
        <f>SUM(F14:F18)</f>
        <v>6877780</v>
      </c>
      <c r="G19" s="2226">
        <v>2.5399999999999999E-2</v>
      </c>
      <c r="H19" s="3476" t="s">
        <v>766</v>
      </c>
      <c r="I19" s="3547">
        <f>SUM(I14:I18)</f>
        <v>1556.3599999999997</v>
      </c>
      <c r="J19" s="2227">
        <v>1.9199999999999998E-2</v>
      </c>
      <c r="K19" s="3548">
        <f>SUM(K14:K18)</f>
        <v>1918118</v>
      </c>
      <c r="L19" s="3537"/>
      <c r="M19" s="3548">
        <f>SUM(M14:M18)</f>
        <v>15882</v>
      </c>
      <c r="N19" s="3539">
        <v>0.39169999999999999</v>
      </c>
      <c r="O19" s="2769" t="s">
        <v>661</v>
      </c>
      <c r="Q19" s="585"/>
    </row>
    <row r="20" spans="1:17">
      <c r="A20" s="1409"/>
      <c r="B20" s="2157" t="s">
        <v>171</v>
      </c>
      <c r="C20" s="2767" t="s">
        <v>3187</v>
      </c>
      <c r="D20" s="3521"/>
      <c r="E20" s="3545"/>
      <c r="F20" s="3546"/>
      <c r="G20" s="3549">
        <v>0</v>
      </c>
      <c r="H20" s="3476" t="s">
        <v>766</v>
      </c>
      <c r="I20" s="3549"/>
      <c r="J20" s="3549"/>
      <c r="K20" s="3550"/>
      <c r="L20" s="3537"/>
      <c r="M20" s="3548"/>
      <c r="N20" s="3551"/>
      <c r="O20" s="2769" t="s">
        <v>171</v>
      </c>
    </row>
    <row r="21" spans="1:17" ht="12" thickBot="1">
      <c r="A21" s="1409"/>
      <c r="B21" s="2157" t="s">
        <v>172</v>
      </c>
      <c r="C21" s="2767" t="s">
        <v>3277</v>
      </c>
      <c r="D21" s="3521"/>
      <c r="E21" s="3552"/>
      <c r="F21" s="3553"/>
      <c r="G21" s="3554"/>
      <c r="H21" s="3555" t="s">
        <v>766</v>
      </c>
      <c r="I21" s="3554"/>
      <c r="J21" s="3554"/>
      <c r="K21" s="3554"/>
      <c r="L21" s="3556"/>
      <c r="M21" s="3557"/>
      <c r="N21" s="3558"/>
      <c r="O21" s="2769" t="s">
        <v>172</v>
      </c>
      <c r="P21" s="1409"/>
    </row>
    <row r="22" spans="1:17">
      <c r="A22" s="1409"/>
      <c r="B22" s="2030"/>
      <c r="C22" s="720"/>
      <c r="D22" s="720"/>
      <c r="E22" s="720"/>
      <c r="F22" s="720"/>
      <c r="G22" s="720"/>
      <c r="H22" s="720"/>
      <c r="I22" s="720"/>
      <c r="J22" s="720"/>
      <c r="K22" s="720"/>
      <c r="L22" s="720"/>
      <c r="M22" s="720"/>
      <c r="N22" s="720"/>
      <c r="O22" s="2000"/>
      <c r="P22" s="1409"/>
    </row>
    <row r="23" spans="1:17">
      <c r="A23" s="1409"/>
      <c r="B23" s="2030"/>
      <c r="C23" s="720"/>
      <c r="D23" s="720"/>
      <c r="E23" s="720"/>
      <c r="F23" s="720"/>
      <c r="G23" s="720"/>
      <c r="H23" s="720"/>
      <c r="I23" s="720"/>
      <c r="J23" s="720"/>
      <c r="K23" s="720"/>
      <c r="L23" s="720"/>
      <c r="M23" s="720"/>
      <c r="N23" s="720"/>
      <c r="O23" s="2000"/>
      <c r="P23" s="1409"/>
    </row>
    <row r="24" spans="1:17">
      <c r="A24" s="1409"/>
      <c r="B24" s="2030"/>
      <c r="C24" s="720"/>
      <c r="D24" s="720"/>
      <c r="E24" s="720"/>
      <c r="F24" s="720"/>
      <c r="G24" s="720"/>
      <c r="H24" s="720"/>
      <c r="I24" s="720"/>
      <c r="J24" s="720"/>
      <c r="K24" s="720"/>
      <c r="L24" s="720"/>
      <c r="M24" s="720"/>
      <c r="N24" s="720"/>
      <c r="O24" s="2000"/>
      <c r="P24" s="1409"/>
    </row>
    <row r="25" spans="1:17">
      <c r="A25" s="1409"/>
      <c r="B25" s="2030"/>
      <c r="C25" s="720"/>
      <c r="D25" s="720"/>
      <c r="E25" s="720"/>
      <c r="F25" s="720"/>
      <c r="G25" s="720"/>
      <c r="H25" s="720"/>
      <c r="I25" s="720"/>
      <c r="J25" s="720"/>
      <c r="K25" s="720"/>
      <c r="L25" s="720"/>
      <c r="M25" s="720"/>
      <c r="N25" s="720"/>
      <c r="O25" s="2000"/>
      <c r="P25" s="1409"/>
    </row>
    <row r="26" spans="1:17">
      <c r="A26" s="1409"/>
      <c r="B26" s="2030"/>
      <c r="C26" s="720"/>
      <c r="D26" s="720"/>
      <c r="E26" s="720"/>
      <c r="F26" s="720"/>
      <c r="G26" s="720"/>
      <c r="H26" s="720"/>
      <c r="I26" s="720"/>
      <c r="J26" s="720"/>
      <c r="K26" s="720"/>
      <c r="L26" s="720"/>
      <c r="M26" s="720"/>
      <c r="N26" s="720"/>
      <c r="O26" s="2000"/>
    </row>
    <row r="27" spans="1:17">
      <c r="B27" s="2030"/>
      <c r="C27" s="720"/>
      <c r="D27" s="720"/>
      <c r="E27" s="720"/>
      <c r="F27" s="720"/>
      <c r="G27" s="720"/>
      <c r="H27" s="720"/>
      <c r="I27" s="720"/>
      <c r="J27" s="720"/>
      <c r="K27" s="720"/>
      <c r="L27" s="720"/>
      <c r="M27" s="720"/>
      <c r="N27" s="720"/>
      <c r="O27" s="2000"/>
      <c r="P27" s="1409"/>
    </row>
    <row r="28" spans="1:17">
      <c r="B28" s="2030"/>
      <c r="C28" s="720"/>
      <c r="D28" s="1988" t="s">
        <v>3278</v>
      </c>
      <c r="E28" s="1997"/>
      <c r="F28" s="1997"/>
      <c r="G28" s="1997"/>
      <c r="H28" s="1997"/>
      <c r="I28" s="1997"/>
      <c r="J28" s="1997"/>
      <c r="K28" s="1997"/>
      <c r="L28" s="3474"/>
      <c r="M28" s="720"/>
      <c r="N28" s="720"/>
      <c r="O28" s="2000"/>
      <c r="P28" s="1409"/>
    </row>
    <row r="29" spans="1:17">
      <c r="B29" s="2030"/>
      <c r="C29" s="720"/>
      <c r="D29" s="2034" t="s">
        <v>710</v>
      </c>
      <c r="E29" s="721"/>
      <c r="F29" s="721"/>
      <c r="G29" s="721"/>
      <c r="H29" s="721"/>
      <c r="I29" s="721"/>
      <c r="J29" s="721"/>
      <c r="K29" s="721"/>
      <c r="L29" s="2002"/>
      <c r="M29" s="720"/>
      <c r="N29" s="720"/>
      <c r="O29" s="2000"/>
      <c r="P29" s="1409"/>
    </row>
    <row r="30" spans="1:17">
      <c r="B30" s="2030"/>
      <c r="C30" s="720"/>
      <c r="D30" s="2773"/>
      <c r="E30" s="2012"/>
      <c r="F30" s="2012"/>
      <c r="G30" s="2012"/>
      <c r="H30" s="2012"/>
      <c r="I30" s="2012"/>
      <c r="J30" s="2012"/>
      <c r="K30" s="2012"/>
      <c r="L30" s="2027"/>
      <c r="M30" s="720"/>
      <c r="N30" s="720"/>
      <c r="O30" s="2000"/>
      <c r="P30" s="1409"/>
    </row>
    <row r="31" spans="1:17">
      <c r="B31" s="2030"/>
      <c r="C31" s="720"/>
      <c r="D31" s="2770"/>
      <c r="E31" s="3455" t="s">
        <v>2024</v>
      </c>
      <c r="F31" s="1998"/>
      <c r="G31" s="1998"/>
      <c r="H31" s="1998"/>
      <c r="I31" s="1998"/>
      <c r="J31" s="1998"/>
      <c r="K31" s="3456"/>
      <c r="L31" s="2770"/>
      <c r="M31" s="720"/>
      <c r="N31" s="720"/>
      <c r="O31" s="2000"/>
    </row>
    <row r="32" spans="1:17">
      <c r="B32" s="2030"/>
      <c r="C32" s="720"/>
      <c r="D32" s="1999" t="s">
        <v>639</v>
      </c>
      <c r="E32" s="1996" t="s">
        <v>3279</v>
      </c>
      <c r="F32" s="1997"/>
      <c r="G32" s="1997"/>
      <c r="H32" s="3474"/>
      <c r="I32" s="1996" t="s">
        <v>3280</v>
      </c>
      <c r="J32" s="1997"/>
      <c r="K32" s="3474"/>
      <c r="L32" s="1999" t="s">
        <v>639</v>
      </c>
      <c r="M32" s="720"/>
      <c r="N32" s="720"/>
      <c r="O32" s="2000"/>
    </row>
    <row r="33" spans="2:16">
      <c r="B33" s="2030"/>
      <c r="C33" s="720"/>
      <c r="D33" s="1999" t="s">
        <v>642</v>
      </c>
      <c r="E33" s="2034" t="s">
        <v>651</v>
      </c>
      <c r="F33" s="721"/>
      <c r="G33" s="721"/>
      <c r="H33" s="2002"/>
      <c r="I33" s="2034" t="s">
        <v>652</v>
      </c>
      <c r="J33" s="721"/>
      <c r="K33" s="2002"/>
      <c r="L33" s="1999" t="s">
        <v>642</v>
      </c>
      <c r="M33" s="720"/>
      <c r="N33" s="720"/>
      <c r="O33" s="2000"/>
    </row>
    <row r="34" spans="2:16" ht="12" thickBot="1">
      <c r="B34" s="2046"/>
      <c r="D34" s="843"/>
      <c r="E34" s="3559"/>
      <c r="F34" s="2049"/>
      <c r="G34" s="2049"/>
      <c r="H34" s="2050"/>
      <c r="I34" s="2046"/>
      <c r="J34" s="638"/>
      <c r="K34" s="2047"/>
      <c r="L34" s="843"/>
      <c r="O34" s="2047"/>
    </row>
    <row r="35" spans="2:16">
      <c r="B35" s="2046"/>
      <c r="D35" s="2157" t="s">
        <v>23</v>
      </c>
      <c r="E35" s="2012" t="s">
        <v>3281</v>
      </c>
      <c r="F35" s="3560"/>
      <c r="G35" s="2012"/>
      <c r="H35" s="2012"/>
      <c r="I35" s="3561"/>
      <c r="J35" s="3562">
        <v>1389787439</v>
      </c>
      <c r="K35" s="3563"/>
      <c r="L35" s="2769" t="s">
        <v>23</v>
      </c>
      <c r="O35" s="2047"/>
    </row>
    <row r="36" spans="2:16">
      <c r="B36" s="2046"/>
      <c r="D36" s="2157" t="s">
        <v>26</v>
      </c>
      <c r="E36" s="2012" t="s">
        <v>1936</v>
      </c>
      <c r="F36" s="2382"/>
      <c r="G36" s="2012"/>
      <c r="H36" s="2012"/>
      <c r="I36" s="3564"/>
      <c r="J36" s="3565"/>
      <c r="K36" s="3566"/>
      <c r="L36" s="2769" t="s">
        <v>26</v>
      </c>
      <c r="O36" s="2047"/>
    </row>
    <row r="37" spans="2:16">
      <c r="B37" s="2046"/>
      <c r="D37" s="2157" t="s">
        <v>29</v>
      </c>
      <c r="E37" s="2012" t="s">
        <v>3282</v>
      </c>
      <c r="F37" s="2382"/>
      <c r="G37" s="2012"/>
      <c r="H37" s="2012"/>
      <c r="I37" s="3564"/>
      <c r="J37" s="3567">
        <v>54299412</v>
      </c>
      <c r="K37" s="3566"/>
      <c r="L37" s="2769" t="s">
        <v>29</v>
      </c>
      <c r="O37" s="2047"/>
    </row>
    <row r="38" spans="2:16" ht="12" thickBot="1">
      <c r="B38" s="2046"/>
      <c r="D38" s="2157" t="s">
        <v>660</v>
      </c>
      <c r="E38" s="2012" t="s">
        <v>3283</v>
      </c>
      <c r="F38" s="2382"/>
      <c r="G38" s="2012"/>
      <c r="H38" s="2012"/>
      <c r="I38" s="3568"/>
      <c r="J38" s="3569">
        <f>SUM(J35:J37)</f>
        <v>1444086851</v>
      </c>
      <c r="K38" s="3570"/>
      <c r="L38" s="2769" t="s">
        <v>660</v>
      </c>
      <c r="O38" s="2047"/>
    </row>
    <row r="39" spans="2:16">
      <c r="B39" s="2046"/>
      <c r="D39" s="2157" t="s">
        <v>32</v>
      </c>
      <c r="E39" s="2012" t="s">
        <v>3284</v>
      </c>
      <c r="F39" s="2382"/>
      <c r="G39" s="2012"/>
      <c r="H39" s="2012"/>
      <c r="I39" s="3571"/>
      <c r="J39" s="3572">
        <v>4289310</v>
      </c>
      <c r="K39" s="709"/>
      <c r="L39" s="2157" t="s">
        <v>32</v>
      </c>
      <c r="O39" s="2047"/>
    </row>
    <row r="40" spans="2:16">
      <c r="B40" s="2046"/>
      <c r="D40" s="2157" t="s">
        <v>661</v>
      </c>
      <c r="E40" s="2012" t="s">
        <v>3285</v>
      </c>
      <c r="F40" s="2382"/>
      <c r="G40" s="2012"/>
      <c r="H40" s="2012"/>
      <c r="I40" s="3573"/>
      <c r="J40" s="3565">
        <v>806930</v>
      </c>
      <c r="K40" s="709"/>
      <c r="L40" s="2157" t="s">
        <v>661</v>
      </c>
      <c r="O40" s="2047"/>
    </row>
    <row r="41" spans="2:16" ht="11.25" customHeight="1">
      <c r="B41" s="2046"/>
      <c r="O41" s="2047"/>
    </row>
    <row r="42" spans="2:16" ht="11.25" customHeight="1">
      <c r="B42" s="2046"/>
      <c r="C42" s="720" t="s">
        <v>3286</v>
      </c>
      <c r="O42" s="2047"/>
    </row>
    <row r="43" spans="2:16">
      <c r="B43" s="2046"/>
      <c r="C43" s="720" t="s">
        <v>3287</v>
      </c>
      <c r="J43" s="585"/>
      <c r="N43" s="3574"/>
      <c r="O43" s="2047"/>
    </row>
    <row r="44" spans="2:16" ht="11.25" customHeight="1">
      <c r="B44" s="2046"/>
      <c r="C44" s="720" t="s">
        <v>3288</v>
      </c>
      <c r="O44" s="2047"/>
      <c r="P44" s="4195">
        <v>91</v>
      </c>
    </row>
    <row r="45" spans="2:16">
      <c r="B45" s="2048" t="s">
        <v>467</v>
      </c>
      <c r="C45" s="2049"/>
      <c r="D45" s="2049"/>
      <c r="E45" s="2049"/>
      <c r="F45" s="2049"/>
      <c r="G45" s="2049"/>
      <c r="H45" s="2049"/>
      <c r="I45" s="2382"/>
      <c r="J45" s="2049"/>
      <c r="K45" s="2049"/>
      <c r="L45" s="2049"/>
      <c r="M45" s="2049"/>
      <c r="N45" s="2049"/>
      <c r="O45" s="2050"/>
      <c r="P45" s="4195"/>
    </row>
    <row r="46" spans="2:16"/>
    <row r="47" spans="2:16"/>
    <row r="48" spans="2:16"/>
    <row r="49"/>
    <row r="50"/>
    <row r="51"/>
    <row r="52"/>
  </sheetData>
  <mergeCells count="6">
    <mergeCell ref="P44:P45"/>
    <mergeCell ref="A1:A10"/>
    <mergeCell ref="P1:P15"/>
    <mergeCell ref="L11:M11"/>
    <mergeCell ref="L12:M12"/>
    <mergeCell ref="L13:M13"/>
  </mergeCells>
  <printOptions horizontalCentered="1" verticalCentered="1"/>
  <pageMargins left="0.5" right="0.5" top="1" bottom="1" header="0" footer="0"/>
  <pageSetup orientation="landscape" horizontalDpi="4294967292"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G155"/>
  <sheetViews>
    <sheetView view="pageBreakPreview" zoomScaleNormal="100" workbookViewId="0"/>
  </sheetViews>
  <sheetFormatPr defaultColWidth="0" defaultRowHeight="11.25" zeroHeight="1"/>
  <cols>
    <col min="1" max="1" width="2.6640625" style="520" customWidth="1"/>
    <col min="2" max="2" width="4.5" style="520" customWidth="1"/>
    <col min="3" max="3" width="95.83203125" style="520" customWidth="1"/>
    <col min="4" max="6" width="9.33203125" style="520" customWidth="1"/>
    <col min="7" max="257" width="0" style="520" hidden="1"/>
    <col min="258" max="258" width="4.5" style="520" customWidth="1"/>
    <col min="259" max="259" width="105.33203125" style="520" customWidth="1"/>
    <col min="260" max="262" width="9.33203125" style="520" customWidth="1"/>
    <col min="263" max="513" width="0" style="520" hidden="1"/>
    <col min="514" max="514" width="4.5" style="520" customWidth="1"/>
    <col min="515" max="515" width="105.33203125" style="520" customWidth="1"/>
    <col min="516" max="518" width="9.33203125" style="520" customWidth="1"/>
    <col min="519" max="769" width="0" style="520" hidden="1"/>
    <col min="770" max="770" width="4.5" style="520" customWidth="1"/>
    <col min="771" max="771" width="105.33203125" style="520" customWidth="1"/>
    <col min="772" max="774" width="9.33203125" style="520" customWidth="1"/>
    <col min="775" max="1025" width="0" style="520" hidden="1"/>
    <col min="1026" max="1026" width="4.5" style="520" customWidth="1"/>
    <col min="1027" max="1027" width="105.33203125" style="520" customWidth="1"/>
    <col min="1028" max="1030" width="9.33203125" style="520" customWidth="1"/>
    <col min="1031" max="1281" width="0" style="520" hidden="1"/>
    <col min="1282" max="1282" width="4.5" style="520" customWidth="1"/>
    <col min="1283" max="1283" width="105.33203125" style="520" customWidth="1"/>
    <col min="1284" max="1286" width="9.33203125" style="520" customWidth="1"/>
    <col min="1287" max="1537" width="0" style="520" hidden="1"/>
    <col min="1538" max="1538" width="4.5" style="520" customWidth="1"/>
    <col min="1539" max="1539" width="105.33203125" style="520" customWidth="1"/>
    <col min="1540" max="1542" width="9.33203125" style="520" customWidth="1"/>
    <col min="1543" max="1793" width="0" style="520" hidden="1"/>
    <col min="1794" max="1794" width="4.5" style="520" customWidth="1"/>
    <col min="1795" max="1795" width="105.33203125" style="520" customWidth="1"/>
    <col min="1796" max="1798" width="9.33203125" style="520" customWidth="1"/>
    <col min="1799" max="2049" width="0" style="520" hidden="1"/>
    <col min="2050" max="2050" width="4.5" style="520" customWidth="1"/>
    <col min="2051" max="2051" width="105.33203125" style="520" customWidth="1"/>
    <col min="2052" max="2054" width="9.33203125" style="520" customWidth="1"/>
    <col min="2055" max="2305" width="0" style="520" hidden="1"/>
    <col min="2306" max="2306" width="4.5" style="520" customWidth="1"/>
    <col min="2307" max="2307" width="105.33203125" style="520" customWidth="1"/>
    <col min="2308" max="2310" width="9.33203125" style="520" customWidth="1"/>
    <col min="2311" max="2561" width="0" style="520" hidden="1"/>
    <col min="2562" max="2562" width="4.5" style="520" customWidth="1"/>
    <col min="2563" max="2563" width="105.33203125" style="520" customWidth="1"/>
    <col min="2564" max="2566" width="9.33203125" style="520" customWidth="1"/>
    <col min="2567" max="2817" width="0" style="520" hidden="1"/>
    <col min="2818" max="2818" width="4.5" style="520" customWidth="1"/>
    <col min="2819" max="2819" width="105.33203125" style="520" customWidth="1"/>
    <col min="2820" max="2822" width="9.33203125" style="520" customWidth="1"/>
    <col min="2823" max="3073" width="0" style="520" hidden="1"/>
    <col min="3074" max="3074" width="4.5" style="520" customWidth="1"/>
    <col min="3075" max="3075" width="105.33203125" style="520" customWidth="1"/>
    <col min="3076" max="3078" width="9.33203125" style="520" customWidth="1"/>
    <col min="3079" max="3329" width="0" style="520" hidden="1"/>
    <col min="3330" max="3330" width="4.5" style="520" customWidth="1"/>
    <col min="3331" max="3331" width="105.33203125" style="520" customWidth="1"/>
    <col min="3332" max="3334" width="9.33203125" style="520" customWidth="1"/>
    <col min="3335" max="3585" width="0" style="520" hidden="1"/>
    <col min="3586" max="3586" width="4.5" style="520" customWidth="1"/>
    <col min="3587" max="3587" width="105.33203125" style="520" customWidth="1"/>
    <col min="3588" max="3590" width="9.33203125" style="520" customWidth="1"/>
    <col min="3591" max="3841" width="0" style="520" hidden="1"/>
    <col min="3842" max="3842" width="4.5" style="520" customWidth="1"/>
    <col min="3843" max="3843" width="105.33203125" style="520" customWidth="1"/>
    <col min="3844" max="3846" width="9.33203125" style="520" customWidth="1"/>
    <col min="3847" max="4097" width="0" style="520" hidden="1"/>
    <col min="4098" max="4098" width="4.5" style="520" customWidth="1"/>
    <col min="4099" max="4099" width="105.33203125" style="520" customWidth="1"/>
    <col min="4100" max="4102" width="9.33203125" style="520" customWidth="1"/>
    <col min="4103" max="4353" width="0" style="520" hidden="1"/>
    <col min="4354" max="4354" width="4.5" style="520" customWidth="1"/>
    <col min="4355" max="4355" width="105.33203125" style="520" customWidth="1"/>
    <col min="4356" max="4358" width="9.33203125" style="520" customWidth="1"/>
    <col min="4359" max="4609" width="0" style="520" hidden="1"/>
    <col min="4610" max="4610" width="4.5" style="520" customWidth="1"/>
    <col min="4611" max="4611" width="105.33203125" style="520" customWidth="1"/>
    <col min="4612" max="4614" width="9.33203125" style="520" customWidth="1"/>
    <col min="4615" max="4865" width="0" style="520" hidden="1"/>
    <col min="4866" max="4866" width="4.5" style="520" customWidth="1"/>
    <col min="4867" max="4867" width="105.33203125" style="520" customWidth="1"/>
    <col min="4868" max="4870" width="9.33203125" style="520" customWidth="1"/>
    <col min="4871" max="5121" width="0" style="520" hidden="1"/>
    <col min="5122" max="5122" width="4.5" style="520" customWidth="1"/>
    <col min="5123" max="5123" width="105.33203125" style="520" customWidth="1"/>
    <col min="5124" max="5126" width="9.33203125" style="520" customWidth="1"/>
    <col min="5127" max="5377" width="0" style="520" hidden="1"/>
    <col min="5378" max="5378" width="4.5" style="520" customWidth="1"/>
    <col min="5379" max="5379" width="105.33203125" style="520" customWidth="1"/>
    <col min="5380" max="5382" width="9.33203125" style="520" customWidth="1"/>
    <col min="5383" max="5633" width="0" style="520" hidden="1"/>
    <col min="5634" max="5634" width="4.5" style="520" customWidth="1"/>
    <col min="5635" max="5635" width="105.33203125" style="520" customWidth="1"/>
    <col min="5636" max="5638" width="9.33203125" style="520" customWidth="1"/>
    <col min="5639" max="5889" width="0" style="520" hidden="1"/>
    <col min="5890" max="5890" width="4.5" style="520" customWidth="1"/>
    <col min="5891" max="5891" width="105.33203125" style="520" customWidth="1"/>
    <col min="5892" max="5894" width="9.33203125" style="520" customWidth="1"/>
    <col min="5895" max="6145" width="0" style="520" hidden="1"/>
    <col min="6146" max="6146" width="4.5" style="520" customWidth="1"/>
    <col min="6147" max="6147" width="105.33203125" style="520" customWidth="1"/>
    <col min="6148" max="6150" width="9.33203125" style="520" customWidth="1"/>
    <col min="6151" max="6401" width="0" style="520" hidden="1"/>
    <col min="6402" max="6402" width="4.5" style="520" customWidth="1"/>
    <col min="6403" max="6403" width="105.33203125" style="520" customWidth="1"/>
    <col min="6404" max="6406" width="9.33203125" style="520" customWidth="1"/>
    <col min="6407" max="6657" width="0" style="520" hidden="1"/>
    <col min="6658" max="6658" width="4.5" style="520" customWidth="1"/>
    <col min="6659" max="6659" width="105.33203125" style="520" customWidth="1"/>
    <col min="6660" max="6662" width="9.33203125" style="520" customWidth="1"/>
    <col min="6663" max="6913" width="0" style="520" hidden="1"/>
    <col min="6914" max="6914" width="4.5" style="520" customWidth="1"/>
    <col min="6915" max="6915" width="105.33203125" style="520" customWidth="1"/>
    <col min="6916" max="6918" width="9.33203125" style="520" customWidth="1"/>
    <col min="6919" max="7169" width="0" style="520" hidden="1"/>
    <col min="7170" max="7170" width="4.5" style="520" customWidth="1"/>
    <col min="7171" max="7171" width="105.33203125" style="520" customWidth="1"/>
    <col min="7172" max="7174" width="9.33203125" style="520" customWidth="1"/>
    <col min="7175" max="7425" width="0" style="520" hidden="1"/>
    <col min="7426" max="7426" width="4.5" style="520" customWidth="1"/>
    <col min="7427" max="7427" width="105.33203125" style="520" customWidth="1"/>
    <col min="7428" max="7430" width="9.33203125" style="520" customWidth="1"/>
    <col min="7431" max="7681" width="0" style="520" hidden="1"/>
    <col min="7682" max="7682" width="4.5" style="520" customWidth="1"/>
    <col min="7683" max="7683" width="105.33203125" style="520" customWidth="1"/>
    <col min="7684" max="7686" width="9.33203125" style="520" customWidth="1"/>
    <col min="7687" max="7937" width="0" style="520" hidden="1"/>
    <col min="7938" max="7938" width="4.5" style="520" customWidth="1"/>
    <col min="7939" max="7939" width="105.33203125" style="520" customWidth="1"/>
    <col min="7940" max="7942" width="9.33203125" style="520" customWidth="1"/>
    <col min="7943" max="8193" width="0" style="520" hidden="1"/>
    <col min="8194" max="8194" width="4.5" style="520" customWidth="1"/>
    <col min="8195" max="8195" width="105.33203125" style="520" customWidth="1"/>
    <col min="8196" max="8198" width="9.33203125" style="520" customWidth="1"/>
    <col min="8199" max="8449" width="0" style="520" hidden="1"/>
    <col min="8450" max="8450" width="4.5" style="520" customWidth="1"/>
    <col min="8451" max="8451" width="105.33203125" style="520" customWidth="1"/>
    <col min="8452" max="8454" width="9.33203125" style="520" customWidth="1"/>
    <col min="8455" max="8705" width="0" style="520" hidden="1"/>
    <col min="8706" max="8706" width="4.5" style="520" customWidth="1"/>
    <col min="8707" max="8707" width="105.33203125" style="520" customWidth="1"/>
    <col min="8708" max="8710" width="9.33203125" style="520" customWidth="1"/>
    <col min="8711" max="8961" width="0" style="520" hidden="1"/>
    <col min="8962" max="8962" width="4.5" style="520" customWidth="1"/>
    <col min="8963" max="8963" width="105.33203125" style="520" customWidth="1"/>
    <col min="8964" max="8966" width="9.33203125" style="520" customWidth="1"/>
    <col min="8967" max="9217" width="0" style="520" hidden="1"/>
    <col min="9218" max="9218" width="4.5" style="520" customWidth="1"/>
    <col min="9219" max="9219" width="105.33203125" style="520" customWidth="1"/>
    <col min="9220" max="9222" width="9.33203125" style="520" customWidth="1"/>
    <col min="9223" max="9473" width="0" style="520" hidden="1"/>
    <col min="9474" max="9474" width="4.5" style="520" customWidth="1"/>
    <col min="9475" max="9475" width="105.33203125" style="520" customWidth="1"/>
    <col min="9476" max="9478" width="9.33203125" style="520" customWidth="1"/>
    <col min="9479" max="9729" width="0" style="520" hidden="1"/>
    <col min="9730" max="9730" width="4.5" style="520" customWidth="1"/>
    <col min="9731" max="9731" width="105.33203125" style="520" customWidth="1"/>
    <col min="9732" max="9734" width="9.33203125" style="520" customWidth="1"/>
    <col min="9735" max="9985" width="0" style="520" hidden="1"/>
    <col min="9986" max="9986" width="4.5" style="520" customWidth="1"/>
    <col min="9987" max="9987" width="105.33203125" style="520" customWidth="1"/>
    <col min="9988" max="9990" width="9.33203125" style="520" customWidth="1"/>
    <col min="9991" max="10241" width="0" style="520" hidden="1"/>
    <col min="10242" max="10242" width="4.5" style="520" customWidth="1"/>
    <col min="10243" max="10243" width="105.33203125" style="520" customWidth="1"/>
    <col min="10244" max="10246" width="9.33203125" style="520" customWidth="1"/>
    <col min="10247" max="10497" width="0" style="520" hidden="1"/>
    <col min="10498" max="10498" width="4.5" style="520" customWidth="1"/>
    <col min="10499" max="10499" width="105.33203125" style="520" customWidth="1"/>
    <col min="10500" max="10502" width="9.33203125" style="520" customWidth="1"/>
    <col min="10503" max="10753" width="0" style="520" hidden="1"/>
    <col min="10754" max="10754" width="4.5" style="520" customWidth="1"/>
    <col min="10755" max="10755" width="105.33203125" style="520" customWidth="1"/>
    <col min="10756" max="10758" width="9.33203125" style="520" customWidth="1"/>
    <col min="10759" max="11009" width="0" style="520" hidden="1"/>
    <col min="11010" max="11010" width="4.5" style="520" customWidth="1"/>
    <col min="11011" max="11011" width="105.33203125" style="520" customWidth="1"/>
    <col min="11012" max="11014" width="9.33203125" style="520" customWidth="1"/>
    <col min="11015" max="11265" width="0" style="520" hidden="1"/>
    <col min="11266" max="11266" width="4.5" style="520" customWidth="1"/>
    <col min="11267" max="11267" width="105.33203125" style="520" customWidth="1"/>
    <col min="11268" max="11270" width="9.33203125" style="520" customWidth="1"/>
    <col min="11271" max="11521" width="0" style="520" hidden="1"/>
    <col min="11522" max="11522" width="4.5" style="520" customWidth="1"/>
    <col min="11523" max="11523" width="105.33203125" style="520" customWidth="1"/>
    <col min="11524" max="11526" width="9.33203125" style="520" customWidth="1"/>
    <col min="11527" max="11777" width="0" style="520" hidden="1"/>
    <col min="11778" max="11778" width="4.5" style="520" customWidth="1"/>
    <col min="11779" max="11779" width="105.33203125" style="520" customWidth="1"/>
    <col min="11780" max="11782" width="9.33203125" style="520" customWidth="1"/>
    <col min="11783" max="12033" width="0" style="520" hidden="1"/>
    <col min="12034" max="12034" width="4.5" style="520" customWidth="1"/>
    <col min="12035" max="12035" width="105.33203125" style="520" customWidth="1"/>
    <col min="12036" max="12038" width="9.33203125" style="520" customWidth="1"/>
    <col min="12039" max="12289" width="0" style="520" hidden="1"/>
    <col min="12290" max="12290" width="4.5" style="520" customWidth="1"/>
    <col min="12291" max="12291" width="105.33203125" style="520" customWidth="1"/>
    <col min="12292" max="12294" width="9.33203125" style="520" customWidth="1"/>
    <col min="12295" max="12545" width="0" style="520" hidden="1"/>
    <col min="12546" max="12546" width="4.5" style="520" customWidth="1"/>
    <col min="12547" max="12547" width="105.33203125" style="520" customWidth="1"/>
    <col min="12548" max="12550" width="9.33203125" style="520" customWidth="1"/>
    <col min="12551" max="12801" width="0" style="520" hidden="1"/>
    <col min="12802" max="12802" width="4.5" style="520" customWidth="1"/>
    <col min="12803" max="12803" width="105.33203125" style="520" customWidth="1"/>
    <col min="12804" max="12806" width="9.33203125" style="520" customWidth="1"/>
    <col min="12807" max="13057" width="0" style="520" hidden="1"/>
    <col min="13058" max="13058" width="4.5" style="520" customWidth="1"/>
    <col min="13059" max="13059" width="105.33203125" style="520" customWidth="1"/>
    <col min="13060" max="13062" width="9.33203125" style="520" customWidth="1"/>
    <col min="13063" max="13313" width="0" style="520" hidden="1"/>
    <col min="13314" max="13314" width="4.5" style="520" customWidth="1"/>
    <col min="13315" max="13315" width="105.33203125" style="520" customWidth="1"/>
    <col min="13316" max="13318" width="9.33203125" style="520" customWidth="1"/>
    <col min="13319" max="13569" width="0" style="520" hidden="1"/>
    <col min="13570" max="13570" width="4.5" style="520" customWidth="1"/>
    <col min="13571" max="13571" width="105.33203125" style="520" customWidth="1"/>
    <col min="13572" max="13574" width="9.33203125" style="520" customWidth="1"/>
    <col min="13575" max="13825" width="0" style="520" hidden="1"/>
    <col min="13826" max="13826" width="4.5" style="520" customWidth="1"/>
    <col min="13827" max="13827" width="105.33203125" style="520" customWidth="1"/>
    <col min="13828" max="13830" width="9.33203125" style="520" customWidth="1"/>
    <col min="13831" max="14081" width="0" style="520" hidden="1"/>
    <col min="14082" max="14082" width="4.5" style="520" customWidth="1"/>
    <col min="14083" max="14083" width="105.33203125" style="520" customWidth="1"/>
    <col min="14084" max="14086" width="9.33203125" style="520" customWidth="1"/>
    <col min="14087" max="14337" width="0" style="520" hidden="1"/>
    <col min="14338" max="14338" width="4.5" style="520" customWidth="1"/>
    <col min="14339" max="14339" width="105.33203125" style="520" customWidth="1"/>
    <col min="14340" max="14342" width="9.33203125" style="520" customWidth="1"/>
    <col min="14343" max="14593" width="0" style="520" hidden="1"/>
    <col min="14594" max="14594" width="4.5" style="520" customWidth="1"/>
    <col min="14595" max="14595" width="105.33203125" style="520" customWidth="1"/>
    <col min="14596" max="14598" width="9.33203125" style="520" customWidth="1"/>
    <col min="14599" max="14849" width="0" style="520" hidden="1"/>
    <col min="14850" max="14850" width="4.5" style="520" customWidth="1"/>
    <col min="14851" max="14851" width="105.33203125" style="520" customWidth="1"/>
    <col min="14852" max="14854" width="9.33203125" style="520" customWidth="1"/>
    <col min="14855" max="15105" width="0" style="520" hidden="1"/>
    <col min="15106" max="15106" width="4.5" style="520" customWidth="1"/>
    <col min="15107" max="15107" width="105.33203125" style="520" customWidth="1"/>
    <col min="15108" max="15110" width="9.33203125" style="520" customWidth="1"/>
    <col min="15111" max="15361" width="0" style="520" hidden="1"/>
    <col min="15362" max="15362" width="4.5" style="520" customWidth="1"/>
    <col min="15363" max="15363" width="105.33203125" style="520" customWidth="1"/>
    <col min="15364" max="15366" width="9.33203125" style="520" customWidth="1"/>
    <col min="15367" max="15617" width="0" style="520" hidden="1"/>
    <col min="15618" max="15618" width="4.5" style="520" customWidth="1"/>
    <col min="15619" max="15619" width="105.33203125" style="520" customWidth="1"/>
    <col min="15620" max="15622" width="9.33203125" style="520" customWidth="1"/>
    <col min="15623" max="15873" width="0" style="520" hidden="1"/>
    <col min="15874" max="15874" width="4.5" style="520" customWidth="1"/>
    <col min="15875" max="15875" width="105.33203125" style="520" customWidth="1"/>
    <col min="15876" max="15878" width="9.33203125" style="520" customWidth="1"/>
    <col min="15879" max="16129" width="0" style="520" hidden="1"/>
    <col min="16130" max="16130" width="4.5" style="520" customWidth="1"/>
    <col min="16131" max="16131" width="105.33203125" style="520" customWidth="1"/>
    <col min="16132" max="16134" width="9.33203125" style="520" customWidth="1"/>
    <col min="16135" max="16384" width="0" style="520" hidden="1"/>
  </cols>
  <sheetData>
    <row r="1" spans="1:7">
      <c r="B1" s="1837">
        <v>92</v>
      </c>
      <c r="C1" s="3575" t="s">
        <v>3289</v>
      </c>
      <c r="D1" s="3576"/>
      <c r="E1" s="488"/>
      <c r="F1" s="488"/>
      <c r="G1" s="488"/>
    </row>
    <row r="2" spans="1:7">
      <c r="A2" s="1810"/>
      <c r="B2" s="1517" t="s">
        <v>3290</v>
      </c>
      <c r="C2" s="1518"/>
      <c r="D2" s="3577"/>
      <c r="E2" s="3577"/>
      <c r="F2" s="3577"/>
      <c r="G2" s="3577"/>
    </row>
    <row r="3" spans="1:7" s="705" customFormat="1" ht="10.5" customHeight="1">
      <c r="A3" s="3585"/>
      <c r="B3" s="482"/>
      <c r="C3" s="750"/>
      <c r="D3" s="482"/>
      <c r="E3" s="482"/>
      <c r="F3" s="482"/>
      <c r="G3" s="482"/>
    </row>
    <row r="4" spans="1:7" s="705" customFormat="1" ht="10.5" customHeight="1">
      <c r="A4" s="3585"/>
      <c r="B4" s="482"/>
      <c r="C4" s="750" t="s">
        <v>3291</v>
      </c>
      <c r="D4" s="482"/>
      <c r="E4" s="482"/>
      <c r="F4" s="482"/>
      <c r="G4" s="482"/>
    </row>
    <row r="5" spans="1:7" s="705" customFormat="1" ht="10.5" customHeight="1">
      <c r="A5" s="3585"/>
      <c r="B5" s="482" t="s">
        <v>3292</v>
      </c>
      <c r="C5" s="750"/>
      <c r="D5" s="482"/>
      <c r="E5" s="482"/>
      <c r="F5" s="482"/>
      <c r="G5" s="482"/>
    </row>
    <row r="6" spans="1:7" s="705" customFormat="1" ht="10.5" customHeight="1">
      <c r="A6" s="3585"/>
      <c r="B6" s="482" t="s">
        <v>3293</v>
      </c>
      <c r="C6" s="750"/>
      <c r="D6" s="482"/>
      <c r="E6" s="482"/>
      <c r="F6" s="482"/>
      <c r="G6" s="482"/>
    </row>
    <row r="7" spans="1:7" s="705" customFormat="1" ht="10.5" customHeight="1">
      <c r="A7" s="3585"/>
      <c r="B7" s="482" t="s">
        <v>3294</v>
      </c>
      <c r="C7" s="750"/>
      <c r="D7" s="482"/>
      <c r="E7" s="482"/>
      <c r="F7" s="482"/>
      <c r="G7" s="482"/>
    </row>
    <row r="8" spans="1:7" s="705" customFormat="1" ht="10.5" customHeight="1">
      <c r="A8" s="3585"/>
      <c r="B8" s="482" t="s">
        <v>3295</v>
      </c>
      <c r="C8" s="750"/>
      <c r="D8" s="482"/>
      <c r="E8" s="482"/>
      <c r="F8" s="482"/>
      <c r="G8" s="482"/>
    </row>
    <row r="9" spans="1:7" s="705" customFormat="1" ht="10.5" customHeight="1">
      <c r="A9" s="3585"/>
      <c r="B9" s="482" t="s">
        <v>3296</v>
      </c>
      <c r="C9" s="750"/>
      <c r="D9" s="482"/>
      <c r="E9" s="482"/>
      <c r="F9" s="482"/>
      <c r="G9" s="482"/>
    </row>
    <row r="10" spans="1:7" s="705" customFormat="1" ht="10.5" customHeight="1">
      <c r="A10" s="3585"/>
      <c r="B10" s="482" t="s">
        <v>3297</v>
      </c>
      <c r="C10" s="750"/>
      <c r="D10" s="482"/>
      <c r="E10" s="482"/>
      <c r="F10" s="482"/>
      <c r="G10" s="482"/>
    </row>
    <row r="11" spans="1:7" s="705" customFormat="1" ht="10.5" customHeight="1">
      <c r="A11" s="3585"/>
      <c r="B11" s="482" t="s">
        <v>3298</v>
      </c>
      <c r="C11" s="750"/>
      <c r="D11" s="482"/>
      <c r="E11" s="482"/>
      <c r="F11" s="482"/>
      <c r="G11" s="482"/>
    </row>
    <row r="12" spans="1:7" s="705" customFormat="1" ht="10.5" customHeight="1">
      <c r="A12" s="3585"/>
      <c r="B12" s="482" t="s">
        <v>3299</v>
      </c>
      <c r="C12" s="750"/>
      <c r="D12" s="482"/>
      <c r="E12" s="482"/>
      <c r="F12" s="482"/>
      <c r="G12" s="482"/>
    </row>
    <row r="13" spans="1:7" s="705" customFormat="1" ht="10.5" customHeight="1">
      <c r="A13" s="3585"/>
      <c r="B13" s="482" t="s">
        <v>3300</v>
      </c>
      <c r="C13" s="750"/>
      <c r="D13" s="482"/>
      <c r="E13" s="482"/>
      <c r="F13" s="482"/>
      <c r="G13" s="482"/>
    </row>
    <row r="14" spans="1:7" s="705" customFormat="1" ht="10.5" customHeight="1">
      <c r="A14" s="3585"/>
      <c r="B14" s="482" t="s">
        <v>3301</v>
      </c>
      <c r="C14" s="750"/>
      <c r="D14" s="482"/>
      <c r="E14" s="482"/>
      <c r="F14" s="482"/>
      <c r="G14" s="482"/>
    </row>
    <row r="15" spans="1:7" s="705" customFormat="1" ht="10.5" customHeight="1">
      <c r="A15" s="3585"/>
      <c r="B15" s="482" t="s">
        <v>3302</v>
      </c>
      <c r="C15" s="750"/>
      <c r="D15" s="482"/>
      <c r="E15" s="482"/>
      <c r="F15" s="482"/>
      <c r="G15" s="482"/>
    </row>
    <row r="16" spans="1:7" s="705" customFormat="1" ht="10.5" customHeight="1">
      <c r="A16" s="3585"/>
      <c r="B16" s="482"/>
      <c r="C16" s="750"/>
      <c r="D16" s="482"/>
      <c r="E16" s="482"/>
      <c r="F16" s="482"/>
      <c r="G16" s="482"/>
    </row>
    <row r="17" spans="1:7" s="705" customFormat="1" ht="10.5" customHeight="1">
      <c r="A17" s="3585"/>
      <c r="B17" s="497" t="s">
        <v>1248</v>
      </c>
      <c r="C17" s="750" t="s">
        <v>3303</v>
      </c>
      <c r="D17" s="482"/>
      <c r="E17" s="482"/>
      <c r="F17" s="482"/>
      <c r="G17" s="482"/>
    </row>
    <row r="18" spans="1:7" s="705" customFormat="1" ht="10.5" customHeight="1">
      <c r="A18" s="3585"/>
      <c r="B18" s="482"/>
      <c r="C18" s="750"/>
      <c r="D18" s="482"/>
      <c r="E18" s="482"/>
      <c r="F18" s="482"/>
      <c r="G18" s="482"/>
    </row>
    <row r="19" spans="1:7" s="705" customFormat="1" ht="10.5" customHeight="1">
      <c r="A19" s="3585"/>
      <c r="B19" s="497" t="s">
        <v>1250</v>
      </c>
      <c r="C19" s="750" t="s">
        <v>3304</v>
      </c>
      <c r="D19" s="482"/>
      <c r="E19" s="482"/>
      <c r="F19" s="482"/>
      <c r="G19" s="482"/>
    </row>
    <row r="20" spans="1:7" s="705" customFormat="1" ht="10.5" customHeight="1">
      <c r="A20" s="3585"/>
      <c r="B20" s="482" t="s">
        <v>3305</v>
      </c>
      <c r="C20" s="750"/>
      <c r="D20" s="482"/>
      <c r="E20" s="482"/>
      <c r="F20" s="482"/>
      <c r="G20" s="482"/>
    </row>
    <row r="21" spans="1:7" s="705" customFormat="1" ht="10.5" customHeight="1">
      <c r="A21" s="3585"/>
      <c r="B21" s="482" t="s">
        <v>3306</v>
      </c>
      <c r="C21" s="750"/>
      <c r="D21" s="482"/>
      <c r="E21" s="482"/>
      <c r="F21" s="482"/>
      <c r="G21" s="482"/>
    </row>
    <row r="22" spans="1:7" s="705" customFormat="1" ht="10.5" customHeight="1">
      <c r="A22" s="3585"/>
      <c r="B22" s="482" t="s">
        <v>3307</v>
      </c>
      <c r="C22" s="750"/>
      <c r="D22" s="482"/>
      <c r="E22" s="482"/>
      <c r="F22" s="482"/>
      <c r="G22" s="482"/>
    </row>
    <row r="23" spans="1:7" s="705" customFormat="1" ht="10.5" customHeight="1">
      <c r="A23" s="3585"/>
      <c r="B23" s="482" t="s">
        <v>3308</v>
      </c>
      <c r="C23" s="750"/>
      <c r="D23" s="482"/>
      <c r="E23" s="482"/>
      <c r="F23" s="482"/>
      <c r="G23" s="482"/>
    </row>
    <row r="24" spans="1:7" s="705" customFormat="1" ht="10.5" customHeight="1">
      <c r="A24" s="3585"/>
      <c r="B24" s="482" t="s">
        <v>3309</v>
      </c>
      <c r="C24" s="750"/>
      <c r="D24" s="482"/>
      <c r="E24" s="482"/>
      <c r="F24" s="482"/>
      <c r="G24" s="482"/>
    </row>
    <row r="25" spans="1:7" s="705" customFormat="1" ht="10.5" customHeight="1">
      <c r="A25" s="3585"/>
      <c r="B25" s="482" t="s">
        <v>3310</v>
      </c>
      <c r="C25" s="750"/>
      <c r="D25" s="482"/>
      <c r="E25" s="482"/>
      <c r="F25" s="482"/>
      <c r="G25" s="482"/>
    </row>
    <row r="26" spans="1:7" s="705" customFormat="1" ht="10.5" customHeight="1">
      <c r="A26" s="3585"/>
      <c r="B26" s="482"/>
      <c r="C26" s="750"/>
      <c r="D26" s="482"/>
      <c r="E26" s="482"/>
      <c r="F26" s="482"/>
      <c r="G26" s="482"/>
    </row>
    <row r="27" spans="1:7" s="705" customFormat="1" ht="10.5" customHeight="1">
      <c r="A27" s="3585"/>
      <c r="B27" s="497" t="s">
        <v>1254</v>
      </c>
      <c r="C27" s="750" t="s">
        <v>3311</v>
      </c>
      <c r="D27" s="482"/>
      <c r="E27" s="482"/>
      <c r="F27" s="482"/>
      <c r="G27" s="482"/>
    </row>
    <row r="28" spans="1:7" s="705" customFormat="1" ht="10.5" customHeight="1">
      <c r="A28" s="3585"/>
      <c r="B28" s="482"/>
      <c r="C28" s="750"/>
      <c r="D28" s="482"/>
      <c r="E28" s="482"/>
      <c r="F28" s="482"/>
      <c r="G28" s="482"/>
    </row>
    <row r="29" spans="1:7" s="705" customFormat="1" ht="10.5" customHeight="1">
      <c r="A29" s="3585"/>
      <c r="B29" s="497" t="s">
        <v>1271</v>
      </c>
      <c r="C29" s="750" t="s">
        <v>3312</v>
      </c>
      <c r="D29" s="482"/>
      <c r="E29" s="482"/>
      <c r="F29" s="482"/>
      <c r="G29" s="482"/>
    </row>
    <row r="30" spans="1:7" s="705" customFormat="1" ht="10.5" customHeight="1">
      <c r="A30" s="3585"/>
      <c r="B30" s="482" t="s">
        <v>3313</v>
      </c>
      <c r="C30" s="750"/>
      <c r="D30" s="482"/>
      <c r="E30" s="482"/>
      <c r="F30" s="482"/>
      <c r="G30" s="482"/>
    </row>
    <row r="31" spans="1:7" s="705" customFormat="1" ht="10.5" customHeight="1">
      <c r="A31" s="3585"/>
      <c r="B31" s="482" t="s">
        <v>3314</v>
      </c>
      <c r="C31" s="750"/>
      <c r="D31" s="482"/>
      <c r="E31" s="482"/>
      <c r="F31" s="482"/>
      <c r="G31" s="482"/>
    </row>
    <row r="32" spans="1:7" s="705" customFormat="1" ht="10.5" customHeight="1">
      <c r="A32" s="3585"/>
      <c r="B32" s="482"/>
      <c r="C32" s="750"/>
      <c r="D32" s="482"/>
      <c r="E32" s="482"/>
      <c r="F32" s="482"/>
      <c r="G32" s="482"/>
    </row>
    <row r="33" spans="1:7" s="705" customFormat="1" ht="10.5" customHeight="1">
      <c r="A33" s="3585"/>
      <c r="B33" s="497" t="s">
        <v>1273</v>
      </c>
      <c r="C33" s="750" t="s">
        <v>3315</v>
      </c>
      <c r="D33" s="482"/>
      <c r="E33" s="482"/>
      <c r="F33" s="482"/>
      <c r="G33" s="482"/>
    </row>
    <row r="34" spans="1:7" s="705" customFormat="1" ht="10.5" customHeight="1">
      <c r="A34" s="3585"/>
      <c r="B34" s="482" t="s">
        <v>3316</v>
      </c>
      <c r="C34" s="750"/>
      <c r="D34" s="482"/>
      <c r="E34" s="482"/>
      <c r="F34" s="482"/>
      <c r="G34" s="482"/>
    </row>
    <row r="35" spans="1:7" s="705" customFormat="1" ht="10.5" customHeight="1">
      <c r="A35" s="3585"/>
      <c r="B35" s="482"/>
      <c r="C35" s="750"/>
      <c r="D35" s="482"/>
      <c r="E35" s="482"/>
      <c r="F35" s="482"/>
      <c r="G35" s="482"/>
    </row>
    <row r="36" spans="1:7" s="705" customFormat="1" ht="10.5" customHeight="1">
      <c r="A36" s="3585"/>
      <c r="B36" s="497" t="s">
        <v>3317</v>
      </c>
      <c r="C36" s="750" t="s">
        <v>3318</v>
      </c>
      <c r="D36" s="482"/>
      <c r="E36" s="482"/>
      <c r="F36" s="482"/>
      <c r="G36" s="482"/>
    </row>
    <row r="37" spans="1:7" s="705" customFormat="1" ht="10.5" customHeight="1">
      <c r="A37" s="3585"/>
      <c r="B37" s="482" t="s">
        <v>3319</v>
      </c>
      <c r="C37" s="750"/>
      <c r="D37" s="482"/>
      <c r="E37" s="482"/>
      <c r="F37" s="482"/>
      <c r="G37" s="482"/>
    </row>
    <row r="38" spans="1:7" s="705" customFormat="1" ht="10.5" customHeight="1">
      <c r="A38" s="3585"/>
      <c r="B38" s="482"/>
      <c r="C38" s="750"/>
      <c r="D38" s="482"/>
      <c r="E38" s="482"/>
      <c r="F38" s="482"/>
      <c r="G38" s="482"/>
    </row>
    <row r="39" spans="1:7" s="705" customFormat="1" ht="10.5" customHeight="1">
      <c r="A39" s="3585"/>
      <c r="B39" s="497" t="s">
        <v>3320</v>
      </c>
      <c r="C39" s="750" t="s">
        <v>3321</v>
      </c>
      <c r="D39" s="482"/>
      <c r="E39" s="482"/>
      <c r="F39" s="482"/>
      <c r="G39" s="482"/>
    </row>
    <row r="40" spans="1:7" s="705" customFormat="1" ht="10.5" customHeight="1">
      <c r="A40" s="3585"/>
      <c r="B40" s="482" t="s">
        <v>3322</v>
      </c>
      <c r="C40" s="750"/>
      <c r="D40" s="482"/>
      <c r="E40" s="482"/>
      <c r="F40" s="482"/>
      <c r="G40" s="482"/>
    </row>
    <row r="41" spans="1:7" s="705" customFormat="1" ht="10.5" customHeight="1">
      <c r="A41" s="3585"/>
      <c r="B41" s="482" t="s">
        <v>3323</v>
      </c>
      <c r="C41" s="750"/>
      <c r="D41" s="482"/>
      <c r="E41" s="482"/>
      <c r="F41" s="482"/>
      <c r="G41" s="482"/>
    </row>
    <row r="42" spans="1:7" s="705" customFormat="1" ht="10.5" customHeight="1">
      <c r="A42" s="3585"/>
      <c r="B42" s="482"/>
      <c r="C42" s="750"/>
      <c r="D42" s="482"/>
      <c r="E42" s="482"/>
      <c r="F42" s="482"/>
      <c r="G42" s="482"/>
    </row>
    <row r="43" spans="1:7" s="705" customFormat="1" ht="10.5" customHeight="1">
      <c r="A43" s="3585"/>
      <c r="B43" s="497" t="s">
        <v>3324</v>
      </c>
      <c r="C43" s="750" t="s">
        <v>3325</v>
      </c>
      <c r="D43" s="482"/>
      <c r="E43" s="482"/>
      <c r="F43" s="482"/>
      <c r="G43" s="482"/>
    </row>
    <row r="44" spans="1:7" s="705" customFormat="1" ht="10.5" customHeight="1">
      <c r="A44" s="3585"/>
      <c r="B44" s="482" t="s">
        <v>3326</v>
      </c>
      <c r="C44" s="750"/>
      <c r="D44" s="482"/>
      <c r="E44" s="482"/>
      <c r="F44" s="482"/>
      <c r="G44" s="482"/>
    </row>
    <row r="45" spans="1:7" s="705" customFormat="1" ht="10.5" customHeight="1">
      <c r="A45" s="3585"/>
      <c r="B45" s="482" t="s">
        <v>3327</v>
      </c>
      <c r="C45" s="750"/>
      <c r="D45" s="482"/>
      <c r="E45" s="482"/>
      <c r="F45" s="482"/>
      <c r="G45" s="482"/>
    </row>
    <row r="46" spans="1:7" s="705" customFormat="1" ht="10.5" customHeight="1">
      <c r="A46" s="3585"/>
      <c r="B46" s="482" t="s">
        <v>3328</v>
      </c>
      <c r="C46" s="750"/>
      <c r="D46" s="482"/>
      <c r="E46" s="482"/>
      <c r="F46" s="482"/>
      <c r="G46" s="482"/>
    </row>
    <row r="47" spans="1:7" s="705" customFormat="1" ht="10.5" customHeight="1">
      <c r="A47" s="3585"/>
      <c r="B47" s="482" t="s">
        <v>3329</v>
      </c>
      <c r="C47" s="750"/>
      <c r="D47" s="482"/>
      <c r="E47" s="482"/>
      <c r="F47" s="482"/>
      <c r="G47" s="482"/>
    </row>
    <row r="48" spans="1:7" s="705" customFormat="1" ht="10.5" customHeight="1">
      <c r="A48" s="3585"/>
      <c r="B48" s="482" t="s">
        <v>3330</v>
      </c>
      <c r="C48" s="750"/>
      <c r="D48" s="482"/>
      <c r="E48" s="482"/>
      <c r="F48" s="482"/>
      <c r="G48" s="482"/>
    </row>
    <row r="49" spans="1:7" s="705" customFormat="1" ht="10.5" customHeight="1">
      <c r="A49" s="3585"/>
      <c r="B49" s="482"/>
      <c r="C49" s="750"/>
      <c r="D49" s="482"/>
      <c r="E49" s="482"/>
      <c r="F49" s="482"/>
      <c r="G49" s="482"/>
    </row>
    <row r="50" spans="1:7" s="705" customFormat="1" ht="10.5" customHeight="1">
      <c r="A50" s="3585"/>
      <c r="B50" s="497" t="s">
        <v>3331</v>
      </c>
      <c r="C50" s="750" t="s">
        <v>3332</v>
      </c>
      <c r="D50" s="482"/>
      <c r="E50" s="482"/>
      <c r="F50" s="482"/>
      <c r="G50" s="482"/>
    </row>
    <row r="51" spans="1:7" s="705" customFormat="1" ht="10.5" customHeight="1">
      <c r="A51" s="3585"/>
      <c r="B51" s="482" t="s">
        <v>3333</v>
      </c>
      <c r="C51" s="750"/>
      <c r="D51" s="482"/>
      <c r="E51" s="482"/>
      <c r="F51" s="482"/>
      <c r="G51" s="482"/>
    </row>
    <row r="52" spans="1:7" s="705" customFormat="1" ht="10.5" customHeight="1">
      <c r="A52" s="3585"/>
      <c r="B52" s="482" t="s">
        <v>3334</v>
      </c>
      <c r="C52" s="750"/>
      <c r="D52" s="482"/>
      <c r="E52" s="482"/>
      <c r="F52" s="482"/>
      <c r="G52" s="482"/>
    </row>
    <row r="53" spans="1:7" s="705" customFormat="1" ht="10.5" customHeight="1">
      <c r="A53" s="3585"/>
      <c r="B53" s="482"/>
      <c r="C53" s="750"/>
      <c r="D53" s="482"/>
      <c r="E53" s="482"/>
      <c r="F53" s="482"/>
      <c r="G53" s="482"/>
    </row>
    <row r="54" spans="1:7" s="705" customFormat="1" ht="10.5" customHeight="1">
      <c r="A54" s="3585"/>
      <c r="B54" s="497" t="s">
        <v>3335</v>
      </c>
      <c r="C54" s="750" t="s">
        <v>3336</v>
      </c>
      <c r="D54" s="482"/>
      <c r="E54" s="482"/>
      <c r="F54" s="482"/>
      <c r="G54" s="482"/>
    </row>
    <row r="55" spans="1:7" s="705" customFormat="1" ht="10.5" customHeight="1">
      <c r="A55" s="3585"/>
      <c r="B55" s="482" t="s">
        <v>3337</v>
      </c>
      <c r="C55" s="750"/>
      <c r="D55" s="482"/>
      <c r="E55" s="482"/>
      <c r="F55" s="482"/>
      <c r="G55" s="482"/>
    </row>
    <row r="56" spans="1:7" s="705" customFormat="1" ht="10.5" customHeight="1">
      <c r="A56" s="3585"/>
      <c r="B56" s="482" t="s">
        <v>3338</v>
      </c>
      <c r="C56" s="750"/>
      <c r="D56" s="482"/>
      <c r="E56" s="482"/>
      <c r="F56" s="482"/>
      <c r="G56" s="482"/>
    </row>
    <row r="57" spans="1:7" s="705" customFormat="1" ht="10.5" customHeight="1">
      <c r="A57" s="3585"/>
      <c r="B57" s="482" t="s">
        <v>3339</v>
      </c>
      <c r="C57" s="750"/>
      <c r="D57" s="482"/>
      <c r="E57" s="482"/>
      <c r="F57" s="482"/>
      <c r="G57" s="482"/>
    </row>
    <row r="58" spans="1:7" s="705" customFormat="1" ht="10.5" customHeight="1">
      <c r="A58" s="3585"/>
      <c r="B58" s="482" t="s">
        <v>3340</v>
      </c>
      <c r="C58" s="750"/>
      <c r="D58" s="482"/>
      <c r="E58" s="482"/>
      <c r="F58" s="482"/>
      <c r="G58" s="482"/>
    </row>
    <row r="59" spans="1:7" s="705" customFormat="1" ht="10.5" customHeight="1">
      <c r="A59" s="3585"/>
      <c r="B59" s="482" t="s">
        <v>3341</v>
      </c>
      <c r="C59" s="750"/>
      <c r="D59" s="482"/>
      <c r="E59" s="482"/>
      <c r="F59" s="482"/>
      <c r="G59" s="482"/>
    </row>
    <row r="60" spans="1:7" s="705" customFormat="1" ht="10.5" customHeight="1">
      <c r="A60" s="3585"/>
      <c r="B60" s="482"/>
      <c r="C60" s="750"/>
      <c r="D60" s="482"/>
      <c r="E60" s="482"/>
      <c r="F60" s="482"/>
      <c r="G60" s="482"/>
    </row>
    <row r="61" spans="1:7" s="705" customFormat="1" ht="10.5" customHeight="1">
      <c r="A61" s="3585"/>
      <c r="B61" s="497" t="s">
        <v>3342</v>
      </c>
      <c r="C61" s="750" t="s">
        <v>3343</v>
      </c>
      <c r="D61" s="482"/>
      <c r="E61" s="482"/>
      <c r="F61" s="482"/>
      <c r="G61" s="482"/>
    </row>
    <row r="62" spans="1:7" s="705" customFormat="1" ht="10.5" customHeight="1">
      <c r="A62" s="3585"/>
      <c r="B62" s="482" t="s">
        <v>3344</v>
      </c>
      <c r="C62" s="750"/>
      <c r="D62" s="482"/>
      <c r="E62" s="482"/>
      <c r="F62" s="482"/>
      <c r="G62" s="482"/>
    </row>
    <row r="63" spans="1:7" s="705" customFormat="1" ht="10.5" customHeight="1">
      <c r="A63" s="3585"/>
      <c r="B63" s="482" t="s">
        <v>3345</v>
      </c>
      <c r="C63" s="750"/>
      <c r="D63" s="482"/>
      <c r="E63" s="482"/>
      <c r="F63" s="482"/>
      <c r="G63" s="482"/>
    </row>
    <row r="64" spans="1:7" s="705" customFormat="1" ht="10.5" customHeight="1">
      <c r="A64" s="3585"/>
      <c r="B64" s="482" t="s">
        <v>3346</v>
      </c>
      <c r="C64" s="750"/>
      <c r="D64" s="482"/>
      <c r="E64" s="482"/>
      <c r="F64" s="482"/>
      <c r="G64" s="482"/>
    </row>
    <row r="65" spans="1:7" s="705" customFormat="1" ht="10.5" customHeight="1">
      <c r="A65" s="3585"/>
      <c r="B65" s="482" t="s">
        <v>3347</v>
      </c>
      <c r="C65" s="750"/>
      <c r="D65" s="482"/>
      <c r="E65" s="482"/>
      <c r="F65" s="482"/>
      <c r="G65" s="482"/>
    </row>
    <row r="66" spans="1:7" s="705" customFormat="1" ht="10.5" customHeight="1">
      <c r="A66" s="3585"/>
      <c r="B66" s="482" t="s">
        <v>3348</v>
      </c>
      <c r="C66" s="750"/>
      <c r="D66" s="482"/>
      <c r="E66" s="482"/>
      <c r="F66" s="482"/>
      <c r="G66" s="482"/>
    </row>
    <row r="67" spans="1:7" s="705" customFormat="1" ht="10.5" customHeight="1">
      <c r="A67" s="3585"/>
      <c r="B67" s="482"/>
      <c r="C67" s="750"/>
      <c r="D67" s="482"/>
      <c r="E67" s="482"/>
      <c r="F67" s="482"/>
      <c r="G67" s="482"/>
    </row>
    <row r="68" spans="1:7" s="705" customFormat="1" ht="10.5" customHeight="1">
      <c r="A68" s="3585"/>
      <c r="B68" s="497" t="s">
        <v>3349</v>
      </c>
      <c r="C68" s="750" t="s">
        <v>3350</v>
      </c>
      <c r="D68" s="482"/>
      <c r="E68" s="482"/>
      <c r="F68" s="482"/>
      <c r="G68" s="482"/>
    </row>
    <row r="69" spans="1:7" s="705" customFormat="1" ht="10.5" customHeight="1">
      <c r="A69" s="3585"/>
      <c r="B69" s="482" t="s">
        <v>3351</v>
      </c>
      <c r="C69" s="3582"/>
      <c r="D69" s="482"/>
      <c r="E69" s="482"/>
      <c r="F69" s="482"/>
      <c r="G69" s="482"/>
    </row>
    <row r="70" spans="1:7" s="705" customFormat="1" ht="10.5" customHeight="1">
      <c r="A70" s="3585"/>
      <c r="B70" s="482" t="s">
        <v>3352</v>
      </c>
      <c r="C70" s="750"/>
      <c r="D70" s="482"/>
      <c r="E70" s="482"/>
      <c r="F70" s="482"/>
      <c r="G70" s="482"/>
    </row>
    <row r="71" spans="1:7" s="705" customFormat="1" ht="10.5" customHeight="1">
      <c r="A71" s="3585"/>
      <c r="B71" s="482" t="s">
        <v>3353</v>
      </c>
      <c r="C71" s="3582"/>
      <c r="D71" s="482"/>
      <c r="E71" s="482"/>
      <c r="F71" s="482"/>
      <c r="G71" s="482"/>
    </row>
    <row r="72" spans="1:7" s="705" customFormat="1" ht="10.5" customHeight="1">
      <c r="A72" s="3585"/>
      <c r="B72" s="482"/>
      <c r="C72" s="750"/>
      <c r="D72" s="482"/>
      <c r="E72" s="482"/>
      <c r="F72" s="482"/>
      <c r="G72" s="482"/>
    </row>
    <row r="73" spans="1:7" s="705" customFormat="1" ht="18.75" customHeight="1">
      <c r="A73" s="3585"/>
      <c r="B73" s="482"/>
      <c r="C73" s="750"/>
      <c r="D73" s="482"/>
      <c r="E73" s="482"/>
      <c r="F73" s="482"/>
      <c r="G73" s="482"/>
    </row>
    <row r="74" spans="1:7" ht="10.5" customHeight="1">
      <c r="A74" s="848"/>
      <c r="B74" s="1010"/>
      <c r="C74" s="1520"/>
      <c r="D74" s="3577"/>
      <c r="E74" s="3577"/>
      <c r="F74" s="3577"/>
      <c r="G74" s="3577"/>
    </row>
    <row r="75" spans="1:7" ht="10.5" customHeight="1">
      <c r="B75" s="482"/>
      <c r="C75" s="3578" t="s">
        <v>2798</v>
      </c>
      <c r="D75" s="3577"/>
      <c r="E75" s="3577"/>
      <c r="F75" s="3577"/>
      <c r="G75" s="3577"/>
    </row>
    <row r="76" spans="1:7" ht="10.5" customHeight="1">
      <c r="B76" s="3575" t="s">
        <v>3354</v>
      </c>
      <c r="C76" s="3577"/>
      <c r="D76" s="3577"/>
      <c r="E76" s="3577"/>
      <c r="F76" s="3577"/>
      <c r="G76" s="3577"/>
    </row>
    <row r="77" spans="1:7" ht="10.5" customHeight="1">
      <c r="A77" s="1810"/>
      <c r="B77" s="3580" t="s">
        <v>3355</v>
      </c>
      <c r="C77" s="3581"/>
      <c r="D77" s="3577"/>
      <c r="E77" s="3577"/>
      <c r="F77" s="3577"/>
      <c r="G77" s="3577"/>
    </row>
    <row r="78" spans="1:7" ht="10.5" customHeight="1">
      <c r="A78" s="519"/>
      <c r="B78" s="482"/>
      <c r="C78" s="3582"/>
      <c r="D78" s="3577"/>
      <c r="E78" s="3577"/>
      <c r="F78" s="3577"/>
      <c r="G78" s="3577"/>
    </row>
    <row r="79" spans="1:7" ht="10.5" customHeight="1">
      <c r="A79" s="519"/>
      <c r="B79" s="497" t="s">
        <v>3356</v>
      </c>
      <c r="C79" s="3582" t="s">
        <v>3357</v>
      </c>
      <c r="D79" s="3577"/>
      <c r="E79" s="3577"/>
      <c r="F79" s="3577"/>
      <c r="G79" s="3577"/>
    </row>
    <row r="80" spans="1:7" ht="10.5" customHeight="1">
      <c r="A80" s="519"/>
      <c r="B80" s="482" t="s">
        <v>3358</v>
      </c>
      <c r="C80" s="3582"/>
      <c r="D80" s="3577"/>
      <c r="E80" s="3577"/>
      <c r="F80" s="3577"/>
      <c r="G80" s="3577"/>
    </row>
    <row r="81" spans="1:7" ht="10.5" customHeight="1">
      <c r="A81" s="519"/>
      <c r="B81" s="482" t="s">
        <v>3359</v>
      </c>
      <c r="C81" s="3582"/>
      <c r="D81" s="3577"/>
      <c r="E81" s="3577"/>
      <c r="F81" s="3577"/>
      <c r="G81" s="3577"/>
    </row>
    <row r="82" spans="1:7" ht="10.5" customHeight="1">
      <c r="A82" s="519"/>
      <c r="B82" s="482" t="s">
        <v>3360</v>
      </c>
      <c r="C82" s="3582"/>
      <c r="D82" s="3577"/>
      <c r="E82" s="3577"/>
      <c r="F82" s="3577"/>
      <c r="G82" s="3577"/>
    </row>
    <row r="83" spans="1:7" ht="10.5" customHeight="1">
      <c r="A83" s="519"/>
      <c r="B83" s="482" t="s">
        <v>3361</v>
      </c>
      <c r="C83" s="3582"/>
      <c r="D83" s="3577"/>
      <c r="E83" s="3577"/>
      <c r="F83" s="3577"/>
      <c r="G83" s="3577"/>
    </row>
    <row r="84" spans="1:7" ht="10.5" customHeight="1">
      <c r="A84" s="519"/>
      <c r="B84" s="482" t="s">
        <v>3362</v>
      </c>
      <c r="C84" s="750"/>
      <c r="D84" s="3577"/>
      <c r="E84" s="3577"/>
      <c r="F84" s="3577"/>
      <c r="G84" s="3577"/>
    </row>
    <row r="85" spans="1:7" ht="10.5" customHeight="1">
      <c r="A85" s="519"/>
      <c r="B85" s="482"/>
      <c r="C85" s="3582"/>
      <c r="D85" s="3577"/>
      <c r="E85" s="3577"/>
      <c r="F85" s="3577"/>
      <c r="G85" s="3577"/>
    </row>
    <row r="86" spans="1:7" ht="10.5" customHeight="1">
      <c r="A86" s="519"/>
      <c r="B86" s="497" t="s">
        <v>3363</v>
      </c>
      <c r="C86" s="3582" t="s">
        <v>3364</v>
      </c>
      <c r="D86" s="3577"/>
      <c r="E86" s="3577"/>
      <c r="F86" s="3577"/>
      <c r="G86" s="3577"/>
    </row>
    <row r="87" spans="1:7" ht="10.5" customHeight="1">
      <c r="A87" s="519"/>
      <c r="B87" s="482" t="s">
        <v>3365</v>
      </c>
      <c r="C87" s="750"/>
      <c r="D87" s="3577"/>
      <c r="E87" s="3577"/>
      <c r="F87" s="3577"/>
      <c r="G87" s="3577"/>
    </row>
    <row r="88" spans="1:7" ht="10.5" customHeight="1">
      <c r="A88" s="519"/>
      <c r="B88" s="482" t="s">
        <v>3366</v>
      </c>
      <c r="C88" s="750"/>
      <c r="D88" s="3577"/>
      <c r="E88" s="3577"/>
      <c r="F88" s="3577"/>
      <c r="G88" s="3577"/>
    </row>
    <row r="89" spans="1:7" ht="10.5" customHeight="1">
      <c r="A89" s="519"/>
      <c r="B89" s="482"/>
      <c r="C89" s="750"/>
      <c r="D89" s="3577"/>
      <c r="E89" s="3577"/>
      <c r="F89" s="3577"/>
      <c r="G89" s="3577"/>
    </row>
    <row r="90" spans="1:7" ht="10.5" customHeight="1">
      <c r="A90" s="519"/>
      <c r="B90" s="497" t="s">
        <v>3367</v>
      </c>
      <c r="C90" s="3582" t="s">
        <v>3368</v>
      </c>
      <c r="D90" s="3577"/>
      <c r="E90" s="3577"/>
      <c r="F90" s="3577"/>
      <c r="G90" s="3577"/>
    </row>
    <row r="91" spans="1:7" ht="10.5" customHeight="1">
      <c r="A91" s="519"/>
      <c r="B91" s="482" t="s">
        <v>3369</v>
      </c>
      <c r="C91" s="750"/>
      <c r="D91" s="3578"/>
      <c r="E91" s="3577"/>
      <c r="F91" s="3577"/>
      <c r="G91" s="3577"/>
    </row>
    <row r="92" spans="1:7" ht="10.5" customHeight="1">
      <c r="A92" s="519"/>
      <c r="B92" s="482" t="s">
        <v>3370</v>
      </c>
      <c r="C92" s="750"/>
      <c r="D92" s="3577"/>
      <c r="E92" s="3577"/>
      <c r="F92" s="3577"/>
      <c r="G92" s="3577"/>
    </row>
    <row r="93" spans="1:7" ht="10.5" customHeight="1">
      <c r="A93" s="519"/>
      <c r="B93" s="482" t="s">
        <v>3371</v>
      </c>
      <c r="C93" s="3582"/>
      <c r="D93" s="3577"/>
      <c r="E93" s="3577"/>
      <c r="F93" s="3577"/>
      <c r="G93" s="3577"/>
    </row>
    <row r="94" spans="1:7" ht="10.5" customHeight="1">
      <c r="A94" s="519"/>
      <c r="B94" s="482" t="s">
        <v>3372</v>
      </c>
      <c r="C94" s="750"/>
      <c r="D94" s="3577"/>
      <c r="E94" s="3577"/>
      <c r="F94" s="3577"/>
      <c r="G94" s="3577"/>
    </row>
    <row r="95" spans="1:7" ht="10.5" customHeight="1">
      <c r="A95" s="519"/>
      <c r="B95" s="482" t="s">
        <v>3373</v>
      </c>
      <c r="C95" s="750"/>
      <c r="D95" s="3577"/>
      <c r="E95" s="3577"/>
      <c r="F95" s="3577"/>
      <c r="G95" s="3577"/>
    </row>
    <row r="96" spans="1:7" ht="10.5" customHeight="1">
      <c r="A96" s="519"/>
      <c r="B96" s="482" t="s">
        <v>3374</v>
      </c>
      <c r="C96" s="750"/>
      <c r="D96" s="3577"/>
      <c r="E96" s="3577"/>
      <c r="F96" s="3577"/>
      <c r="G96" s="3577"/>
    </row>
    <row r="97" spans="1:7" ht="10.5" customHeight="1">
      <c r="A97" s="519"/>
      <c r="B97" s="482"/>
      <c r="C97" s="750"/>
      <c r="D97" s="3577"/>
      <c r="E97" s="3577"/>
      <c r="F97" s="3577"/>
      <c r="G97" s="3577"/>
    </row>
    <row r="98" spans="1:7" ht="10.5" customHeight="1">
      <c r="A98" s="519"/>
      <c r="B98" s="497" t="s">
        <v>3375</v>
      </c>
      <c r="C98" s="750" t="s">
        <v>3376</v>
      </c>
      <c r="D98" s="3577"/>
      <c r="E98" s="3577"/>
      <c r="F98" s="3577"/>
      <c r="G98" s="3577"/>
    </row>
    <row r="99" spans="1:7" ht="10.5" customHeight="1">
      <c r="A99" s="519"/>
      <c r="B99" s="482" t="s">
        <v>3377</v>
      </c>
      <c r="C99" s="750"/>
      <c r="D99" s="3577"/>
      <c r="E99" s="3577"/>
      <c r="F99" s="3577"/>
      <c r="G99" s="3577"/>
    </row>
    <row r="100" spans="1:7" ht="10.5" customHeight="1">
      <c r="A100" s="519"/>
      <c r="B100" s="482" t="s">
        <v>3378</v>
      </c>
      <c r="C100" s="3582"/>
      <c r="D100" s="3577"/>
      <c r="E100" s="3577"/>
      <c r="F100" s="3577"/>
      <c r="G100" s="3577"/>
    </row>
    <row r="101" spans="1:7" ht="10.5" customHeight="1">
      <c r="A101" s="519"/>
      <c r="B101" s="482" t="s">
        <v>3379</v>
      </c>
      <c r="C101" s="750"/>
      <c r="D101" s="3577"/>
      <c r="E101" s="3577"/>
      <c r="F101" s="3577"/>
      <c r="G101" s="3577"/>
    </row>
    <row r="102" spans="1:7" ht="10.5" customHeight="1">
      <c r="A102" s="519"/>
      <c r="B102" s="482" t="s">
        <v>3380</v>
      </c>
      <c r="C102" s="750"/>
      <c r="D102" s="3577"/>
      <c r="E102" s="3577"/>
      <c r="F102" s="3577"/>
      <c r="G102" s="3577"/>
    </row>
    <row r="103" spans="1:7" ht="10.5" customHeight="1">
      <c r="A103" s="519"/>
      <c r="B103" s="482" t="s">
        <v>3381</v>
      </c>
      <c r="C103" s="3582"/>
      <c r="D103" s="3577"/>
      <c r="E103" s="3577"/>
      <c r="F103" s="3577"/>
      <c r="G103" s="3577"/>
    </row>
    <row r="104" spans="1:7" ht="10.5" customHeight="1">
      <c r="A104" s="519"/>
      <c r="B104" s="482" t="s">
        <v>3382</v>
      </c>
      <c r="C104" s="750"/>
      <c r="D104" s="3577"/>
      <c r="E104" s="3577"/>
      <c r="F104" s="3577"/>
      <c r="G104" s="3577"/>
    </row>
    <row r="105" spans="1:7" ht="10.5" customHeight="1">
      <c r="A105" s="519"/>
      <c r="B105" s="482"/>
      <c r="C105" s="3582"/>
      <c r="D105" s="3577"/>
      <c r="E105" s="3577"/>
      <c r="F105" s="3577"/>
      <c r="G105" s="3577"/>
    </row>
    <row r="106" spans="1:7" ht="10.5" customHeight="1">
      <c r="A106" s="519"/>
      <c r="B106" s="497" t="s">
        <v>3383</v>
      </c>
      <c r="C106" s="750" t="s">
        <v>3384</v>
      </c>
      <c r="D106" s="3577"/>
      <c r="E106" s="3577"/>
      <c r="F106" s="3577"/>
      <c r="G106" s="3577"/>
    </row>
    <row r="107" spans="1:7" ht="10.5" customHeight="1">
      <c r="A107" s="519"/>
      <c r="B107" s="482" t="s">
        <v>3385</v>
      </c>
      <c r="C107" s="750"/>
      <c r="D107" s="3577"/>
      <c r="E107" s="3577"/>
      <c r="F107" s="3577"/>
      <c r="G107" s="3577"/>
    </row>
    <row r="108" spans="1:7" ht="10.5" customHeight="1">
      <c r="A108" s="519"/>
      <c r="B108" s="482"/>
      <c r="C108" s="3582"/>
      <c r="D108" s="3577"/>
      <c r="E108" s="3577"/>
      <c r="F108" s="3577"/>
      <c r="G108" s="3577"/>
    </row>
    <row r="109" spans="1:7" ht="10.5" customHeight="1">
      <c r="A109" s="519"/>
      <c r="B109" s="497" t="s">
        <v>3386</v>
      </c>
      <c r="C109" s="750" t="s">
        <v>3387</v>
      </c>
      <c r="D109" s="3577"/>
      <c r="E109" s="3577"/>
      <c r="F109" s="3577"/>
      <c r="G109" s="3577"/>
    </row>
    <row r="110" spans="1:7" ht="10.5" customHeight="1">
      <c r="A110" s="519"/>
      <c r="B110" s="482" t="s">
        <v>3388</v>
      </c>
      <c r="C110" s="750"/>
      <c r="D110" s="3577"/>
      <c r="E110" s="3577"/>
      <c r="F110" s="3577"/>
      <c r="G110" s="3577"/>
    </row>
    <row r="111" spans="1:7" ht="10.5" customHeight="1">
      <c r="A111" s="519"/>
      <c r="B111" s="482" t="s">
        <v>3389</v>
      </c>
      <c r="C111" s="750"/>
      <c r="D111" s="3577"/>
      <c r="E111" s="3577"/>
      <c r="F111" s="3577"/>
      <c r="G111" s="3577"/>
    </row>
    <row r="112" spans="1:7" ht="10.5" customHeight="1">
      <c r="A112" s="519"/>
      <c r="B112" s="482" t="s">
        <v>3390</v>
      </c>
      <c r="C112" s="750"/>
      <c r="D112" s="3577"/>
      <c r="E112" s="3577"/>
      <c r="F112" s="3577"/>
      <c r="G112" s="3577"/>
    </row>
    <row r="113" spans="1:7" ht="10.5" customHeight="1">
      <c r="A113" s="519"/>
      <c r="B113" s="482" t="s">
        <v>3391</v>
      </c>
      <c r="C113" s="750"/>
      <c r="D113" s="3577"/>
      <c r="E113" s="3577"/>
      <c r="F113" s="3577"/>
      <c r="G113" s="3577"/>
    </row>
    <row r="114" spans="1:7" ht="10.5" customHeight="1">
      <c r="A114" s="519"/>
      <c r="B114" s="482" t="s">
        <v>3392</v>
      </c>
      <c r="C114" s="750"/>
      <c r="D114" s="3577"/>
      <c r="E114" s="3577"/>
      <c r="F114" s="3577"/>
      <c r="G114" s="3577"/>
    </row>
    <row r="115" spans="1:7" ht="10.5" customHeight="1">
      <c r="A115" s="519"/>
      <c r="B115" s="482"/>
      <c r="C115" s="750"/>
      <c r="D115" s="3577"/>
      <c r="E115" s="3577"/>
      <c r="F115" s="3577"/>
      <c r="G115" s="3577"/>
    </row>
    <row r="116" spans="1:7" ht="10.5" customHeight="1">
      <c r="A116" s="519"/>
      <c r="B116" s="497" t="s">
        <v>3393</v>
      </c>
      <c r="C116" s="750" t="s">
        <v>3394</v>
      </c>
      <c r="D116" s="3577"/>
      <c r="E116" s="3577"/>
      <c r="F116" s="3577"/>
      <c r="G116" s="3577"/>
    </row>
    <row r="117" spans="1:7" ht="10.5" customHeight="1">
      <c r="A117" s="519"/>
      <c r="B117" s="482" t="s">
        <v>3395</v>
      </c>
      <c r="C117" s="750"/>
      <c r="D117" s="3577"/>
      <c r="E117" s="3577"/>
      <c r="F117" s="3577"/>
      <c r="G117" s="3577"/>
    </row>
    <row r="118" spans="1:7" ht="10.5" customHeight="1">
      <c r="A118" s="519"/>
      <c r="B118" s="482"/>
      <c r="C118" s="750"/>
      <c r="D118" s="3577"/>
      <c r="E118" s="3577"/>
      <c r="F118" s="3577"/>
      <c r="G118" s="3577"/>
    </row>
    <row r="119" spans="1:7" ht="10.5" customHeight="1">
      <c r="A119" s="519"/>
      <c r="B119" s="497" t="s">
        <v>3396</v>
      </c>
      <c r="C119" s="750" t="s">
        <v>3397</v>
      </c>
      <c r="D119" s="3577"/>
      <c r="E119" s="3577"/>
      <c r="F119" s="3577"/>
      <c r="G119" s="3577"/>
    </row>
    <row r="120" spans="1:7" ht="10.5" customHeight="1">
      <c r="A120" s="519"/>
      <c r="B120" s="482" t="s">
        <v>3398</v>
      </c>
      <c r="C120" s="750"/>
      <c r="D120" s="3577"/>
      <c r="E120" s="3577"/>
      <c r="F120" s="3577"/>
      <c r="G120" s="3577"/>
    </row>
    <row r="121" spans="1:7" ht="10.5" customHeight="1">
      <c r="A121" s="519"/>
      <c r="B121" s="482" t="s">
        <v>3399</v>
      </c>
      <c r="C121" s="750"/>
      <c r="D121" s="3577"/>
      <c r="E121" s="3577"/>
      <c r="F121" s="3577"/>
      <c r="G121" s="3577"/>
    </row>
    <row r="122" spans="1:7" ht="10.5" customHeight="1">
      <c r="A122" s="519"/>
      <c r="B122" s="482"/>
      <c r="C122" s="750"/>
      <c r="D122" s="3577"/>
      <c r="E122" s="3577"/>
      <c r="F122" s="3577"/>
      <c r="G122" s="3577"/>
    </row>
    <row r="123" spans="1:7" ht="10.5" customHeight="1">
      <c r="A123" s="519"/>
      <c r="B123" s="482"/>
      <c r="C123" s="750" t="s">
        <v>3400</v>
      </c>
      <c r="D123" s="3577"/>
      <c r="E123" s="3577"/>
      <c r="F123" s="3577"/>
      <c r="G123" s="3577"/>
    </row>
    <row r="124" spans="1:7" ht="10.5" customHeight="1">
      <c r="A124" s="519"/>
      <c r="B124" s="482" t="s">
        <v>3401</v>
      </c>
      <c r="C124" s="750"/>
      <c r="D124" s="3577"/>
      <c r="E124" s="3577"/>
      <c r="F124" s="3577"/>
      <c r="G124" s="3577"/>
    </row>
    <row r="125" spans="1:7" ht="10.5" customHeight="1">
      <c r="A125" s="519"/>
      <c r="B125" s="482" t="s">
        <v>3402</v>
      </c>
      <c r="C125" s="750"/>
      <c r="D125" s="3577"/>
      <c r="E125" s="3577"/>
      <c r="F125" s="3577"/>
      <c r="G125" s="3577"/>
    </row>
    <row r="126" spans="1:7" ht="10.5" customHeight="1">
      <c r="A126" s="519"/>
      <c r="B126" s="482" t="s">
        <v>3403</v>
      </c>
      <c r="C126" s="750"/>
      <c r="D126" s="3577"/>
      <c r="E126" s="3577"/>
      <c r="F126" s="3577"/>
      <c r="G126" s="3577"/>
    </row>
    <row r="127" spans="1:7" ht="10.5" customHeight="1">
      <c r="A127" s="519"/>
      <c r="B127" s="482" t="s">
        <v>3404</v>
      </c>
      <c r="C127" s="750"/>
      <c r="D127" s="3577"/>
      <c r="E127" s="3577"/>
      <c r="F127" s="3577"/>
      <c r="G127" s="3577"/>
    </row>
    <row r="128" spans="1:7" ht="10.5" customHeight="1">
      <c r="A128" s="519"/>
      <c r="B128" s="482"/>
      <c r="C128" s="750"/>
      <c r="D128" s="3577"/>
      <c r="E128" s="3577"/>
      <c r="F128" s="3577"/>
      <c r="G128" s="3577"/>
    </row>
    <row r="129" spans="1:7" ht="10.5" customHeight="1">
      <c r="A129" s="519"/>
      <c r="B129" s="482"/>
      <c r="C129" s="750" t="s">
        <v>3405</v>
      </c>
      <c r="D129" s="3577"/>
      <c r="E129" s="3577"/>
      <c r="F129" s="3577"/>
      <c r="G129" s="3577"/>
    </row>
    <row r="130" spans="1:7" ht="10.5" customHeight="1">
      <c r="A130" s="519"/>
      <c r="B130" s="482" t="s">
        <v>3406</v>
      </c>
      <c r="C130" s="750"/>
      <c r="D130" s="3577"/>
      <c r="E130" s="3577"/>
      <c r="F130" s="3577"/>
      <c r="G130" s="3577"/>
    </row>
    <row r="131" spans="1:7" ht="10.5" customHeight="1">
      <c r="A131" s="519"/>
      <c r="B131" s="482" t="s">
        <v>3407</v>
      </c>
      <c r="C131" s="750"/>
      <c r="D131" s="3577"/>
      <c r="E131" s="3577"/>
      <c r="F131" s="3577"/>
      <c r="G131" s="3577"/>
    </row>
    <row r="132" spans="1:7" ht="10.5" customHeight="1">
      <c r="A132" s="519"/>
      <c r="B132" s="482"/>
      <c r="C132" s="750"/>
      <c r="D132" s="3577"/>
      <c r="E132" s="3577"/>
      <c r="F132" s="3577"/>
      <c r="G132" s="3577"/>
    </row>
    <row r="133" spans="1:7" ht="10.5" customHeight="1">
      <c r="A133" s="519"/>
      <c r="B133" s="482" t="s">
        <v>3408</v>
      </c>
      <c r="C133" s="750" t="s">
        <v>3409</v>
      </c>
      <c r="D133" s="3577"/>
      <c r="E133" s="3577"/>
      <c r="F133" s="3577"/>
      <c r="G133" s="3577"/>
    </row>
    <row r="134" spans="1:7" ht="10.5" customHeight="1">
      <c r="A134" s="519"/>
      <c r="B134" s="482" t="s">
        <v>3410</v>
      </c>
      <c r="C134" s="750"/>
      <c r="D134" s="3577"/>
      <c r="E134" s="3577"/>
      <c r="F134" s="3577"/>
      <c r="G134" s="3577"/>
    </row>
    <row r="135" spans="1:7" ht="10.5" customHeight="1">
      <c r="A135" s="519"/>
      <c r="B135" s="482" t="s">
        <v>3411</v>
      </c>
      <c r="C135" s="750"/>
      <c r="D135" s="3577"/>
      <c r="E135" s="3577"/>
      <c r="F135" s="3577"/>
      <c r="G135" s="3577"/>
    </row>
    <row r="136" spans="1:7" ht="10.5" customHeight="1">
      <c r="A136" s="519"/>
      <c r="B136" s="482"/>
      <c r="C136" s="750"/>
      <c r="D136" s="3577"/>
      <c r="E136" s="3577"/>
      <c r="F136" s="3577"/>
      <c r="G136" s="3577"/>
    </row>
    <row r="137" spans="1:7" ht="10.5" customHeight="1">
      <c r="A137" s="519"/>
      <c r="B137" s="482" t="s">
        <v>3412</v>
      </c>
      <c r="C137" s="750" t="s">
        <v>3413</v>
      </c>
      <c r="D137" s="3577"/>
      <c r="E137" s="3577"/>
      <c r="F137" s="3577"/>
      <c r="G137" s="3577"/>
    </row>
    <row r="138" spans="1:7" ht="10.5" customHeight="1">
      <c r="A138" s="519"/>
      <c r="B138" s="482" t="s">
        <v>3414</v>
      </c>
      <c r="C138" s="750"/>
      <c r="D138" s="3577"/>
      <c r="E138" s="3577"/>
      <c r="F138" s="3577"/>
      <c r="G138" s="3577"/>
    </row>
    <row r="139" spans="1:7" ht="10.5" customHeight="1">
      <c r="A139" s="519"/>
      <c r="B139" s="482" t="s">
        <v>3415</v>
      </c>
      <c r="C139" s="750"/>
      <c r="D139" s="3577"/>
      <c r="E139" s="3577"/>
      <c r="F139" s="3577"/>
      <c r="G139" s="3577"/>
    </row>
    <row r="140" spans="1:7" ht="10.5" customHeight="1">
      <c r="A140" s="519"/>
      <c r="B140" s="482" t="s">
        <v>3416</v>
      </c>
      <c r="C140" s="750"/>
      <c r="D140" s="3577"/>
      <c r="E140" s="3577"/>
      <c r="F140" s="3577"/>
      <c r="G140" s="3577"/>
    </row>
    <row r="141" spans="1:7" ht="10.5" customHeight="1">
      <c r="A141" s="519"/>
      <c r="B141" s="482" t="s">
        <v>3417</v>
      </c>
      <c r="C141" s="750"/>
      <c r="D141" s="3577"/>
      <c r="E141" s="3577"/>
      <c r="F141" s="3577"/>
      <c r="G141" s="3577"/>
    </row>
    <row r="142" spans="1:7" ht="10.5" customHeight="1">
      <c r="A142" s="519"/>
      <c r="B142" s="482"/>
      <c r="C142" s="750"/>
      <c r="D142" s="3577"/>
      <c r="E142" s="3577"/>
      <c r="F142" s="3577"/>
      <c r="G142" s="3577"/>
    </row>
    <row r="143" spans="1:7" ht="10.5" customHeight="1">
      <c r="A143" s="519"/>
      <c r="B143" s="482"/>
      <c r="C143" s="750"/>
      <c r="D143" s="3577"/>
      <c r="E143" s="3577"/>
      <c r="F143" s="3577"/>
      <c r="G143" s="3577"/>
    </row>
    <row r="144" spans="1:7" ht="10.5" customHeight="1">
      <c r="A144" s="519"/>
      <c r="B144" s="482"/>
      <c r="C144" s="750"/>
      <c r="D144" s="3577"/>
      <c r="E144" s="3577"/>
      <c r="F144" s="3577"/>
      <c r="G144" s="3577"/>
    </row>
    <row r="145" spans="1:7" ht="18.75" customHeight="1">
      <c r="A145" s="519"/>
      <c r="B145" s="482"/>
      <c r="C145" s="750"/>
      <c r="D145" s="3577"/>
      <c r="E145" s="3577"/>
      <c r="F145" s="3577"/>
      <c r="G145" s="3577"/>
    </row>
    <row r="146" spans="1:7" ht="10.5" customHeight="1">
      <c r="A146" s="519"/>
      <c r="B146" s="482"/>
      <c r="C146" s="750"/>
      <c r="D146" s="3577"/>
      <c r="E146" s="3577"/>
      <c r="F146" s="3577"/>
      <c r="G146" s="3577"/>
    </row>
    <row r="147" spans="1:7" ht="10.5" customHeight="1">
      <c r="A147" s="519"/>
      <c r="B147" s="482"/>
      <c r="C147" s="750"/>
      <c r="D147" s="3577"/>
      <c r="E147" s="3577"/>
      <c r="F147" s="3577"/>
      <c r="G147" s="3577"/>
    </row>
    <row r="148" spans="1:7" ht="10.5" customHeight="1">
      <c r="A148" s="519"/>
      <c r="B148" s="482"/>
      <c r="C148" s="750"/>
      <c r="D148" s="3577"/>
      <c r="E148" s="3577"/>
      <c r="F148" s="3577"/>
      <c r="G148" s="3577"/>
    </row>
    <row r="149" spans="1:7" ht="10.5" customHeight="1">
      <c r="A149" s="848"/>
      <c r="B149" s="3583"/>
      <c r="C149" s="3584"/>
      <c r="D149" s="3577"/>
      <c r="E149" s="3577"/>
      <c r="F149" s="3577"/>
      <c r="G149" s="3577"/>
    </row>
    <row r="150" spans="1:7" ht="10.5" customHeight="1">
      <c r="B150" s="3579" t="s">
        <v>3418</v>
      </c>
    </row>
    <row r="151" spans="1:7"/>
    <row r="152" spans="1:7"/>
    <row r="153" spans="1:7"/>
    <row r="154" spans="1:7"/>
    <row r="155" spans="1:7"/>
  </sheetData>
  <printOptions horizontalCentered="1" verticalCentered="1"/>
  <pageMargins left="1" right="1" top="0.5" bottom="0.5" header="0" footer="0"/>
  <pageSetup scale="99" fitToHeight="2" orientation="portrait" r:id="rId1"/>
  <headerFooter alignWithMargins="0"/>
  <rowBreaks count="1" manualBreakCount="1">
    <brk id="75" max="16383" man="1"/>
  </rowBreaks>
  <colBreaks count="1" manualBreakCount="1">
    <brk id="6" max="1048575" man="1"/>
  </col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J349"/>
  <sheetViews>
    <sheetView showZeros="0" view="pageBreakPreview" zoomScale="90" zoomScaleNormal="115" zoomScaleSheetLayoutView="90" workbookViewId="0"/>
  </sheetViews>
  <sheetFormatPr defaultColWidth="0" defaultRowHeight="11.25" zeroHeight="1"/>
  <cols>
    <col min="1" max="1" width="5.33203125" style="536" customWidth="1"/>
    <col min="2" max="2" width="6.33203125" style="536" customWidth="1"/>
    <col min="3" max="3" width="5.33203125" style="536" customWidth="1"/>
    <col min="4" max="4" width="9.33203125" style="536" customWidth="1"/>
    <col min="5" max="5" width="47.5" style="536" customWidth="1"/>
    <col min="6" max="7" width="14.5" style="536" customWidth="1"/>
    <col min="8" max="8" width="5.83203125" style="536" customWidth="1"/>
    <col min="9" max="9" width="11.1640625" style="536" bestFit="1" customWidth="1"/>
    <col min="10" max="11" width="9.33203125" style="536" customWidth="1"/>
    <col min="12" max="256" width="0" style="536" hidden="1"/>
    <col min="257" max="257" width="5.33203125" style="536" customWidth="1"/>
    <col min="258" max="258" width="6.33203125" style="536" customWidth="1"/>
    <col min="259" max="259" width="5.33203125" style="536" customWidth="1"/>
    <col min="260" max="260" width="9.33203125" style="536" customWidth="1"/>
    <col min="261" max="261" width="47.5" style="536" customWidth="1"/>
    <col min="262" max="263" width="14.5" style="536" customWidth="1"/>
    <col min="264" max="264" width="5.83203125" style="536" customWidth="1"/>
    <col min="265" max="265" width="11.1640625" style="536" bestFit="1" customWidth="1"/>
    <col min="266" max="267" width="9.33203125" style="536" customWidth="1"/>
    <col min="268" max="512" width="0" style="536" hidden="1"/>
    <col min="513" max="513" width="5.33203125" style="536" customWidth="1"/>
    <col min="514" max="514" width="6.33203125" style="536" customWidth="1"/>
    <col min="515" max="515" width="5.33203125" style="536" customWidth="1"/>
    <col min="516" max="516" width="9.33203125" style="536" customWidth="1"/>
    <col min="517" max="517" width="47.5" style="536" customWidth="1"/>
    <col min="518" max="519" width="14.5" style="536" customWidth="1"/>
    <col min="520" max="520" width="5.83203125" style="536" customWidth="1"/>
    <col min="521" max="521" width="11.1640625" style="536" bestFit="1" customWidth="1"/>
    <col min="522" max="523" width="9.33203125" style="536" customWidth="1"/>
    <col min="524" max="768" width="0" style="536" hidden="1"/>
    <col min="769" max="769" width="5.33203125" style="536" customWidth="1"/>
    <col min="770" max="770" width="6.33203125" style="536" customWidth="1"/>
    <col min="771" max="771" width="5.33203125" style="536" customWidth="1"/>
    <col min="772" max="772" width="9.33203125" style="536" customWidth="1"/>
    <col min="773" max="773" width="47.5" style="536" customWidth="1"/>
    <col min="774" max="775" width="14.5" style="536" customWidth="1"/>
    <col min="776" max="776" width="5.83203125" style="536" customWidth="1"/>
    <col min="777" max="777" width="11.1640625" style="536" bestFit="1" customWidth="1"/>
    <col min="778" max="779" width="9.33203125" style="536" customWidth="1"/>
    <col min="780" max="1024" width="0" style="536" hidden="1"/>
    <col min="1025" max="1025" width="5.33203125" style="536" customWidth="1"/>
    <col min="1026" max="1026" width="6.33203125" style="536" customWidth="1"/>
    <col min="1027" max="1027" width="5.33203125" style="536" customWidth="1"/>
    <col min="1028" max="1028" width="9.33203125" style="536" customWidth="1"/>
    <col min="1029" max="1029" width="47.5" style="536" customWidth="1"/>
    <col min="1030" max="1031" width="14.5" style="536" customWidth="1"/>
    <col min="1032" max="1032" width="5.83203125" style="536" customWidth="1"/>
    <col min="1033" max="1033" width="11.1640625" style="536" bestFit="1" customWidth="1"/>
    <col min="1034" max="1035" width="9.33203125" style="536" customWidth="1"/>
    <col min="1036" max="1280" width="0" style="536" hidden="1"/>
    <col min="1281" max="1281" width="5.33203125" style="536" customWidth="1"/>
    <col min="1282" max="1282" width="6.33203125" style="536" customWidth="1"/>
    <col min="1283" max="1283" width="5.33203125" style="536" customWidth="1"/>
    <col min="1284" max="1284" width="9.33203125" style="536" customWidth="1"/>
    <col min="1285" max="1285" width="47.5" style="536" customWidth="1"/>
    <col min="1286" max="1287" width="14.5" style="536" customWidth="1"/>
    <col min="1288" max="1288" width="5.83203125" style="536" customWidth="1"/>
    <col min="1289" max="1289" width="11.1640625" style="536" bestFit="1" customWidth="1"/>
    <col min="1290" max="1291" width="9.33203125" style="536" customWidth="1"/>
    <col min="1292" max="1536" width="0" style="536" hidden="1"/>
    <col min="1537" max="1537" width="5.33203125" style="536" customWidth="1"/>
    <col min="1538" max="1538" width="6.33203125" style="536" customWidth="1"/>
    <col min="1539" max="1539" width="5.33203125" style="536" customWidth="1"/>
    <col min="1540" max="1540" width="9.33203125" style="536" customWidth="1"/>
    <col min="1541" max="1541" width="47.5" style="536" customWidth="1"/>
    <col min="1542" max="1543" width="14.5" style="536" customWidth="1"/>
    <col min="1544" max="1544" width="5.83203125" style="536" customWidth="1"/>
    <col min="1545" max="1545" width="11.1640625" style="536" bestFit="1" customWidth="1"/>
    <col min="1546" max="1547" width="9.33203125" style="536" customWidth="1"/>
    <col min="1548" max="1792" width="0" style="536" hidden="1"/>
    <col min="1793" max="1793" width="5.33203125" style="536" customWidth="1"/>
    <col min="1794" max="1794" width="6.33203125" style="536" customWidth="1"/>
    <col min="1795" max="1795" width="5.33203125" style="536" customWidth="1"/>
    <col min="1796" max="1796" width="9.33203125" style="536" customWidth="1"/>
    <col min="1797" max="1797" width="47.5" style="536" customWidth="1"/>
    <col min="1798" max="1799" width="14.5" style="536" customWidth="1"/>
    <col min="1800" max="1800" width="5.83203125" style="536" customWidth="1"/>
    <col min="1801" max="1801" width="11.1640625" style="536" bestFit="1" customWidth="1"/>
    <col min="1802" max="1803" width="9.33203125" style="536" customWidth="1"/>
    <col min="1804" max="2048" width="0" style="536" hidden="1"/>
    <col min="2049" max="2049" width="5.33203125" style="536" customWidth="1"/>
    <col min="2050" max="2050" width="6.33203125" style="536" customWidth="1"/>
    <col min="2051" max="2051" width="5.33203125" style="536" customWidth="1"/>
    <col min="2052" max="2052" width="9.33203125" style="536" customWidth="1"/>
    <col min="2053" max="2053" width="47.5" style="536" customWidth="1"/>
    <col min="2054" max="2055" width="14.5" style="536" customWidth="1"/>
    <col min="2056" max="2056" width="5.83203125" style="536" customWidth="1"/>
    <col min="2057" max="2057" width="11.1640625" style="536" bestFit="1" customWidth="1"/>
    <col min="2058" max="2059" width="9.33203125" style="536" customWidth="1"/>
    <col min="2060" max="2304" width="0" style="536" hidden="1"/>
    <col min="2305" max="2305" width="5.33203125" style="536" customWidth="1"/>
    <col min="2306" max="2306" width="6.33203125" style="536" customWidth="1"/>
    <col min="2307" max="2307" width="5.33203125" style="536" customWidth="1"/>
    <col min="2308" max="2308" width="9.33203125" style="536" customWidth="1"/>
    <col min="2309" max="2309" width="47.5" style="536" customWidth="1"/>
    <col min="2310" max="2311" width="14.5" style="536" customWidth="1"/>
    <col min="2312" max="2312" width="5.83203125" style="536" customWidth="1"/>
    <col min="2313" max="2313" width="11.1640625" style="536" bestFit="1" customWidth="1"/>
    <col min="2314" max="2315" width="9.33203125" style="536" customWidth="1"/>
    <col min="2316" max="2560" width="0" style="536" hidden="1"/>
    <col min="2561" max="2561" width="5.33203125" style="536" customWidth="1"/>
    <col min="2562" max="2562" width="6.33203125" style="536" customWidth="1"/>
    <col min="2563" max="2563" width="5.33203125" style="536" customWidth="1"/>
    <col min="2564" max="2564" width="9.33203125" style="536" customWidth="1"/>
    <col min="2565" max="2565" width="47.5" style="536" customWidth="1"/>
    <col min="2566" max="2567" width="14.5" style="536" customWidth="1"/>
    <col min="2568" max="2568" width="5.83203125" style="536" customWidth="1"/>
    <col min="2569" max="2569" width="11.1640625" style="536" bestFit="1" customWidth="1"/>
    <col min="2570" max="2571" width="9.33203125" style="536" customWidth="1"/>
    <col min="2572" max="2816" width="0" style="536" hidden="1"/>
    <col min="2817" max="2817" width="5.33203125" style="536" customWidth="1"/>
    <col min="2818" max="2818" width="6.33203125" style="536" customWidth="1"/>
    <col min="2819" max="2819" width="5.33203125" style="536" customWidth="1"/>
    <col min="2820" max="2820" width="9.33203125" style="536" customWidth="1"/>
    <col min="2821" max="2821" width="47.5" style="536" customWidth="1"/>
    <col min="2822" max="2823" width="14.5" style="536" customWidth="1"/>
    <col min="2824" max="2824" width="5.83203125" style="536" customWidth="1"/>
    <col min="2825" max="2825" width="11.1640625" style="536" bestFit="1" customWidth="1"/>
    <col min="2826" max="2827" width="9.33203125" style="536" customWidth="1"/>
    <col min="2828" max="3072" width="0" style="536" hidden="1"/>
    <col min="3073" max="3073" width="5.33203125" style="536" customWidth="1"/>
    <col min="3074" max="3074" width="6.33203125" style="536" customWidth="1"/>
    <col min="3075" max="3075" width="5.33203125" style="536" customWidth="1"/>
    <col min="3076" max="3076" width="9.33203125" style="536" customWidth="1"/>
    <col min="3077" max="3077" width="47.5" style="536" customWidth="1"/>
    <col min="3078" max="3079" width="14.5" style="536" customWidth="1"/>
    <col min="3080" max="3080" width="5.83203125" style="536" customWidth="1"/>
    <col min="3081" max="3081" width="11.1640625" style="536" bestFit="1" customWidth="1"/>
    <col min="3082" max="3083" width="9.33203125" style="536" customWidth="1"/>
    <col min="3084" max="3328" width="0" style="536" hidden="1"/>
    <col min="3329" max="3329" width="5.33203125" style="536" customWidth="1"/>
    <col min="3330" max="3330" width="6.33203125" style="536" customWidth="1"/>
    <col min="3331" max="3331" width="5.33203125" style="536" customWidth="1"/>
    <col min="3332" max="3332" width="9.33203125" style="536" customWidth="1"/>
    <col min="3333" max="3333" width="47.5" style="536" customWidth="1"/>
    <col min="3334" max="3335" width="14.5" style="536" customWidth="1"/>
    <col min="3336" max="3336" width="5.83203125" style="536" customWidth="1"/>
    <col min="3337" max="3337" width="11.1640625" style="536" bestFit="1" customWidth="1"/>
    <col min="3338" max="3339" width="9.33203125" style="536" customWidth="1"/>
    <col min="3340" max="3584" width="0" style="536" hidden="1"/>
    <col min="3585" max="3585" width="5.33203125" style="536" customWidth="1"/>
    <col min="3586" max="3586" width="6.33203125" style="536" customWidth="1"/>
    <col min="3587" max="3587" width="5.33203125" style="536" customWidth="1"/>
    <col min="3588" max="3588" width="9.33203125" style="536" customWidth="1"/>
    <col min="3589" max="3589" width="47.5" style="536" customWidth="1"/>
    <col min="3590" max="3591" width="14.5" style="536" customWidth="1"/>
    <col min="3592" max="3592" width="5.83203125" style="536" customWidth="1"/>
    <col min="3593" max="3593" width="11.1640625" style="536" bestFit="1" customWidth="1"/>
    <col min="3594" max="3595" width="9.33203125" style="536" customWidth="1"/>
    <col min="3596" max="3840" width="0" style="536" hidden="1"/>
    <col min="3841" max="3841" width="5.33203125" style="536" customWidth="1"/>
    <col min="3842" max="3842" width="6.33203125" style="536" customWidth="1"/>
    <col min="3843" max="3843" width="5.33203125" style="536" customWidth="1"/>
    <col min="3844" max="3844" width="9.33203125" style="536" customWidth="1"/>
    <col min="3845" max="3845" width="47.5" style="536" customWidth="1"/>
    <col min="3846" max="3847" width="14.5" style="536" customWidth="1"/>
    <col min="3848" max="3848" width="5.83203125" style="536" customWidth="1"/>
    <col min="3849" max="3849" width="11.1640625" style="536" bestFit="1" customWidth="1"/>
    <col min="3850" max="3851" width="9.33203125" style="536" customWidth="1"/>
    <col min="3852" max="4096" width="0" style="536" hidden="1"/>
    <col min="4097" max="4097" width="5.33203125" style="536" customWidth="1"/>
    <col min="4098" max="4098" width="6.33203125" style="536" customWidth="1"/>
    <col min="4099" max="4099" width="5.33203125" style="536" customWidth="1"/>
    <col min="4100" max="4100" width="9.33203125" style="536" customWidth="1"/>
    <col min="4101" max="4101" width="47.5" style="536" customWidth="1"/>
    <col min="4102" max="4103" width="14.5" style="536" customWidth="1"/>
    <col min="4104" max="4104" width="5.83203125" style="536" customWidth="1"/>
    <col min="4105" max="4105" width="11.1640625" style="536" bestFit="1" customWidth="1"/>
    <col min="4106" max="4107" width="9.33203125" style="536" customWidth="1"/>
    <col min="4108" max="4352" width="0" style="536" hidden="1"/>
    <col min="4353" max="4353" width="5.33203125" style="536" customWidth="1"/>
    <col min="4354" max="4354" width="6.33203125" style="536" customWidth="1"/>
    <col min="4355" max="4355" width="5.33203125" style="536" customWidth="1"/>
    <col min="4356" max="4356" width="9.33203125" style="536" customWidth="1"/>
    <col min="4357" max="4357" width="47.5" style="536" customWidth="1"/>
    <col min="4358" max="4359" width="14.5" style="536" customWidth="1"/>
    <col min="4360" max="4360" width="5.83203125" style="536" customWidth="1"/>
    <col min="4361" max="4361" width="11.1640625" style="536" bestFit="1" customWidth="1"/>
    <col min="4362" max="4363" width="9.33203125" style="536" customWidth="1"/>
    <col min="4364" max="4608" width="0" style="536" hidden="1"/>
    <col min="4609" max="4609" width="5.33203125" style="536" customWidth="1"/>
    <col min="4610" max="4610" width="6.33203125" style="536" customWidth="1"/>
    <col min="4611" max="4611" width="5.33203125" style="536" customWidth="1"/>
    <col min="4612" max="4612" width="9.33203125" style="536" customWidth="1"/>
    <col min="4613" max="4613" width="47.5" style="536" customWidth="1"/>
    <col min="4614" max="4615" width="14.5" style="536" customWidth="1"/>
    <col min="4616" max="4616" width="5.83203125" style="536" customWidth="1"/>
    <col min="4617" max="4617" width="11.1640625" style="536" bestFit="1" customWidth="1"/>
    <col min="4618" max="4619" width="9.33203125" style="536" customWidth="1"/>
    <col min="4620" max="4864" width="0" style="536" hidden="1"/>
    <col min="4865" max="4865" width="5.33203125" style="536" customWidth="1"/>
    <col min="4866" max="4866" width="6.33203125" style="536" customWidth="1"/>
    <col min="4867" max="4867" width="5.33203125" style="536" customWidth="1"/>
    <col min="4868" max="4868" width="9.33203125" style="536" customWidth="1"/>
    <col min="4869" max="4869" width="47.5" style="536" customWidth="1"/>
    <col min="4870" max="4871" width="14.5" style="536" customWidth="1"/>
    <col min="4872" max="4872" width="5.83203125" style="536" customWidth="1"/>
    <col min="4873" max="4873" width="11.1640625" style="536" bestFit="1" customWidth="1"/>
    <col min="4874" max="4875" width="9.33203125" style="536" customWidth="1"/>
    <col min="4876" max="5120" width="0" style="536" hidden="1"/>
    <col min="5121" max="5121" width="5.33203125" style="536" customWidth="1"/>
    <col min="5122" max="5122" width="6.33203125" style="536" customWidth="1"/>
    <col min="5123" max="5123" width="5.33203125" style="536" customWidth="1"/>
    <col min="5124" max="5124" width="9.33203125" style="536" customWidth="1"/>
    <col min="5125" max="5125" width="47.5" style="536" customWidth="1"/>
    <col min="5126" max="5127" width="14.5" style="536" customWidth="1"/>
    <col min="5128" max="5128" width="5.83203125" style="536" customWidth="1"/>
    <col min="5129" max="5129" width="11.1640625" style="536" bestFit="1" customWidth="1"/>
    <col min="5130" max="5131" width="9.33203125" style="536" customWidth="1"/>
    <col min="5132" max="5376" width="0" style="536" hidden="1"/>
    <col min="5377" max="5377" width="5.33203125" style="536" customWidth="1"/>
    <col min="5378" max="5378" width="6.33203125" style="536" customWidth="1"/>
    <col min="5379" max="5379" width="5.33203125" style="536" customWidth="1"/>
    <col min="5380" max="5380" width="9.33203125" style="536" customWidth="1"/>
    <col min="5381" max="5381" width="47.5" style="536" customWidth="1"/>
    <col min="5382" max="5383" width="14.5" style="536" customWidth="1"/>
    <col min="5384" max="5384" width="5.83203125" style="536" customWidth="1"/>
    <col min="5385" max="5385" width="11.1640625" style="536" bestFit="1" customWidth="1"/>
    <col min="5386" max="5387" width="9.33203125" style="536" customWidth="1"/>
    <col min="5388" max="5632" width="0" style="536" hidden="1"/>
    <col min="5633" max="5633" width="5.33203125" style="536" customWidth="1"/>
    <col min="5634" max="5634" width="6.33203125" style="536" customWidth="1"/>
    <col min="5635" max="5635" width="5.33203125" style="536" customWidth="1"/>
    <col min="5636" max="5636" width="9.33203125" style="536" customWidth="1"/>
    <col min="5637" max="5637" width="47.5" style="536" customWidth="1"/>
    <col min="5638" max="5639" width="14.5" style="536" customWidth="1"/>
    <col min="5640" max="5640" width="5.83203125" style="536" customWidth="1"/>
    <col min="5641" max="5641" width="11.1640625" style="536" bestFit="1" customWidth="1"/>
    <col min="5642" max="5643" width="9.33203125" style="536" customWidth="1"/>
    <col min="5644" max="5888" width="0" style="536" hidden="1"/>
    <col min="5889" max="5889" width="5.33203125" style="536" customWidth="1"/>
    <col min="5890" max="5890" width="6.33203125" style="536" customWidth="1"/>
    <col min="5891" max="5891" width="5.33203125" style="536" customWidth="1"/>
    <col min="5892" max="5892" width="9.33203125" style="536" customWidth="1"/>
    <col min="5893" max="5893" width="47.5" style="536" customWidth="1"/>
    <col min="5894" max="5895" width="14.5" style="536" customWidth="1"/>
    <col min="5896" max="5896" width="5.83203125" style="536" customWidth="1"/>
    <col min="5897" max="5897" width="11.1640625" style="536" bestFit="1" customWidth="1"/>
    <col min="5898" max="5899" width="9.33203125" style="536" customWidth="1"/>
    <col min="5900" max="6144" width="0" style="536" hidden="1"/>
    <col min="6145" max="6145" width="5.33203125" style="536" customWidth="1"/>
    <col min="6146" max="6146" width="6.33203125" style="536" customWidth="1"/>
    <col min="6147" max="6147" width="5.33203125" style="536" customWidth="1"/>
    <col min="6148" max="6148" width="9.33203125" style="536" customWidth="1"/>
    <col min="6149" max="6149" width="47.5" style="536" customWidth="1"/>
    <col min="6150" max="6151" width="14.5" style="536" customWidth="1"/>
    <col min="6152" max="6152" width="5.83203125" style="536" customWidth="1"/>
    <col min="6153" max="6153" width="11.1640625" style="536" bestFit="1" customWidth="1"/>
    <col min="6154" max="6155" width="9.33203125" style="536" customWidth="1"/>
    <col min="6156" max="6400" width="0" style="536" hidden="1"/>
    <col min="6401" max="6401" width="5.33203125" style="536" customWidth="1"/>
    <col min="6402" max="6402" width="6.33203125" style="536" customWidth="1"/>
    <col min="6403" max="6403" width="5.33203125" style="536" customWidth="1"/>
    <col min="6404" max="6404" width="9.33203125" style="536" customWidth="1"/>
    <col min="6405" max="6405" width="47.5" style="536" customWidth="1"/>
    <col min="6406" max="6407" width="14.5" style="536" customWidth="1"/>
    <col min="6408" max="6408" width="5.83203125" style="536" customWidth="1"/>
    <col min="6409" max="6409" width="11.1640625" style="536" bestFit="1" customWidth="1"/>
    <col min="6410" max="6411" width="9.33203125" style="536" customWidth="1"/>
    <col min="6412" max="6656" width="0" style="536" hidden="1"/>
    <col min="6657" max="6657" width="5.33203125" style="536" customWidth="1"/>
    <col min="6658" max="6658" width="6.33203125" style="536" customWidth="1"/>
    <col min="6659" max="6659" width="5.33203125" style="536" customWidth="1"/>
    <col min="6660" max="6660" width="9.33203125" style="536" customWidth="1"/>
    <col min="6661" max="6661" width="47.5" style="536" customWidth="1"/>
    <col min="6662" max="6663" width="14.5" style="536" customWidth="1"/>
    <col min="6664" max="6664" width="5.83203125" style="536" customWidth="1"/>
    <col min="6665" max="6665" width="11.1640625" style="536" bestFit="1" customWidth="1"/>
    <col min="6666" max="6667" width="9.33203125" style="536" customWidth="1"/>
    <col min="6668" max="6912" width="0" style="536" hidden="1"/>
    <col min="6913" max="6913" width="5.33203125" style="536" customWidth="1"/>
    <col min="6914" max="6914" width="6.33203125" style="536" customWidth="1"/>
    <col min="6915" max="6915" width="5.33203125" style="536" customWidth="1"/>
    <col min="6916" max="6916" width="9.33203125" style="536" customWidth="1"/>
    <col min="6917" max="6917" width="47.5" style="536" customWidth="1"/>
    <col min="6918" max="6919" width="14.5" style="536" customWidth="1"/>
    <col min="6920" max="6920" width="5.83203125" style="536" customWidth="1"/>
    <col min="6921" max="6921" width="11.1640625" style="536" bestFit="1" customWidth="1"/>
    <col min="6922" max="6923" width="9.33203125" style="536" customWidth="1"/>
    <col min="6924" max="7168" width="0" style="536" hidden="1"/>
    <col min="7169" max="7169" width="5.33203125" style="536" customWidth="1"/>
    <col min="7170" max="7170" width="6.33203125" style="536" customWidth="1"/>
    <col min="7171" max="7171" width="5.33203125" style="536" customWidth="1"/>
    <col min="7172" max="7172" width="9.33203125" style="536" customWidth="1"/>
    <col min="7173" max="7173" width="47.5" style="536" customWidth="1"/>
    <col min="7174" max="7175" width="14.5" style="536" customWidth="1"/>
    <col min="7176" max="7176" width="5.83203125" style="536" customWidth="1"/>
    <col min="7177" max="7177" width="11.1640625" style="536" bestFit="1" customWidth="1"/>
    <col min="7178" max="7179" width="9.33203125" style="536" customWidth="1"/>
    <col min="7180" max="7424" width="0" style="536" hidden="1"/>
    <col min="7425" max="7425" width="5.33203125" style="536" customWidth="1"/>
    <col min="7426" max="7426" width="6.33203125" style="536" customWidth="1"/>
    <col min="7427" max="7427" width="5.33203125" style="536" customWidth="1"/>
    <col min="7428" max="7428" width="9.33203125" style="536" customWidth="1"/>
    <col min="7429" max="7429" width="47.5" style="536" customWidth="1"/>
    <col min="7430" max="7431" width="14.5" style="536" customWidth="1"/>
    <col min="7432" max="7432" width="5.83203125" style="536" customWidth="1"/>
    <col min="7433" max="7433" width="11.1640625" style="536" bestFit="1" customWidth="1"/>
    <col min="7434" max="7435" width="9.33203125" style="536" customWidth="1"/>
    <col min="7436" max="7680" width="0" style="536" hidden="1"/>
    <col min="7681" max="7681" width="5.33203125" style="536" customWidth="1"/>
    <col min="7682" max="7682" width="6.33203125" style="536" customWidth="1"/>
    <col min="7683" max="7683" width="5.33203125" style="536" customWidth="1"/>
    <col min="7684" max="7684" width="9.33203125" style="536" customWidth="1"/>
    <col min="7685" max="7685" width="47.5" style="536" customWidth="1"/>
    <col min="7686" max="7687" width="14.5" style="536" customWidth="1"/>
    <col min="7688" max="7688" width="5.83203125" style="536" customWidth="1"/>
    <col min="7689" max="7689" width="11.1640625" style="536" bestFit="1" customWidth="1"/>
    <col min="7690" max="7691" width="9.33203125" style="536" customWidth="1"/>
    <col min="7692" max="7936" width="0" style="536" hidden="1"/>
    <col min="7937" max="7937" width="5.33203125" style="536" customWidth="1"/>
    <col min="7938" max="7938" width="6.33203125" style="536" customWidth="1"/>
    <col min="7939" max="7939" width="5.33203125" style="536" customWidth="1"/>
    <col min="7940" max="7940" width="9.33203125" style="536" customWidth="1"/>
    <col min="7941" max="7941" width="47.5" style="536" customWidth="1"/>
    <col min="7942" max="7943" width="14.5" style="536" customWidth="1"/>
    <col min="7944" max="7944" width="5.83203125" style="536" customWidth="1"/>
    <col min="7945" max="7945" width="11.1640625" style="536" bestFit="1" customWidth="1"/>
    <col min="7946" max="7947" width="9.33203125" style="536" customWidth="1"/>
    <col min="7948" max="8192" width="0" style="536" hidden="1"/>
    <col min="8193" max="8193" width="5.33203125" style="536" customWidth="1"/>
    <col min="8194" max="8194" width="6.33203125" style="536" customWidth="1"/>
    <col min="8195" max="8195" width="5.33203125" style="536" customWidth="1"/>
    <col min="8196" max="8196" width="9.33203125" style="536" customWidth="1"/>
    <col min="8197" max="8197" width="47.5" style="536" customWidth="1"/>
    <col min="8198" max="8199" width="14.5" style="536" customWidth="1"/>
    <col min="8200" max="8200" width="5.83203125" style="536" customWidth="1"/>
    <col min="8201" max="8201" width="11.1640625" style="536" bestFit="1" customWidth="1"/>
    <col min="8202" max="8203" width="9.33203125" style="536" customWidth="1"/>
    <col min="8204" max="8448" width="0" style="536" hidden="1"/>
    <col min="8449" max="8449" width="5.33203125" style="536" customWidth="1"/>
    <col min="8450" max="8450" width="6.33203125" style="536" customWidth="1"/>
    <col min="8451" max="8451" width="5.33203125" style="536" customWidth="1"/>
    <col min="8452" max="8452" width="9.33203125" style="536" customWidth="1"/>
    <col min="8453" max="8453" width="47.5" style="536" customWidth="1"/>
    <col min="8454" max="8455" width="14.5" style="536" customWidth="1"/>
    <col min="8456" max="8456" width="5.83203125" style="536" customWidth="1"/>
    <col min="8457" max="8457" width="11.1640625" style="536" bestFit="1" customWidth="1"/>
    <col min="8458" max="8459" width="9.33203125" style="536" customWidth="1"/>
    <col min="8460" max="8704" width="0" style="536" hidden="1"/>
    <col min="8705" max="8705" width="5.33203125" style="536" customWidth="1"/>
    <col min="8706" max="8706" width="6.33203125" style="536" customWidth="1"/>
    <col min="8707" max="8707" width="5.33203125" style="536" customWidth="1"/>
    <col min="8708" max="8708" width="9.33203125" style="536" customWidth="1"/>
    <col min="8709" max="8709" width="47.5" style="536" customWidth="1"/>
    <col min="8710" max="8711" width="14.5" style="536" customWidth="1"/>
    <col min="8712" max="8712" width="5.83203125" style="536" customWidth="1"/>
    <col min="8713" max="8713" width="11.1640625" style="536" bestFit="1" customWidth="1"/>
    <col min="8714" max="8715" width="9.33203125" style="536" customWidth="1"/>
    <col min="8716" max="8960" width="0" style="536" hidden="1"/>
    <col min="8961" max="8961" width="5.33203125" style="536" customWidth="1"/>
    <col min="8962" max="8962" width="6.33203125" style="536" customWidth="1"/>
    <col min="8963" max="8963" width="5.33203125" style="536" customWidth="1"/>
    <col min="8964" max="8964" width="9.33203125" style="536" customWidth="1"/>
    <col min="8965" max="8965" width="47.5" style="536" customWidth="1"/>
    <col min="8966" max="8967" width="14.5" style="536" customWidth="1"/>
    <col min="8968" max="8968" width="5.83203125" style="536" customWidth="1"/>
    <col min="8969" max="8969" width="11.1640625" style="536" bestFit="1" customWidth="1"/>
    <col min="8970" max="8971" width="9.33203125" style="536" customWidth="1"/>
    <col min="8972" max="9216" width="0" style="536" hidden="1"/>
    <col min="9217" max="9217" width="5.33203125" style="536" customWidth="1"/>
    <col min="9218" max="9218" width="6.33203125" style="536" customWidth="1"/>
    <col min="9219" max="9219" width="5.33203125" style="536" customWidth="1"/>
    <col min="9220" max="9220" width="9.33203125" style="536" customWidth="1"/>
    <col min="9221" max="9221" width="47.5" style="536" customWidth="1"/>
    <col min="9222" max="9223" width="14.5" style="536" customWidth="1"/>
    <col min="9224" max="9224" width="5.83203125" style="536" customWidth="1"/>
    <col min="9225" max="9225" width="11.1640625" style="536" bestFit="1" customWidth="1"/>
    <col min="9226" max="9227" width="9.33203125" style="536" customWidth="1"/>
    <col min="9228" max="9472" width="0" style="536" hidden="1"/>
    <col min="9473" max="9473" width="5.33203125" style="536" customWidth="1"/>
    <col min="9474" max="9474" width="6.33203125" style="536" customWidth="1"/>
    <col min="9475" max="9475" width="5.33203125" style="536" customWidth="1"/>
    <col min="9476" max="9476" width="9.33203125" style="536" customWidth="1"/>
    <col min="9477" max="9477" width="47.5" style="536" customWidth="1"/>
    <col min="9478" max="9479" width="14.5" style="536" customWidth="1"/>
    <col min="9480" max="9480" width="5.83203125" style="536" customWidth="1"/>
    <col min="9481" max="9481" width="11.1640625" style="536" bestFit="1" customWidth="1"/>
    <col min="9482" max="9483" width="9.33203125" style="536" customWidth="1"/>
    <col min="9484" max="9728" width="0" style="536" hidden="1"/>
    <col min="9729" max="9729" width="5.33203125" style="536" customWidth="1"/>
    <col min="9730" max="9730" width="6.33203125" style="536" customWidth="1"/>
    <col min="9731" max="9731" width="5.33203125" style="536" customWidth="1"/>
    <col min="9732" max="9732" width="9.33203125" style="536" customWidth="1"/>
    <col min="9733" max="9733" width="47.5" style="536" customWidth="1"/>
    <col min="9734" max="9735" width="14.5" style="536" customWidth="1"/>
    <col min="9736" max="9736" width="5.83203125" style="536" customWidth="1"/>
    <col min="9737" max="9737" width="11.1640625" style="536" bestFit="1" customWidth="1"/>
    <col min="9738" max="9739" width="9.33203125" style="536" customWidth="1"/>
    <col min="9740" max="9984" width="0" style="536" hidden="1"/>
    <col min="9985" max="9985" width="5.33203125" style="536" customWidth="1"/>
    <col min="9986" max="9986" width="6.33203125" style="536" customWidth="1"/>
    <col min="9987" max="9987" width="5.33203125" style="536" customWidth="1"/>
    <col min="9988" max="9988" width="9.33203125" style="536" customWidth="1"/>
    <col min="9989" max="9989" width="47.5" style="536" customWidth="1"/>
    <col min="9990" max="9991" width="14.5" style="536" customWidth="1"/>
    <col min="9992" max="9992" width="5.83203125" style="536" customWidth="1"/>
    <col min="9993" max="9993" width="11.1640625" style="536" bestFit="1" customWidth="1"/>
    <col min="9994" max="9995" width="9.33203125" style="536" customWidth="1"/>
    <col min="9996" max="10240" width="0" style="536" hidden="1"/>
    <col min="10241" max="10241" width="5.33203125" style="536" customWidth="1"/>
    <col min="10242" max="10242" width="6.33203125" style="536" customWidth="1"/>
    <col min="10243" max="10243" width="5.33203125" style="536" customWidth="1"/>
    <col min="10244" max="10244" width="9.33203125" style="536" customWidth="1"/>
    <col min="10245" max="10245" width="47.5" style="536" customWidth="1"/>
    <col min="10246" max="10247" width="14.5" style="536" customWidth="1"/>
    <col min="10248" max="10248" width="5.83203125" style="536" customWidth="1"/>
    <col min="10249" max="10249" width="11.1640625" style="536" bestFit="1" customWidth="1"/>
    <col min="10250" max="10251" width="9.33203125" style="536" customWidth="1"/>
    <col min="10252" max="10496" width="0" style="536" hidden="1"/>
    <col min="10497" max="10497" width="5.33203125" style="536" customWidth="1"/>
    <col min="10498" max="10498" width="6.33203125" style="536" customWidth="1"/>
    <col min="10499" max="10499" width="5.33203125" style="536" customWidth="1"/>
    <col min="10500" max="10500" width="9.33203125" style="536" customWidth="1"/>
    <col min="10501" max="10501" width="47.5" style="536" customWidth="1"/>
    <col min="10502" max="10503" width="14.5" style="536" customWidth="1"/>
    <col min="10504" max="10504" width="5.83203125" style="536" customWidth="1"/>
    <col min="10505" max="10505" width="11.1640625" style="536" bestFit="1" customWidth="1"/>
    <col min="10506" max="10507" width="9.33203125" style="536" customWidth="1"/>
    <col min="10508" max="10752" width="0" style="536" hidden="1"/>
    <col min="10753" max="10753" width="5.33203125" style="536" customWidth="1"/>
    <col min="10754" max="10754" width="6.33203125" style="536" customWidth="1"/>
    <col min="10755" max="10755" width="5.33203125" style="536" customWidth="1"/>
    <col min="10756" max="10756" width="9.33203125" style="536" customWidth="1"/>
    <col min="10757" max="10757" width="47.5" style="536" customWidth="1"/>
    <col min="10758" max="10759" width="14.5" style="536" customWidth="1"/>
    <col min="10760" max="10760" width="5.83203125" style="536" customWidth="1"/>
    <col min="10761" max="10761" width="11.1640625" style="536" bestFit="1" customWidth="1"/>
    <col min="10762" max="10763" width="9.33203125" style="536" customWidth="1"/>
    <col min="10764" max="11008" width="0" style="536" hidden="1"/>
    <col min="11009" max="11009" width="5.33203125" style="536" customWidth="1"/>
    <col min="11010" max="11010" width="6.33203125" style="536" customWidth="1"/>
    <col min="11011" max="11011" width="5.33203125" style="536" customWidth="1"/>
    <col min="11012" max="11012" width="9.33203125" style="536" customWidth="1"/>
    <col min="11013" max="11013" width="47.5" style="536" customWidth="1"/>
    <col min="11014" max="11015" width="14.5" style="536" customWidth="1"/>
    <col min="11016" max="11016" width="5.83203125" style="536" customWidth="1"/>
    <col min="11017" max="11017" width="11.1640625" style="536" bestFit="1" customWidth="1"/>
    <col min="11018" max="11019" width="9.33203125" style="536" customWidth="1"/>
    <col min="11020" max="11264" width="0" style="536" hidden="1"/>
    <col min="11265" max="11265" width="5.33203125" style="536" customWidth="1"/>
    <col min="11266" max="11266" width="6.33203125" style="536" customWidth="1"/>
    <col min="11267" max="11267" width="5.33203125" style="536" customWidth="1"/>
    <col min="11268" max="11268" width="9.33203125" style="536" customWidth="1"/>
    <col min="11269" max="11269" width="47.5" style="536" customWidth="1"/>
    <col min="11270" max="11271" width="14.5" style="536" customWidth="1"/>
    <col min="11272" max="11272" width="5.83203125" style="536" customWidth="1"/>
    <col min="11273" max="11273" width="11.1640625" style="536" bestFit="1" customWidth="1"/>
    <col min="11274" max="11275" width="9.33203125" style="536" customWidth="1"/>
    <col min="11276" max="11520" width="0" style="536" hidden="1"/>
    <col min="11521" max="11521" width="5.33203125" style="536" customWidth="1"/>
    <col min="11522" max="11522" width="6.33203125" style="536" customWidth="1"/>
    <col min="11523" max="11523" width="5.33203125" style="536" customWidth="1"/>
    <col min="11524" max="11524" width="9.33203125" style="536" customWidth="1"/>
    <col min="11525" max="11525" width="47.5" style="536" customWidth="1"/>
    <col min="11526" max="11527" width="14.5" style="536" customWidth="1"/>
    <col min="11528" max="11528" width="5.83203125" style="536" customWidth="1"/>
    <col min="11529" max="11529" width="11.1640625" style="536" bestFit="1" customWidth="1"/>
    <col min="11530" max="11531" width="9.33203125" style="536" customWidth="1"/>
    <col min="11532" max="11776" width="0" style="536" hidden="1"/>
    <col min="11777" max="11777" width="5.33203125" style="536" customWidth="1"/>
    <col min="11778" max="11778" width="6.33203125" style="536" customWidth="1"/>
    <col min="11779" max="11779" width="5.33203125" style="536" customWidth="1"/>
    <col min="11780" max="11780" width="9.33203125" style="536" customWidth="1"/>
    <col min="11781" max="11781" width="47.5" style="536" customWidth="1"/>
    <col min="11782" max="11783" width="14.5" style="536" customWidth="1"/>
    <col min="11784" max="11784" width="5.83203125" style="536" customWidth="1"/>
    <col min="11785" max="11785" width="11.1640625" style="536" bestFit="1" customWidth="1"/>
    <col min="11786" max="11787" width="9.33203125" style="536" customWidth="1"/>
    <col min="11788" max="12032" width="0" style="536" hidden="1"/>
    <col min="12033" max="12033" width="5.33203125" style="536" customWidth="1"/>
    <col min="12034" max="12034" width="6.33203125" style="536" customWidth="1"/>
    <col min="12035" max="12035" width="5.33203125" style="536" customWidth="1"/>
    <col min="12036" max="12036" width="9.33203125" style="536" customWidth="1"/>
    <col min="12037" max="12037" width="47.5" style="536" customWidth="1"/>
    <col min="12038" max="12039" width="14.5" style="536" customWidth="1"/>
    <col min="12040" max="12040" width="5.83203125" style="536" customWidth="1"/>
    <col min="12041" max="12041" width="11.1640625" style="536" bestFit="1" customWidth="1"/>
    <col min="12042" max="12043" width="9.33203125" style="536" customWidth="1"/>
    <col min="12044" max="12288" width="0" style="536" hidden="1"/>
    <col min="12289" max="12289" width="5.33203125" style="536" customWidth="1"/>
    <col min="12290" max="12290" width="6.33203125" style="536" customWidth="1"/>
    <col min="12291" max="12291" width="5.33203125" style="536" customWidth="1"/>
    <col min="12292" max="12292" width="9.33203125" style="536" customWidth="1"/>
    <col min="12293" max="12293" width="47.5" style="536" customWidth="1"/>
    <col min="12294" max="12295" width="14.5" style="536" customWidth="1"/>
    <col min="12296" max="12296" width="5.83203125" style="536" customWidth="1"/>
    <col min="12297" max="12297" width="11.1640625" style="536" bestFit="1" customWidth="1"/>
    <col min="12298" max="12299" width="9.33203125" style="536" customWidth="1"/>
    <col min="12300" max="12544" width="0" style="536" hidden="1"/>
    <col min="12545" max="12545" width="5.33203125" style="536" customWidth="1"/>
    <col min="12546" max="12546" width="6.33203125" style="536" customWidth="1"/>
    <col min="12547" max="12547" width="5.33203125" style="536" customWidth="1"/>
    <col min="12548" max="12548" width="9.33203125" style="536" customWidth="1"/>
    <col min="12549" max="12549" width="47.5" style="536" customWidth="1"/>
    <col min="12550" max="12551" width="14.5" style="536" customWidth="1"/>
    <col min="12552" max="12552" width="5.83203125" style="536" customWidth="1"/>
    <col min="12553" max="12553" width="11.1640625" style="536" bestFit="1" customWidth="1"/>
    <col min="12554" max="12555" width="9.33203125" style="536" customWidth="1"/>
    <col min="12556" max="12800" width="0" style="536" hidden="1"/>
    <col min="12801" max="12801" width="5.33203125" style="536" customWidth="1"/>
    <col min="12802" max="12802" width="6.33203125" style="536" customWidth="1"/>
    <col min="12803" max="12803" width="5.33203125" style="536" customWidth="1"/>
    <col min="12804" max="12804" width="9.33203125" style="536" customWidth="1"/>
    <col min="12805" max="12805" width="47.5" style="536" customWidth="1"/>
    <col min="12806" max="12807" width="14.5" style="536" customWidth="1"/>
    <col min="12808" max="12808" width="5.83203125" style="536" customWidth="1"/>
    <col min="12809" max="12809" width="11.1640625" style="536" bestFit="1" customWidth="1"/>
    <col min="12810" max="12811" width="9.33203125" style="536" customWidth="1"/>
    <col min="12812" max="13056" width="0" style="536" hidden="1"/>
    <col min="13057" max="13057" width="5.33203125" style="536" customWidth="1"/>
    <col min="13058" max="13058" width="6.33203125" style="536" customWidth="1"/>
    <col min="13059" max="13059" width="5.33203125" style="536" customWidth="1"/>
    <col min="13060" max="13060" width="9.33203125" style="536" customWidth="1"/>
    <col min="13061" max="13061" width="47.5" style="536" customWidth="1"/>
    <col min="13062" max="13063" width="14.5" style="536" customWidth="1"/>
    <col min="13064" max="13064" width="5.83203125" style="536" customWidth="1"/>
    <col min="13065" max="13065" width="11.1640625" style="536" bestFit="1" customWidth="1"/>
    <col min="13066" max="13067" width="9.33203125" style="536" customWidth="1"/>
    <col min="13068" max="13312" width="0" style="536" hidden="1"/>
    <col min="13313" max="13313" width="5.33203125" style="536" customWidth="1"/>
    <col min="13314" max="13314" width="6.33203125" style="536" customWidth="1"/>
    <col min="13315" max="13315" width="5.33203125" style="536" customWidth="1"/>
    <col min="13316" max="13316" width="9.33203125" style="536" customWidth="1"/>
    <col min="13317" max="13317" width="47.5" style="536" customWidth="1"/>
    <col min="13318" max="13319" width="14.5" style="536" customWidth="1"/>
    <col min="13320" max="13320" width="5.83203125" style="536" customWidth="1"/>
    <col min="13321" max="13321" width="11.1640625" style="536" bestFit="1" customWidth="1"/>
    <col min="13322" max="13323" width="9.33203125" style="536" customWidth="1"/>
    <col min="13324" max="13568" width="0" style="536" hidden="1"/>
    <col min="13569" max="13569" width="5.33203125" style="536" customWidth="1"/>
    <col min="13570" max="13570" width="6.33203125" style="536" customWidth="1"/>
    <col min="13571" max="13571" width="5.33203125" style="536" customWidth="1"/>
    <col min="13572" max="13572" width="9.33203125" style="536" customWidth="1"/>
    <col min="13573" max="13573" width="47.5" style="536" customWidth="1"/>
    <col min="13574" max="13575" width="14.5" style="536" customWidth="1"/>
    <col min="13576" max="13576" width="5.83203125" style="536" customWidth="1"/>
    <col min="13577" max="13577" width="11.1640625" style="536" bestFit="1" customWidth="1"/>
    <col min="13578" max="13579" width="9.33203125" style="536" customWidth="1"/>
    <col min="13580" max="13824" width="0" style="536" hidden="1"/>
    <col min="13825" max="13825" width="5.33203125" style="536" customWidth="1"/>
    <col min="13826" max="13826" width="6.33203125" style="536" customWidth="1"/>
    <col min="13827" max="13827" width="5.33203125" style="536" customWidth="1"/>
    <col min="13828" max="13828" width="9.33203125" style="536" customWidth="1"/>
    <col min="13829" max="13829" width="47.5" style="536" customWidth="1"/>
    <col min="13830" max="13831" width="14.5" style="536" customWidth="1"/>
    <col min="13832" max="13832" width="5.83203125" style="536" customWidth="1"/>
    <col min="13833" max="13833" width="11.1640625" style="536" bestFit="1" customWidth="1"/>
    <col min="13834" max="13835" width="9.33203125" style="536" customWidth="1"/>
    <col min="13836" max="14080" width="0" style="536" hidden="1"/>
    <col min="14081" max="14081" width="5.33203125" style="536" customWidth="1"/>
    <col min="14082" max="14082" width="6.33203125" style="536" customWidth="1"/>
    <col min="14083" max="14083" width="5.33203125" style="536" customWidth="1"/>
    <col min="14084" max="14084" width="9.33203125" style="536" customWidth="1"/>
    <col min="14085" max="14085" width="47.5" style="536" customWidth="1"/>
    <col min="14086" max="14087" width="14.5" style="536" customWidth="1"/>
    <col min="14088" max="14088" width="5.83203125" style="536" customWidth="1"/>
    <col min="14089" max="14089" width="11.1640625" style="536" bestFit="1" customWidth="1"/>
    <col min="14090" max="14091" width="9.33203125" style="536" customWidth="1"/>
    <col min="14092" max="14336" width="0" style="536" hidden="1"/>
    <col min="14337" max="14337" width="5.33203125" style="536" customWidth="1"/>
    <col min="14338" max="14338" width="6.33203125" style="536" customWidth="1"/>
    <col min="14339" max="14339" width="5.33203125" style="536" customWidth="1"/>
    <col min="14340" max="14340" width="9.33203125" style="536" customWidth="1"/>
    <col min="14341" max="14341" width="47.5" style="536" customWidth="1"/>
    <col min="14342" max="14343" width="14.5" style="536" customWidth="1"/>
    <col min="14344" max="14344" width="5.83203125" style="536" customWidth="1"/>
    <col min="14345" max="14345" width="11.1640625" style="536" bestFit="1" customWidth="1"/>
    <col min="14346" max="14347" width="9.33203125" style="536" customWidth="1"/>
    <col min="14348" max="14592" width="0" style="536" hidden="1"/>
    <col min="14593" max="14593" width="5.33203125" style="536" customWidth="1"/>
    <col min="14594" max="14594" width="6.33203125" style="536" customWidth="1"/>
    <col min="14595" max="14595" width="5.33203125" style="536" customWidth="1"/>
    <col min="14596" max="14596" width="9.33203125" style="536" customWidth="1"/>
    <col min="14597" max="14597" width="47.5" style="536" customWidth="1"/>
    <col min="14598" max="14599" width="14.5" style="536" customWidth="1"/>
    <col min="14600" max="14600" width="5.83203125" style="536" customWidth="1"/>
    <col min="14601" max="14601" width="11.1640625" style="536" bestFit="1" customWidth="1"/>
    <col min="14602" max="14603" width="9.33203125" style="536" customWidth="1"/>
    <col min="14604" max="14848" width="0" style="536" hidden="1"/>
    <col min="14849" max="14849" width="5.33203125" style="536" customWidth="1"/>
    <col min="14850" max="14850" width="6.33203125" style="536" customWidth="1"/>
    <col min="14851" max="14851" width="5.33203125" style="536" customWidth="1"/>
    <col min="14852" max="14852" width="9.33203125" style="536" customWidth="1"/>
    <col min="14853" max="14853" width="47.5" style="536" customWidth="1"/>
    <col min="14854" max="14855" width="14.5" style="536" customWidth="1"/>
    <col min="14856" max="14856" width="5.83203125" style="536" customWidth="1"/>
    <col min="14857" max="14857" width="11.1640625" style="536" bestFit="1" customWidth="1"/>
    <col min="14858" max="14859" width="9.33203125" style="536" customWidth="1"/>
    <col min="14860" max="15104" width="0" style="536" hidden="1"/>
    <col min="15105" max="15105" width="5.33203125" style="536" customWidth="1"/>
    <col min="15106" max="15106" width="6.33203125" style="536" customWidth="1"/>
    <col min="15107" max="15107" width="5.33203125" style="536" customWidth="1"/>
    <col min="15108" max="15108" width="9.33203125" style="536" customWidth="1"/>
    <col min="15109" max="15109" width="47.5" style="536" customWidth="1"/>
    <col min="15110" max="15111" width="14.5" style="536" customWidth="1"/>
    <col min="15112" max="15112" width="5.83203125" style="536" customWidth="1"/>
    <col min="15113" max="15113" width="11.1640625" style="536" bestFit="1" customWidth="1"/>
    <col min="15114" max="15115" width="9.33203125" style="536" customWidth="1"/>
    <col min="15116" max="15360" width="0" style="536" hidden="1"/>
    <col min="15361" max="15361" width="5.33203125" style="536" customWidth="1"/>
    <col min="15362" max="15362" width="6.33203125" style="536" customWidth="1"/>
    <col min="15363" max="15363" width="5.33203125" style="536" customWidth="1"/>
    <col min="15364" max="15364" width="9.33203125" style="536" customWidth="1"/>
    <col min="15365" max="15365" width="47.5" style="536" customWidth="1"/>
    <col min="15366" max="15367" width="14.5" style="536" customWidth="1"/>
    <col min="15368" max="15368" width="5.83203125" style="536" customWidth="1"/>
    <col min="15369" max="15369" width="11.1640625" style="536" bestFit="1" customWidth="1"/>
    <col min="15370" max="15371" width="9.33203125" style="536" customWidth="1"/>
    <col min="15372" max="15616" width="0" style="536" hidden="1"/>
    <col min="15617" max="15617" width="5.33203125" style="536" customWidth="1"/>
    <col min="15618" max="15618" width="6.33203125" style="536" customWidth="1"/>
    <col min="15619" max="15619" width="5.33203125" style="536" customWidth="1"/>
    <col min="15620" max="15620" width="9.33203125" style="536" customWidth="1"/>
    <col min="15621" max="15621" width="47.5" style="536" customWidth="1"/>
    <col min="15622" max="15623" width="14.5" style="536" customWidth="1"/>
    <col min="15624" max="15624" width="5.83203125" style="536" customWidth="1"/>
    <col min="15625" max="15625" width="11.1640625" style="536" bestFit="1" customWidth="1"/>
    <col min="15626" max="15627" width="9.33203125" style="536" customWidth="1"/>
    <col min="15628" max="15872" width="0" style="536" hidden="1"/>
    <col min="15873" max="15873" width="5.33203125" style="536" customWidth="1"/>
    <col min="15874" max="15874" width="6.33203125" style="536" customWidth="1"/>
    <col min="15875" max="15875" width="5.33203125" style="536" customWidth="1"/>
    <col min="15876" max="15876" width="9.33203125" style="536" customWidth="1"/>
    <col min="15877" max="15877" width="47.5" style="536" customWidth="1"/>
    <col min="15878" max="15879" width="14.5" style="536" customWidth="1"/>
    <col min="15880" max="15880" width="5.83203125" style="536" customWidth="1"/>
    <col min="15881" max="15881" width="11.1640625" style="536" bestFit="1" customWidth="1"/>
    <col min="15882" max="15883" width="9.33203125" style="536" customWidth="1"/>
    <col min="15884" max="16128" width="0" style="536" hidden="1"/>
    <col min="16129" max="16129" width="5.33203125" style="536" customWidth="1"/>
    <col min="16130" max="16130" width="6.33203125" style="536" customWidth="1"/>
    <col min="16131" max="16131" width="5.33203125" style="536" customWidth="1"/>
    <col min="16132" max="16132" width="9.33203125" style="536" customWidth="1"/>
    <col min="16133" max="16133" width="47.5" style="536" customWidth="1"/>
    <col min="16134" max="16135" width="14.5" style="536" customWidth="1"/>
    <col min="16136" max="16136" width="5.83203125" style="536" customWidth="1"/>
    <col min="16137" max="16137" width="11.1640625" style="536" bestFit="1" customWidth="1"/>
    <col min="16138" max="16139" width="9.33203125" style="536" customWidth="1"/>
    <col min="16140" max="16384" width="0" style="536" hidden="1"/>
  </cols>
  <sheetData>
    <row r="1" spans="1:9" ht="12.75" customHeight="1">
      <c r="A1" s="3586">
        <v>94</v>
      </c>
      <c r="B1" s="3587"/>
      <c r="C1" s="3587"/>
      <c r="D1" s="3587"/>
      <c r="F1" s="3588"/>
      <c r="H1" s="3589" t="s">
        <v>3419</v>
      </c>
    </row>
    <row r="2" spans="1:9" ht="12.75" customHeight="1">
      <c r="A2" s="3590"/>
      <c r="B2" s="3591"/>
      <c r="C2" s="3591"/>
      <c r="D2" s="3591"/>
      <c r="E2" s="3591"/>
      <c r="F2" s="3591"/>
      <c r="G2" s="3591"/>
      <c r="H2" s="3592"/>
    </row>
    <row r="3" spans="1:9" ht="12.75" customHeight="1">
      <c r="A3" s="3593" t="s">
        <v>3420</v>
      </c>
      <c r="B3" s="3594"/>
      <c r="C3" s="3594"/>
      <c r="D3" s="3594"/>
      <c r="E3" s="3594"/>
      <c r="F3" s="3594"/>
      <c r="G3" s="3594"/>
      <c r="H3" s="3595"/>
    </row>
    <row r="4" spans="1:9" ht="12.75" customHeight="1">
      <c r="A4" s="3596"/>
      <c r="B4" s="3597"/>
      <c r="C4" s="3597"/>
      <c r="D4" s="3597"/>
      <c r="E4" s="3597"/>
      <c r="F4" s="3597"/>
      <c r="G4" s="3597"/>
      <c r="H4" s="3598"/>
    </row>
    <row r="5" spans="1:9" ht="12.75" customHeight="1">
      <c r="A5" s="3599" t="s">
        <v>639</v>
      </c>
      <c r="B5" s="3599" t="s">
        <v>784</v>
      </c>
      <c r="C5" s="3600" t="s">
        <v>3421</v>
      </c>
      <c r="D5" s="3600"/>
      <c r="E5" s="3601"/>
      <c r="F5" s="3599" t="s">
        <v>3281</v>
      </c>
      <c r="G5" s="3599" t="s">
        <v>1936</v>
      </c>
      <c r="H5" s="3599" t="s">
        <v>639</v>
      </c>
    </row>
    <row r="6" spans="1:9" ht="12.75" customHeight="1">
      <c r="A6" s="3602" t="s">
        <v>642</v>
      </c>
      <c r="B6" s="3602" t="s">
        <v>788</v>
      </c>
      <c r="C6" s="3603"/>
      <c r="D6" s="3603"/>
      <c r="E6" s="3603"/>
      <c r="F6" s="3602" t="s">
        <v>3422</v>
      </c>
      <c r="G6" s="3602" t="s">
        <v>3422</v>
      </c>
      <c r="H6" s="3602" t="s">
        <v>642</v>
      </c>
    </row>
    <row r="7" spans="1:9" ht="12.75" customHeight="1" thickBot="1">
      <c r="A7" s="3604"/>
      <c r="B7" s="3604"/>
      <c r="C7" s="3605" t="s">
        <v>651</v>
      </c>
      <c r="D7" s="3605"/>
      <c r="E7" s="3606"/>
      <c r="F7" s="3602" t="s">
        <v>652</v>
      </c>
      <c r="G7" s="3602" t="s">
        <v>653</v>
      </c>
      <c r="H7" s="3604"/>
    </row>
    <row r="8" spans="1:9" ht="12.75" customHeight="1">
      <c r="A8" s="3607">
        <v>1</v>
      </c>
      <c r="B8" s="3608"/>
      <c r="C8" s="3607">
        <v>1</v>
      </c>
      <c r="D8" s="3609" t="s">
        <v>3423</v>
      </c>
      <c r="E8" s="3597"/>
      <c r="F8" s="3610">
        <v>32643</v>
      </c>
      <c r="G8" s="3611">
        <v>0</v>
      </c>
      <c r="H8" s="3612">
        <v>1</v>
      </c>
      <c r="I8" s="3613"/>
    </row>
    <row r="9" spans="1:9" ht="12.75" customHeight="1">
      <c r="A9" s="3614"/>
      <c r="B9" s="3615"/>
      <c r="C9" s="3614">
        <v>2</v>
      </c>
      <c r="D9" s="3616" t="s">
        <v>3424</v>
      </c>
      <c r="E9" s="3617"/>
      <c r="F9" s="3618"/>
      <c r="G9" s="3619"/>
      <c r="H9" s="3620"/>
      <c r="I9" s="3613"/>
    </row>
    <row r="10" spans="1:9" ht="12.75" customHeight="1">
      <c r="A10" s="3607">
        <v>2</v>
      </c>
      <c r="B10" s="3608"/>
      <c r="C10" s="3607"/>
      <c r="D10" s="3621" t="s">
        <v>3425</v>
      </c>
      <c r="E10" s="3609" t="s">
        <v>3426</v>
      </c>
      <c r="F10" s="3622">
        <v>64132170</v>
      </c>
      <c r="G10" s="3623" t="s">
        <v>3427</v>
      </c>
      <c r="H10" s="3612">
        <v>2</v>
      </c>
      <c r="I10" s="3613"/>
    </row>
    <row r="11" spans="1:9" ht="12.75" customHeight="1">
      <c r="A11" s="3607">
        <v>3</v>
      </c>
      <c r="B11" s="3608"/>
      <c r="C11" s="3607"/>
      <c r="D11" s="3621" t="s">
        <v>3428</v>
      </c>
      <c r="E11" s="3609" t="s">
        <v>3429</v>
      </c>
      <c r="F11" s="3624">
        <v>5509368</v>
      </c>
      <c r="G11" s="3623" t="s">
        <v>3427</v>
      </c>
      <c r="H11" s="3612">
        <v>3</v>
      </c>
      <c r="I11" s="3613"/>
    </row>
    <row r="12" spans="1:9" ht="12.75" customHeight="1">
      <c r="A12" s="3607">
        <v>4</v>
      </c>
      <c r="B12" s="3608"/>
      <c r="C12" s="3607"/>
      <c r="D12" s="3621" t="s">
        <v>3430</v>
      </c>
      <c r="E12" s="3609" t="s">
        <v>3431</v>
      </c>
      <c r="F12" s="3624">
        <v>101884262</v>
      </c>
      <c r="G12" s="3625"/>
      <c r="H12" s="3612">
        <v>4</v>
      </c>
      <c r="I12" s="3613"/>
    </row>
    <row r="13" spans="1:9" ht="12.75" customHeight="1">
      <c r="A13" s="3607">
        <v>5</v>
      </c>
      <c r="B13" s="3608"/>
      <c r="C13" s="3607"/>
      <c r="D13" s="3621" t="s">
        <v>3432</v>
      </c>
      <c r="E13" s="3609" t="s">
        <v>3433</v>
      </c>
      <c r="F13" s="3624">
        <f>SUM(F10:F12)</f>
        <v>171525800</v>
      </c>
      <c r="G13" s="3625"/>
      <c r="H13" s="3612">
        <v>5</v>
      </c>
      <c r="I13" s="3613"/>
    </row>
    <row r="14" spans="1:9" ht="12.75" customHeight="1">
      <c r="A14" s="3607">
        <v>6</v>
      </c>
      <c r="B14" s="3608"/>
      <c r="C14" s="3607"/>
      <c r="D14" s="3621" t="s">
        <v>3434</v>
      </c>
      <c r="E14" s="3609" t="s">
        <v>3435</v>
      </c>
      <c r="F14" s="3624">
        <v>0</v>
      </c>
      <c r="G14" s="3625"/>
      <c r="H14" s="3612">
        <v>6</v>
      </c>
      <c r="I14" s="3613"/>
    </row>
    <row r="15" spans="1:9" ht="12.75" customHeight="1">
      <c r="A15" s="3607">
        <v>7</v>
      </c>
      <c r="B15" s="3608"/>
      <c r="C15" s="3607"/>
      <c r="D15" s="3621" t="s">
        <v>3436</v>
      </c>
      <c r="E15" s="3609" t="s">
        <v>3437</v>
      </c>
      <c r="F15" s="3624">
        <f>F13+F14</f>
        <v>171525800</v>
      </c>
      <c r="G15" s="3626"/>
      <c r="H15" s="3612">
        <v>7</v>
      </c>
      <c r="I15" s="3613"/>
    </row>
    <row r="16" spans="1:9" ht="12.75" customHeight="1">
      <c r="A16" s="3614"/>
      <c r="B16" s="3615"/>
      <c r="C16" s="3614">
        <v>3</v>
      </c>
      <c r="D16" s="3627" t="s">
        <v>3438</v>
      </c>
      <c r="E16" s="3628"/>
      <c r="F16" s="3629"/>
      <c r="G16" s="3630"/>
      <c r="H16" s="3620"/>
      <c r="I16" s="3613"/>
    </row>
    <row r="17" spans="1:9" ht="12.75" customHeight="1">
      <c r="A17" s="3614"/>
      <c r="B17" s="3615"/>
      <c r="C17" s="3614"/>
      <c r="D17" s="3627" t="s">
        <v>3439</v>
      </c>
      <c r="E17" s="3628"/>
      <c r="F17" s="3629"/>
      <c r="G17" s="3631"/>
      <c r="H17" s="3620"/>
      <c r="I17" s="3613"/>
    </row>
    <row r="18" spans="1:9" ht="12.75" customHeight="1">
      <c r="A18" s="3607">
        <v>8</v>
      </c>
      <c r="B18" s="3608"/>
      <c r="C18" s="3607"/>
      <c r="D18" s="3621" t="s">
        <v>3440</v>
      </c>
      <c r="E18" s="3609" t="s">
        <v>3426</v>
      </c>
      <c r="F18" s="3632">
        <v>203682692</v>
      </c>
      <c r="G18" s="3633" t="s">
        <v>3427</v>
      </c>
      <c r="H18" s="3612">
        <v>8</v>
      </c>
      <c r="I18" s="3613"/>
    </row>
    <row r="19" spans="1:9" ht="12.75" customHeight="1">
      <c r="A19" s="3607">
        <v>9</v>
      </c>
      <c r="B19" s="3608"/>
      <c r="C19" s="3607"/>
      <c r="D19" s="3621" t="s">
        <v>3441</v>
      </c>
      <c r="E19" s="3609" t="s">
        <v>3429</v>
      </c>
      <c r="F19" s="3624">
        <v>11821118</v>
      </c>
      <c r="G19" s="3634" t="s">
        <v>3427</v>
      </c>
      <c r="H19" s="3612">
        <v>9</v>
      </c>
      <c r="I19" s="3613"/>
    </row>
    <row r="20" spans="1:9" ht="12.75" customHeight="1">
      <c r="A20" s="3607">
        <v>10</v>
      </c>
      <c r="B20" s="3608"/>
      <c r="C20" s="3607"/>
      <c r="D20" s="3621" t="s">
        <v>3442</v>
      </c>
      <c r="E20" s="3609" t="s">
        <v>3431</v>
      </c>
      <c r="F20" s="3624">
        <v>307506330</v>
      </c>
      <c r="G20" s="3625"/>
      <c r="H20" s="3612">
        <v>10</v>
      </c>
      <c r="I20" s="3613"/>
    </row>
    <row r="21" spans="1:9" ht="12.75" customHeight="1">
      <c r="A21" s="3607">
        <v>11</v>
      </c>
      <c r="B21" s="3608"/>
      <c r="C21" s="3607"/>
      <c r="D21" s="3621" t="s">
        <v>3443</v>
      </c>
      <c r="E21" s="3609" t="s">
        <v>3444</v>
      </c>
      <c r="F21" s="3624">
        <f>+F18+F19+F20</f>
        <v>523010140</v>
      </c>
      <c r="G21" s="3625"/>
      <c r="H21" s="3612">
        <v>11</v>
      </c>
      <c r="I21" s="3613"/>
    </row>
    <row r="22" spans="1:9" ht="12.75" customHeight="1">
      <c r="A22" s="3607">
        <v>12</v>
      </c>
      <c r="B22" s="3608"/>
      <c r="C22" s="3607"/>
      <c r="D22" s="3621" t="s">
        <v>3445</v>
      </c>
      <c r="E22" s="3609" t="s">
        <v>3446</v>
      </c>
      <c r="F22" s="3624">
        <v>5354992</v>
      </c>
      <c r="G22" s="3623" t="s">
        <v>3427</v>
      </c>
      <c r="H22" s="3612">
        <v>12</v>
      </c>
      <c r="I22" s="3613"/>
    </row>
    <row r="23" spans="1:9" ht="12.75" customHeight="1">
      <c r="A23" s="3607">
        <v>13</v>
      </c>
      <c r="B23" s="3608"/>
      <c r="C23" s="3607"/>
      <c r="D23" s="3621" t="s">
        <v>3447</v>
      </c>
      <c r="E23" s="3609" t="s">
        <v>3448</v>
      </c>
      <c r="F23" s="3624">
        <v>15079171</v>
      </c>
      <c r="G23" s="3625"/>
      <c r="H23" s="3612">
        <v>13</v>
      </c>
      <c r="I23" s="3613"/>
    </row>
    <row r="24" spans="1:9" ht="12.75" customHeight="1">
      <c r="A24" s="3607">
        <v>14</v>
      </c>
      <c r="B24" s="3608"/>
      <c r="C24" s="3607"/>
      <c r="D24" s="3621" t="s">
        <v>3449</v>
      </c>
      <c r="E24" s="3609" t="s">
        <v>3450</v>
      </c>
      <c r="F24" s="3624">
        <f>+F21+F22+F23</f>
        <v>543444303</v>
      </c>
      <c r="G24" s="3626"/>
      <c r="H24" s="3612">
        <v>14</v>
      </c>
      <c r="I24" s="3613"/>
    </row>
    <row r="25" spans="1:9" ht="12.75" customHeight="1">
      <c r="A25" s="3614"/>
      <c r="B25" s="3615"/>
      <c r="C25" s="3614">
        <v>4</v>
      </c>
      <c r="D25" s="3627" t="s">
        <v>3451</v>
      </c>
      <c r="E25" s="3628"/>
      <c r="F25" s="3635"/>
      <c r="G25" s="3636"/>
      <c r="H25" s="3620"/>
      <c r="I25" s="3613"/>
    </row>
    <row r="26" spans="1:9" ht="12.75" customHeight="1">
      <c r="A26" s="3614"/>
      <c r="B26" s="3615"/>
      <c r="C26" s="3614"/>
      <c r="D26" s="3603" t="s">
        <v>3452</v>
      </c>
      <c r="E26" s="3628" t="s">
        <v>3453</v>
      </c>
      <c r="F26" s="3635"/>
      <c r="G26" s="3637"/>
      <c r="H26" s="3620"/>
      <c r="I26" s="3613"/>
    </row>
    <row r="27" spans="1:9" ht="12.75" customHeight="1">
      <c r="A27" s="3607">
        <v>15</v>
      </c>
      <c r="B27" s="3608"/>
      <c r="C27" s="3607"/>
      <c r="D27" s="3621" t="s">
        <v>3454</v>
      </c>
      <c r="E27" s="3609" t="s">
        <v>3455</v>
      </c>
      <c r="F27" s="3638">
        <v>0</v>
      </c>
      <c r="G27" s="3639" t="s">
        <v>3427</v>
      </c>
      <c r="H27" s="3612">
        <v>15</v>
      </c>
      <c r="I27" s="3613"/>
    </row>
    <row r="28" spans="1:9" ht="12.75" customHeight="1">
      <c r="A28" s="3607">
        <v>16</v>
      </c>
      <c r="B28" s="3608"/>
      <c r="C28" s="3607"/>
      <c r="D28" s="3621" t="s">
        <v>3456</v>
      </c>
      <c r="E28" s="3609" t="s">
        <v>3457</v>
      </c>
      <c r="F28" s="3624">
        <v>8418</v>
      </c>
      <c r="G28" s="3623" t="s">
        <v>3427</v>
      </c>
      <c r="H28" s="3612">
        <v>16</v>
      </c>
      <c r="I28" s="3613"/>
    </row>
    <row r="29" spans="1:9" ht="12.75" customHeight="1">
      <c r="A29" s="3607">
        <v>17</v>
      </c>
      <c r="B29" s="3608"/>
      <c r="C29" s="3607"/>
      <c r="D29" s="3621" t="s">
        <v>3458</v>
      </c>
      <c r="E29" s="3609" t="s">
        <v>3459</v>
      </c>
      <c r="F29" s="3624">
        <v>137098</v>
      </c>
      <c r="G29" s="3623" t="s">
        <v>3427</v>
      </c>
      <c r="H29" s="3612">
        <v>17</v>
      </c>
      <c r="I29" s="3613"/>
    </row>
    <row r="30" spans="1:9" ht="12.75" customHeight="1">
      <c r="A30" s="3607">
        <v>18</v>
      </c>
      <c r="B30" s="3608"/>
      <c r="C30" s="3607"/>
      <c r="D30" s="3621" t="s">
        <v>3460</v>
      </c>
      <c r="E30" s="3609" t="s">
        <v>3461</v>
      </c>
      <c r="F30" s="3624">
        <v>256420</v>
      </c>
      <c r="G30" s="3623" t="s">
        <v>3427</v>
      </c>
      <c r="H30" s="3612">
        <v>18</v>
      </c>
      <c r="I30" s="3613"/>
    </row>
    <row r="31" spans="1:9" ht="12.75" customHeight="1">
      <c r="A31" s="3607">
        <v>19</v>
      </c>
      <c r="B31" s="3608"/>
      <c r="C31" s="3607"/>
      <c r="D31" s="3621" t="s">
        <v>3462</v>
      </c>
      <c r="E31" s="3609" t="s">
        <v>3463</v>
      </c>
      <c r="F31" s="3624">
        <v>57910</v>
      </c>
      <c r="G31" s="3623" t="s">
        <v>3427</v>
      </c>
      <c r="H31" s="3612">
        <v>19</v>
      </c>
      <c r="I31" s="3613"/>
    </row>
    <row r="32" spans="1:9" ht="12.75" customHeight="1">
      <c r="A32" s="3607">
        <v>20</v>
      </c>
      <c r="B32" s="3608"/>
      <c r="C32" s="3607"/>
      <c r="D32" s="3621" t="s">
        <v>3464</v>
      </c>
      <c r="E32" s="3609" t="s">
        <v>3465</v>
      </c>
      <c r="F32" s="3624">
        <v>684179</v>
      </c>
      <c r="G32" s="3623" t="s">
        <v>3427</v>
      </c>
      <c r="H32" s="3612">
        <v>20</v>
      </c>
      <c r="I32" s="3613"/>
    </row>
    <row r="33" spans="1:9" ht="12.75" customHeight="1">
      <c r="A33" s="3607">
        <v>21</v>
      </c>
      <c r="B33" s="3608"/>
      <c r="C33" s="3607"/>
      <c r="D33" s="3621" t="s">
        <v>3466</v>
      </c>
      <c r="E33" s="3609" t="s">
        <v>3467</v>
      </c>
      <c r="F33" s="3624">
        <v>44032</v>
      </c>
      <c r="G33" s="3623" t="s">
        <v>3427</v>
      </c>
      <c r="H33" s="3612">
        <v>21</v>
      </c>
      <c r="I33" s="3613"/>
    </row>
    <row r="34" spans="1:9" ht="12.75" customHeight="1">
      <c r="A34" s="3607">
        <v>22</v>
      </c>
      <c r="B34" s="3608"/>
      <c r="C34" s="3607"/>
      <c r="D34" s="3621" t="s">
        <v>3468</v>
      </c>
      <c r="E34" s="3609" t="s">
        <v>3469</v>
      </c>
      <c r="F34" s="3624">
        <v>150843</v>
      </c>
      <c r="G34" s="3623" t="s">
        <v>3427</v>
      </c>
      <c r="H34" s="3612">
        <v>22</v>
      </c>
      <c r="I34" s="3613"/>
    </row>
    <row r="35" spans="1:9" ht="12.75" customHeight="1">
      <c r="A35" s="3607">
        <v>23</v>
      </c>
      <c r="B35" s="3608"/>
      <c r="C35" s="3607"/>
      <c r="D35" s="3621" t="s">
        <v>3470</v>
      </c>
      <c r="E35" s="3609" t="s">
        <v>3471</v>
      </c>
      <c r="F35" s="3624">
        <v>17102</v>
      </c>
      <c r="G35" s="3623" t="s">
        <v>3427</v>
      </c>
      <c r="H35" s="3612">
        <v>23</v>
      </c>
      <c r="I35" s="3613"/>
    </row>
    <row r="36" spans="1:9" ht="12.75" customHeight="1">
      <c r="A36" s="3607">
        <v>24</v>
      </c>
      <c r="B36" s="3608"/>
      <c r="C36" s="3607"/>
      <c r="D36" s="3621" t="s">
        <v>3472</v>
      </c>
      <c r="E36" s="3609" t="s">
        <v>3473</v>
      </c>
      <c r="F36" s="3624">
        <v>29915</v>
      </c>
      <c r="G36" s="3623" t="s">
        <v>3427</v>
      </c>
      <c r="H36" s="3612">
        <v>24</v>
      </c>
      <c r="I36" s="3613"/>
    </row>
    <row r="37" spans="1:9" ht="12.75" customHeight="1">
      <c r="A37" s="3607">
        <v>25</v>
      </c>
      <c r="B37" s="3608"/>
      <c r="C37" s="3607"/>
      <c r="D37" s="3621" t="s">
        <v>3474</v>
      </c>
      <c r="E37" s="3609" t="s">
        <v>3475</v>
      </c>
      <c r="F37" s="3624">
        <v>549351</v>
      </c>
      <c r="G37" s="3623" t="s">
        <v>3427</v>
      </c>
      <c r="H37" s="3612">
        <v>25</v>
      </c>
      <c r="I37" s="3613"/>
    </row>
    <row r="38" spans="1:9" ht="12.75" customHeight="1">
      <c r="A38" s="3607">
        <v>26</v>
      </c>
      <c r="B38" s="3608"/>
      <c r="C38" s="3607"/>
      <c r="D38" s="3621" t="s">
        <v>3476</v>
      </c>
      <c r="E38" s="3609" t="s">
        <v>3477</v>
      </c>
      <c r="F38" s="3624">
        <v>58694</v>
      </c>
      <c r="G38" s="3623" t="s">
        <v>3427</v>
      </c>
      <c r="H38" s="3612">
        <v>26</v>
      </c>
      <c r="I38" s="3613"/>
    </row>
    <row r="39" spans="1:9" ht="12.75" customHeight="1">
      <c r="A39" s="3607">
        <v>27</v>
      </c>
      <c r="B39" s="3608"/>
      <c r="C39" s="3607"/>
      <c r="D39" s="3621" t="s">
        <v>3478</v>
      </c>
      <c r="E39" s="3609" t="s">
        <v>3479</v>
      </c>
      <c r="F39" s="3624">
        <v>262</v>
      </c>
      <c r="G39" s="3623" t="s">
        <v>3427</v>
      </c>
      <c r="H39" s="3612">
        <v>27</v>
      </c>
      <c r="I39" s="3613"/>
    </row>
    <row r="40" spans="1:9" ht="12.75" customHeight="1">
      <c r="A40" s="3607">
        <v>28</v>
      </c>
      <c r="B40" s="3608"/>
      <c r="C40" s="3607"/>
      <c r="D40" s="3621" t="s">
        <v>3480</v>
      </c>
      <c r="E40" s="3609" t="s">
        <v>3481</v>
      </c>
      <c r="F40" s="3624">
        <v>77019</v>
      </c>
      <c r="G40" s="3623" t="s">
        <v>3427</v>
      </c>
      <c r="H40" s="3612">
        <v>28</v>
      </c>
      <c r="I40" s="3613"/>
    </row>
    <row r="41" spans="1:9" ht="12.75" customHeight="1">
      <c r="A41" s="3607">
        <v>29</v>
      </c>
      <c r="B41" s="3608"/>
      <c r="C41" s="3607"/>
      <c r="D41" s="3621" t="s">
        <v>3482</v>
      </c>
      <c r="E41" s="3609" t="s">
        <v>3483</v>
      </c>
      <c r="F41" s="3624">
        <v>17653</v>
      </c>
      <c r="G41" s="3623" t="s">
        <v>3427</v>
      </c>
      <c r="H41" s="3612">
        <v>29</v>
      </c>
      <c r="I41" s="3613"/>
    </row>
    <row r="42" spans="1:9" ht="12.75" customHeight="1" thickBot="1">
      <c r="A42" s="3607">
        <v>30</v>
      </c>
      <c r="B42" s="3608"/>
      <c r="C42" s="3607"/>
      <c r="D42" s="3621" t="s">
        <v>3484</v>
      </c>
      <c r="E42" s="3609" t="s">
        <v>3485</v>
      </c>
      <c r="F42" s="3640">
        <f>SUM(F27:F41)</f>
        <v>2088896</v>
      </c>
      <c r="G42" s="3641" t="s">
        <v>3427</v>
      </c>
      <c r="H42" s="3612">
        <v>30</v>
      </c>
      <c r="I42" s="3613"/>
    </row>
    <row r="43" spans="1:9" ht="12.75" customHeight="1">
      <c r="A43" s="3642"/>
      <c r="B43" s="3643"/>
      <c r="C43" s="3643"/>
      <c r="D43" s="3643"/>
      <c r="E43" s="3643"/>
      <c r="F43" s="3617"/>
      <c r="G43" s="3628"/>
      <c r="H43" s="3644"/>
      <c r="I43" s="3613"/>
    </row>
    <row r="44" spans="1:9" ht="12.75" customHeight="1">
      <c r="A44" s="3615"/>
      <c r="B44" s="3616"/>
      <c r="C44" s="3616"/>
      <c r="D44" s="3616"/>
      <c r="E44" s="3616"/>
      <c r="F44" s="3587"/>
      <c r="G44" s="3616"/>
      <c r="H44" s="3645"/>
      <c r="I44" s="3613"/>
    </row>
    <row r="45" spans="1:9" ht="12.75" customHeight="1">
      <c r="A45" s="3615"/>
      <c r="B45" s="3616"/>
      <c r="C45" s="3616"/>
      <c r="D45" s="3616"/>
      <c r="E45" s="3616"/>
      <c r="F45" s="3587"/>
      <c r="G45" s="3616"/>
      <c r="H45" s="3645"/>
      <c r="I45" s="3613"/>
    </row>
    <row r="46" spans="1:9" ht="12.75" customHeight="1">
      <c r="A46" s="3615"/>
      <c r="B46" s="3616"/>
      <c r="C46" s="3616"/>
      <c r="D46" s="3616"/>
      <c r="E46" s="3616"/>
      <c r="F46" s="3587"/>
      <c r="G46" s="3616"/>
      <c r="H46" s="3645"/>
      <c r="I46" s="3613"/>
    </row>
    <row r="47" spans="1:9" ht="12.75" customHeight="1">
      <c r="A47" s="3615"/>
      <c r="B47" s="3616"/>
      <c r="C47" s="3616"/>
      <c r="D47" s="3616"/>
      <c r="E47" s="3616"/>
      <c r="F47" s="3587"/>
      <c r="G47" s="3616"/>
      <c r="H47" s="3645"/>
      <c r="I47" s="3613"/>
    </row>
    <row r="48" spans="1:9" ht="12.75" customHeight="1">
      <c r="A48" s="3615"/>
      <c r="B48" s="3616"/>
      <c r="C48" s="3616"/>
      <c r="D48" s="3616"/>
      <c r="E48" s="3616"/>
      <c r="F48" s="3587"/>
      <c r="G48" s="3616"/>
      <c r="H48" s="3645"/>
      <c r="I48" s="3613"/>
    </row>
    <row r="49" spans="1:9" ht="12.75" customHeight="1">
      <c r="A49" s="3615"/>
      <c r="B49" s="3616"/>
      <c r="C49" s="3616"/>
      <c r="D49" s="3616"/>
      <c r="E49" s="3616"/>
      <c r="F49" s="3587"/>
      <c r="G49" s="3616"/>
      <c r="H49" s="3645"/>
      <c r="I49" s="3613"/>
    </row>
    <row r="50" spans="1:9" ht="12.75" customHeight="1">
      <c r="A50" s="3615"/>
      <c r="B50" s="3616"/>
      <c r="C50" s="3616"/>
      <c r="D50" s="3616"/>
      <c r="E50" s="3616"/>
      <c r="F50" s="3587"/>
      <c r="G50" s="3616"/>
      <c r="H50" s="3645"/>
      <c r="I50" s="3613"/>
    </row>
    <row r="51" spans="1:9" ht="12.75" customHeight="1">
      <c r="A51" s="3615"/>
      <c r="B51" s="3616"/>
      <c r="C51" s="3616"/>
      <c r="D51" s="3616"/>
      <c r="E51" s="3616"/>
      <c r="F51" s="3587"/>
      <c r="G51" s="3616"/>
      <c r="H51" s="3645"/>
      <c r="I51" s="3613"/>
    </row>
    <row r="52" spans="1:9" ht="12.75" customHeight="1">
      <c r="A52" s="3615"/>
      <c r="B52" s="3616"/>
      <c r="C52" s="3616"/>
      <c r="D52" s="3616"/>
      <c r="E52" s="3616"/>
      <c r="F52" s="3587"/>
      <c r="G52" s="3616"/>
      <c r="H52" s="3645"/>
      <c r="I52" s="3613"/>
    </row>
    <row r="53" spans="1:9" ht="12.75" customHeight="1">
      <c r="A53" s="3615"/>
      <c r="B53" s="3616"/>
      <c r="C53" s="3616"/>
      <c r="D53" s="3616"/>
      <c r="E53" s="3616"/>
      <c r="F53" s="3587"/>
      <c r="G53" s="3616"/>
      <c r="H53" s="3645"/>
      <c r="I53" s="3613"/>
    </row>
    <row r="54" spans="1:9" ht="12.75" customHeight="1">
      <c r="A54" s="3615"/>
      <c r="B54" s="3616"/>
      <c r="C54" s="3616"/>
      <c r="D54" s="3616"/>
      <c r="E54" s="3616"/>
      <c r="F54" s="3587"/>
      <c r="G54" s="3616"/>
      <c r="H54" s="3645"/>
      <c r="I54" s="3613"/>
    </row>
    <row r="55" spans="1:9" ht="12.75" customHeight="1">
      <c r="A55" s="3615"/>
      <c r="B55" s="3616"/>
      <c r="C55" s="3616"/>
      <c r="D55" s="3616"/>
      <c r="E55" s="3616"/>
      <c r="F55" s="3587"/>
      <c r="G55" s="3616"/>
      <c r="H55" s="3645"/>
      <c r="I55" s="3613"/>
    </row>
    <row r="56" spans="1:9" ht="12.75" customHeight="1">
      <c r="A56" s="3615"/>
      <c r="B56" s="3616"/>
      <c r="C56" s="3616"/>
      <c r="D56" s="3616"/>
      <c r="E56" s="3616"/>
      <c r="F56" s="3587"/>
      <c r="G56" s="3616"/>
      <c r="H56" s="3645"/>
      <c r="I56" s="3613"/>
    </row>
    <row r="57" spans="1:9" ht="12.75" customHeight="1">
      <c r="A57" s="3615"/>
      <c r="B57" s="3616"/>
      <c r="C57" s="3616"/>
      <c r="D57" s="3616"/>
      <c r="E57" s="3616"/>
      <c r="F57" s="3587"/>
      <c r="G57" s="3616"/>
      <c r="H57" s="3645"/>
      <c r="I57" s="3613"/>
    </row>
    <row r="58" spans="1:9" ht="12.75" customHeight="1">
      <c r="A58" s="3615"/>
      <c r="B58" s="3616"/>
      <c r="C58" s="3616"/>
      <c r="D58" s="3616"/>
      <c r="E58" s="3616"/>
      <c r="F58" s="3587"/>
      <c r="G58" s="3616"/>
      <c r="H58" s="3645"/>
      <c r="I58" s="3613"/>
    </row>
    <row r="59" spans="1:9" ht="12.75" customHeight="1">
      <c r="A59" s="3615"/>
      <c r="B59" s="3616"/>
      <c r="C59" s="3616"/>
      <c r="D59" s="3616"/>
      <c r="E59" s="3616"/>
      <c r="F59" s="3587"/>
      <c r="G59" s="3616"/>
      <c r="H59" s="3645"/>
      <c r="I59" s="3613"/>
    </row>
    <row r="60" spans="1:9" ht="12.75" customHeight="1">
      <c r="A60" s="3615"/>
      <c r="B60" s="3616"/>
      <c r="C60" s="3616"/>
      <c r="D60" s="3616"/>
      <c r="E60" s="3616"/>
      <c r="F60" s="3587"/>
      <c r="G60" s="3616"/>
      <c r="H60" s="3645"/>
      <c r="I60" s="3613"/>
    </row>
    <row r="61" spans="1:9" ht="12.75" customHeight="1">
      <c r="A61" s="3615"/>
      <c r="B61" s="3616"/>
      <c r="C61" s="3616"/>
      <c r="D61" s="3616"/>
      <c r="E61" s="3616"/>
      <c r="F61" s="3587"/>
      <c r="G61" s="3616"/>
      <c r="H61" s="3645"/>
      <c r="I61" s="3613"/>
    </row>
    <row r="62" spans="1:9" ht="12.75" customHeight="1">
      <c r="A62" s="3615"/>
      <c r="B62" s="3616"/>
      <c r="C62" s="3616"/>
      <c r="D62" s="3616"/>
      <c r="E62" s="3616"/>
      <c r="F62" s="3587"/>
      <c r="G62" s="3616"/>
      <c r="H62" s="3645"/>
      <c r="I62" s="3613"/>
    </row>
    <row r="63" spans="1:9" ht="12.75" customHeight="1">
      <c r="A63" s="3615"/>
      <c r="B63" s="3616"/>
      <c r="C63" s="3616"/>
      <c r="D63" s="3616"/>
      <c r="E63" s="3616"/>
      <c r="F63" s="3587"/>
      <c r="G63" s="3616"/>
      <c r="H63" s="3645"/>
      <c r="I63" s="3613"/>
    </row>
    <row r="64" spans="1:9" ht="12.75" customHeight="1">
      <c r="A64" s="3608"/>
      <c r="B64" s="3609"/>
      <c r="C64" s="3609"/>
      <c r="D64" s="3609"/>
      <c r="E64" s="3609"/>
      <c r="F64" s="3597"/>
      <c r="G64" s="3609"/>
      <c r="H64" s="3646"/>
      <c r="I64" s="3613"/>
    </row>
    <row r="65" spans="1:9" ht="12.75" customHeight="1">
      <c r="A65" s="3616"/>
      <c r="B65" s="3616"/>
      <c r="C65" s="3616"/>
      <c r="D65" s="3616"/>
      <c r="E65" s="3616"/>
      <c r="F65" s="3587"/>
      <c r="G65" s="3616"/>
      <c r="H65" s="3647" t="s">
        <v>2798</v>
      </c>
      <c r="I65" s="3613"/>
    </row>
    <row r="66" spans="1:9" ht="12.75" customHeight="1">
      <c r="A66" s="3648" t="s">
        <v>3486</v>
      </c>
      <c r="B66" s="3587"/>
      <c r="C66" s="3587"/>
      <c r="D66" s="3587"/>
      <c r="E66" s="3648"/>
      <c r="F66" s="3587"/>
      <c r="G66" s="3587"/>
      <c r="H66" s="3587">
        <v>95</v>
      </c>
      <c r="I66" s="3613"/>
    </row>
    <row r="67" spans="1:9" ht="12.75" customHeight="1">
      <c r="A67" s="3590"/>
      <c r="B67" s="3591"/>
      <c r="C67" s="3591"/>
      <c r="D67" s="3591"/>
      <c r="E67" s="3591"/>
      <c r="F67" s="3591"/>
      <c r="G67" s="3591"/>
      <c r="H67" s="3592"/>
      <c r="I67" s="3613"/>
    </row>
    <row r="68" spans="1:9" ht="12.75" customHeight="1">
      <c r="A68" s="3593" t="s">
        <v>3487</v>
      </c>
      <c r="B68" s="3594"/>
      <c r="C68" s="3594"/>
      <c r="D68" s="3594"/>
      <c r="E68" s="3594"/>
      <c r="F68" s="3594"/>
      <c r="G68" s="3594"/>
      <c r="H68" s="3595"/>
      <c r="I68" s="3613"/>
    </row>
    <row r="69" spans="1:9" ht="12.75" customHeight="1">
      <c r="A69" s="3596"/>
      <c r="B69" s="3597"/>
      <c r="C69" s="3597"/>
      <c r="D69" s="3597"/>
      <c r="E69" s="3597"/>
      <c r="F69" s="3597"/>
      <c r="G69" s="3597"/>
      <c r="H69" s="3598"/>
      <c r="I69" s="3613"/>
    </row>
    <row r="70" spans="1:9" ht="12.75" customHeight="1">
      <c r="A70" s="3599" t="s">
        <v>639</v>
      </c>
      <c r="B70" s="3599" t="s">
        <v>784</v>
      </c>
      <c r="C70" s="3600" t="s">
        <v>3421</v>
      </c>
      <c r="D70" s="3600"/>
      <c r="E70" s="3601"/>
      <c r="F70" s="3599" t="s">
        <v>3281</v>
      </c>
      <c r="G70" s="3599" t="s">
        <v>1936</v>
      </c>
      <c r="H70" s="3599" t="s">
        <v>639</v>
      </c>
      <c r="I70" s="3613"/>
    </row>
    <row r="71" spans="1:9" ht="12.75" customHeight="1">
      <c r="A71" s="3602" t="s">
        <v>642</v>
      </c>
      <c r="B71" s="3602" t="s">
        <v>788</v>
      </c>
      <c r="C71" s="3603"/>
      <c r="D71" s="3603"/>
      <c r="E71" s="3603"/>
      <c r="F71" s="3602" t="s">
        <v>3422</v>
      </c>
      <c r="G71" s="3602" t="s">
        <v>3422</v>
      </c>
      <c r="H71" s="3602" t="s">
        <v>642</v>
      </c>
      <c r="I71" s="3613"/>
    </row>
    <row r="72" spans="1:9" ht="12.75" customHeight="1" thickBot="1">
      <c r="A72" s="3604"/>
      <c r="B72" s="3604"/>
      <c r="C72" s="3605" t="s">
        <v>651</v>
      </c>
      <c r="D72" s="3605"/>
      <c r="E72" s="3606"/>
      <c r="F72" s="3602" t="s">
        <v>652</v>
      </c>
      <c r="G72" s="3602" t="s">
        <v>653</v>
      </c>
      <c r="H72" s="3604"/>
      <c r="I72" s="3613"/>
    </row>
    <row r="73" spans="1:9" ht="12.75" customHeight="1">
      <c r="A73" s="3649"/>
      <c r="B73" s="3649"/>
      <c r="C73" s="3587"/>
      <c r="D73" s="3616" t="s">
        <v>3488</v>
      </c>
      <c r="E73" s="3628" t="s">
        <v>3489</v>
      </c>
      <c r="F73" s="3650"/>
      <c r="G73" s="3651"/>
      <c r="H73" s="3645"/>
      <c r="I73" s="3613"/>
    </row>
    <row r="74" spans="1:9" ht="12.75" customHeight="1">
      <c r="A74" s="3652">
        <v>31</v>
      </c>
      <c r="B74" s="3604"/>
      <c r="C74" s="3597"/>
      <c r="D74" s="3609" t="s">
        <v>3490</v>
      </c>
      <c r="E74" s="3609" t="s">
        <v>3455</v>
      </c>
      <c r="F74" s="3653">
        <v>2</v>
      </c>
      <c r="G74" s="3639" t="s">
        <v>3427</v>
      </c>
      <c r="H74" s="3612">
        <v>31</v>
      </c>
      <c r="I74" s="3613"/>
    </row>
    <row r="75" spans="1:9" ht="12.75" customHeight="1">
      <c r="A75" s="3652">
        <v>32</v>
      </c>
      <c r="B75" s="3654"/>
      <c r="C75" s="3597"/>
      <c r="D75" s="3609" t="s">
        <v>3491</v>
      </c>
      <c r="E75" s="3609" t="s">
        <v>3457</v>
      </c>
      <c r="F75" s="3655">
        <v>6021</v>
      </c>
      <c r="G75" s="3639" t="s">
        <v>3427</v>
      </c>
      <c r="H75" s="3612">
        <v>32</v>
      </c>
      <c r="I75" s="3613"/>
    </row>
    <row r="76" spans="1:9" ht="12.75" customHeight="1">
      <c r="A76" s="3652">
        <v>33</v>
      </c>
      <c r="B76" s="3654"/>
      <c r="C76" s="3597"/>
      <c r="D76" s="3609" t="s">
        <v>3492</v>
      </c>
      <c r="E76" s="3609" t="s">
        <v>3459</v>
      </c>
      <c r="F76" s="3655">
        <v>101897</v>
      </c>
      <c r="G76" s="3639" t="s">
        <v>3427</v>
      </c>
      <c r="H76" s="3612">
        <v>33</v>
      </c>
      <c r="I76" s="3613"/>
    </row>
    <row r="77" spans="1:9" ht="12.75" customHeight="1">
      <c r="A77" s="3652">
        <v>34</v>
      </c>
      <c r="B77" s="3654"/>
      <c r="C77" s="3597"/>
      <c r="D77" s="3609" t="s">
        <v>3493</v>
      </c>
      <c r="E77" s="3609" t="s">
        <v>3461</v>
      </c>
      <c r="F77" s="3655">
        <v>234966</v>
      </c>
      <c r="G77" s="3639" t="s">
        <v>3427</v>
      </c>
      <c r="H77" s="3612">
        <v>34</v>
      </c>
      <c r="I77" s="3613"/>
    </row>
    <row r="78" spans="1:9" ht="12.75" customHeight="1">
      <c r="A78" s="3652">
        <v>35</v>
      </c>
      <c r="B78" s="3654"/>
      <c r="C78" s="3597"/>
      <c r="D78" s="3609" t="s">
        <v>3494</v>
      </c>
      <c r="E78" s="3609" t="s">
        <v>3463</v>
      </c>
      <c r="F78" s="3655">
        <v>54042</v>
      </c>
      <c r="G78" s="3639" t="s">
        <v>3427</v>
      </c>
      <c r="H78" s="3612">
        <v>35</v>
      </c>
      <c r="I78" s="3613"/>
    </row>
    <row r="79" spans="1:9" ht="12.75" customHeight="1">
      <c r="A79" s="3652">
        <v>36</v>
      </c>
      <c r="B79" s="3654"/>
      <c r="C79" s="3597"/>
      <c r="D79" s="3609" t="s">
        <v>3495</v>
      </c>
      <c r="E79" s="3609" t="s">
        <v>3465</v>
      </c>
      <c r="F79" s="3655">
        <v>662023</v>
      </c>
      <c r="G79" s="3639" t="s">
        <v>3427</v>
      </c>
      <c r="H79" s="3612">
        <v>36</v>
      </c>
      <c r="I79" s="3613"/>
    </row>
    <row r="80" spans="1:9" ht="12.75" customHeight="1">
      <c r="A80" s="3652">
        <v>37</v>
      </c>
      <c r="B80" s="3654"/>
      <c r="C80" s="3597"/>
      <c r="D80" s="3609" t="s">
        <v>3496</v>
      </c>
      <c r="E80" s="3609" t="s">
        <v>3467</v>
      </c>
      <c r="F80" s="3655">
        <v>56820</v>
      </c>
      <c r="G80" s="3639" t="s">
        <v>3427</v>
      </c>
      <c r="H80" s="3612">
        <v>37</v>
      </c>
      <c r="I80" s="3613"/>
    </row>
    <row r="81" spans="1:9" ht="12.75" customHeight="1">
      <c r="A81" s="3652">
        <v>38</v>
      </c>
      <c r="B81" s="3654"/>
      <c r="C81" s="3597"/>
      <c r="D81" s="3609" t="s">
        <v>3497</v>
      </c>
      <c r="E81" s="3609" t="s">
        <v>3469</v>
      </c>
      <c r="F81" s="3655">
        <v>153870</v>
      </c>
      <c r="G81" s="3639" t="s">
        <v>3427</v>
      </c>
      <c r="H81" s="3612">
        <v>38</v>
      </c>
      <c r="I81" s="3613"/>
    </row>
    <row r="82" spans="1:9" ht="12.75" customHeight="1">
      <c r="A82" s="3652">
        <v>39</v>
      </c>
      <c r="B82" s="3654"/>
      <c r="C82" s="3597"/>
      <c r="D82" s="3609" t="s">
        <v>3498</v>
      </c>
      <c r="E82" s="3609" t="s">
        <v>3471</v>
      </c>
      <c r="F82" s="3655">
        <v>10463</v>
      </c>
      <c r="G82" s="3639" t="s">
        <v>3427</v>
      </c>
      <c r="H82" s="3612">
        <v>39</v>
      </c>
      <c r="I82" s="3613"/>
    </row>
    <row r="83" spans="1:9" ht="12.75" customHeight="1">
      <c r="A83" s="3652">
        <v>40</v>
      </c>
      <c r="B83" s="3654"/>
      <c r="C83" s="3597"/>
      <c r="D83" s="3609" t="s">
        <v>3499</v>
      </c>
      <c r="E83" s="3609" t="s">
        <v>3473</v>
      </c>
      <c r="F83" s="3655">
        <v>22215</v>
      </c>
      <c r="G83" s="3639" t="s">
        <v>3427</v>
      </c>
      <c r="H83" s="3612">
        <v>40</v>
      </c>
      <c r="I83" s="3613"/>
    </row>
    <row r="84" spans="1:9" ht="12.75" customHeight="1">
      <c r="A84" s="3652">
        <v>41</v>
      </c>
      <c r="B84" s="3654"/>
      <c r="C84" s="3597"/>
      <c r="D84" s="3609" t="s">
        <v>3500</v>
      </c>
      <c r="E84" s="3609" t="s">
        <v>3475</v>
      </c>
      <c r="F84" s="3655">
        <v>53146</v>
      </c>
      <c r="G84" s="3639" t="s">
        <v>3427</v>
      </c>
      <c r="H84" s="3612">
        <v>41</v>
      </c>
      <c r="I84" s="3613"/>
    </row>
    <row r="85" spans="1:9" ht="12.75" customHeight="1">
      <c r="A85" s="3652">
        <v>42</v>
      </c>
      <c r="B85" s="3654"/>
      <c r="C85" s="3597"/>
      <c r="D85" s="3609" t="s">
        <v>3501</v>
      </c>
      <c r="E85" s="3609" t="s">
        <v>3477</v>
      </c>
      <c r="F85" s="3655">
        <v>21257</v>
      </c>
      <c r="G85" s="3639" t="s">
        <v>3427</v>
      </c>
      <c r="H85" s="3612">
        <v>42</v>
      </c>
      <c r="I85" s="3613"/>
    </row>
    <row r="86" spans="1:9" ht="12.75" customHeight="1">
      <c r="A86" s="3652">
        <v>43</v>
      </c>
      <c r="B86" s="3654"/>
      <c r="C86" s="3597"/>
      <c r="D86" s="3609" t="s">
        <v>3502</v>
      </c>
      <c r="E86" s="3609" t="s">
        <v>3479</v>
      </c>
      <c r="F86" s="3655">
        <v>640</v>
      </c>
      <c r="G86" s="3639" t="s">
        <v>3427</v>
      </c>
      <c r="H86" s="3612">
        <v>43</v>
      </c>
      <c r="I86" s="3613"/>
    </row>
    <row r="87" spans="1:9" ht="12.75" customHeight="1">
      <c r="A87" s="3652">
        <v>44</v>
      </c>
      <c r="B87" s="3654"/>
      <c r="C87" s="3597"/>
      <c r="D87" s="3609" t="s">
        <v>3503</v>
      </c>
      <c r="E87" s="3609" t="s">
        <v>3481</v>
      </c>
      <c r="F87" s="3655">
        <v>75187</v>
      </c>
      <c r="G87" s="3639" t="s">
        <v>3427</v>
      </c>
      <c r="H87" s="3612">
        <v>44</v>
      </c>
      <c r="I87" s="3613"/>
    </row>
    <row r="88" spans="1:9" ht="12.75" customHeight="1">
      <c r="A88" s="3652">
        <v>45</v>
      </c>
      <c r="B88" s="3654"/>
      <c r="C88" s="3597"/>
      <c r="D88" s="3609" t="s">
        <v>3504</v>
      </c>
      <c r="E88" s="3609" t="s">
        <v>3483</v>
      </c>
      <c r="F88" s="3655">
        <v>26223</v>
      </c>
      <c r="G88" s="3637" t="s">
        <v>3427</v>
      </c>
      <c r="H88" s="3612">
        <v>45</v>
      </c>
      <c r="I88" s="3613"/>
    </row>
    <row r="89" spans="1:9" ht="12.75" customHeight="1">
      <c r="A89" s="3652">
        <v>46</v>
      </c>
      <c r="B89" s="3654"/>
      <c r="C89" s="3597"/>
      <c r="D89" s="3609" t="s">
        <v>3505</v>
      </c>
      <c r="E89" s="3609" t="s">
        <v>3506</v>
      </c>
      <c r="F89" s="3655">
        <f>SUM(F74:F88)</f>
        <v>1478772</v>
      </c>
      <c r="G89" s="3656" t="s">
        <v>3427</v>
      </c>
      <c r="H89" s="3612">
        <v>46</v>
      </c>
      <c r="I89" s="3613"/>
    </row>
    <row r="90" spans="1:9" ht="12.75" customHeight="1">
      <c r="A90" s="3602"/>
      <c r="B90" s="3602"/>
      <c r="C90" s="3587"/>
      <c r="D90" s="3616" t="s">
        <v>3507</v>
      </c>
      <c r="E90" s="3628" t="s">
        <v>3508</v>
      </c>
      <c r="F90" s="3635"/>
      <c r="G90" s="3637"/>
      <c r="H90" s="3620"/>
      <c r="I90" s="3613"/>
    </row>
    <row r="91" spans="1:9" ht="12.75" customHeight="1">
      <c r="A91" s="3652" t="s">
        <v>2988</v>
      </c>
      <c r="B91" s="3652"/>
      <c r="C91" s="3597"/>
      <c r="D91" s="3609" t="s">
        <v>3509</v>
      </c>
      <c r="E91" s="3609" t="s">
        <v>3455</v>
      </c>
      <c r="F91" s="3638">
        <v>0</v>
      </c>
      <c r="G91" s="3639" t="s">
        <v>3427</v>
      </c>
      <c r="H91" s="3612" t="s">
        <v>2988</v>
      </c>
      <c r="I91" s="3613"/>
    </row>
    <row r="92" spans="1:9" ht="12.75" customHeight="1">
      <c r="A92" s="3652" t="s">
        <v>2991</v>
      </c>
      <c r="B92" s="3652"/>
      <c r="C92" s="3597"/>
      <c r="D92" s="3609" t="s">
        <v>3510</v>
      </c>
      <c r="E92" s="3609" t="s">
        <v>3457</v>
      </c>
      <c r="F92" s="3624">
        <v>9617</v>
      </c>
      <c r="G92" s="3623" t="s">
        <v>3427</v>
      </c>
      <c r="H92" s="3612" t="s">
        <v>2991</v>
      </c>
      <c r="I92" s="3613"/>
    </row>
    <row r="93" spans="1:9" ht="12.75" customHeight="1">
      <c r="A93" s="3652" t="s">
        <v>2994</v>
      </c>
      <c r="B93" s="3654"/>
      <c r="C93" s="3597"/>
      <c r="D93" s="3609" t="s">
        <v>3511</v>
      </c>
      <c r="E93" s="3609" t="s">
        <v>3459</v>
      </c>
      <c r="F93" s="3624">
        <v>30851</v>
      </c>
      <c r="G93" s="3623" t="s">
        <v>3427</v>
      </c>
      <c r="H93" s="3612" t="s">
        <v>2994</v>
      </c>
      <c r="I93" s="3613"/>
    </row>
    <row r="94" spans="1:9" ht="12.75" customHeight="1">
      <c r="A94" s="3652" t="s">
        <v>2998</v>
      </c>
      <c r="B94" s="3654"/>
      <c r="C94" s="3597"/>
      <c r="D94" s="3609" t="s">
        <v>3512</v>
      </c>
      <c r="E94" s="3609" t="s">
        <v>3461</v>
      </c>
      <c r="F94" s="3624">
        <v>1122757</v>
      </c>
      <c r="G94" s="3623" t="s">
        <v>3427</v>
      </c>
      <c r="H94" s="3612" t="s">
        <v>2998</v>
      </c>
      <c r="I94" s="3613"/>
    </row>
    <row r="95" spans="1:9" ht="12.75" customHeight="1">
      <c r="A95" s="3652" t="s">
        <v>3002</v>
      </c>
      <c r="B95" s="3654"/>
      <c r="C95" s="3597"/>
      <c r="D95" s="3609" t="s">
        <v>3513</v>
      </c>
      <c r="E95" s="3609" t="s">
        <v>3463</v>
      </c>
      <c r="F95" s="3624">
        <v>15159</v>
      </c>
      <c r="G95" s="3623" t="s">
        <v>3427</v>
      </c>
      <c r="H95" s="3612" t="s">
        <v>3002</v>
      </c>
      <c r="I95" s="3613"/>
    </row>
    <row r="96" spans="1:9" ht="12.75" customHeight="1">
      <c r="A96" s="3652" t="s">
        <v>89</v>
      </c>
      <c r="B96" s="3654"/>
      <c r="C96" s="3597"/>
      <c r="D96" s="3609" t="s">
        <v>3514</v>
      </c>
      <c r="E96" s="3609" t="s">
        <v>3465</v>
      </c>
      <c r="F96" s="3624">
        <v>514764</v>
      </c>
      <c r="G96" s="3623" t="s">
        <v>3427</v>
      </c>
      <c r="H96" s="3612" t="s">
        <v>89</v>
      </c>
      <c r="I96" s="3613"/>
    </row>
    <row r="97" spans="1:9" ht="12.75" customHeight="1">
      <c r="A97" s="3652" t="s">
        <v>92</v>
      </c>
      <c r="B97" s="3654"/>
      <c r="C97" s="3597"/>
      <c r="D97" s="3609" t="s">
        <v>3515</v>
      </c>
      <c r="E97" s="3609" t="s">
        <v>3467</v>
      </c>
      <c r="F97" s="3624">
        <v>67729</v>
      </c>
      <c r="G97" s="3623" t="s">
        <v>3427</v>
      </c>
      <c r="H97" s="3612" t="s">
        <v>92</v>
      </c>
      <c r="I97" s="3613"/>
    </row>
    <row r="98" spans="1:9" ht="12.75" customHeight="1">
      <c r="A98" s="3652" t="s">
        <v>3516</v>
      </c>
      <c r="B98" s="3654"/>
      <c r="C98" s="3597"/>
      <c r="D98" s="3609" t="s">
        <v>3517</v>
      </c>
      <c r="E98" s="3609" t="s">
        <v>3469</v>
      </c>
      <c r="F98" s="3624">
        <v>709711</v>
      </c>
      <c r="G98" s="3623" t="s">
        <v>3427</v>
      </c>
      <c r="H98" s="3612" t="s">
        <v>3516</v>
      </c>
      <c r="I98" s="3613"/>
    </row>
    <row r="99" spans="1:9" ht="12.75" customHeight="1">
      <c r="A99" s="3652" t="s">
        <v>3518</v>
      </c>
      <c r="B99" s="3654"/>
      <c r="C99" s="3597"/>
      <c r="D99" s="3609" t="s">
        <v>3519</v>
      </c>
      <c r="E99" s="3609" t="s">
        <v>3471</v>
      </c>
      <c r="F99" s="3624">
        <v>5027</v>
      </c>
      <c r="G99" s="3623" t="s">
        <v>3427</v>
      </c>
      <c r="H99" s="3612" t="s">
        <v>3518</v>
      </c>
      <c r="I99" s="3613"/>
    </row>
    <row r="100" spans="1:9" ht="12.75" customHeight="1">
      <c r="A100" s="3652" t="s">
        <v>95</v>
      </c>
      <c r="B100" s="3654"/>
      <c r="C100" s="3597"/>
      <c r="D100" s="3609" t="s">
        <v>3520</v>
      </c>
      <c r="E100" s="3609" t="s">
        <v>3473</v>
      </c>
      <c r="F100" s="3624">
        <v>416</v>
      </c>
      <c r="G100" s="3623" t="s">
        <v>3427</v>
      </c>
      <c r="H100" s="3612" t="s">
        <v>95</v>
      </c>
      <c r="I100" s="3613"/>
    </row>
    <row r="101" spans="1:9" ht="12.75" customHeight="1">
      <c r="A101" s="3652" t="s">
        <v>3521</v>
      </c>
      <c r="B101" s="3654"/>
      <c r="C101" s="3597"/>
      <c r="D101" s="3609" t="s">
        <v>3522</v>
      </c>
      <c r="E101" s="3609" t="s">
        <v>3475</v>
      </c>
      <c r="F101" s="3624">
        <v>1146897</v>
      </c>
      <c r="G101" s="3623" t="s">
        <v>3427</v>
      </c>
      <c r="H101" s="3612" t="s">
        <v>3521</v>
      </c>
      <c r="I101" s="3613"/>
    </row>
    <row r="102" spans="1:9" ht="12.75" customHeight="1">
      <c r="A102" s="3652" t="s">
        <v>98</v>
      </c>
      <c r="B102" s="3654"/>
      <c r="C102" s="3597"/>
      <c r="D102" s="3609" t="s">
        <v>3523</v>
      </c>
      <c r="E102" s="3609" t="s">
        <v>3477</v>
      </c>
      <c r="F102" s="3624">
        <v>267771</v>
      </c>
      <c r="G102" s="3623" t="s">
        <v>3427</v>
      </c>
      <c r="H102" s="3612" t="s">
        <v>98</v>
      </c>
      <c r="I102" s="3613"/>
    </row>
    <row r="103" spans="1:9" ht="12.75" customHeight="1">
      <c r="A103" s="3652" t="s">
        <v>3524</v>
      </c>
      <c r="B103" s="3654"/>
      <c r="C103" s="3597"/>
      <c r="D103" s="3609" t="s">
        <v>3525</v>
      </c>
      <c r="E103" s="3609" t="s">
        <v>3479</v>
      </c>
      <c r="F103" s="3624">
        <v>454</v>
      </c>
      <c r="G103" s="3623" t="s">
        <v>3427</v>
      </c>
      <c r="H103" s="3612" t="s">
        <v>3524</v>
      </c>
      <c r="I103" s="3613"/>
    </row>
    <row r="104" spans="1:9" ht="12.75" customHeight="1">
      <c r="A104" s="3652" t="s">
        <v>101</v>
      </c>
      <c r="B104" s="3654"/>
      <c r="C104" s="3597"/>
      <c r="D104" s="3609" t="s">
        <v>3526</v>
      </c>
      <c r="E104" s="3609" t="s">
        <v>3481</v>
      </c>
      <c r="F104" s="3624">
        <v>76559</v>
      </c>
      <c r="G104" s="3623" t="s">
        <v>3427</v>
      </c>
      <c r="H104" s="3612" t="s">
        <v>101</v>
      </c>
      <c r="I104" s="3613"/>
    </row>
    <row r="105" spans="1:9" ht="12.75" customHeight="1">
      <c r="A105" s="3652" t="s">
        <v>104</v>
      </c>
      <c r="B105" s="3654"/>
      <c r="C105" s="3597"/>
      <c r="D105" s="3609" t="s">
        <v>3527</v>
      </c>
      <c r="E105" s="3609" t="s">
        <v>3528</v>
      </c>
      <c r="F105" s="3624">
        <v>150894</v>
      </c>
      <c r="G105" s="3623" t="s">
        <v>3427</v>
      </c>
      <c r="H105" s="3612" t="s">
        <v>104</v>
      </c>
      <c r="I105" s="3613"/>
    </row>
    <row r="106" spans="1:9" ht="12.75" customHeight="1">
      <c r="A106" s="3652" t="s">
        <v>3529</v>
      </c>
      <c r="B106" s="3654"/>
      <c r="C106" s="3597"/>
      <c r="D106" s="3609" t="s">
        <v>3530</v>
      </c>
      <c r="E106" s="3609" t="s">
        <v>3531</v>
      </c>
      <c r="F106" s="3624">
        <v>843209</v>
      </c>
      <c r="G106" s="3623" t="s">
        <v>3427</v>
      </c>
      <c r="H106" s="3612" t="s">
        <v>3529</v>
      </c>
      <c r="I106" s="3613"/>
    </row>
    <row r="107" spans="1:9" ht="12.75" customHeight="1">
      <c r="A107" s="3652" t="s">
        <v>107</v>
      </c>
      <c r="B107" s="3654"/>
      <c r="C107" s="3597"/>
      <c r="D107" s="3609" t="s">
        <v>3532</v>
      </c>
      <c r="E107" s="3609" t="s">
        <v>3483</v>
      </c>
      <c r="F107" s="3624">
        <v>2616.078</v>
      </c>
      <c r="G107" s="3623" t="s">
        <v>3427</v>
      </c>
      <c r="H107" s="3612" t="s">
        <v>107</v>
      </c>
      <c r="I107" s="3613"/>
    </row>
    <row r="108" spans="1:9" ht="12.75" customHeight="1" thickBot="1">
      <c r="A108" s="3652" t="s">
        <v>3533</v>
      </c>
      <c r="B108" s="3654"/>
      <c r="C108" s="3597"/>
      <c r="D108" s="3609" t="s">
        <v>3534</v>
      </c>
      <c r="E108" s="3609" t="s">
        <v>3535</v>
      </c>
      <c r="F108" s="3657">
        <f>SUM(F91:F107)</f>
        <v>4964431.0779999997</v>
      </c>
      <c r="G108" s="3641" t="s">
        <v>3427</v>
      </c>
      <c r="H108" s="3612" t="s">
        <v>3533</v>
      </c>
      <c r="I108" s="3613"/>
    </row>
    <row r="109" spans="1:9" ht="12.75" customHeight="1">
      <c r="A109" s="3614"/>
      <c r="B109" s="3617"/>
      <c r="C109" s="3617"/>
      <c r="D109" s="3628"/>
      <c r="E109" s="3628"/>
      <c r="F109" s="3617"/>
      <c r="G109" s="3658"/>
      <c r="H109" s="3659"/>
      <c r="I109" s="3613"/>
    </row>
    <row r="110" spans="1:9" ht="12.75" customHeight="1">
      <c r="A110" s="3614"/>
      <c r="B110" s="3617"/>
      <c r="C110" s="3617"/>
      <c r="D110" s="3628"/>
      <c r="E110" s="3628"/>
      <c r="F110" s="3617"/>
      <c r="G110" s="3658"/>
      <c r="H110" s="3659"/>
      <c r="I110" s="3613"/>
    </row>
    <row r="111" spans="1:9" ht="12.75" customHeight="1">
      <c r="A111" s="3614"/>
      <c r="B111" s="3617"/>
      <c r="C111" s="3617"/>
      <c r="D111" s="3628"/>
      <c r="E111" s="3628"/>
      <c r="F111" s="3617"/>
      <c r="G111" s="3658"/>
      <c r="H111" s="3659"/>
      <c r="I111" s="3613"/>
    </row>
    <row r="112" spans="1:9" ht="12.75" customHeight="1">
      <c r="A112" s="3614"/>
      <c r="B112" s="3617"/>
      <c r="C112" s="3617"/>
      <c r="D112" s="3628"/>
      <c r="E112" s="3628"/>
      <c r="F112" s="3617"/>
      <c r="G112" s="3658"/>
      <c r="H112" s="3659"/>
      <c r="I112" s="3613"/>
    </row>
    <row r="113" spans="1:9" ht="12.75" customHeight="1">
      <c r="A113" s="3614"/>
      <c r="B113" s="3617"/>
      <c r="C113" s="3617"/>
      <c r="D113" s="3628"/>
      <c r="E113" s="3628"/>
      <c r="F113" s="3617"/>
      <c r="G113" s="3658"/>
      <c r="H113" s="3659"/>
      <c r="I113" s="3613"/>
    </row>
    <row r="114" spans="1:9" ht="12.75" customHeight="1">
      <c r="A114" s="3614"/>
      <c r="B114" s="3617"/>
      <c r="C114" s="3617"/>
      <c r="D114" s="3628"/>
      <c r="E114" s="3628"/>
      <c r="F114" s="3617"/>
      <c r="G114" s="3658"/>
      <c r="H114" s="3659"/>
      <c r="I114" s="3613"/>
    </row>
    <row r="115" spans="1:9" ht="12.75" customHeight="1">
      <c r="A115" s="3614"/>
      <c r="B115" s="3617"/>
      <c r="C115" s="3617"/>
      <c r="D115" s="3628"/>
      <c r="E115" s="3628"/>
      <c r="F115" s="3617"/>
      <c r="G115" s="3658"/>
      <c r="H115" s="3659"/>
      <c r="I115" s="3613"/>
    </row>
    <row r="116" spans="1:9" ht="12.75" customHeight="1">
      <c r="A116" s="3614"/>
      <c r="B116" s="3617"/>
      <c r="C116" s="3617"/>
      <c r="D116" s="3628"/>
      <c r="E116" s="3628"/>
      <c r="F116" s="3617"/>
      <c r="G116" s="3658"/>
      <c r="H116" s="3659"/>
      <c r="I116" s="3613"/>
    </row>
    <row r="117" spans="1:9" ht="12.75" customHeight="1">
      <c r="A117" s="3614"/>
      <c r="B117" s="3617"/>
      <c r="C117" s="3617"/>
      <c r="D117" s="3628"/>
      <c r="E117" s="3628"/>
      <c r="F117" s="3617"/>
      <c r="G117" s="3658"/>
      <c r="H117" s="3659"/>
      <c r="I117" s="3613"/>
    </row>
    <row r="118" spans="1:9" ht="12.75" customHeight="1">
      <c r="A118" s="3614"/>
      <c r="B118" s="3617"/>
      <c r="C118" s="3617"/>
      <c r="D118" s="3628"/>
      <c r="E118" s="3628"/>
      <c r="F118" s="3617"/>
      <c r="G118" s="3658"/>
      <c r="H118" s="3659"/>
      <c r="I118" s="3613"/>
    </row>
    <row r="119" spans="1:9" ht="12.75" customHeight="1">
      <c r="A119" s="3614"/>
      <c r="B119" s="3617"/>
      <c r="C119" s="3617"/>
      <c r="D119" s="3628"/>
      <c r="E119" s="3628"/>
      <c r="F119" s="3617"/>
      <c r="G119" s="3658"/>
      <c r="H119" s="3659"/>
      <c r="I119" s="3613"/>
    </row>
    <row r="120" spans="1:9" ht="12.75" customHeight="1">
      <c r="A120" s="3614"/>
      <c r="B120" s="3617"/>
      <c r="C120" s="3617"/>
      <c r="D120" s="3628"/>
      <c r="E120" s="3628"/>
      <c r="F120" s="3617"/>
      <c r="G120" s="3658"/>
      <c r="H120" s="3659"/>
      <c r="I120" s="3613"/>
    </row>
    <row r="121" spans="1:9" ht="12.75" customHeight="1">
      <c r="A121" s="3614"/>
      <c r="B121" s="3617"/>
      <c r="C121" s="3617"/>
      <c r="D121" s="3628"/>
      <c r="E121" s="3628"/>
      <c r="F121" s="3617"/>
      <c r="G121" s="3658"/>
      <c r="H121" s="3659"/>
      <c r="I121" s="3613"/>
    </row>
    <row r="122" spans="1:9" ht="12.75" customHeight="1">
      <c r="A122" s="3614"/>
      <c r="B122" s="3617"/>
      <c r="C122" s="3617"/>
      <c r="D122" s="3628"/>
      <c r="E122" s="3628"/>
      <c r="F122" s="3617"/>
      <c r="G122" s="3658"/>
      <c r="H122" s="3659"/>
      <c r="I122" s="3613"/>
    </row>
    <row r="123" spans="1:9" ht="12.75" customHeight="1">
      <c r="A123" s="3614"/>
      <c r="B123" s="3617"/>
      <c r="C123" s="3617"/>
      <c r="D123" s="3628"/>
      <c r="E123" s="3628"/>
      <c r="F123" s="3617"/>
      <c r="G123" s="3658"/>
      <c r="H123" s="3659"/>
      <c r="I123" s="3613"/>
    </row>
    <row r="124" spans="1:9" ht="12.75" customHeight="1">
      <c r="A124" s="3614"/>
      <c r="B124" s="3617"/>
      <c r="C124" s="3617"/>
      <c r="D124" s="3628"/>
      <c r="E124" s="3628"/>
      <c r="F124" s="3617"/>
      <c r="G124" s="3658"/>
      <c r="H124" s="3659"/>
      <c r="I124" s="3613"/>
    </row>
    <row r="125" spans="1:9" ht="12.75" customHeight="1">
      <c r="A125" s="3614"/>
      <c r="B125" s="3617"/>
      <c r="C125" s="3617"/>
      <c r="D125" s="3628"/>
      <c r="E125" s="3628"/>
      <c r="F125" s="3617"/>
      <c r="G125" s="3658"/>
      <c r="H125" s="3659"/>
      <c r="I125" s="3613"/>
    </row>
    <row r="126" spans="1:9" ht="12.75" customHeight="1">
      <c r="A126" s="3614"/>
      <c r="B126" s="3617"/>
      <c r="C126" s="3617"/>
      <c r="D126" s="3628"/>
      <c r="E126" s="3628"/>
      <c r="F126" s="3617"/>
      <c r="G126" s="3658"/>
      <c r="H126" s="3659"/>
      <c r="I126" s="3613"/>
    </row>
    <row r="127" spans="1:9" ht="12.75" customHeight="1">
      <c r="A127" s="3614"/>
      <c r="B127" s="3617"/>
      <c r="C127" s="3617"/>
      <c r="D127" s="3628"/>
      <c r="E127" s="3628"/>
      <c r="F127" s="3617"/>
      <c r="G127" s="3658"/>
      <c r="H127" s="3659"/>
      <c r="I127" s="3613"/>
    </row>
    <row r="128" spans="1:9" ht="12.75" customHeight="1">
      <c r="A128" s="3614"/>
      <c r="B128" s="3617"/>
      <c r="C128" s="3617"/>
      <c r="D128" s="3628"/>
      <c r="E128" s="3628"/>
      <c r="F128" s="3617"/>
      <c r="G128" s="3658"/>
      <c r="H128" s="3659"/>
      <c r="I128" s="3613"/>
    </row>
    <row r="129" spans="1:9" ht="12.75" customHeight="1">
      <c r="A129" s="3660"/>
      <c r="B129" s="3661"/>
      <c r="C129" s="3661"/>
      <c r="D129" s="3662"/>
      <c r="E129" s="3662"/>
      <c r="F129" s="3661"/>
      <c r="G129" s="3663"/>
      <c r="H129" s="3664"/>
      <c r="I129" s="3613"/>
    </row>
    <row r="130" spans="1:9" ht="12.75" customHeight="1">
      <c r="A130" s="3665" t="s">
        <v>2709</v>
      </c>
      <c r="B130" s="3616"/>
      <c r="C130" s="3616"/>
      <c r="D130" s="3616"/>
      <c r="E130" s="3616"/>
      <c r="F130" s="3587"/>
      <c r="G130" s="3616"/>
      <c r="I130" s="3613"/>
    </row>
    <row r="131" spans="1:9" ht="12.75" customHeight="1">
      <c r="A131" s="3586">
        <v>96</v>
      </c>
      <c r="B131" s="3587"/>
      <c r="C131" s="3587"/>
      <c r="D131" s="3587"/>
      <c r="F131" s="3588"/>
      <c r="G131" s="3588"/>
      <c r="H131" s="3589" t="s">
        <v>3536</v>
      </c>
      <c r="I131" s="3613"/>
    </row>
    <row r="132" spans="1:9" ht="12.75" customHeight="1">
      <c r="A132" s="3590"/>
      <c r="B132" s="3591"/>
      <c r="C132" s="3591"/>
      <c r="D132" s="3591"/>
      <c r="E132" s="3591"/>
      <c r="F132" s="3591"/>
      <c r="G132" s="3591"/>
      <c r="H132" s="3592"/>
      <c r="I132" s="3613"/>
    </row>
    <row r="133" spans="1:9" ht="12.75" customHeight="1">
      <c r="A133" s="3593" t="s">
        <v>3487</v>
      </c>
      <c r="B133" s="3594"/>
      <c r="C133" s="3594"/>
      <c r="D133" s="3594"/>
      <c r="E133" s="3594"/>
      <c r="F133" s="3594"/>
      <c r="G133" s="3594"/>
      <c r="H133" s="3595"/>
      <c r="I133" s="3613"/>
    </row>
    <row r="134" spans="1:9" ht="12.75" customHeight="1">
      <c r="A134" s="3596"/>
      <c r="B134" s="3597"/>
      <c r="C134" s="3597"/>
      <c r="D134" s="3597"/>
      <c r="E134" s="3597"/>
      <c r="F134" s="3597"/>
      <c r="G134" s="3597"/>
      <c r="H134" s="3598"/>
      <c r="I134" s="3613"/>
    </row>
    <row r="135" spans="1:9" ht="12.75" customHeight="1">
      <c r="A135" s="3599" t="s">
        <v>639</v>
      </c>
      <c r="B135" s="3599" t="s">
        <v>784</v>
      </c>
      <c r="C135" s="3600" t="s">
        <v>3421</v>
      </c>
      <c r="D135" s="3600"/>
      <c r="E135" s="3601"/>
      <c r="F135" s="3599" t="s">
        <v>3281</v>
      </c>
      <c r="G135" s="3599" t="s">
        <v>1936</v>
      </c>
      <c r="H135" s="3599" t="s">
        <v>639</v>
      </c>
      <c r="I135" s="3613"/>
    </row>
    <row r="136" spans="1:9" ht="12.75" customHeight="1">
      <c r="A136" s="3602" t="s">
        <v>642</v>
      </c>
      <c r="B136" s="3602" t="s">
        <v>788</v>
      </c>
      <c r="C136" s="3603"/>
      <c r="D136" s="3603"/>
      <c r="E136" s="3603"/>
      <c r="F136" s="3602" t="s">
        <v>3422</v>
      </c>
      <c r="G136" s="3602" t="s">
        <v>3422</v>
      </c>
      <c r="H136" s="3602" t="s">
        <v>642</v>
      </c>
      <c r="I136" s="3613"/>
    </row>
    <row r="137" spans="1:9" ht="12.75" customHeight="1" thickBot="1">
      <c r="A137" s="3604"/>
      <c r="B137" s="3604"/>
      <c r="C137" s="3605" t="s">
        <v>651</v>
      </c>
      <c r="D137" s="3605"/>
      <c r="E137" s="3606"/>
      <c r="F137" s="3602" t="s">
        <v>652</v>
      </c>
      <c r="G137" s="3602" t="s">
        <v>653</v>
      </c>
      <c r="H137" s="3604"/>
      <c r="I137" s="3613"/>
    </row>
    <row r="138" spans="1:9" ht="12.75" customHeight="1">
      <c r="A138" s="3666"/>
      <c r="B138" s="3666"/>
      <c r="C138" s="3587"/>
      <c r="D138" s="3616" t="s">
        <v>3537</v>
      </c>
      <c r="E138" s="3616" t="s">
        <v>3538</v>
      </c>
      <c r="F138" s="3650"/>
      <c r="G138" s="3651"/>
      <c r="H138" s="3659"/>
      <c r="I138" s="3613"/>
    </row>
    <row r="139" spans="1:9" ht="12.75" customHeight="1">
      <c r="A139" s="3652">
        <v>65</v>
      </c>
      <c r="B139" s="3654"/>
      <c r="C139" s="3597"/>
      <c r="D139" s="3609" t="s">
        <v>3539</v>
      </c>
      <c r="E139" s="3609" t="s">
        <v>3455</v>
      </c>
      <c r="F139" s="3638">
        <v>0</v>
      </c>
      <c r="G139" s="3639" t="s">
        <v>3427</v>
      </c>
      <c r="H139" s="3612">
        <v>65</v>
      </c>
      <c r="I139" s="3613"/>
    </row>
    <row r="140" spans="1:9" ht="12.75" customHeight="1">
      <c r="A140" s="3652">
        <v>66</v>
      </c>
      <c r="B140" s="3654"/>
      <c r="C140" s="3597"/>
      <c r="D140" s="3609" t="s">
        <v>3540</v>
      </c>
      <c r="E140" s="3609" t="s">
        <v>3457</v>
      </c>
      <c r="F140" s="3624">
        <v>7442</v>
      </c>
      <c r="G140" s="3623" t="s">
        <v>3427</v>
      </c>
      <c r="H140" s="3612">
        <v>66</v>
      </c>
      <c r="I140" s="3613"/>
    </row>
    <row r="141" spans="1:9" ht="12.75" customHeight="1">
      <c r="A141" s="3652">
        <v>67</v>
      </c>
      <c r="B141" s="3654"/>
      <c r="C141" s="3609"/>
      <c r="D141" s="3609" t="s">
        <v>3541</v>
      </c>
      <c r="E141" s="3609" t="s">
        <v>3459</v>
      </c>
      <c r="F141" s="3624">
        <v>12928</v>
      </c>
      <c r="G141" s="3623" t="s">
        <v>3427</v>
      </c>
      <c r="H141" s="3612">
        <v>67</v>
      </c>
      <c r="I141" s="3613"/>
    </row>
    <row r="142" spans="1:9" ht="12.75" customHeight="1">
      <c r="A142" s="3652">
        <v>68</v>
      </c>
      <c r="B142" s="3654"/>
      <c r="C142" s="3609"/>
      <c r="D142" s="3609" t="s">
        <v>3542</v>
      </c>
      <c r="E142" s="3609" t="s">
        <v>3461</v>
      </c>
      <c r="F142" s="3624">
        <v>1137102</v>
      </c>
      <c r="G142" s="3623" t="s">
        <v>3427</v>
      </c>
      <c r="H142" s="3612">
        <v>68</v>
      </c>
      <c r="I142" s="3613"/>
    </row>
    <row r="143" spans="1:9" ht="12.75" customHeight="1">
      <c r="A143" s="3652">
        <v>69</v>
      </c>
      <c r="B143" s="3654"/>
      <c r="C143" s="3597"/>
      <c r="D143" s="3609" t="s">
        <v>3543</v>
      </c>
      <c r="E143" s="3609" t="s">
        <v>3463</v>
      </c>
      <c r="F143" s="3624">
        <v>16924</v>
      </c>
      <c r="G143" s="3623" t="s">
        <v>3427</v>
      </c>
      <c r="H143" s="3612">
        <v>69</v>
      </c>
      <c r="I143" s="3613"/>
    </row>
    <row r="144" spans="1:9" ht="12.75" customHeight="1">
      <c r="A144" s="3652">
        <v>70</v>
      </c>
      <c r="B144" s="3654"/>
      <c r="C144" s="3597"/>
      <c r="D144" s="3609" t="s">
        <v>3544</v>
      </c>
      <c r="E144" s="3609" t="s">
        <v>3465</v>
      </c>
      <c r="F144" s="3624">
        <v>526897</v>
      </c>
      <c r="G144" s="3623" t="s">
        <v>3427</v>
      </c>
      <c r="H144" s="3612">
        <v>70</v>
      </c>
      <c r="I144" s="3613"/>
    </row>
    <row r="145" spans="1:9" ht="12.75" customHeight="1">
      <c r="A145" s="3652">
        <v>71</v>
      </c>
      <c r="B145" s="3654"/>
      <c r="C145" s="3597"/>
      <c r="D145" s="3609" t="s">
        <v>3545</v>
      </c>
      <c r="E145" s="3609" t="s">
        <v>3467</v>
      </c>
      <c r="F145" s="3624">
        <v>66808</v>
      </c>
      <c r="G145" s="3623" t="s">
        <v>3427</v>
      </c>
      <c r="H145" s="3612">
        <v>71</v>
      </c>
      <c r="I145" s="3613"/>
    </row>
    <row r="146" spans="1:9" ht="12.75" customHeight="1">
      <c r="A146" s="3652">
        <v>72</v>
      </c>
      <c r="B146" s="3654"/>
      <c r="C146" s="3597"/>
      <c r="D146" s="3609" t="s">
        <v>3546</v>
      </c>
      <c r="E146" s="3609" t="s">
        <v>3469</v>
      </c>
      <c r="F146" s="3624">
        <v>721370</v>
      </c>
      <c r="G146" s="3623" t="s">
        <v>3427</v>
      </c>
      <c r="H146" s="3612">
        <v>72</v>
      </c>
      <c r="I146" s="3613"/>
    </row>
    <row r="147" spans="1:9" ht="12.75" customHeight="1">
      <c r="A147" s="3652">
        <v>73</v>
      </c>
      <c r="B147" s="3654"/>
      <c r="C147" s="3597"/>
      <c r="D147" s="3609" t="s">
        <v>3547</v>
      </c>
      <c r="E147" s="3609" t="s">
        <v>3471</v>
      </c>
      <c r="F147" s="3624">
        <v>5294</v>
      </c>
      <c r="G147" s="3623" t="s">
        <v>3427</v>
      </c>
      <c r="H147" s="3612">
        <v>73</v>
      </c>
      <c r="I147" s="3613"/>
    </row>
    <row r="148" spans="1:9" ht="12.75" customHeight="1">
      <c r="A148" s="3652">
        <v>74</v>
      </c>
      <c r="B148" s="3654"/>
      <c r="C148" s="3597"/>
      <c r="D148" s="3609" t="s">
        <v>3548</v>
      </c>
      <c r="E148" s="3609" t="s">
        <v>3473</v>
      </c>
      <c r="F148" s="3624">
        <v>449</v>
      </c>
      <c r="G148" s="3623" t="s">
        <v>3427</v>
      </c>
      <c r="H148" s="3612">
        <v>74</v>
      </c>
      <c r="I148" s="3613"/>
    </row>
    <row r="149" spans="1:9" ht="12.75" customHeight="1">
      <c r="A149" s="3652">
        <v>75</v>
      </c>
      <c r="B149" s="3654"/>
      <c r="C149" s="3597"/>
      <c r="D149" s="3609" t="s">
        <v>3549</v>
      </c>
      <c r="E149" s="3609" t="s">
        <v>3475</v>
      </c>
      <c r="F149" s="3624">
        <v>109109</v>
      </c>
      <c r="G149" s="3623" t="s">
        <v>3427</v>
      </c>
      <c r="H149" s="3612">
        <v>75</v>
      </c>
      <c r="I149" s="3613"/>
    </row>
    <row r="150" spans="1:9" ht="12.75" customHeight="1">
      <c r="A150" s="3652">
        <v>76</v>
      </c>
      <c r="B150" s="3654"/>
      <c r="C150" s="3597"/>
      <c r="D150" s="3609" t="s">
        <v>3550</v>
      </c>
      <c r="E150" s="3609" t="s">
        <v>3477</v>
      </c>
      <c r="F150" s="3624">
        <v>90111</v>
      </c>
      <c r="G150" s="3623" t="s">
        <v>3427</v>
      </c>
      <c r="H150" s="3612">
        <v>76</v>
      </c>
      <c r="I150" s="3613"/>
    </row>
    <row r="151" spans="1:9" ht="12.75" customHeight="1">
      <c r="A151" s="3652">
        <v>77</v>
      </c>
      <c r="B151" s="3654"/>
      <c r="C151" s="3597"/>
      <c r="D151" s="3609" t="s">
        <v>3551</v>
      </c>
      <c r="E151" s="3609" t="s">
        <v>3479</v>
      </c>
      <c r="F151" s="3624">
        <v>568</v>
      </c>
      <c r="G151" s="3623" t="s">
        <v>3427</v>
      </c>
      <c r="H151" s="3612">
        <v>77</v>
      </c>
      <c r="I151" s="3613"/>
    </row>
    <row r="152" spans="1:9" ht="12.75" customHeight="1">
      <c r="A152" s="3652">
        <v>78</v>
      </c>
      <c r="B152" s="3654"/>
      <c r="C152" s="3597"/>
      <c r="D152" s="3609" t="s">
        <v>3552</v>
      </c>
      <c r="E152" s="3609" t="s">
        <v>3481</v>
      </c>
      <c r="F152" s="3624">
        <v>69268</v>
      </c>
      <c r="G152" s="3623" t="s">
        <v>3427</v>
      </c>
      <c r="H152" s="3612">
        <v>78</v>
      </c>
      <c r="I152" s="3613"/>
    </row>
    <row r="153" spans="1:9" ht="12.75" customHeight="1">
      <c r="A153" s="3652">
        <v>79</v>
      </c>
      <c r="B153" s="3654"/>
      <c r="C153" s="3597"/>
      <c r="D153" s="3609" t="s">
        <v>3553</v>
      </c>
      <c r="E153" s="3609" t="s">
        <v>3528</v>
      </c>
      <c r="F153" s="3624">
        <v>156574</v>
      </c>
      <c r="G153" s="3623" t="s">
        <v>3427</v>
      </c>
      <c r="H153" s="3612">
        <v>79</v>
      </c>
      <c r="I153" s="3613"/>
    </row>
    <row r="154" spans="1:9" ht="12.75" customHeight="1">
      <c r="A154" s="3652">
        <v>80</v>
      </c>
      <c r="B154" s="3654"/>
      <c r="C154" s="3597"/>
      <c r="D154" s="3609" t="s">
        <v>3554</v>
      </c>
      <c r="E154" s="3609" t="s">
        <v>3531</v>
      </c>
      <c r="F154" s="3624">
        <v>891074</v>
      </c>
      <c r="G154" s="3623" t="s">
        <v>3427</v>
      </c>
      <c r="H154" s="3612">
        <v>80</v>
      </c>
      <c r="I154" s="3613"/>
    </row>
    <row r="155" spans="1:9" ht="12.75" customHeight="1">
      <c r="A155" s="3652">
        <v>81</v>
      </c>
      <c r="B155" s="3654"/>
      <c r="C155" s="3597"/>
      <c r="D155" s="3609" t="s">
        <v>3555</v>
      </c>
      <c r="E155" s="3609" t="s">
        <v>3483</v>
      </c>
      <c r="F155" s="3624">
        <v>9606</v>
      </c>
      <c r="G155" s="3623" t="s">
        <v>3427</v>
      </c>
      <c r="H155" s="3612">
        <v>81</v>
      </c>
      <c r="I155" s="3613"/>
    </row>
    <row r="156" spans="1:9" ht="12.75" customHeight="1">
      <c r="A156" s="3652">
        <v>82</v>
      </c>
      <c r="B156" s="3654"/>
      <c r="C156" s="3597"/>
      <c r="D156" s="3609" t="s">
        <v>3556</v>
      </c>
      <c r="E156" s="3609" t="s">
        <v>3557</v>
      </c>
      <c r="F156" s="3624">
        <f>SUM(F139:F155)</f>
        <v>3821524</v>
      </c>
      <c r="G156" s="3623" t="s">
        <v>3427</v>
      </c>
      <c r="H156" s="3612">
        <v>82</v>
      </c>
      <c r="I156" s="3613"/>
    </row>
    <row r="157" spans="1:9" ht="12.75" customHeight="1">
      <c r="A157" s="3652">
        <v>83</v>
      </c>
      <c r="B157" s="3654"/>
      <c r="C157" s="3597"/>
      <c r="D157" s="3609" t="s">
        <v>3558</v>
      </c>
      <c r="E157" s="3609" t="s">
        <v>3559</v>
      </c>
      <c r="F157" s="3624">
        <v>73560</v>
      </c>
      <c r="G157" s="3623" t="s">
        <v>3427</v>
      </c>
      <c r="H157" s="3612">
        <v>83</v>
      </c>
      <c r="I157" s="3613"/>
    </row>
    <row r="158" spans="1:9" ht="12.75" customHeight="1">
      <c r="A158" s="3652">
        <v>84</v>
      </c>
      <c r="B158" s="3654"/>
      <c r="C158" s="3597"/>
      <c r="D158" s="3609" t="s">
        <v>3560</v>
      </c>
      <c r="E158" s="3609" t="s">
        <v>3561</v>
      </c>
      <c r="F158" s="3624">
        <v>0</v>
      </c>
      <c r="G158" s="3667" t="s">
        <v>3427</v>
      </c>
      <c r="H158" s="3612">
        <v>84</v>
      </c>
      <c r="I158" s="3613"/>
    </row>
    <row r="159" spans="1:9" ht="12.75" customHeight="1">
      <c r="A159" s="3666"/>
      <c r="B159" s="3666"/>
      <c r="C159" s="3587"/>
      <c r="D159" s="3616" t="s">
        <v>3562</v>
      </c>
      <c r="E159" s="3616" t="s">
        <v>3563</v>
      </c>
      <c r="F159" s="3668"/>
      <c r="G159" s="3669"/>
      <c r="H159" s="3659"/>
      <c r="I159" s="3613"/>
    </row>
    <row r="160" spans="1:9" ht="12.75" customHeight="1">
      <c r="A160" s="3652">
        <v>85</v>
      </c>
      <c r="B160" s="3654"/>
      <c r="C160" s="3597"/>
      <c r="D160" s="3609" t="s">
        <v>3564</v>
      </c>
      <c r="E160" s="3609" t="s">
        <v>3426</v>
      </c>
      <c r="F160" s="3622">
        <v>7023751</v>
      </c>
      <c r="G160" s="3623" t="s">
        <v>3427</v>
      </c>
      <c r="H160" s="3612">
        <v>85</v>
      </c>
      <c r="I160" s="3613"/>
    </row>
    <row r="161" spans="1:9" ht="12.75" customHeight="1">
      <c r="A161" s="3652">
        <v>86</v>
      </c>
      <c r="B161" s="3654"/>
      <c r="C161" s="3597"/>
      <c r="D161" s="3609" t="s">
        <v>3565</v>
      </c>
      <c r="E161" s="3609" t="s">
        <v>3429</v>
      </c>
      <c r="F161" s="3624">
        <v>177045</v>
      </c>
      <c r="G161" s="3623" t="s">
        <v>3427</v>
      </c>
      <c r="H161" s="3612">
        <v>86</v>
      </c>
      <c r="I161" s="3613"/>
    </row>
    <row r="162" spans="1:9" ht="12.75" customHeight="1">
      <c r="A162" s="3652">
        <v>87</v>
      </c>
      <c r="B162" s="3654"/>
      <c r="C162" s="3597"/>
      <c r="D162" s="3609" t="s">
        <v>3566</v>
      </c>
      <c r="E162" s="3609" t="s">
        <v>3431</v>
      </c>
      <c r="F162" s="3624">
        <v>5226387</v>
      </c>
      <c r="G162" s="3623" t="s">
        <v>3427</v>
      </c>
      <c r="H162" s="3612">
        <v>87</v>
      </c>
      <c r="I162" s="3613"/>
    </row>
    <row r="163" spans="1:9" ht="12.75" customHeight="1">
      <c r="A163" s="3652">
        <v>88</v>
      </c>
      <c r="B163" s="3654"/>
      <c r="C163" s="3597"/>
      <c r="D163" s="3609" t="s">
        <v>3567</v>
      </c>
      <c r="E163" s="3609" t="s">
        <v>3568</v>
      </c>
      <c r="F163" s="3624">
        <f>+F160+F161+F162</f>
        <v>12427183</v>
      </c>
      <c r="G163" s="3623" t="s">
        <v>3427</v>
      </c>
      <c r="H163" s="3612">
        <v>88</v>
      </c>
      <c r="I163" s="3613"/>
    </row>
    <row r="164" spans="1:9" ht="12.75" customHeight="1" thickBot="1">
      <c r="A164" s="3652">
        <v>89</v>
      </c>
      <c r="B164" s="3654"/>
      <c r="C164" s="3597"/>
      <c r="D164" s="3609" t="s">
        <v>3569</v>
      </c>
      <c r="E164" s="3670" t="s">
        <v>3570</v>
      </c>
      <c r="F164" s="3657">
        <v>49</v>
      </c>
      <c r="G164" s="3641" t="s">
        <v>3427</v>
      </c>
      <c r="H164" s="3612">
        <v>89</v>
      </c>
      <c r="I164" s="3613"/>
    </row>
    <row r="165" spans="1:9" ht="12.75" customHeight="1">
      <c r="A165" s="3590"/>
      <c r="B165" s="3591"/>
      <c r="C165" s="3591"/>
      <c r="D165" s="3591"/>
      <c r="E165" s="3591"/>
      <c r="F165" s="3617"/>
      <c r="G165" s="3617"/>
      <c r="H165" s="3592"/>
      <c r="I165" s="3613"/>
    </row>
    <row r="166" spans="1:9" ht="12.75" customHeight="1">
      <c r="A166" s="3615"/>
      <c r="B166" s="3616" t="s">
        <v>3571</v>
      </c>
      <c r="C166" s="3616"/>
      <c r="D166" s="3616"/>
      <c r="E166" s="3616"/>
      <c r="F166" s="3671"/>
      <c r="G166" s="3616"/>
      <c r="H166" s="3645"/>
      <c r="I166" s="3613"/>
    </row>
    <row r="167" spans="1:9" ht="12.75" customHeight="1">
      <c r="A167" s="3615"/>
      <c r="B167" s="3616"/>
      <c r="C167" s="3616"/>
      <c r="D167" s="3616"/>
      <c r="E167" s="3616"/>
      <c r="F167" s="3616"/>
      <c r="G167" s="3616"/>
      <c r="H167" s="3645"/>
      <c r="I167" s="3613"/>
    </row>
    <row r="168" spans="1:9" ht="12.75" customHeight="1">
      <c r="A168" s="3615"/>
      <c r="B168" s="3616" t="s">
        <v>3572</v>
      </c>
      <c r="C168" s="3616"/>
      <c r="D168" s="3616"/>
      <c r="E168" s="3616"/>
      <c r="F168" s="3616"/>
      <c r="G168" s="3616"/>
      <c r="H168" s="3645"/>
      <c r="I168" s="3613"/>
    </row>
    <row r="169" spans="1:9" ht="12.75" customHeight="1">
      <c r="A169" s="3615"/>
      <c r="B169" s="3616" t="s">
        <v>3573</v>
      </c>
      <c r="C169" s="3616"/>
      <c r="D169" s="3616"/>
      <c r="E169" s="3616"/>
      <c r="F169" s="3616"/>
      <c r="G169" s="3616"/>
      <c r="H169" s="3645"/>
      <c r="I169" s="3613"/>
    </row>
    <row r="170" spans="1:9" ht="12.75" customHeight="1">
      <c r="A170" s="3615"/>
      <c r="B170" s="3616"/>
      <c r="C170" s="3616"/>
      <c r="D170" s="3616"/>
      <c r="E170" s="3616"/>
      <c r="F170" s="3616"/>
      <c r="G170" s="3616"/>
      <c r="H170" s="3645"/>
      <c r="I170" s="3613"/>
    </row>
    <row r="171" spans="1:9" ht="12.75" customHeight="1">
      <c r="A171" s="3615"/>
      <c r="C171" s="3616"/>
      <c r="D171" s="3616"/>
      <c r="E171" s="3616"/>
      <c r="F171" s="3616"/>
      <c r="G171" s="3616"/>
      <c r="H171" s="3645"/>
      <c r="I171" s="3613"/>
    </row>
    <row r="172" spans="1:9" ht="12.75" customHeight="1">
      <c r="A172" s="3615"/>
      <c r="C172" s="3616"/>
      <c r="D172" s="3616"/>
      <c r="E172" s="3616"/>
      <c r="F172" s="3616"/>
      <c r="G172" s="3616"/>
      <c r="H172" s="3645"/>
      <c r="I172" s="3613"/>
    </row>
    <row r="173" spans="1:9" ht="12.75" customHeight="1">
      <c r="A173" s="3615"/>
      <c r="B173" s="3616"/>
      <c r="C173" s="3616"/>
      <c r="D173" s="3616"/>
      <c r="E173" s="3616"/>
      <c r="F173" s="3616"/>
      <c r="G173" s="3616"/>
      <c r="H173" s="3645"/>
      <c r="I173" s="3613"/>
    </row>
    <row r="174" spans="1:9" ht="12.75" customHeight="1">
      <c r="A174" s="3615"/>
      <c r="B174" s="3616"/>
      <c r="C174" s="3616"/>
      <c r="D174" s="3616"/>
      <c r="E174" s="3616"/>
      <c r="F174" s="3616"/>
      <c r="G174" s="3616"/>
      <c r="H174" s="3645"/>
      <c r="I174" s="3613"/>
    </row>
    <row r="175" spans="1:9" ht="12.75" customHeight="1">
      <c r="A175" s="3615"/>
      <c r="B175" s="3616"/>
      <c r="C175" s="3616"/>
      <c r="D175" s="3616"/>
      <c r="E175" s="3616"/>
      <c r="F175" s="3616"/>
      <c r="G175" s="3616"/>
      <c r="H175" s="3645"/>
      <c r="I175" s="3613"/>
    </row>
    <row r="176" spans="1:9" ht="12.75" customHeight="1">
      <c r="A176" s="3615"/>
      <c r="B176" s="3616"/>
      <c r="C176" s="3616"/>
      <c r="D176" s="3616"/>
      <c r="E176" s="3616"/>
      <c r="F176" s="3616"/>
      <c r="G176" s="3616"/>
      <c r="H176" s="3645"/>
      <c r="I176" s="3613"/>
    </row>
    <row r="177" spans="1:9" ht="12.75" customHeight="1">
      <c r="A177" s="3615"/>
      <c r="B177" s="3616"/>
      <c r="C177" s="3616"/>
      <c r="D177" s="3616"/>
      <c r="E177" s="3616"/>
      <c r="F177" s="3616"/>
      <c r="G177" s="3616"/>
      <c r="H177" s="3645"/>
      <c r="I177" s="3613"/>
    </row>
    <row r="178" spans="1:9" ht="12.75" customHeight="1">
      <c r="A178" s="3615"/>
      <c r="B178" s="3616"/>
      <c r="C178" s="3616"/>
      <c r="D178" s="3616"/>
      <c r="E178" s="3616"/>
      <c r="F178" s="3616"/>
      <c r="G178" s="3616"/>
      <c r="H178" s="3645"/>
      <c r="I178" s="3613"/>
    </row>
    <row r="179" spans="1:9" ht="12.75" customHeight="1">
      <c r="A179" s="3615"/>
      <c r="B179" s="3616"/>
      <c r="C179" s="3616"/>
      <c r="D179" s="3616"/>
      <c r="E179" s="3616"/>
      <c r="F179" s="3616"/>
      <c r="G179" s="3616"/>
      <c r="H179" s="3645"/>
      <c r="I179" s="3613"/>
    </row>
    <row r="180" spans="1:9" ht="12.75" customHeight="1">
      <c r="A180" s="3615"/>
      <c r="B180" s="3616"/>
      <c r="C180" s="3616"/>
      <c r="D180" s="3616"/>
      <c r="E180" s="3616"/>
      <c r="F180" s="3616"/>
      <c r="G180" s="3616"/>
      <c r="H180" s="3645"/>
      <c r="I180" s="3613"/>
    </row>
    <row r="181" spans="1:9" ht="12.75" customHeight="1">
      <c r="A181" s="3615"/>
      <c r="B181" s="3616"/>
      <c r="C181" s="3616"/>
      <c r="D181" s="3616"/>
      <c r="E181" s="3616"/>
      <c r="F181" s="3616"/>
      <c r="G181" s="3616"/>
      <c r="H181" s="3645"/>
      <c r="I181" s="3613"/>
    </row>
    <row r="182" spans="1:9" ht="12.75" customHeight="1">
      <c r="A182" s="3615"/>
      <c r="B182" s="3616"/>
      <c r="C182" s="3616"/>
      <c r="D182" s="3616"/>
      <c r="E182" s="3616"/>
      <c r="F182" s="3616"/>
      <c r="G182" s="3616"/>
      <c r="H182" s="3645"/>
      <c r="I182" s="3613"/>
    </row>
    <row r="183" spans="1:9" ht="12.75" customHeight="1">
      <c r="A183" s="3615"/>
      <c r="B183" s="3616"/>
      <c r="C183" s="3616"/>
      <c r="D183" s="3616"/>
      <c r="E183" s="3616"/>
      <c r="F183" s="3616"/>
      <c r="G183" s="3616"/>
      <c r="H183" s="3645"/>
      <c r="I183" s="3613"/>
    </row>
    <row r="184" spans="1:9" ht="12.75" customHeight="1">
      <c r="A184" s="3615"/>
      <c r="B184" s="3616"/>
      <c r="C184" s="3616"/>
      <c r="D184" s="3616"/>
      <c r="E184" s="3616"/>
      <c r="F184" s="3616"/>
      <c r="G184" s="3616"/>
      <c r="H184" s="3645"/>
      <c r="I184" s="3613"/>
    </row>
    <row r="185" spans="1:9" ht="12.75" customHeight="1">
      <c r="A185" s="3615"/>
      <c r="B185" s="3616"/>
      <c r="C185" s="3616"/>
      <c r="D185" s="3616"/>
      <c r="E185" s="3616"/>
      <c r="F185" s="3616"/>
      <c r="G185" s="3616"/>
      <c r="H185" s="3645"/>
      <c r="I185" s="3613"/>
    </row>
    <row r="186" spans="1:9" ht="12.75" customHeight="1">
      <c r="A186" s="3615"/>
      <c r="B186" s="3616"/>
      <c r="C186" s="3616"/>
      <c r="D186" s="3616"/>
      <c r="E186" s="3616"/>
      <c r="F186" s="3616"/>
      <c r="G186" s="3616"/>
      <c r="H186" s="3645"/>
      <c r="I186" s="3613"/>
    </row>
    <row r="187" spans="1:9" ht="12.75" customHeight="1">
      <c r="A187" s="3615"/>
      <c r="B187" s="3616"/>
      <c r="C187" s="3616"/>
      <c r="D187" s="3616"/>
      <c r="E187" s="3616"/>
      <c r="F187" s="3616"/>
      <c r="G187" s="3616"/>
      <c r="H187" s="3645"/>
      <c r="I187" s="3613"/>
    </row>
    <row r="188" spans="1:9" ht="12.75" customHeight="1">
      <c r="A188" s="3615"/>
      <c r="B188" s="3616"/>
      <c r="C188" s="3616"/>
      <c r="D188" s="3616"/>
      <c r="E188" s="3616"/>
      <c r="F188" s="3616"/>
      <c r="G188" s="3616"/>
      <c r="H188" s="3645"/>
      <c r="I188" s="3613"/>
    </row>
    <row r="189" spans="1:9" ht="12.75" customHeight="1">
      <c r="A189" s="3615"/>
      <c r="B189" s="3616"/>
      <c r="C189" s="3616"/>
      <c r="D189" s="3616"/>
      <c r="E189" s="3616"/>
      <c r="F189" s="3616"/>
      <c r="G189" s="3616"/>
      <c r="H189" s="3645"/>
      <c r="I189" s="3613"/>
    </row>
    <row r="190" spans="1:9" ht="12.75" customHeight="1">
      <c r="A190" s="3615"/>
      <c r="B190" s="3616"/>
      <c r="C190" s="3616"/>
      <c r="D190" s="3616"/>
      <c r="E190" s="3616"/>
      <c r="F190" s="3616"/>
      <c r="G190" s="3616"/>
      <c r="H190" s="3645"/>
      <c r="I190" s="3613"/>
    </row>
    <row r="191" spans="1:9" ht="12.75" customHeight="1">
      <c r="A191" s="3615"/>
      <c r="B191" s="3616"/>
      <c r="C191" s="3616"/>
      <c r="D191" s="3616"/>
      <c r="E191" s="3616"/>
      <c r="F191" s="3616"/>
      <c r="G191" s="3616"/>
      <c r="H191" s="3645"/>
      <c r="I191" s="3613"/>
    </row>
    <row r="192" spans="1:9" ht="12.75" customHeight="1">
      <c r="A192" s="3615"/>
      <c r="B192" s="3616"/>
      <c r="C192" s="3616"/>
      <c r="D192" s="3616"/>
      <c r="E192" s="3616"/>
      <c r="F192" s="3616"/>
      <c r="G192" s="3616"/>
      <c r="H192" s="3645"/>
      <c r="I192" s="3613"/>
    </row>
    <row r="193" spans="1:9" ht="12.75" customHeight="1">
      <c r="A193" s="3672"/>
      <c r="B193" s="3587"/>
      <c r="C193" s="3587"/>
      <c r="D193" s="3587"/>
      <c r="E193" s="3587"/>
      <c r="F193" s="3587"/>
      <c r="G193" s="3587"/>
      <c r="H193" s="3659"/>
      <c r="I193" s="3613"/>
    </row>
    <row r="194" spans="1:9" ht="12.75" customHeight="1">
      <c r="A194" s="3596"/>
      <c r="B194" s="3597"/>
      <c r="C194" s="3597"/>
      <c r="D194" s="3597"/>
      <c r="E194" s="3597"/>
      <c r="F194" s="3597"/>
      <c r="G194" s="3597"/>
      <c r="H194" s="3598"/>
      <c r="I194" s="3613"/>
    </row>
    <row r="195" spans="1:9" ht="12.75" customHeight="1">
      <c r="A195" s="3587"/>
      <c r="B195" s="3587"/>
      <c r="C195" s="3587"/>
      <c r="D195" s="3587"/>
      <c r="E195" s="3587"/>
      <c r="F195" s="3587"/>
      <c r="G195" s="3587"/>
      <c r="H195" s="3647" t="s">
        <v>2798</v>
      </c>
      <c r="I195" s="3613"/>
    </row>
    <row r="196" spans="1:9" ht="12.75" customHeight="1">
      <c r="A196" s="3648" t="s">
        <v>3486</v>
      </c>
      <c r="B196" s="3587"/>
      <c r="C196" s="3587"/>
      <c r="D196" s="3587"/>
      <c r="E196" s="3648"/>
      <c r="F196" s="3587"/>
      <c r="G196" s="3587"/>
      <c r="H196" s="3587">
        <v>97</v>
      </c>
      <c r="I196" s="3613"/>
    </row>
    <row r="197" spans="1:9" ht="12.75" customHeight="1">
      <c r="A197" s="3590"/>
      <c r="B197" s="3591"/>
      <c r="C197" s="3591"/>
      <c r="D197" s="3591"/>
      <c r="E197" s="3591"/>
      <c r="F197" s="3591"/>
      <c r="G197" s="3591"/>
      <c r="H197" s="3592"/>
      <c r="I197" s="3613"/>
    </row>
    <row r="198" spans="1:9" ht="12.75" customHeight="1">
      <c r="A198" s="3593" t="s">
        <v>3574</v>
      </c>
      <c r="B198" s="3594"/>
      <c r="C198" s="3594"/>
      <c r="D198" s="3594"/>
      <c r="E198" s="3594"/>
      <c r="F198" s="3594"/>
      <c r="G198" s="3594"/>
      <c r="H198" s="3595"/>
      <c r="I198" s="3613"/>
    </row>
    <row r="199" spans="1:9" ht="12.75" customHeight="1">
      <c r="A199" s="3596"/>
      <c r="B199" s="3597"/>
      <c r="C199" s="3597"/>
      <c r="D199" s="3597"/>
      <c r="E199" s="3597"/>
      <c r="F199" s="3597"/>
      <c r="G199" s="3597"/>
      <c r="H199" s="3598"/>
      <c r="I199" s="3613"/>
    </row>
    <row r="200" spans="1:9" ht="12.75" customHeight="1">
      <c r="A200" s="3599" t="s">
        <v>639</v>
      </c>
      <c r="B200" s="3599" t="s">
        <v>784</v>
      </c>
      <c r="C200" s="3600" t="s">
        <v>3421</v>
      </c>
      <c r="D200" s="3600"/>
      <c r="E200" s="3601"/>
      <c r="F200" s="3599" t="s">
        <v>3281</v>
      </c>
      <c r="G200" s="3599" t="s">
        <v>1936</v>
      </c>
      <c r="H200" s="3599" t="s">
        <v>639</v>
      </c>
      <c r="I200" s="3613"/>
    </row>
    <row r="201" spans="1:9" ht="12.75" customHeight="1">
      <c r="A201" s="3602" t="s">
        <v>642</v>
      </c>
      <c r="B201" s="3602" t="s">
        <v>788</v>
      </c>
      <c r="C201" s="3603"/>
      <c r="D201" s="3603"/>
      <c r="E201" s="3603"/>
      <c r="F201" s="3602" t="s">
        <v>3422</v>
      </c>
      <c r="G201" s="3602" t="s">
        <v>3422</v>
      </c>
      <c r="H201" s="3602" t="s">
        <v>642</v>
      </c>
      <c r="I201" s="3613"/>
    </row>
    <row r="202" spans="1:9" ht="12.75" customHeight="1" thickBot="1">
      <c r="A202" s="3673"/>
      <c r="B202" s="3673"/>
      <c r="C202" s="3674" t="s">
        <v>651</v>
      </c>
      <c r="D202" s="3674"/>
      <c r="E202" s="3675"/>
      <c r="F202" s="3602" t="s">
        <v>652</v>
      </c>
      <c r="G202" s="3602" t="s">
        <v>653</v>
      </c>
      <c r="H202" s="3673"/>
      <c r="I202" s="3613"/>
    </row>
    <row r="203" spans="1:9" ht="12.75" customHeight="1">
      <c r="A203" s="3649"/>
      <c r="B203" s="3676"/>
      <c r="C203" s="3658" t="s">
        <v>661</v>
      </c>
      <c r="D203" s="3628" t="s">
        <v>3575</v>
      </c>
      <c r="E203" s="3628"/>
      <c r="F203" s="3677"/>
      <c r="G203" s="3678"/>
      <c r="H203" s="3679"/>
      <c r="I203" s="3613"/>
    </row>
    <row r="204" spans="1:9" ht="12.75" customHeight="1">
      <c r="A204" s="3604">
        <v>98</v>
      </c>
      <c r="B204" s="3654"/>
      <c r="C204" s="3608"/>
      <c r="D204" s="3609" t="s">
        <v>3576</v>
      </c>
      <c r="E204" s="3609" t="s">
        <v>3577</v>
      </c>
      <c r="F204" s="3680">
        <v>107089574</v>
      </c>
      <c r="G204" s="3681"/>
      <c r="H204" s="3646">
        <v>98</v>
      </c>
      <c r="I204" s="3613"/>
    </row>
    <row r="205" spans="1:9" ht="12.75" customHeight="1">
      <c r="A205" s="3649"/>
      <c r="B205" s="3666"/>
      <c r="C205" s="3615"/>
      <c r="D205" s="3616" t="s">
        <v>3578</v>
      </c>
      <c r="E205" s="3628" t="s">
        <v>3579</v>
      </c>
      <c r="F205" s="3682"/>
      <c r="G205" s="3683"/>
      <c r="H205" s="3645"/>
      <c r="I205" s="3613"/>
    </row>
    <row r="206" spans="1:9" ht="12.75" customHeight="1">
      <c r="A206" s="3604">
        <v>99</v>
      </c>
      <c r="B206" s="3654"/>
      <c r="C206" s="3608"/>
      <c r="D206" s="3609" t="s">
        <v>3580</v>
      </c>
      <c r="E206" s="3609" t="s">
        <v>3426</v>
      </c>
      <c r="F206" s="3684">
        <v>612369094</v>
      </c>
      <c r="G206" s="3634" t="s">
        <v>3427</v>
      </c>
      <c r="H206" s="3646">
        <v>99</v>
      </c>
      <c r="I206" s="3613"/>
    </row>
    <row r="207" spans="1:9" ht="12.75" customHeight="1">
      <c r="A207" s="3685">
        <f>A206+1</f>
        <v>100</v>
      </c>
      <c r="B207" s="3686"/>
      <c r="C207" s="3687"/>
      <c r="D207" s="3670" t="s">
        <v>3581</v>
      </c>
      <c r="E207" s="3670" t="s">
        <v>3429</v>
      </c>
      <c r="F207" s="3624">
        <v>11589176</v>
      </c>
      <c r="G207" s="3634" t="s">
        <v>3427</v>
      </c>
      <c r="H207" s="3688">
        <f>H206+1</f>
        <v>100</v>
      </c>
      <c r="I207" s="3613"/>
    </row>
    <row r="208" spans="1:9" ht="12.75" customHeight="1">
      <c r="A208" s="3685">
        <f>A207+1</f>
        <v>101</v>
      </c>
      <c r="B208" s="3686"/>
      <c r="C208" s="3687"/>
      <c r="D208" s="3670" t="s">
        <v>3582</v>
      </c>
      <c r="E208" s="3670" t="s">
        <v>3431</v>
      </c>
      <c r="F208" s="3624">
        <v>577230423</v>
      </c>
      <c r="G208" s="3634" t="s">
        <v>3427</v>
      </c>
      <c r="H208" s="3688">
        <f>H207+1</f>
        <v>101</v>
      </c>
      <c r="I208" s="3613"/>
    </row>
    <row r="209" spans="1:9" ht="12.75" customHeight="1">
      <c r="A209" s="3685">
        <f>A208+1</f>
        <v>102</v>
      </c>
      <c r="B209" s="3686"/>
      <c r="C209" s="3687"/>
      <c r="D209" s="3670" t="s">
        <v>3583</v>
      </c>
      <c r="E209" s="3670" t="s">
        <v>3584</v>
      </c>
      <c r="F209" s="3624">
        <v>0</v>
      </c>
      <c r="G209" s="3689"/>
      <c r="H209" s="3688">
        <f>H208+1</f>
        <v>102</v>
      </c>
      <c r="I209" s="3613"/>
    </row>
    <row r="210" spans="1:9" ht="12.75" customHeight="1">
      <c r="A210" s="3685">
        <f>A209+1</f>
        <v>103</v>
      </c>
      <c r="B210" s="3686"/>
      <c r="C210" s="3687"/>
      <c r="D210" s="3670" t="s">
        <v>3585</v>
      </c>
      <c r="E210" s="3670" t="s">
        <v>3586</v>
      </c>
      <c r="F210" s="3624">
        <v>17820114</v>
      </c>
      <c r="G210" s="3634" t="s">
        <v>3427</v>
      </c>
      <c r="H210" s="3688">
        <f>H209+1</f>
        <v>103</v>
      </c>
      <c r="I210" s="3613"/>
    </row>
    <row r="211" spans="1:9" ht="12.75" customHeight="1">
      <c r="A211" s="3685">
        <f>A210+1</f>
        <v>104</v>
      </c>
      <c r="B211" s="3686"/>
      <c r="C211" s="3687"/>
      <c r="D211" s="3670" t="s">
        <v>3587</v>
      </c>
      <c r="E211" s="3670" t="s">
        <v>3588</v>
      </c>
      <c r="F211" s="3624">
        <f>+F204+F206+F207+F208+F210</f>
        <v>1326098381</v>
      </c>
      <c r="G211" s="3690"/>
      <c r="H211" s="3688">
        <f>H210+1</f>
        <v>104</v>
      </c>
      <c r="I211" s="3613"/>
    </row>
    <row r="212" spans="1:9" ht="12.75" customHeight="1">
      <c r="A212" s="3649"/>
      <c r="B212" s="3666"/>
      <c r="C212" s="3614" t="s">
        <v>171</v>
      </c>
      <c r="D212" s="3616" t="s">
        <v>3589</v>
      </c>
      <c r="E212" s="3628"/>
      <c r="F212" s="3691"/>
      <c r="G212" s="3683"/>
      <c r="H212" s="3645"/>
      <c r="I212" s="3613"/>
    </row>
    <row r="213" spans="1:9" ht="12.75" customHeight="1">
      <c r="A213" s="3604">
        <v>105</v>
      </c>
      <c r="B213" s="3654"/>
      <c r="C213" s="3596"/>
      <c r="D213" s="3609" t="s">
        <v>3590</v>
      </c>
      <c r="E213" s="3609" t="s">
        <v>3591</v>
      </c>
      <c r="F213" s="3692">
        <v>624080</v>
      </c>
      <c r="G213" s="3634" t="s">
        <v>3427</v>
      </c>
      <c r="H213" s="3646">
        <v>105</v>
      </c>
      <c r="I213" s="3613"/>
    </row>
    <row r="214" spans="1:9" ht="12.75" customHeight="1">
      <c r="A214" s="3604">
        <f>A213+1</f>
        <v>106</v>
      </c>
      <c r="B214" s="3654"/>
      <c r="C214" s="3596"/>
      <c r="D214" s="3609" t="s">
        <v>3592</v>
      </c>
      <c r="E214" s="3609" t="s">
        <v>3586</v>
      </c>
      <c r="F214" s="3692">
        <v>13355</v>
      </c>
      <c r="G214" s="3634" t="s">
        <v>3427</v>
      </c>
      <c r="H214" s="3646">
        <f>H213+1</f>
        <v>106</v>
      </c>
      <c r="I214" s="3613"/>
    </row>
    <row r="215" spans="1:9" ht="12.75" customHeight="1">
      <c r="A215" s="3604">
        <f>A214+1</f>
        <v>107</v>
      </c>
      <c r="B215" s="3654"/>
      <c r="C215" s="3596"/>
      <c r="D215" s="3609" t="s">
        <v>3593</v>
      </c>
      <c r="E215" s="3609" t="s">
        <v>3594</v>
      </c>
      <c r="F215" s="3693">
        <f>+F213+F214</f>
        <v>637435</v>
      </c>
      <c r="G215" s="3694" t="s">
        <v>3427</v>
      </c>
      <c r="H215" s="3646">
        <f>H214+1</f>
        <v>107</v>
      </c>
      <c r="I215" s="3613"/>
    </row>
    <row r="216" spans="1:9" ht="12.75" customHeight="1">
      <c r="A216" s="3649"/>
      <c r="B216" s="3666"/>
      <c r="C216" s="3603" t="s">
        <v>172</v>
      </c>
      <c r="D216" s="3616" t="s">
        <v>3595</v>
      </c>
      <c r="E216" s="3628"/>
      <c r="F216" s="3695"/>
      <c r="G216" s="3683"/>
      <c r="H216" s="3645"/>
      <c r="I216" s="3613"/>
    </row>
    <row r="217" spans="1:9" ht="12.75" customHeight="1">
      <c r="A217" s="3604">
        <v>108</v>
      </c>
      <c r="B217" s="3654"/>
      <c r="C217" s="3597"/>
      <c r="D217" s="3609" t="s">
        <v>3596</v>
      </c>
      <c r="E217" s="3609" t="s">
        <v>3597</v>
      </c>
      <c r="F217" s="3684">
        <v>711320806</v>
      </c>
      <c r="G217" s="3634" t="s">
        <v>3427</v>
      </c>
      <c r="H217" s="3646">
        <v>108</v>
      </c>
      <c r="I217" s="3613"/>
    </row>
    <row r="218" spans="1:9" ht="12.75" customHeight="1">
      <c r="A218" s="3604">
        <f t="shared" ref="A218:A223" si="0">A217+1</f>
        <v>109</v>
      </c>
      <c r="B218" s="3654"/>
      <c r="C218" s="3597"/>
      <c r="D218" s="3609" t="s">
        <v>3598</v>
      </c>
      <c r="E218" s="3609" t="s">
        <v>3599</v>
      </c>
      <c r="F218" s="3624">
        <v>0</v>
      </c>
      <c r="G218" s="3634" t="s">
        <v>3427</v>
      </c>
      <c r="H218" s="3646">
        <f t="shared" ref="H218:H223" si="1">H217+1</f>
        <v>109</v>
      </c>
      <c r="I218" s="3613"/>
    </row>
    <row r="219" spans="1:9" ht="12.75" customHeight="1">
      <c r="A219" s="3604">
        <f t="shared" si="0"/>
        <v>110</v>
      </c>
      <c r="B219" s="3654"/>
      <c r="C219" s="3597"/>
      <c r="D219" s="3609" t="s">
        <v>3600</v>
      </c>
      <c r="E219" s="3609" t="s">
        <v>3601</v>
      </c>
      <c r="F219" s="3624">
        <f>F217+F218</f>
        <v>711320806</v>
      </c>
      <c r="G219" s="3634" t="s">
        <v>3427</v>
      </c>
      <c r="H219" s="3646">
        <f t="shared" si="1"/>
        <v>110</v>
      </c>
      <c r="I219" s="3613"/>
    </row>
    <row r="220" spans="1:9" ht="12.75" customHeight="1">
      <c r="A220" s="3604">
        <f t="shared" si="0"/>
        <v>111</v>
      </c>
      <c r="B220" s="3654"/>
      <c r="C220" s="3597"/>
      <c r="D220" s="3609" t="s">
        <v>3602</v>
      </c>
      <c r="E220" s="3609" t="s">
        <v>3603</v>
      </c>
      <c r="F220" s="3624">
        <v>7388981</v>
      </c>
      <c r="G220" s="3634" t="s">
        <v>3427</v>
      </c>
      <c r="H220" s="3646">
        <f t="shared" si="1"/>
        <v>111</v>
      </c>
      <c r="I220" s="3613"/>
    </row>
    <row r="221" spans="1:9" ht="12.75" customHeight="1">
      <c r="A221" s="3604">
        <f t="shared" si="0"/>
        <v>112</v>
      </c>
      <c r="B221" s="3654"/>
      <c r="C221" s="3597"/>
      <c r="D221" s="3609" t="s">
        <v>3604</v>
      </c>
      <c r="E221" s="3609" t="s">
        <v>3605</v>
      </c>
      <c r="F221" s="3624">
        <v>0</v>
      </c>
      <c r="G221" s="3634" t="s">
        <v>3427</v>
      </c>
      <c r="H221" s="3646">
        <f t="shared" si="1"/>
        <v>112</v>
      </c>
      <c r="I221" s="3613"/>
    </row>
    <row r="222" spans="1:9" ht="12.75" customHeight="1">
      <c r="A222" s="3604">
        <f t="shared" si="0"/>
        <v>113</v>
      </c>
      <c r="B222" s="3654"/>
      <c r="C222" s="3597"/>
      <c r="D222" s="3609" t="s">
        <v>3606</v>
      </c>
      <c r="E222" s="3609" t="s">
        <v>3607</v>
      </c>
      <c r="F222" s="3624">
        <f>+F220+F221</f>
        <v>7388981</v>
      </c>
      <c r="G222" s="3634" t="s">
        <v>3427</v>
      </c>
      <c r="H222" s="3646">
        <f t="shared" si="1"/>
        <v>113</v>
      </c>
      <c r="I222" s="3613"/>
    </row>
    <row r="223" spans="1:9" ht="12.75" customHeight="1">
      <c r="A223" s="3604">
        <f t="shared" si="0"/>
        <v>114</v>
      </c>
      <c r="B223" s="3654"/>
      <c r="C223" s="3597"/>
      <c r="D223" s="3609" t="s">
        <v>3608</v>
      </c>
      <c r="E223" s="3609" t="s">
        <v>3609</v>
      </c>
      <c r="F223" s="3624">
        <f>+F219+F222</f>
        <v>718709787</v>
      </c>
      <c r="G223" s="3694" t="s">
        <v>3427</v>
      </c>
      <c r="H223" s="3646">
        <f t="shared" si="1"/>
        <v>114</v>
      </c>
      <c r="I223" s="3613"/>
    </row>
    <row r="224" spans="1:9" ht="12.75" customHeight="1">
      <c r="A224" s="3649"/>
      <c r="B224" s="3666"/>
      <c r="C224" s="3603" t="s">
        <v>662</v>
      </c>
      <c r="D224" s="3616" t="s">
        <v>3610</v>
      </c>
      <c r="E224" s="3628"/>
      <c r="F224" s="3691"/>
      <c r="G224" s="3683"/>
      <c r="H224" s="3645"/>
      <c r="I224" s="3613"/>
    </row>
    <row r="225" spans="1:9" ht="12.75" customHeight="1">
      <c r="A225" s="3604">
        <v>115</v>
      </c>
      <c r="B225" s="3654"/>
      <c r="C225" s="3597"/>
      <c r="D225" s="3609" t="s">
        <v>3611</v>
      </c>
      <c r="E225" s="3609" t="s">
        <v>3612</v>
      </c>
      <c r="F225" s="3692">
        <v>11465718</v>
      </c>
      <c r="G225" s="3634" t="s">
        <v>3427</v>
      </c>
      <c r="H225" s="3646">
        <v>115</v>
      </c>
      <c r="I225" s="3613"/>
    </row>
    <row r="226" spans="1:9" ht="12.75" customHeight="1">
      <c r="A226" s="3649">
        <f>A225+1</f>
        <v>116</v>
      </c>
      <c r="B226" s="3654"/>
      <c r="C226" s="3597"/>
      <c r="D226" s="3609" t="s">
        <v>3613</v>
      </c>
      <c r="E226" s="3609" t="s">
        <v>3614</v>
      </c>
      <c r="F226" s="3692">
        <v>345757</v>
      </c>
      <c r="G226" s="3634" t="s">
        <v>3427</v>
      </c>
      <c r="H226" s="3645">
        <f>H225+1</f>
        <v>116</v>
      </c>
      <c r="I226" s="3613"/>
    </row>
    <row r="227" spans="1:9" ht="12.75" customHeight="1">
      <c r="A227" s="3696">
        <f>A226+1</f>
        <v>117</v>
      </c>
      <c r="B227" s="3697"/>
      <c r="C227" s="3698">
        <v>10</v>
      </c>
      <c r="D227" s="3699" t="s">
        <v>3615</v>
      </c>
      <c r="E227" s="3700"/>
      <c r="F227" s="3693">
        <v>2513195</v>
      </c>
      <c r="G227" s="3694" t="s">
        <v>3427</v>
      </c>
      <c r="H227" s="3701">
        <f>H226+1</f>
        <v>117</v>
      </c>
      <c r="I227" s="3613"/>
    </row>
    <row r="228" spans="1:9" ht="12.75" customHeight="1">
      <c r="A228" s="3649"/>
      <c r="B228" s="3666"/>
      <c r="C228" s="3603" t="s">
        <v>173</v>
      </c>
      <c r="D228" s="3616" t="s">
        <v>3616</v>
      </c>
      <c r="E228" s="3628"/>
      <c r="F228" s="3695"/>
      <c r="G228" s="3683"/>
      <c r="H228" s="3645"/>
      <c r="I228" s="3613"/>
    </row>
    <row r="229" spans="1:9" ht="12.75" customHeight="1">
      <c r="A229" s="3604">
        <v>118</v>
      </c>
      <c r="B229" s="3654"/>
      <c r="C229" s="3597"/>
      <c r="D229" s="3609" t="s">
        <v>3617</v>
      </c>
      <c r="E229" s="3609" t="s">
        <v>3618</v>
      </c>
      <c r="F229" s="3692">
        <v>2304393</v>
      </c>
      <c r="G229" s="3634" t="s">
        <v>3427</v>
      </c>
      <c r="H229" s="3646">
        <v>118</v>
      </c>
      <c r="I229" s="3613"/>
    </row>
    <row r="230" spans="1:9" ht="12.75" customHeight="1">
      <c r="A230" s="3604">
        <f>A229+1</f>
        <v>119</v>
      </c>
      <c r="B230" s="3654"/>
      <c r="C230" s="3597"/>
      <c r="D230" s="3609" t="s">
        <v>3619</v>
      </c>
      <c r="E230" s="3609" t="s">
        <v>3620</v>
      </c>
      <c r="F230" s="3693">
        <v>0</v>
      </c>
      <c r="G230" s="3694" t="s">
        <v>3427</v>
      </c>
      <c r="H230" s="3646">
        <f>H229+1</f>
        <v>119</v>
      </c>
      <c r="I230" s="3613"/>
    </row>
    <row r="231" spans="1:9" ht="12.75" customHeight="1">
      <c r="A231" s="3649"/>
      <c r="B231" s="3666"/>
      <c r="C231" s="3603" t="s">
        <v>664</v>
      </c>
      <c r="D231" s="3616" t="s">
        <v>3621</v>
      </c>
      <c r="E231" s="3628"/>
      <c r="F231" s="3695"/>
      <c r="G231" s="3683"/>
      <c r="H231" s="3645"/>
      <c r="I231" s="3613"/>
    </row>
    <row r="232" spans="1:9" ht="12.75" customHeight="1">
      <c r="A232" s="3604">
        <v>120</v>
      </c>
      <c r="B232" s="3604"/>
      <c r="C232" s="3609"/>
      <c r="D232" s="3609" t="s">
        <v>3622</v>
      </c>
      <c r="E232" s="3609" t="s">
        <v>3426</v>
      </c>
      <c r="F232" s="3684">
        <v>4382957</v>
      </c>
      <c r="G232" s="3634" t="s">
        <v>3427</v>
      </c>
      <c r="H232" s="3646">
        <v>120</v>
      </c>
      <c r="I232" s="3613"/>
    </row>
    <row r="233" spans="1:9" ht="12.75" customHeight="1">
      <c r="A233" s="3604">
        <f>A232+1</f>
        <v>121</v>
      </c>
      <c r="B233" s="3604"/>
      <c r="C233" s="3609"/>
      <c r="D233" s="3609" t="s">
        <v>3623</v>
      </c>
      <c r="E233" s="3609" t="s">
        <v>3429</v>
      </c>
      <c r="F233" s="3624">
        <v>2421426</v>
      </c>
      <c r="G233" s="3634" t="s">
        <v>3427</v>
      </c>
      <c r="H233" s="3646">
        <f>H232+1</f>
        <v>121</v>
      </c>
      <c r="I233" s="3613"/>
    </row>
    <row r="234" spans="1:9" ht="12.75" customHeight="1">
      <c r="A234" s="3604">
        <f>A233+1</f>
        <v>122</v>
      </c>
      <c r="B234" s="3604"/>
      <c r="C234" s="3609"/>
      <c r="D234" s="3609" t="s">
        <v>3624</v>
      </c>
      <c r="E234" s="3609" t="s">
        <v>3431</v>
      </c>
      <c r="F234" s="3624">
        <v>5761195</v>
      </c>
      <c r="G234" s="3634" t="s">
        <v>3427</v>
      </c>
      <c r="H234" s="3646">
        <f>H233+1</f>
        <v>122</v>
      </c>
      <c r="I234" s="3613"/>
    </row>
    <row r="235" spans="1:9" ht="12.75" customHeight="1">
      <c r="A235" s="3604">
        <f>A234+1</f>
        <v>123</v>
      </c>
      <c r="B235" s="3604"/>
      <c r="C235" s="3621" t="s">
        <v>665</v>
      </c>
      <c r="D235" s="3609" t="s">
        <v>3625</v>
      </c>
      <c r="E235" s="3609"/>
      <c r="F235" s="3624">
        <v>7532666</v>
      </c>
      <c r="G235" s="3634" t="s">
        <v>3427</v>
      </c>
      <c r="H235" s="3646">
        <f>H234+1</f>
        <v>123</v>
      </c>
      <c r="I235" s="3613"/>
    </row>
    <row r="236" spans="1:9" ht="12.75" customHeight="1">
      <c r="A236" s="3604">
        <v>124</v>
      </c>
      <c r="B236" s="3604"/>
      <c r="C236" s="3621">
        <v>14</v>
      </c>
      <c r="D236" s="3609" t="s">
        <v>3626</v>
      </c>
      <c r="E236" s="3609"/>
      <c r="F236" s="3624">
        <v>2152557</v>
      </c>
      <c r="G236" s="3634" t="s">
        <v>3427</v>
      </c>
      <c r="H236" s="3646">
        <v>124</v>
      </c>
      <c r="I236" s="3613"/>
    </row>
    <row r="237" spans="1:9" ht="12.75" customHeight="1">
      <c r="A237" s="3604">
        <v>125</v>
      </c>
      <c r="B237" s="3604"/>
      <c r="C237" s="3621" t="s">
        <v>667</v>
      </c>
      <c r="D237" s="3609" t="s">
        <v>3627</v>
      </c>
      <c r="E237" s="3609"/>
      <c r="F237" s="3624">
        <v>170515</v>
      </c>
      <c r="G237" s="3694" t="s">
        <v>3427</v>
      </c>
      <c r="H237" s="3646">
        <v>125</v>
      </c>
      <c r="I237" s="3613"/>
    </row>
    <row r="238" spans="1:9" ht="12.75" customHeight="1">
      <c r="A238" s="3649"/>
      <c r="B238" s="3649"/>
      <c r="C238" s="3603" t="s">
        <v>35</v>
      </c>
      <c r="D238" s="3616" t="s">
        <v>3628</v>
      </c>
      <c r="E238" s="3628"/>
      <c r="F238" s="3691"/>
      <c r="G238" s="3683"/>
      <c r="H238" s="3645"/>
      <c r="I238" s="3613"/>
    </row>
    <row r="239" spans="1:9" ht="12.75" customHeight="1">
      <c r="A239" s="3604">
        <v>126</v>
      </c>
      <c r="B239" s="3604"/>
      <c r="C239" s="3609"/>
      <c r="D239" s="3609" t="s">
        <v>3629</v>
      </c>
      <c r="E239" s="3609" t="s">
        <v>3630</v>
      </c>
      <c r="F239" s="3692">
        <v>0</v>
      </c>
      <c r="G239" s="3634" t="s">
        <v>3427</v>
      </c>
      <c r="H239" s="3646">
        <v>126</v>
      </c>
      <c r="I239" s="3613"/>
    </row>
    <row r="240" spans="1:9" ht="12.75" customHeight="1">
      <c r="A240" s="3604">
        <f>A239+1</f>
        <v>127</v>
      </c>
      <c r="B240" s="3604"/>
      <c r="C240" s="3609"/>
      <c r="D240" s="3609" t="s">
        <v>3631</v>
      </c>
      <c r="E240" s="3609" t="s">
        <v>3632</v>
      </c>
      <c r="F240" s="3692">
        <v>8506680</v>
      </c>
      <c r="G240" s="3634" t="s">
        <v>3427</v>
      </c>
      <c r="H240" s="3646">
        <f>H239+1</f>
        <v>127</v>
      </c>
      <c r="I240" s="3613"/>
    </row>
    <row r="241" spans="1:10" ht="12.75" customHeight="1">
      <c r="A241" s="3604">
        <f>A240+1</f>
        <v>128</v>
      </c>
      <c r="B241" s="3604"/>
      <c r="C241" s="3609"/>
      <c r="D241" s="3609" t="s">
        <v>3633</v>
      </c>
      <c r="E241" s="3609" t="s">
        <v>3634</v>
      </c>
      <c r="F241" s="3692">
        <v>0</v>
      </c>
      <c r="G241" s="3634" t="s">
        <v>3427</v>
      </c>
      <c r="H241" s="3646">
        <f>H240+1</f>
        <v>128</v>
      </c>
      <c r="I241" s="3613"/>
    </row>
    <row r="242" spans="1:10" ht="12.75" customHeight="1">
      <c r="A242" s="3604">
        <f>A241+1</f>
        <v>129</v>
      </c>
      <c r="B242" s="3604"/>
      <c r="C242" s="3609"/>
      <c r="D242" s="3609" t="s">
        <v>3635</v>
      </c>
      <c r="E242" s="3609" t="s">
        <v>3636</v>
      </c>
      <c r="F242" s="3693">
        <f>SUM(F239:F241)</f>
        <v>8506680</v>
      </c>
      <c r="G242" s="3694" t="s">
        <v>3427</v>
      </c>
      <c r="H242" s="3646">
        <f>H241+1</f>
        <v>129</v>
      </c>
      <c r="I242" s="3613"/>
    </row>
    <row r="243" spans="1:10" ht="12.75" customHeight="1">
      <c r="A243" s="3649"/>
      <c r="B243" s="3649"/>
      <c r="C243" s="3603" t="s">
        <v>174</v>
      </c>
      <c r="D243" s="3616" t="s">
        <v>3637</v>
      </c>
      <c r="E243" s="3628"/>
      <c r="F243" s="3695"/>
      <c r="G243" s="3683"/>
      <c r="H243" s="3645"/>
      <c r="I243" s="3613"/>
    </row>
    <row r="244" spans="1:10" ht="12.75" customHeight="1">
      <c r="A244" s="3604">
        <v>130</v>
      </c>
      <c r="B244" s="3604"/>
      <c r="C244" s="3609"/>
      <c r="D244" s="3609" t="s">
        <v>3638</v>
      </c>
      <c r="E244" s="3609" t="s">
        <v>3639</v>
      </c>
      <c r="F244" s="3684">
        <v>15723</v>
      </c>
      <c r="G244" s="3634" t="s">
        <v>3427</v>
      </c>
      <c r="H244" s="3646">
        <v>130</v>
      </c>
      <c r="I244" s="3613"/>
    </row>
    <row r="245" spans="1:10" ht="12.75" customHeight="1">
      <c r="A245" s="3604">
        <f>A244+1</f>
        <v>131</v>
      </c>
      <c r="B245" s="3604"/>
      <c r="C245" s="3609"/>
      <c r="D245" s="3609" t="s">
        <v>3640</v>
      </c>
      <c r="E245" s="3609" t="s">
        <v>3641</v>
      </c>
      <c r="F245" s="3624">
        <v>387</v>
      </c>
      <c r="G245" s="3634" t="s">
        <v>3427</v>
      </c>
      <c r="H245" s="3646">
        <f>H244+1</f>
        <v>131</v>
      </c>
      <c r="I245" s="3613"/>
    </row>
    <row r="246" spans="1:10" ht="12.75" customHeight="1">
      <c r="A246" s="3604">
        <f>A245+1</f>
        <v>132</v>
      </c>
      <c r="B246" s="3604"/>
      <c r="C246" s="3609"/>
      <c r="D246" s="3609" t="s">
        <v>3642</v>
      </c>
      <c r="E246" s="3609" t="s">
        <v>3643</v>
      </c>
      <c r="F246" s="3624">
        <v>247</v>
      </c>
      <c r="G246" s="3634" t="s">
        <v>3427</v>
      </c>
      <c r="H246" s="3646">
        <f>H245+1</f>
        <v>132</v>
      </c>
      <c r="I246" s="3613"/>
    </row>
    <row r="247" spans="1:10" ht="12.75" customHeight="1">
      <c r="A247" s="3604">
        <f>A246+1</f>
        <v>133</v>
      </c>
      <c r="B247" s="3604"/>
      <c r="C247" s="3609"/>
      <c r="D247" s="3609" t="s">
        <v>3644</v>
      </c>
      <c r="E247" s="3609" t="s">
        <v>3645</v>
      </c>
      <c r="F247" s="3624">
        <f>SUM(F244:F246)</f>
        <v>16357</v>
      </c>
      <c r="G247" s="3694" t="s">
        <v>3427</v>
      </c>
      <c r="H247" s="3646">
        <f>H246+1</f>
        <v>133</v>
      </c>
      <c r="I247" s="3613"/>
      <c r="J247" s="3702"/>
    </row>
    <row r="248" spans="1:10" ht="12.75" customHeight="1" thickBot="1">
      <c r="A248" s="3604">
        <f>A247+1</f>
        <v>134</v>
      </c>
      <c r="B248" s="3604"/>
      <c r="C248" s="3609"/>
      <c r="D248" s="3609" t="s">
        <v>3646</v>
      </c>
      <c r="E248" s="3609"/>
      <c r="F248" s="3703">
        <v>5.23</v>
      </c>
      <c r="G248" s="3704" t="s">
        <v>3427</v>
      </c>
      <c r="H248" s="3646">
        <f>H247+1</f>
        <v>134</v>
      </c>
      <c r="I248" s="3613"/>
    </row>
    <row r="249" spans="1:10" ht="12.75" customHeight="1">
      <c r="A249" s="3672"/>
      <c r="B249" s="3617"/>
      <c r="C249" s="3628"/>
      <c r="D249" s="3628"/>
      <c r="E249" s="3628"/>
      <c r="F249" s="3617"/>
      <c r="G249" s="3617"/>
      <c r="H249" s="3659"/>
    </row>
    <row r="250" spans="1:10" ht="12.75" customHeight="1">
      <c r="A250" s="3672"/>
      <c r="B250" s="3617"/>
      <c r="C250" s="3628"/>
      <c r="D250" s="3628"/>
      <c r="E250" s="3628"/>
      <c r="F250" s="3617"/>
      <c r="G250" s="3617"/>
      <c r="H250" s="3659"/>
    </row>
    <row r="251" spans="1:10" ht="12.75" customHeight="1">
      <c r="A251" s="3672"/>
      <c r="B251" s="3617"/>
      <c r="C251" s="3628"/>
      <c r="D251" s="3628"/>
      <c r="E251" s="3628"/>
      <c r="F251" s="3617"/>
      <c r="G251" s="3617"/>
      <c r="H251" s="3659"/>
    </row>
    <row r="252" spans="1:10" ht="12.75" customHeight="1">
      <c r="A252" s="3672"/>
      <c r="B252" s="3617"/>
      <c r="C252" s="3628"/>
      <c r="D252" s="3628"/>
      <c r="E252" s="3628"/>
      <c r="F252" s="3617"/>
      <c r="G252" s="3617"/>
      <c r="H252" s="3659"/>
    </row>
    <row r="253" spans="1:10" ht="12.75" customHeight="1">
      <c r="A253" s="3672"/>
      <c r="B253" s="3617"/>
      <c r="C253" s="3628"/>
      <c r="D253" s="3628"/>
      <c r="E253" s="3628"/>
      <c r="F253" s="3617"/>
      <c r="G253" s="3617"/>
      <c r="H253" s="3659"/>
    </row>
    <row r="254" spans="1:10" ht="12.75" customHeight="1">
      <c r="A254" s="3672"/>
      <c r="B254" s="3617"/>
      <c r="C254" s="3628"/>
      <c r="D254" s="3628"/>
      <c r="E254" s="3628"/>
      <c r="F254" s="3617"/>
      <c r="G254" s="3617"/>
      <c r="H254" s="3659"/>
    </row>
    <row r="255" spans="1:10" ht="12.75" customHeight="1">
      <c r="A255" s="3672"/>
      <c r="B255" s="3617"/>
      <c r="C255" s="3628"/>
      <c r="D255" s="3628"/>
      <c r="E255" s="3628"/>
      <c r="F255" s="3617"/>
      <c r="G255" s="3617"/>
      <c r="H255" s="3659"/>
    </row>
    <row r="256" spans="1:10" ht="12.75" customHeight="1">
      <c r="A256" s="3672"/>
      <c r="B256" s="3617"/>
      <c r="C256" s="3628"/>
      <c r="D256" s="3628"/>
      <c r="E256" s="3628"/>
      <c r="F256" s="3617"/>
      <c r="G256" s="3617"/>
      <c r="H256" s="3659"/>
    </row>
    <row r="257" spans="1:8" ht="12.75" customHeight="1">
      <c r="A257" s="3672"/>
      <c r="B257" s="3617"/>
      <c r="C257" s="3628"/>
      <c r="D257" s="3628"/>
      <c r="E257" s="3628"/>
      <c r="F257" s="3617"/>
      <c r="G257" s="3617"/>
      <c r="H257" s="3659"/>
    </row>
    <row r="258" spans="1:8" ht="12.75" customHeight="1">
      <c r="A258" s="3672"/>
      <c r="B258" s="3587"/>
      <c r="C258" s="3616"/>
      <c r="D258" s="3616"/>
      <c r="E258" s="3616"/>
      <c r="F258" s="3587"/>
      <c r="G258" s="3587"/>
      <c r="H258" s="3659"/>
    </row>
    <row r="259" spans="1:8" ht="12.75" customHeight="1">
      <c r="A259" s="3596"/>
      <c r="B259" s="3597"/>
      <c r="C259" s="3609"/>
      <c r="D259" s="3609"/>
      <c r="E259" s="3609"/>
      <c r="F259" s="3597"/>
      <c r="G259" s="3597"/>
      <c r="H259" s="3598"/>
    </row>
    <row r="260" spans="1:8" ht="12.75" customHeight="1">
      <c r="A260" s="3665" t="s">
        <v>2709</v>
      </c>
      <c r="B260" s="3587"/>
      <c r="C260" s="3616"/>
      <c r="D260" s="3616"/>
      <c r="E260" s="3616"/>
    </row>
    <row r="261" spans="1:8"/>
    <row r="262" spans="1:8"/>
    <row r="263" spans="1:8"/>
    <row r="264" spans="1:8"/>
    <row r="265" spans="1:8"/>
    <row r="266" spans="1:8"/>
    <row r="267" spans="1:8"/>
    <row r="268" spans="1:8"/>
    <row r="269" spans="1:8"/>
    <row r="270" spans="1:8"/>
    <row r="271" spans="1:8"/>
    <row r="272" spans="1:8"/>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sheetData>
  <hyperlinks>
    <hyperlink ref="D27" r:id="rId1" display="javascript:__doPostBack('ctl00$cphContent$GridView1','Select$0')"/>
    <hyperlink ref="D28" r:id="rId2" display="javascript:__doPostBack('ctl00$cphContent$GridView1','Select$1')"/>
    <hyperlink ref="D29" r:id="rId3" display="javascript:__doPostBack('ctl00$cphContent$GridView1','Select$2')"/>
    <hyperlink ref="D30" r:id="rId4" display="javascript:__doPostBack('ctl00$cphContent$GridView1','Select$3')"/>
    <hyperlink ref="D31" r:id="rId5" display="javascript:__doPostBack('ctl00$cphContent$GridView1','Select$4')"/>
    <hyperlink ref="D32" r:id="rId6" display="javascript:__doPostBack('ctl00$cphContent$GridView1','Select$5')"/>
    <hyperlink ref="D33" r:id="rId7" display="javascript:__doPostBack('ctl00$cphContent$GridView1','Select$6')"/>
    <hyperlink ref="D34" r:id="rId8" display="javascript:__doPostBack('ctl00$cphContent$GridView1','Select$7')"/>
    <hyperlink ref="D35" r:id="rId9" display="javascript:__doPostBack('ctl00$cphContent$GridView1','Select$8')"/>
    <hyperlink ref="D36" r:id="rId10" display="javascript:__doPostBack('ctl00$cphContent$GridView1','Select$9')"/>
    <hyperlink ref="D37" r:id="rId11" display="javascript:__doPostBack('ctl00$cphContent$GridView1','Select$10')"/>
    <hyperlink ref="D38" r:id="rId12" display="javascript:__doPostBack('ctl00$cphContent$GridView1','Select$11')"/>
    <hyperlink ref="D39" r:id="rId13" display="javascript:__doPostBack('ctl00$cphContent$GridView1','Select$12')"/>
    <hyperlink ref="D40" r:id="rId14" display="javascript:__doPostBack('ctl00$cphContent$GridView1','Select$13')"/>
    <hyperlink ref="D41" r:id="rId15" display="javascript:__doPostBack('ctl00$cphContent$GridView1','Select$14')"/>
    <hyperlink ref="D42" r:id="rId16" display="javascript:__doPostBack('ctl00$cphContent$GridView1','Select$15')"/>
    <hyperlink ref="D43" r:id="rId17" display="javascript:__doPostBack('ctl00$cphContent$GridView1','Select$16')"/>
    <hyperlink ref="D44" r:id="rId18" display="javascript:__doPostBack('ctl00$cphContent$GridView1','Select$17')"/>
    <hyperlink ref="D45" r:id="rId19" display="javascript:__doPostBack('ctl00$cphContent$GridView1','Select$18')"/>
    <hyperlink ref="D46" r:id="rId20" display="javascript:__doPostBack('ctl00$cphContent$GridView1','Select$19')"/>
    <hyperlink ref="D65" r:id="rId21" display="javascript:__doPostBack('ctl00$cphContent$GridView1','Select$3')"/>
    <hyperlink ref="D66" r:id="rId22" display="javascript:__doPostBack('ctl00$cphContent$GridView1','Select$4')"/>
    <hyperlink ref="D67" r:id="rId23" display="javascript:__doPostBack('ctl00$cphContent$GridView1','Select$5')"/>
    <hyperlink ref="D68" r:id="rId24" display="javascript:__doPostBack('ctl00$cphContent$GridView1','Select$6')"/>
    <hyperlink ref="D69" r:id="rId25" display="javascript:__doPostBack('ctl00$cphContent$GridView1','Select$7')"/>
    <hyperlink ref="D70" r:id="rId26" display="javascript:__doPostBack('ctl00$cphContent$GridView1','Select$8')"/>
    <hyperlink ref="D71" r:id="rId27" display="javascript:__doPostBack('ctl00$cphContent$GridView1','Select$9')"/>
    <hyperlink ref="D72" r:id="rId28" display="javascript:__doPostBack('ctl00$cphContent$GridView1','Select$10')"/>
    <hyperlink ref="D73" r:id="rId29" display="javascript:__doPostBack('ctl00$cphContent$GridView1','Select$11')"/>
    <hyperlink ref="D74" r:id="rId30" display="javascript:__doPostBack('ctl00$cphContent$GridView1','Select$12')"/>
    <hyperlink ref="D75" r:id="rId31" display="javascript:__doPostBack('ctl00$cphContent$GridView1','Select$16')"/>
    <hyperlink ref="D76" r:id="rId32" display="javascript:__doPostBack('ctl00$cphContent$GridView1','Select$17')"/>
    <hyperlink ref="D77" r:id="rId33" display="javascript:__doPostBack('ctl00$cphContent$GridView1','Select$18')"/>
    <hyperlink ref="D78" r:id="rId34" display="javascript:__doPostBack('ctl00$cphContent$GridView1','Select$19')"/>
    <hyperlink ref="D79" r:id="rId35" display="javascript:__doPostBack('ctl00$cphContent$GridView1','Select$20')"/>
    <hyperlink ref="D80" r:id="rId36" display="javascript:__doPostBack('ctl00$cphContent$GridView1','Select$21')"/>
    <hyperlink ref="D81" r:id="rId37" display="javascript:__doPostBack('ctl00$cphContent$GridView1','Select$22')"/>
    <hyperlink ref="D82" r:id="rId38" display="javascript:__doPostBack('ctl00$cphContent$GridView1','Select$23')"/>
    <hyperlink ref="D83" r:id="rId39" display="javascript:__doPostBack('ctl00$cphContent$GridView1','Select$24')"/>
    <hyperlink ref="D84" r:id="rId40" display="javascript:__doPostBack('ctl00$cphContent$GridView1','Select$25')"/>
    <hyperlink ref="D85" r:id="rId41" display="javascript:__doPostBack('ctl00$cphContent$GridView1','Select$26')"/>
    <hyperlink ref="D86" r:id="rId42" display="javascript:__doPostBack('ctl00$cphContent$GridView1','Select$27')"/>
    <hyperlink ref="D87" r:id="rId43" display="javascript:__doPostBack('ctl00$cphContent$GridView1','Select$28')"/>
    <hyperlink ref="D88" r:id="rId44" display="javascript:__doPostBack('ctl00$cphContent$GridView1','Select$29')"/>
    <hyperlink ref="D89" r:id="rId45" display="javascript:__doPostBack('ctl00$cphContent$GridView1','Select$27')"/>
    <hyperlink ref="D90" r:id="rId46" display="javascript:__doPostBack('ctl00$cphContent$GridView1','Select$28')"/>
    <hyperlink ref="D91" r:id="rId47" display="javascript:__doPostBack('ctl00$cphContent$GridView1','Select$29')"/>
    <hyperlink ref="D92" r:id="rId48" display="javascript:__doPostBack('ctl00$cphContent$GridView1','Select$30')"/>
    <hyperlink ref="D93" r:id="rId49" display="javascript:__doPostBack('ctl00$cphContent$GridView1','Select$31')"/>
    <hyperlink ref="D94" r:id="rId50" display="javascript:__doPostBack('ctl00$cphContent$GridView1','Select$32')"/>
    <hyperlink ref="D95" r:id="rId51" display="javascript:__doPostBack('ctl00$cphContent$GridView1','Select$33')"/>
    <hyperlink ref="D96" r:id="rId52" display="javascript:__doPostBack('ctl00$cphContent$GridView1','Select$34')"/>
    <hyperlink ref="D97" r:id="rId53" display="javascript:__doPostBack('ctl00$cphContent$GridView1','Select$35')"/>
    <hyperlink ref="D98" r:id="rId54" display="javascript:__doPostBack('ctl00$cphContent$GridView1','Select$36')"/>
    <hyperlink ref="D99" r:id="rId55" display="javascript:__doPostBack('ctl00$cphContent$GridView1','Select$37')"/>
    <hyperlink ref="D100" r:id="rId56" display="javascript:__doPostBack('ctl00$cphContent$GridView1','Select$38')"/>
    <hyperlink ref="D101" r:id="rId57" display="javascript:__doPostBack('ctl00$cphContent$GridView1','Select$39')"/>
    <hyperlink ref="D102" r:id="rId58" display="javascript:__doPostBack('ctl00$cphContent$GridView1','Select$0')"/>
    <hyperlink ref="D103" r:id="rId59" display="javascript:__doPostBack('ctl00$cphContent$GridView1','Select$1')"/>
    <hyperlink ref="D104" r:id="rId60" display="javascript:__doPostBack('ctl00$cphContent$GridView1','Select$2')"/>
    <hyperlink ref="D105" r:id="rId61" display="javascript:__doPostBack('ctl00$cphContent$GridView1','Select$3')"/>
    <hyperlink ref="D106" r:id="rId62" display="javascript:__doPostBack('ctl00$cphContent$GridView1','Select$4')"/>
    <hyperlink ref="D107" r:id="rId63" display="javascript:__doPostBack('ctl00$cphContent$GridView1','Select$5')"/>
    <hyperlink ref="D108" r:id="rId64" display="javascript:__doPostBack('ctl00$cphContent$GridView1','Select$6')"/>
    <hyperlink ref="D109" r:id="rId65" display="javascript:__doPostBack('ctl00$cphContent$GridView1','Select$7')"/>
    <hyperlink ref="D110" r:id="rId66" display="javascript:__doPostBack('ctl00$cphContent$GridView1','Select$8')"/>
    <hyperlink ref="D111" r:id="rId67" display="javascript:__doPostBack('ctl00$cphContent$GridView1','Select$9')"/>
    <hyperlink ref="D112" r:id="rId68" display="javascript:__doPostBack('ctl00$cphContent$GridView1','Select$23')"/>
    <hyperlink ref="D113" r:id="rId69" display="javascript:__doPostBack('ctl00$cphContent$GridView1','Select$24')"/>
    <hyperlink ref="D114" r:id="rId70" display="javascript:__doPostBack('ctl00$cphContent$GridView1','Select$25')"/>
    <hyperlink ref="D115" r:id="rId71" display="javascript:__doPostBack('ctl00$cphContent$GridView1','Select$26')"/>
    <hyperlink ref="D116" r:id="rId72" display="javascript:__doPostBack('ctl00$cphContent$GridView1','Select$27')"/>
    <hyperlink ref="D117" r:id="rId73" display="javascript:__doPostBack('ctl00$cphContent$GridView1','Select$28')"/>
    <hyperlink ref="D118" r:id="rId74" display="javascript:__doPostBack('ctl00$cphContent$GridView1','Select$29')"/>
    <hyperlink ref="D119" r:id="rId75" display="javascript:__doPostBack('ctl00$cphContent$GridView1','Select$30')"/>
    <hyperlink ref="D134" r:id="rId76" display="javascript:__doPostBack('ctl00$cphContent$GridView1','Select$0')"/>
    <hyperlink ref="D135" r:id="rId77" display="javascript:__doPostBack('ctl00$cphContent$GridView1','Select$0')"/>
    <hyperlink ref="D136" r:id="rId78" display="javascript:__doPostBack('ctl00$cphContent$GridView1','Select$1')"/>
    <hyperlink ref="D137" r:id="rId79" display="javascript:__doPostBack('ctl00$cphContent$GridView1','Select$0')"/>
    <hyperlink ref="D138" r:id="rId80" display="javascript:__doPostBack('ctl00$cphContent$GridView1','Select$0')"/>
    <hyperlink ref="D139" r:id="rId81" display="javascript:__doPostBack('ctl00$cphContent$GridView1','Select$1')"/>
    <hyperlink ref="D140" r:id="rId82" display="javascript:__doPostBack('ctl00$cphContent$GridView1','Select$2')"/>
    <hyperlink ref="D141" r:id="rId83" display="javascript:__doPostBack('ctl00$cphContent$GridView1','Select$7')"/>
    <hyperlink ref="D142" r:id="rId84" display="javascript:__doPostBack('ctl00$cphContent$GridView1','Select$8')"/>
    <hyperlink ref="D143" r:id="rId85" display="javascript:__doPostBack('ctl00$cphContent$GridView1','Select$9')"/>
    <hyperlink ref="D144" r:id="rId86" display="javascript:__doPostBack('ctl00$cphContent$GridView1','Select$10')"/>
    <hyperlink ref="D145" r:id="rId87" display="javascript:__doPostBack('ctl00$cphContent$GridView1','Select$11')"/>
    <hyperlink ref="D146" r:id="rId88" display="javascript:__doPostBack('ctl00$cphContent$GridView1','Select$12')"/>
    <hyperlink ref="D147" r:id="rId89" display="javascript:__doPostBack('ctl00$cphContent$GridView1','Select$13')"/>
    <hyperlink ref="D148" r:id="rId90" display="javascript:__doPostBack('ctl00$cphContent$GridView1','Select$14')"/>
    <hyperlink ref="D149" r:id="rId91" display="javascript:__doPostBack('ctl00$cphContent$GridView1','Select$15')"/>
    <hyperlink ref="D150" r:id="rId92" display="javascript:__doPostBack('ctl00$cphContent$GridView1','Select$16')"/>
    <hyperlink ref="D151" r:id="rId93" display="javascript:__doPostBack('ctl00$cphContent$GridView1','Select$17')"/>
    <hyperlink ref="D152" r:id="rId94" display="javascript:__doPostBack('ctl00$cphContent$GridView1','Select$18')"/>
    <hyperlink ref="D153" r:id="rId95" display="javascript:__doPostBack('ctl00$cphContent$GridView1','Select$19')"/>
    <hyperlink ref="D154" r:id="rId96" display="javascript:__doPostBack('ctl00$cphContent$GridView1','Select$20')"/>
    <hyperlink ref="D155" r:id="rId97" display="javascript:__doPostBack('ctl00$cphContent$GridView1','Select$21')"/>
    <hyperlink ref="D156" r:id="rId98" display="javascript:__doPostBack('ctl00$cphContent$GridView1','Select$18')"/>
    <hyperlink ref="D157" r:id="rId99" display="javascript:__doPostBack('ctl00$cphContent$GridView1','Select$19')"/>
    <hyperlink ref="D158" r:id="rId100" display="javascript:__doPostBack('ctl00$cphContent$GridView1','Select$20')"/>
    <hyperlink ref="D159" r:id="rId101" display="javascript:__doPostBack('ctl00$cphContent$GridView1','Select$21')"/>
    <hyperlink ref="D160" r:id="rId102" display="javascript:__doPostBack('ctl00$cphContent$GridView1','Select$22')"/>
    <hyperlink ref="D161" r:id="rId103" display="javascript:__doPostBack('ctl00$cphContent$GridView1','Select$24')"/>
    <hyperlink ref="D162" r:id="rId104" display="javascript:__doPostBack('ctl00$cphContent$GridView1','Select$25')"/>
    <hyperlink ref="D163" r:id="rId105" display="javascript:__doPostBack('ctl00$cphContent$GridView1','Select$25')"/>
    <hyperlink ref="D164" r:id="rId106" display="javascript:__doPostBack('ctl00$cphContent$GridView1','Select$26')"/>
    <hyperlink ref="D165" r:id="rId107" display="javascript:__doPostBack('ctl00$cphContent$GridView1','Select$27')"/>
    <hyperlink ref="D167" r:id="rId108" display="javascript:__doPostBack('ctl00$cphContent$GridView1','Select$29')"/>
    <hyperlink ref="D168" r:id="rId109" display="javascript:__doPostBack('ctl00$cphContent$GridView1','Select$30')"/>
    <hyperlink ref="D205" r:id="rId110" display="javascript:__doPostBack('ctl00$cphContent$GridView1','Select$0')"/>
    <hyperlink ref="D206" r:id="rId111" display="javascript:__doPostBack('ctl00$cphContent$GridView1','Select$1')"/>
    <hyperlink ref="D207" r:id="rId112" display="javascript:__doPostBack('ctl00$cphContent$GridView1','Select$2')"/>
    <hyperlink ref="D208" r:id="rId113" display="javascript:__doPostBack('ctl00$cphContent$GridView1','Select$3')"/>
    <hyperlink ref="D209" r:id="rId114" display="javascript:__doPostBack('ctl00$cphContent$GridView1','Select$4')"/>
    <hyperlink ref="D210" r:id="rId115" display="javascript:__doPostBack('ctl00$cphContent$GridView1','Select$0')"/>
    <hyperlink ref="D211" r:id="rId116" display="javascript:__doPostBack('ctl00$cphContent$GridView1','Select$1')"/>
    <hyperlink ref="D212" r:id="rId117" display="javascript:__doPostBack('ctl00$cphContent$GridView1','Select$2')"/>
    <hyperlink ref="D213" r:id="rId118" display="javascript:__doPostBack('ctl00$cphContent$GridView1','Select$3')"/>
    <hyperlink ref="D214" r:id="rId119" display="javascript:__doPostBack('ctl00$cphContent$GridView1','Select$4')"/>
    <hyperlink ref="D215" r:id="rId120" display="javascript:__doPostBack('ctl00$cphContent$GridView1','Select$5')"/>
    <hyperlink ref="D216" r:id="rId121" display="javascript:__doPostBack('ctl00$cphContent$GridView1','Select$6')"/>
    <hyperlink ref="D217" r:id="rId122" display="javascript:__doPostBack('ctl00$cphContent$GridView1','Select$7')"/>
    <hyperlink ref="D218" r:id="rId123" display="javascript:__doPostBack('ctl00$cphContent$GridView1','Select$8')"/>
    <hyperlink ref="D219" r:id="rId124" display="javascript:__doPostBack('ctl00$cphContent$GridView1','Select$9')"/>
    <hyperlink ref="D220" r:id="rId125" display="javascript:__doPostBack('ctl00$cphContent$GridView1','Select$10')"/>
    <hyperlink ref="D221" r:id="rId126" display="javascript:__doPostBack('ctl00$cphContent$GridView1','Select$11')"/>
    <hyperlink ref="D222" r:id="rId127" display="javascript:__doPostBack('ctl00$cphContent$GridView1','Select$12')"/>
    <hyperlink ref="D223" r:id="rId128" display="javascript:__doPostBack('ctl00$cphContent$GridView1','Select$13')"/>
    <hyperlink ref="D224" r:id="rId129" display="javascript:__doPostBack('ctl00$cphContent$GridView1','Select$14')"/>
    <hyperlink ref="D225" r:id="rId130" display="javascript:__doPostBack('ctl00$cphContent$GridView1','Select$15')"/>
    <hyperlink ref="D226" r:id="rId131" display="javascript:__doPostBack('ctl00$cphContent$GridView1','Select$16')"/>
    <hyperlink ref="D227" r:id="rId132" display="javascript:__doPostBack('ctl00$cphContent$GridView1','Select$17')"/>
    <hyperlink ref="D228" r:id="rId133" display="javascript:__doPostBack('ctl00$cphContent$GridView1','Select$18')"/>
    <hyperlink ref="D229" r:id="rId134" display="javascript:__doPostBack('ctl00$cphContent$GridView1','Select$19')"/>
    <hyperlink ref="D230" r:id="rId135" display="javascript:__doPostBack('ctl00$cphContent$GridView1','Select$20')"/>
    <hyperlink ref="D231" r:id="rId136" display="javascript:__doPostBack('ctl00$cphContent$GridView1','Select$21')"/>
    <hyperlink ref="D232" r:id="rId137" display="javascript:__doPostBack('ctl00$cphContent$GridView1','Select$22')"/>
    <hyperlink ref="D233" r:id="rId138" display="javascript:__doPostBack('ctl00$cphContent$GridView1','Select$23')"/>
    <hyperlink ref="D234" r:id="rId139" display="javascript:__doPostBack('ctl00$cphContent$GridView1','Select$24')"/>
    <hyperlink ref="D235" r:id="rId140" display="javascript:__doPostBack('ctl00$cphContent$GridView1','Select$25')"/>
    <hyperlink ref="D236" r:id="rId141" display="javascript:__doPostBack('ctl00$cphContent$GridView1','Select$26')"/>
    <hyperlink ref="D237" r:id="rId142" display="javascript:__doPostBack('ctl00$cphContent$GridView1','Select$27')"/>
    <hyperlink ref="D238" r:id="rId143" display="javascript:__doPostBack('ctl00$cphContent$GridView1','Select$28')"/>
    <hyperlink ref="D239" r:id="rId144" display="javascript:__doPostBack('ctl00$cphContent$GridView1','Select$29')"/>
    <hyperlink ref="D240" r:id="rId145" display="javascript:__doPostBack('ctl00$cphContent$GridView1','Select$30')"/>
  </hyperlinks>
  <printOptions horizontalCentered="1" verticalCentered="1"/>
  <pageMargins left="0.75" right="0.75" top="0.45" bottom="0.45" header="0" footer="0"/>
  <pageSetup scale="96" fitToHeight="4" orientation="portrait" r:id="rId146"/>
  <headerFooter alignWithMargins="0"/>
  <rowBreaks count="3" manualBreakCount="3">
    <brk id="65" max="7" man="1"/>
    <brk id="130" max="7" man="1"/>
    <brk id="195" max="7"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9"/>
  <dimension ref="A1:N72"/>
  <sheetViews>
    <sheetView view="pageBreakPreview" zoomScale="60" zoomScaleNormal="100" workbookViewId="0"/>
  </sheetViews>
  <sheetFormatPr defaultRowHeight="11.25"/>
  <cols>
    <col min="1" max="1" width="10.83203125" style="163" customWidth="1"/>
    <col min="2" max="2" width="82.6640625" style="163" customWidth="1"/>
    <col min="3" max="3" width="10.83203125" style="163" customWidth="1"/>
    <col min="4" max="14" width="9.33203125" style="163" hidden="1" customWidth="1"/>
    <col min="15" max="16" width="9.33203125" style="163"/>
    <col min="17" max="17" width="3.1640625" style="163" customWidth="1"/>
    <col min="18" max="16384" width="9.33203125" style="163"/>
  </cols>
  <sheetData>
    <row r="1" spans="1:11">
      <c r="A1" s="190">
        <v>98</v>
      </c>
      <c r="B1" s="234"/>
      <c r="C1" s="233" t="s">
        <v>564</v>
      </c>
      <c r="D1" s="233" t="s">
        <v>564</v>
      </c>
      <c r="G1" s="232"/>
      <c r="J1" s="232"/>
      <c r="K1" s="232"/>
    </row>
    <row r="2" spans="1:11">
      <c r="A2" s="1873"/>
      <c r="B2" s="1874"/>
      <c r="C2" s="1875"/>
    </row>
    <row r="3" spans="1:11">
      <c r="A3" s="790"/>
      <c r="B3" s="821"/>
      <c r="C3" s="3705"/>
    </row>
    <row r="4" spans="1:11">
      <c r="A4" s="790"/>
      <c r="B4" s="821"/>
      <c r="C4" s="3705"/>
    </row>
    <row r="5" spans="1:11">
      <c r="A5" s="790"/>
      <c r="B5" s="821"/>
      <c r="C5" s="3705"/>
    </row>
    <row r="6" spans="1:11">
      <c r="A6" s="790"/>
      <c r="B6" s="821"/>
      <c r="C6" s="3705"/>
    </row>
    <row r="7" spans="1:11">
      <c r="A7" s="790"/>
      <c r="B7" s="821"/>
      <c r="C7" s="3705"/>
    </row>
    <row r="8" spans="1:11">
      <c r="A8" s="790"/>
      <c r="B8" s="821"/>
      <c r="C8" s="3705"/>
    </row>
    <row r="9" spans="1:11">
      <c r="A9" s="790"/>
      <c r="B9" s="821"/>
      <c r="C9" s="3705"/>
    </row>
    <row r="10" spans="1:11">
      <c r="A10" s="790"/>
      <c r="B10" s="821"/>
      <c r="C10" s="3705"/>
    </row>
    <row r="11" spans="1:11">
      <c r="A11" s="790"/>
      <c r="B11" s="821"/>
      <c r="C11" s="3705"/>
    </row>
    <row r="12" spans="1:11" ht="20.25">
      <c r="A12" s="790"/>
      <c r="B12" s="3706" t="s">
        <v>558</v>
      </c>
      <c r="C12" s="3705"/>
    </row>
    <row r="13" spans="1:11">
      <c r="A13" s="790"/>
      <c r="B13" s="3707"/>
      <c r="C13" s="3705"/>
    </row>
    <row r="14" spans="1:11" ht="18">
      <c r="A14" s="4222" t="s">
        <v>557</v>
      </c>
      <c r="B14" s="4223"/>
      <c r="C14" s="4224"/>
    </row>
    <row r="15" spans="1:11">
      <c r="A15" s="790" t="s">
        <v>2</v>
      </c>
      <c r="B15" s="821"/>
      <c r="C15" s="3705"/>
    </row>
    <row r="16" spans="1:11">
      <c r="A16" s="790" t="s">
        <v>2</v>
      </c>
      <c r="B16" s="821"/>
      <c r="C16" s="3705"/>
    </row>
    <row r="17" spans="1:3">
      <c r="A17" s="790" t="s">
        <v>2</v>
      </c>
      <c r="B17" s="821"/>
      <c r="C17" s="3705"/>
    </row>
    <row r="18" spans="1:3">
      <c r="A18" s="790" t="s">
        <v>2</v>
      </c>
      <c r="B18" s="821"/>
      <c r="C18" s="3705"/>
    </row>
    <row r="19" spans="1:3">
      <c r="A19" s="790" t="s">
        <v>2</v>
      </c>
      <c r="B19" s="821"/>
      <c r="C19" s="3705"/>
    </row>
    <row r="20" spans="1:3">
      <c r="A20" s="790" t="s">
        <v>2</v>
      </c>
      <c r="B20" s="821"/>
      <c r="C20" s="3705"/>
    </row>
    <row r="21" spans="1:3">
      <c r="A21" s="790" t="s">
        <v>2</v>
      </c>
      <c r="B21" s="821"/>
      <c r="C21" s="3705"/>
    </row>
    <row r="22" spans="1:3">
      <c r="A22" s="790" t="s">
        <v>2</v>
      </c>
      <c r="B22" s="821"/>
      <c r="C22" s="3705"/>
    </row>
    <row r="23" spans="1:3">
      <c r="A23" s="790" t="s">
        <v>2</v>
      </c>
      <c r="B23" s="821"/>
      <c r="C23" s="3705"/>
    </row>
    <row r="24" spans="1:3">
      <c r="A24" s="790" t="s">
        <v>2</v>
      </c>
      <c r="B24" s="821"/>
      <c r="C24" s="3705"/>
    </row>
    <row r="25" spans="1:3" ht="18">
      <c r="A25" s="790"/>
      <c r="B25" s="3708" t="s">
        <v>3</v>
      </c>
      <c r="C25" s="3705"/>
    </row>
    <row r="26" spans="1:3">
      <c r="A26" s="790"/>
      <c r="B26" s="3707" t="s">
        <v>2</v>
      </c>
      <c r="C26" s="3705"/>
    </row>
    <row r="27" spans="1:3" ht="18">
      <c r="A27" s="790"/>
      <c r="B27" s="3708" t="s">
        <v>4</v>
      </c>
      <c r="C27" s="3705"/>
    </row>
    <row r="28" spans="1:3">
      <c r="A28" s="790"/>
      <c r="B28" s="3707" t="s">
        <v>2</v>
      </c>
      <c r="C28" s="3705"/>
    </row>
    <row r="29" spans="1:3" ht="18">
      <c r="A29" s="790"/>
      <c r="B29" s="3708" t="s">
        <v>5</v>
      </c>
      <c r="C29" s="3705"/>
    </row>
    <row r="30" spans="1:3">
      <c r="A30" s="790"/>
      <c r="B30" s="3707" t="s">
        <v>2</v>
      </c>
      <c r="C30" s="3705"/>
    </row>
    <row r="31" spans="1:3" ht="18">
      <c r="A31" s="790"/>
      <c r="B31" s="3708" t="s">
        <v>565</v>
      </c>
      <c r="C31" s="3705"/>
    </row>
    <row r="32" spans="1:3">
      <c r="A32" s="790" t="s">
        <v>2</v>
      </c>
      <c r="B32" s="821"/>
      <c r="C32" s="3705"/>
    </row>
    <row r="33" spans="1:3">
      <c r="A33" s="790" t="s">
        <v>2</v>
      </c>
      <c r="B33" s="821"/>
      <c r="C33" s="3705"/>
    </row>
    <row r="34" spans="1:3">
      <c r="A34" s="790" t="s">
        <v>2</v>
      </c>
      <c r="B34" s="821"/>
      <c r="C34" s="3705"/>
    </row>
    <row r="35" spans="1:3">
      <c r="A35" s="790" t="s">
        <v>2</v>
      </c>
      <c r="B35" s="821"/>
      <c r="C35" s="3705"/>
    </row>
    <row r="36" spans="1:3">
      <c r="A36" s="790"/>
      <c r="B36" s="821"/>
      <c r="C36" s="3705"/>
    </row>
    <row r="37" spans="1:3">
      <c r="A37" s="790"/>
      <c r="B37" s="821"/>
      <c r="C37" s="3705"/>
    </row>
    <row r="38" spans="1:3">
      <c r="A38" s="790"/>
      <c r="B38" s="821"/>
      <c r="C38" s="3705"/>
    </row>
    <row r="39" spans="1:3">
      <c r="A39" s="790"/>
      <c r="B39" s="821"/>
      <c r="C39" s="3705"/>
    </row>
    <row r="40" spans="1:3">
      <c r="A40" s="790"/>
      <c r="B40" s="821"/>
      <c r="C40" s="3705"/>
    </row>
    <row r="41" spans="1:3">
      <c r="A41" s="790"/>
      <c r="B41" s="821"/>
      <c r="C41" s="3705"/>
    </row>
    <row r="42" spans="1:3">
      <c r="A42" s="790"/>
      <c r="B42" s="821"/>
      <c r="C42" s="3705"/>
    </row>
    <row r="43" spans="1:3">
      <c r="A43" s="790"/>
      <c r="B43" s="821"/>
      <c r="C43" s="3705"/>
    </row>
    <row r="44" spans="1:3">
      <c r="A44" s="790"/>
      <c r="B44" s="821"/>
      <c r="C44" s="3705"/>
    </row>
    <row r="45" spans="1:3">
      <c r="A45" s="790"/>
      <c r="B45" s="821"/>
      <c r="C45" s="3705"/>
    </row>
    <row r="46" spans="1:3">
      <c r="A46" s="790"/>
      <c r="B46" s="821"/>
      <c r="C46" s="3705"/>
    </row>
    <row r="47" spans="1:3">
      <c r="A47" s="790"/>
      <c r="B47" s="821"/>
      <c r="C47" s="3705"/>
    </row>
    <row r="48" spans="1:3">
      <c r="A48" s="790"/>
      <c r="B48" s="821"/>
      <c r="C48" s="3705"/>
    </row>
    <row r="49" spans="1:3">
      <c r="A49" s="790"/>
      <c r="B49" s="821"/>
      <c r="C49" s="3705"/>
    </row>
    <row r="50" spans="1:3">
      <c r="A50" s="790"/>
      <c r="B50" s="821"/>
      <c r="C50" s="3705"/>
    </row>
    <row r="51" spans="1:3">
      <c r="A51" s="790"/>
      <c r="B51" s="821"/>
      <c r="C51" s="3705"/>
    </row>
    <row r="52" spans="1:3">
      <c r="A52" s="790"/>
      <c r="B52" s="821"/>
      <c r="C52" s="3705"/>
    </row>
    <row r="53" spans="1:3">
      <c r="A53" s="790"/>
      <c r="B53" s="821"/>
      <c r="C53" s="3705"/>
    </row>
    <row r="54" spans="1:3">
      <c r="A54" s="790"/>
      <c r="B54" s="821"/>
      <c r="C54" s="3705"/>
    </row>
    <row r="55" spans="1:3">
      <c r="A55" s="790"/>
      <c r="B55" s="821"/>
      <c r="C55" s="3705"/>
    </row>
    <row r="56" spans="1:3">
      <c r="A56" s="790"/>
      <c r="B56" s="821"/>
      <c r="C56" s="3705"/>
    </row>
    <row r="57" spans="1:3">
      <c r="A57" s="790"/>
      <c r="B57" s="821"/>
      <c r="C57" s="3705"/>
    </row>
    <row r="58" spans="1:3">
      <c r="A58" s="790"/>
      <c r="B58" s="821"/>
      <c r="C58" s="3705"/>
    </row>
    <row r="59" spans="1:3">
      <c r="A59" s="790"/>
      <c r="B59" s="821"/>
      <c r="C59" s="3705"/>
    </row>
    <row r="60" spans="1:3">
      <c r="A60" s="790"/>
      <c r="B60" s="821"/>
      <c r="C60" s="3705"/>
    </row>
    <row r="61" spans="1:3">
      <c r="A61" s="790"/>
      <c r="B61" s="821"/>
      <c r="C61" s="3705"/>
    </row>
    <row r="62" spans="1:3">
      <c r="A62" s="790"/>
      <c r="B62" s="821"/>
      <c r="C62" s="3705"/>
    </row>
    <row r="63" spans="1:3">
      <c r="A63" s="790"/>
      <c r="B63" s="821"/>
      <c r="C63" s="3705"/>
    </row>
    <row r="64" spans="1:3">
      <c r="A64" s="790"/>
      <c r="B64" s="821"/>
      <c r="C64" s="3705"/>
    </row>
    <row r="65" spans="1:11">
      <c r="A65" s="3709"/>
      <c r="B65" s="1188"/>
      <c r="C65" s="3710"/>
    </row>
    <row r="66" spans="1:11">
      <c r="C66" s="3647" t="s">
        <v>2798</v>
      </c>
    </row>
    <row r="72" spans="1:11">
      <c r="G72" s="163">
        <v>38</v>
      </c>
      <c r="J72" s="232">
        <v>117</v>
      </c>
      <c r="K72" s="232">
        <v>118</v>
      </c>
    </row>
  </sheetData>
  <mergeCells count="1">
    <mergeCell ref="A14:C14"/>
  </mergeCells>
  <printOptions horizontalCentered="1"/>
  <pageMargins left="1" right="1" top="0.5" bottom="0.5" header="0" footer="0"/>
  <pageSetup orientation="portrait" horizontalDpi="2400" verticalDpi="24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R80"/>
  <sheetViews>
    <sheetView showZeros="0" view="pageBreakPreview" zoomScale="90" zoomScaleNormal="75" zoomScaleSheetLayoutView="90" workbookViewId="0">
      <pane xSplit="2" ySplit="9" topLeftCell="C37" activePane="bottomRight" state="frozen"/>
      <selection activeCell="G31" sqref="G31"/>
      <selection pane="topRight" activeCell="G31" sqref="G31"/>
      <selection pane="bottomLeft" activeCell="G31" sqref="G31"/>
      <selection pane="bottomRight" activeCell="G31" sqref="G31"/>
    </sheetView>
  </sheetViews>
  <sheetFormatPr defaultColWidth="0" defaultRowHeight="11.25" zeroHeight="1"/>
  <cols>
    <col min="1" max="1" width="4.5" style="2922" customWidth="1"/>
    <col min="2" max="2" width="5.5" style="2922" customWidth="1"/>
    <col min="3" max="3" width="6.33203125" style="2922" customWidth="1"/>
    <col min="4" max="4" width="45.5" style="2922" customWidth="1"/>
    <col min="5" max="7" width="17.83203125" style="2922" customWidth="1"/>
    <col min="8" max="8" width="4.5" style="2922" customWidth="1"/>
    <col min="9" max="9" width="4.6640625" style="2922" customWidth="1"/>
    <col min="10" max="10" width="5.5" style="2922" customWidth="1"/>
    <col min="11" max="12" width="24.83203125" style="2922" customWidth="1"/>
    <col min="13" max="14" width="25.83203125" style="2922" customWidth="1"/>
    <col min="15" max="15" width="4.5" style="2922" customWidth="1"/>
    <col min="16" max="16" width="11" style="2921" bestFit="1" customWidth="1"/>
    <col min="17" max="18" width="9.33203125" style="2922" customWidth="1"/>
    <col min="19" max="256" width="0" style="2922" hidden="1"/>
    <col min="257" max="257" width="4.5" style="2922" customWidth="1"/>
    <col min="258" max="258" width="6.83203125" style="2922" customWidth="1"/>
    <col min="259" max="259" width="6.33203125" style="2922" customWidth="1"/>
    <col min="260" max="260" width="45.5" style="2922" customWidth="1"/>
    <col min="261" max="263" width="17.83203125" style="2922" customWidth="1"/>
    <col min="264" max="264" width="4.5" style="2922" customWidth="1"/>
    <col min="265" max="265" width="4.6640625" style="2922" customWidth="1"/>
    <col min="266" max="266" width="6.83203125" style="2922" customWidth="1"/>
    <col min="267" max="268" width="24.83203125" style="2922" customWidth="1"/>
    <col min="269" max="270" width="25.83203125" style="2922" customWidth="1"/>
    <col min="271" max="271" width="4.5" style="2922" customWidth="1"/>
    <col min="272" max="272" width="11" style="2922" bestFit="1" customWidth="1"/>
    <col min="273" max="274" width="9.33203125" style="2922" customWidth="1"/>
    <col min="275" max="512" width="0" style="2922" hidden="1"/>
    <col min="513" max="513" width="4.5" style="2922" customWidth="1"/>
    <col min="514" max="514" width="6.83203125" style="2922" customWidth="1"/>
    <col min="515" max="515" width="6.33203125" style="2922" customWidth="1"/>
    <col min="516" max="516" width="45.5" style="2922" customWidth="1"/>
    <col min="517" max="519" width="17.83203125" style="2922" customWidth="1"/>
    <col min="520" max="520" width="4.5" style="2922" customWidth="1"/>
    <col min="521" max="521" width="4.6640625" style="2922" customWidth="1"/>
    <col min="522" max="522" width="6.83203125" style="2922" customWidth="1"/>
    <col min="523" max="524" width="24.83203125" style="2922" customWidth="1"/>
    <col min="525" max="526" width="25.83203125" style="2922" customWidth="1"/>
    <col min="527" max="527" width="4.5" style="2922" customWidth="1"/>
    <col min="528" max="528" width="11" style="2922" bestFit="1" customWidth="1"/>
    <col min="529" max="530" width="9.33203125" style="2922" customWidth="1"/>
    <col min="531" max="768" width="0" style="2922" hidden="1"/>
    <col min="769" max="769" width="4.5" style="2922" customWidth="1"/>
    <col min="770" max="770" width="6.83203125" style="2922" customWidth="1"/>
    <col min="771" max="771" width="6.33203125" style="2922" customWidth="1"/>
    <col min="772" max="772" width="45.5" style="2922" customWidth="1"/>
    <col min="773" max="775" width="17.83203125" style="2922" customWidth="1"/>
    <col min="776" max="776" width="4.5" style="2922" customWidth="1"/>
    <col min="777" max="777" width="4.6640625" style="2922" customWidth="1"/>
    <col min="778" max="778" width="6.83203125" style="2922" customWidth="1"/>
    <col min="779" max="780" width="24.83203125" style="2922" customWidth="1"/>
    <col min="781" max="782" width="25.83203125" style="2922" customWidth="1"/>
    <col min="783" max="783" width="4.5" style="2922" customWidth="1"/>
    <col min="784" max="784" width="11" style="2922" bestFit="1" customWidth="1"/>
    <col min="785" max="786" width="9.33203125" style="2922" customWidth="1"/>
    <col min="787" max="1024" width="0" style="2922" hidden="1"/>
    <col min="1025" max="1025" width="4.5" style="2922" customWidth="1"/>
    <col min="1026" max="1026" width="6.83203125" style="2922" customWidth="1"/>
    <col min="1027" max="1027" width="6.33203125" style="2922" customWidth="1"/>
    <col min="1028" max="1028" width="45.5" style="2922" customWidth="1"/>
    <col min="1029" max="1031" width="17.83203125" style="2922" customWidth="1"/>
    <col min="1032" max="1032" width="4.5" style="2922" customWidth="1"/>
    <col min="1033" max="1033" width="4.6640625" style="2922" customWidth="1"/>
    <col min="1034" max="1034" width="6.83203125" style="2922" customWidth="1"/>
    <col min="1035" max="1036" width="24.83203125" style="2922" customWidth="1"/>
    <col min="1037" max="1038" width="25.83203125" style="2922" customWidth="1"/>
    <col min="1039" max="1039" width="4.5" style="2922" customWidth="1"/>
    <col min="1040" max="1040" width="11" style="2922" bestFit="1" customWidth="1"/>
    <col min="1041" max="1042" width="9.33203125" style="2922" customWidth="1"/>
    <col min="1043" max="1280" width="0" style="2922" hidden="1"/>
    <col min="1281" max="1281" width="4.5" style="2922" customWidth="1"/>
    <col min="1282" max="1282" width="6.83203125" style="2922" customWidth="1"/>
    <col min="1283" max="1283" width="6.33203125" style="2922" customWidth="1"/>
    <col min="1284" max="1284" width="45.5" style="2922" customWidth="1"/>
    <col min="1285" max="1287" width="17.83203125" style="2922" customWidth="1"/>
    <col min="1288" max="1288" width="4.5" style="2922" customWidth="1"/>
    <col min="1289" max="1289" width="4.6640625" style="2922" customWidth="1"/>
    <col min="1290" max="1290" width="6.83203125" style="2922" customWidth="1"/>
    <col min="1291" max="1292" width="24.83203125" style="2922" customWidth="1"/>
    <col min="1293" max="1294" width="25.83203125" style="2922" customWidth="1"/>
    <col min="1295" max="1295" width="4.5" style="2922" customWidth="1"/>
    <col min="1296" max="1296" width="11" style="2922" bestFit="1" customWidth="1"/>
    <col min="1297" max="1298" width="9.33203125" style="2922" customWidth="1"/>
    <col min="1299" max="1536" width="0" style="2922" hidden="1"/>
    <col min="1537" max="1537" width="4.5" style="2922" customWidth="1"/>
    <col min="1538" max="1538" width="6.83203125" style="2922" customWidth="1"/>
    <col min="1539" max="1539" width="6.33203125" style="2922" customWidth="1"/>
    <col min="1540" max="1540" width="45.5" style="2922" customWidth="1"/>
    <col min="1541" max="1543" width="17.83203125" style="2922" customWidth="1"/>
    <col min="1544" max="1544" width="4.5" style="2922" customWidth="1"/>
    <col min="1545" max="1545" width="4.6640625" style="2922" customWidth="1"/>
    <col min="1546" max="1546" width="6.83203125" style="2922" customWidth="1"/>
    <col min="1547" max="1548" width="24.83203125" style="2922" customWidth="1"/>
    <col min="1549" max="1550" width="25.83203125" style="2922" customWidth="1"/>
    <col min="1551" max="1551" width="4.5" style="2922" customWidth="1"/>
    <col min="1552" max="1552" width="11" style="2922" bestFit="1" customWidth="1"/>
    <col min="1553" max="1554" width="9.33203125" style="2922" customWidth="1"/>
    <col min="1555" max="1792" width="0" style="2922" hidden="1"/>
    <col min="1793" max="1793" width="4.5" style="2922" customWidth="1"/>
    <col min="1794" max="1794" width="6.83203125" style="2922" customWidth="1"/>
    <col min="1795" max="1795" width="6.33203125" style="2922" customWidth="1"/>
    <col min="1796" max="1796" width="45.5" style="2922" customWidth="1"/>
    <col min="1797" max="1799" width="17.83203125" style="2922" customWidth="1"/>
    <col min="1800" max="1800" width="4.5" style="2922" customWidth="1"/>
    <col min="1801" max="1801" width="4.6640625" style="2922" customWidth="1"/>
    <col min="1802" max="1802" width="6.83203125" style="2922" customWidth="1"/>
    <col min="1803" max="1804" width="24.83203125" style="2922" customWidth="1"/>
    <col min="1805" max="1806" width="25.83203125" style="2922" customWidth="1"/>
    <col min="1807" max="1807" width="4.5" style="2922" customWidth="1"/>
    <col min="1808" max="1808" width="11" style="2922" bestFit="1" customWidth="1"/>
    <col min="1809" max="1810" width="9.33203125" style="2922" customWidth="1"/>
    <col min="1811" max="2048" width="0" style="2922" hidden="1"/>
    <col min="2049" max="2049" width="4.5" style="2922" customWidth="1"/>
    <col min="2050" max="2050" width="6.83203125" style="2922" customWidth="1"/>
    <col min="2051" max="2051" width="6.33203125" style="2922" customWidth="1"/>
    <col min="2052" max="2052" width="45.5" style="2922" customWidth="1"/>
    <col min="2053" max="2055" width="17.83203125" style="2922" customWidth="1"/>
    <col min="2056" max="2056" width="4.5" style="2922" customWidth="1"/>
    <col min="2057" max="2057" width="4.6640625" style="2922" customWidth="1"/>
    <col min="2058" max="2058" width="6.83203125" style="2922" customWidth="1"/>
    <col min="2059" max="2060" width="24.83203125" style="2922" customWidth="1"/>
    <col min="2061" max="2062" width="25.83203125" style="2922" customWidth="1"/>
    <col min="2063" max="2063" width="4.5" style="2922" customWidth="1"/>
    <col min="2064" max="2064" width="11" style="2922" bestFit="1" customWidth="1"/>
    <col min="2065" max="2066" width="9.33203125" style="2922" customWidth="1"/>
    <col min="2067" max="2304" width="0" style="2922" hidden="1"/>
    <col min="2305" max="2305" width="4.5" style="2922" customWidth="1"/>
    <col min="2306" max="2306" width="6.83203125" style="2922" customWidth="1"/>
    <col min="2307" max="2307" width="6.33203125" style="2922" customWidth="1"/>
    <col min="2308" max="2308" width="45.5" style="2922" customWidth="1"/>
    <col min="2309" max="2311" width="17.83203125" style="2922" customWidth="1"/>
    <col min="2312" max="2312" width="4.5" style="2922" customWidth="1"/>
    <col min="2313" max="2313" width="4.6640625" style="2922" customWidth="1"/>
    <col min="2314" max="2314" width="6.83203125" style="2922" customWidth="1"/>
    <col min="2315" max="2316" width="24.83203125" style="2922" customWidth="1"/>
    <col min="2317" max="2318" width="25.83203125" style="2922" customWidth="1"/>
    <col min="2319" max="2319" width="4.5" style="2922" customWidth="1"/>
    <col min="2320" max="2320" width="11" style="2922" bestFit="1" customWidth="1"/>
    <col min="2321" max="2322" width="9.33203125" style="2922" customWidth="1"/>
    <col min="2323" max="2560" width="0" style="2922" hidden="1"/>
    <col min="2561" max="2561" width="4.5" style="2922" customWidth="1"/>
    <col min="2562" max="2562" width="6.83203125" style="2922" customWidth="1"/>
    <col min="2563" max="2563" width="6.33203125" style="2922" customWidth="1"/>
    <col min="2564" max="2564" width="45.5" style="2922" customWidth="1"/>
    <col min="2565" max="2567" width="17.83203125" style="2922" customWidth="1"/>
    <col min="2568" max="2568" width="4.5" style="2922" customWidth="1"/>
    <col min="2569" max="2569" width="4.6640625" style="2922" customWidth="1"/>
    <col min="2570" max="2570" width="6.83203125" style="2922" customWidth="1"/>
    <col min="2571" max="2572" width="24.83203125" style="2922" customWidth="1"/>
    <col min="2573" max="2574" width="25.83203125" style="2922" customWidth="1"/>
    <col min="2575" max="2575" width="4.5" style="2922" customWidth="1"/>
    <col min="2576" max="2576" width="11" style="2922" bestFit="1" customWidth="1"/>
    <col min="2577" max="2578" width="9.33203125" style="2922" customWidth="1"/>
    <col min="2579" max="2816" width="0" style="2922" hidden="1"/>
    <col min="2817" max="2817" width="4.5" style="2922" customWidth="1"/>
    <col min="2818" max="2818" width="6.83203125" style="2922" customWidth="1"/>
    <col min="2819" max="2819" width="6.33203125" style="2922" customWidth="1"/>
    <col min="2820" max="2820" width="45.5" style="2922" customWidth="1"/>
    <col min="2821" max="2823" width="17.83203125" style="2922" customWidth="1"/>
    <col min="2824" max="2824" width="4.5" style="2922" customWidth="1"/>
    <col min="2825" max="2825" width="4.6640625" style="2922" customWidth="1"/>
    <col min="2826" max="2826" width="6.83203125" style="2922" customWidth="1"/>
    <col min="2827" max="2828" width="24.83203125" style="2922" customWidth="1"/>
    <col min="2829" max="2830" width="25.83203125" style="2922" customWidth="1"/>
    <col min="2831" max="2831" width="4.5" style="2922" customWidth="1"/>
    <col min="2832" max="2832" width="11" style="2922" bestFit="1" customWidth="1"/>
    <col min="2833" max="2834" width="9.33203125" style="2922" customWidth="1"/>
    <col min="2835" max="3072" width="0" style="2922" hidden="1"/>
    <col min="3073" max="3073" width="4.5" style="2922" customWidth="1"/>
    <col min="3074" max="3074" width="6.83203125" style="2922" customWidth="1"/>
    <col min="3075" max="3075" width="6.33203125" style="2922" customWidth="1"/>
    <col min="3076" max="3076" width="45.5" style="2922" customWidth="1"/>
    <col min="3077" max="3079" width="17.83203125" style="2922" customWidth="1"/>
    <col min="3080" max="3080" width="4.5" style="2922" customWidth="1"/>
    <col min="3081" max="3081" width="4.6640625" style="2922" customWidth="1"/>
    <col min="3082" max="3082" width="6.83203125" style="2922" customWidth="1"/>
    <col min="3083" max="3084" width="24.83203125" style="2922" customWidth="1"/>
    <col min="3085" max="3086" width="25.83203125" style="2922" customWidth="1"/>
    <col min="3087" max="3087" width="4.5" style="2922" customWidth="1"/>
    <col min="3088" max="3088" width="11" style="2922" bestFit="1" customWidth="1"/>
    <col min="3089" max="3090" width="9.33203125" style="2922" customWidth="1"/>
    <col min="3091" max="3328" width="0" style="2922" hidden="1"/>
    <col min="3329" max="3329" width="4.5" style="2922" customWidth="1"/>
    <col min="3330" max="3330" width="6.83203125" style="2922" customWidth="1"/>
    <col min="3331" max="3331" width="6.33203125" style="2922" customWidth="1"/>
    <col min="3332" max="3332" width="45.5" style="2922" customWidth="1"/>
    <col min="3333" max="3335" width="17.83203125" style="2922" customWidth="1"/>
    <col min="3336" max="3336" width="4.5" style="2922" customWidth="1"/>
    <col min="3337" max="3337" width="4.6640625" style="2922" customWidth="1"/>
    <col min="3338" max="3338" width="6.83203125" style="2922" customWidth="1"/>
    <col min="3339" max="3340" width="24.83203125" style="2922" customWidth="1"/>
    <col min="3341" max="3342" width="25.83203125" style="2922" customWidth="1"/>
    <col min="3343" max="3343" width="4.5" style="2922" customWidth="1"/>
    <col min="3344" max="3344" width="11" style="2922" bestFit="1" customWidth="1"/>
    <col min="3345" max="3346" width="9.33203125" style="2922" customWidth="1"/>
    <col min="3347" max="3584" width="0" style="2922" hidden="1"/>
    <col min="3585" max="3585" width="4.5" style="2922" customWidth="1"/>
    <col min="3586" max="3586" width="6.83203125" style="2922" customWidth="1"/>
    <col min="3587" max="3587" width="6.33203125" style="2922" customWidth="1"/>
    <col min="3588" max="3588" width="45.5" style="2922" customWidth="1"/>
    <col min="3589" max="3591" width="17.83203125" style="2922" customWidth="1"/>
    <col min="3592" max="3592" width="4.5" style="2922" customWidth="1"/>
    <col min="3593" max="3593" width="4.6640625" style="2922" customWidth="1"/>
    <col min="3594" max="3594" width="6.83203125" style="2922" customWidth="1"/>
    <col min="3595" max="3596" width="24.83203125" style="2922" customWidth="1"/>
    <col min="3597" max="3598" width="25.83203125" style="2922" customWidth="1"/>
    <col min="3599" max="3599" width="4.5" style="2922" customWidth="1"/>
    <col min="3600" max="3600" width="11" style="2922" bestFit="1" customWidth="1"/>
    <col min="3601" max="3602" width="9.33203125" style="2922" customWidth="1"/>
    <col min="3603" max="3840" width="0" style="2922" hidden="1"/>
    <col min="3841" max="3841" width="4.5" style="2922" customWidth="1"/>
    <col min="3842" max="3842" width="6.83203125" style="2922" customWidth="1"/>
    <col min="3843" max="3843" width="6.33203125" style="2922" customWidth="1"/>
    <col min="3844" max="3844" width="45.5" style="2922" customWidth="1"/>
    <col min="3845" max="3847" width="17.83203125" style="2922" customWidth="1"/>
    <col min="3848" max="3848" width="4.5" style="2922" customWidth="1"/>
    <col min="3849" max="3849" width="4.6640625" style="2922" customWidth="1"/>
    <col min="3850" max="3850" width="6.83203125" style="2922" customWidth="1"/>
    <col min="3851" max="3852" width="24.83203125" style="2922" customWidth="1"/>
    <col min="3853" max="3854" width="25.83203125" style="2922" customWidth="1"/>
    <col min="3855" max="3855" width="4.5" style="2922" customWidth="1"/>
    <col min="3856" max="3856" width="11" style="2922" bestFit="1" customWidth="1"/>
    <col min="3857" max="3858" width="9.33203125" style="2922" customWidth="1"/>
    <col min="3859" max="4096" width="0" style="2922" hidden="1"/>
    <col min="4097" max="4097" width="4.5" style="2922" customWidth="1"/>
    <col min="4098" max="4098" width="6.83203125" style="2922" customWidth="1"/>
    <col min="4099" max="4099" width="6.33203125" style="2922" customWidth="1"/>
    <col min="4100" max="4100" width="45.5" style="2922" customWidth="1"/>
    <col min="4101" max="4103" width="17.83203125" style="2922" customWidth="1"/>
    <col min="4104" max="4104" width="4.5" style="2922" customWidth="1"/>
    <col min="4105" max="4105" width="4.6640625" style="2922" customWidth="1"/>
    <col min="4106" max="4106" width="6.83203125" style="2922" customWidth="1"/>
    <col min="4107" max="4108" width="24.83203125" style="2922" customWidth="1"/>
    <col min="4109" max="4110" width="25.83203125" style="2922" customWidth="1"/>
    <col min="4111" max="4111" width="4.5" style="2922" customWidth="1"/>
    <col min="4112" max="4112" width="11" style="2922" bestFit="1" customWidth="1"/>
    <col min="4113" max="4114" width="9.33203125" style="2922" customWidth="1"/>
    <col min="4115" max="4352" width="0" style="2922" hidden="1"/>
    <col min="4353" max="4353" width="4.5" style="2922" customWidth="1"/>
    <col min="4354" max="4354" width="6.83203125" style="2922" customWidth="1"/>
    <col min="4355" max="4355" width="6.33203125" style="2922" customWidth="1"/>
    <col min="4356" max="4356" width="45.5" style="2922" customWidth="1"/>
    <col min="4357" max="4359" width="17.83203125" style="2922" customWidth="1"/>
    <col min="4360" max="4360" width="4.5" style="2922" customWidth="1"/>
    <col min="4361" max="4361" width="4.6640625" style="2922" customWidth="1"/>
    <col min="4362" max="4362" width="6.83203125" style="2922" customWidth="1"/>
    <col min="4363" max="4364" width="24.83203125" style="2922" customWidth="1"/>
    <col min="4365" max="4366" width="25.83203125" style="2922" customWidth="1"/>
    <col min="4367" max="4367" width="4.5" style="2922" customWidth="1"/>
    <col min="4368" max="4368" width="11" style="2922" bestFit="1" customWidth="1"/>
    <col min="4369" max="4370" width="9.33203125" style="2922" customWidth="1"/>
    <col min="4371" max="4608" width="0" style="2922" hidden="1"/>
    <col min="4609" max="4609" width="4.5" style="2922" customWidth="1"/>
    <col min="4610" max="4610" width="6.83203125" style="2922" customWidth="1"/>
    <col min="4611" max="4611" width="6.33203125" style="2922" customWidth="1"/>
    <col min="4612" max="4612" width="45.5" style="2922" customWidth="1"/>
    <col min="4613" max="4615" width="17.83203125" style="2922" customWidth="1"/>
    <col min="4616" max="4616" width="4.5" style="2922" customWidth="1"/>
    <col min="4617" max="4617" width="4.6640625" style="2922" customWidth="1"/>
    <col min="4618" max="4618" width="6.83203125" style="2922" customWidth="1"/>
    <col min="4619" max="4620" width="24.83203125" style="2922" customWidth="1"/>
    <col min="4621" max="4622" width="25.83203125" style="2922" customWidth="1"/>
    <col min="4623" max="4623" width="4.5" style="2922" customWidth="1"/>
    <col min="4624" max="4624" width="11" style="2922" bestFit="1" customWidth="1"/>
    <col min="4625" max="4626" width="9.33203125" style="2922" customWidth="1"/>
    <col min="4627" max="4864" width="0" style="2922" hidden="1"/>
    <col min="4865" max="4865" width="4.5" style="2922" customWidth="1"/>
    <col min="4866" max="4866" width="6.83203125" style="2922" customWidth="1"/>
    <col min="4867" max="4867" width="6.33203125" style="2922" customWidth="1"/>
    <col min="4868" max="4868" width="45.5" style="2922" customWidth="1"/>
    <col min="4869" max="4871" width="17.83203125" style="2922" customWidth="1"/>
    <col min="4872" max="4872" width="4.5" style="2922" customWidth="1"/>
    <col min="4873" max="4873" width="4.6640625" style="2922" customWidth="1"/>
    <col min="4874" max="4874" width="6.83203125" style="2922" customWidth="1"/>
    <col min="4875" max="4876" width="24.83203125" style="2922" customWidth="1"/>
    <col min="4877" max="4878" width="25.83203125" style="2922" customWidth="1"/>
    <col min="4879" max="4879" width="4.5" style="2922" customWidth="1"/>
    <col min="4880" max="4880" width="11" style="2922" bestFit="1" customWidth="1"/>
    <col min="4881" max="4882" width="9.33203125" style="2922" customWidth="1"/>
    <col min="4883" max="5120" width="0" style="2922" hidden="1"/>
    <col min="5121" max="5121" width="4.5" style="2922" customWidth="1"/>
    <col min="5122" max="5122" width="6.83203125" style="2922" customWidth="1"/>
    <col min="5123" max="5123" width="6.33203125" style="2922" customWidth="1"/>
    <col min="5124" max="5124" width="45.5" style="2922" customWidth="1"/>
    <col min="5125" max="5127" width="17.83203125" style="2922" customWidth="1"/>
    <col min="5128" max="5128" width="4.5" style="2922" customWidth="1"/>
    <col min="5129" max="5129" width="4.6640625" style="2922" customWidth="1"/>
    <col min="5130" max="5130" width="6.83203125" style="2922" customWidth="1"/>
    <col min="5131" max="5132" width="24.83203125" style="2922" customWidth="1"/>
    <col min="5133" max="5134" width="25.83203125" style="2922" customWidth="1"/>
    <col min="5135" max="5135" width="4.5" style="2922" customWidth="1"/>
    <col min="5136" max="5136" width="11" style="2922" bestFit="1" customWidth="1"/>
    <col min="5137" max="5138" width="9.33203125" style="2922" customWidth="1"/>
    <col min="5139" max="5376" width="0" style="2922" hidden="1"/>
    <col min="5377" max="5377" width="4.5" style="2922" customWidth="1"/>
    <col min="5378" max="5378" width="6.83203125" style="2922" customWidth="1"/>
    <col min="5379" max="5379" width="6.33203125" style="2922" customWidth="1"/>
    <col min="5380" max="5380" width="45.5" style="2922" customWidth="1"/>
    <col min="5381" max="5383" width="17.83203125" style="2922" customWidth="1"/>
    <col min="5384" max="5384" width="4.5" style="2922" customWidth="1"/>
    <col min="5385" max="5385" width="4.6640625" style="2922" customWidth="1"/>
    <col min="5386" max="5386" width="6.83203125" style="2922" customWidth="1"/>
    <col min="5387" max="5388" width="24.83203125" style="2922" customWidth="1"/>
    <col min="5389" max="5390" width="25.83203125" style="2922" customWidth="1"/>
    <col min="5391" max="5391" width="4.5" style="2922" customWidth="1"/>
    <col min="5392" max="5392" width="11" style="2922" bestFit="1" customWidth="1"/>
    <col min="5393" max="5394" width="9.33203125" style="2922" customWidth="1"/>
    <col min="5395" max="5632" width="0" style="2922" hidden="1"/>
    <col min="5633" max="5633" width="4.5" style="2922" customWidth="1"/>
    <col min="5634" max="5634" width="6.83203125" style="2922" customWidth="1"/>
    <col min="5635" max="5635" width="6.33203125" style="2922" customWidth="1"/>
    <col min="5636" max="5636" width="45.5" style="2922" customWidth="1"/>
    <col min="5637" max="5639" width="17.83203125" style="2922" customWidth="1"/>
    <col min="5640" max="5640" width="4.5" style="2922" customWidth="1"/>
    <col min="5641" max="5641" width="4.6640625" style="2922" customWidth="1"/>
    <col min="5642" max="5642" width="6.83203125" style="2922" customWidth="1"/>
    <col min="5643" max="5644" width="24.83203125" style="2922" customWidth="1"/>
    <col min="5645" max="5646" width="25.83203125" style="2922" customWidth="1"/>
    <col min="5647" max="5647" width="4.5" style="2922" customWidth="1"/>
    <col min="5648" max="5648" width="11" style="2922" bestFit="1" customWidth="1"/>
    <col min="5649" max="5650" width="9.33203125" style="2922" customWidth="1"/>
    <col min="5651" max="5888" width="0" style="2922" hidden="1"/>
    <col min="5889" max="5889" width="4.5" style="2922" customWidth="1"/>
    <col min="5890" max="5890" width="6.83203125" style="2922" customWidth="1"/>
    <col min="5891" max="5891" width="6.33203125" style="2922" customWidth="1"/>
    <col min="5892" max="5892" width="45.5" style="2922" customWidth="1"/>
    <col min="5893" max="5895" width="17.83203125" style="2922" customWidth="1"/>
    <col min="5896" max="5896" width="4.5" style="2922" customWidth="1"/>
    <col min="5897" max="5897" width="4.6640625" style="2922" customWidth="1"/>
    <col min="5898" max="5898" width="6.83203125" style="2922" customWidth="1"/>
    <col min="5899" max="5900" width="24.83203125" style="2922" customWidth="1"/>
    <col min="5901" max="5902" width="25.83203125" style="2922" customWidth="1"/>
    <col min="5903" max="5903" width="4.5" style="2922" customWidth="1"/>
    <col min="5904" max="5904" width="11" style="2922" bestFit="1" customWidth="1"/>
    <col min="5905" max="5906" width="9.33203125" style="2922" customWidth="1"/>
    <col min="5907" max="6144" width="0" style="2922" hidden="1"/>
    <col min="6145" max="6145" width="4.5" style="2922" customWidth="1"/>
    <col min="6146" max="6146" width="6.83203125" style="2922" customWidth="1"/>
    <col min="6147" max="6147" width="6.33203125" style="2922" customWidth="1"/>
    <col min="6148" max="6148" width="45.5" style="2922" customWidth="1"/>
    <col min="6149" max="6151" width="17.83203125" style="2922" customWidth="1"/>
    <col min="6152" max="6152" width="4.5" style="2922" customWidth="1"/>
    <col min="6153" max="6153" width="4.6640625" style="2922" customWidth="1"/>
    <col min="6154" max="6154" width="6.83203125" style="2922" customWidth="1"/>
    <col min="6155" max="6156" width="24.83203125" style="2922" customWidth="1"/>
    <col min="6157" max="6158" width="25.83203125" style="2922" customWidth="1"/>
    <col min="6159" max="6159" width="4.5" style="2922" customWidth="1"/>
    <col min="6160" max="6160" width="11" style="2922" bestFit="1" customWidth="1"/>
    <col min="6161" max="6162" width="9.33203125" style="2922" customWidth="1"/>
    <col min="6163" max="6400" width="0" style="2922" hidden="1"/>
    <col min="6401" max="6401" width="4.5" style="2922" customWidth="1"/>
    <col min="6402" max="6402" width="6.83203125" style="2922" customWidth="1"/>
    <col min="6403" max="6403" width="6.33203125" style="2922" customWidth="1"/>
    <col min="6404" max="6404" width="45.5" style="2922" customWidth="1"/>
    <col min="6405" max="6407" width="17.83203125" style="2922" customWidth="1"/>
    <col min="6408" max="6408" width="4.5" style="2922" customWidth="1"/>
    <col min="6409" max="6409" width="4.6640625" style="2922" customWidth="1"/>
    <col min="6410" max="6410" width="6.83203125" style="2922" customWidth="1"/>
    <col min="6411" max="6412" width="24.83203125" style="2922" customWidth="1"/>
    <col min="6413" max="6414" width="25.83203125" style="2922" customWidth="1"/>
    <col min="6415" max="6415" width="4.5" style="2922" customWidth="1"/>
    <col min="6416" max="6416" width="11" style="2922" bestFit="1" customWidth="1"/>
    <col min="6417" max="6418" width="9.33203125" style="2922" customWidth="1"/>
    <col min="6419" max="6656" width="0" style="2922" hidden="1"/>
    <col min="6657" max="6657" width="4.5" style="2922" customWidth="1"/>
    <col min="6658" max="6658" width="6.83203125" style="2922" customWidth="1"/>
    <col min="6659" max="6659" width="6.33203125" style="2922" customWidth="1"/>
    <col min="6660" max="6660" width="45.5" style="2922" customWidth="1"/>
    <col min="6661" max="6663" width="17.83203125" style="2922" customWidth="1"/>
    <col min="6664" max="6664" width="4.5" style="2922" customWidth="1"/>
    <col min="6665" max="6665" width="4.6640625" style="2922" customWidth="1"/>
    <col min="6666" max="6666" width="6.83203125" style="2922" customWidth="1"/>
    <col min="6667" max="6668" width="24.83203125" style="2922" customWidth="1"/>
    <col min="6669" max="6670" width="25.83203125" style="2922" customWidth="1"/>
    <col min="6671" max="6671" width="4.5" style="2922" customWidth="1"/>
    <col min="6672" max="6672" width="11" style="2922" bestFit="1" customWidth="1"/>
    <col min="6673" max="6674" width="9.33203125" style="2922" customWidth="1"/>
    <col min="6675" max="6912" width="0" style="2922" hidden="1"/>
    <col min="6913" max="6913" width="4.5" style="2922" customWidth="1"/>
    <col min="6914" max="6914" width="6.83203125" style="2922" customWidth="1"/>
    <col min="6915" max="6915" width="6.33203125" style="2922" customWidth="1"/>
    <col min="6916" max="6916" width="45.5" style="2922" customWidth="1"/>
    <col min="6917" max="6919" width="17.83203125" style="2922" customWidth="1"/>
    <col min="6920" max="6920" width="4.5" style="2922" customWidth="1"/>
    <col min="6921" max="6921" width="4.6640625" style="2922" customWidth="1"/>
    <col min="6922" max="6922" width="6.83203125" style="2922" customWidth="1"/>
    <col min="6923" max="6924" width="24.83203125" style="2922" customWidth="1"/>
    <col min="6925" max="6926" width="25.83203125" style="2922" customWidth="1"/>
    <col min="6927" max="6927" width="4.5" style="2922" customWidth="1"/>
    <col min="6928" max="6928" width="11" style="2922" bestFit="1" customWidth="1"/>
    <col min="6929" max="6930" width="9.33203125" style="2922" customWidth="1"/>
    <col min="6931" max="7168" width="0" style="2922" hidden="1"/>
    <col min="7169" max="7169" width="4.5" style="2922" customWidth="1"/>
    <col min="7170" max="7170" width="6.83203125" style="2922" customWidth="1"/>
    <col min="7171" max="7171" width="6.33203125" style="2922" customWidth="1"/>
    <col min="7172" max="7172" width="45.5" style="2922" customWidth="1"/>
    <col min="7173" max="7175" width="17.83203125" style="2922" customWidth="1"/>
    <col min="7176" max="7176" width="4.5" style="2922" customWidth="1"/>
    <col min="7177" max="7177" width="4.6640625" style="2922" customWidth="1"/>
    <col min="7178" max="7178" width="6.83203125" style="2922" customWidth="1"/>
    <col min="7179" max="7180" width="24.83203125" style="2922" customWidth="1"/>
    <col min="7181" max="7182" width="25.83203125" style="2922" customWidth="1"/>
    <col min="7183" max="7183" width="4.5" style="2922" customWidth="1"/>
    <col min="7184" max="7184" width="11" style="2922" bestFit="1" customWidth="1"/>
    <col min="7185" max="7186" width="9.33203125" style="2922" customWidth="1"/>
    <col min="7187" max="7424" width="0" style="2922" hidden="1"/>
    <col min="7425" max="7425" width="4.5" style="2922" customWidth="1"/>
    <col min="7426" max="7426" width="6.83203125" style="2922" customWidth="1"/>
    <col min="7427" max="7427" width="6.33203125" style="2922" customWidth="1"/>
    <col min="7428" max="7428" width="45.5" style="2922" customWidth="1"/>
    <col min="7429" max="7431" width="17.83203125" style="2922" customWidth="1"/>
    <col min="7432" max="7432" width="4.5" style="2922" customWidth="1"/>
    <col min="7433" max="7433" width="4.6640625" style="2922" customWidth="1"/>
    <col min="7434" max="7434" width="6.83203125" style="2922" customWidth="1"/>
    <col min="7435" max="7436" width="24.83203125" style="2922" customWidth="1"/>
    <col min="7437" max="7438" width="25.83203125" style="2922" customWidth="1"/>
    <col min="7439" max="7439" width="4.5" style="2922" customWidth="1"/>
    <col min="7440" max="7440" width="11" style="2922" bestFit="1" customWidth="1"/>
    <col min="7441" max="7442" width="9.33203125" style="2922" customWidth="1"/>
    <col min="7443" max="7680" width="0" style="2922" hidden="1"/>
    <col min="7681" max="7681" width="4.5" style="2922" customWidth="1"/>
    <col min="7682" max="7682" width="6.83203125" style="2922" customWidth="1"/>
    <col min="7683" max="7683" width="6.33203125" style="2922" customWidth="1"/>
    <col min="7684" max="7684" width="45.5" style="2922" customWidth="1"/>
    <col min="7685" max="7687" width="17.83203125" style="2922" customWidth="1"/>
    <col min="7688" max="7688" width="4.5" style="2922" customWidth="1"/>
    <col min="7689" max="7689" width="4.6640625" style="2922" customWidth="1"/>
    <col min="7690" max="7690" width="6.83203125" style="2922" customWidth="1"/>
    <col min="7691" max="7692" width="24.83203125" style="2922" customWidth="1"/>
    <col min="7693" max="7694" width="25.83203125" style="2922" customWidth="1"/>
    <col min="7695" max="7695" width="4.5" style="2922" customWidth="1"/>
    <col min="7696" max="7696" width="11" style="2922" bestFit="1" customWidth="1"/>
    <col min="7697" max="7698" width="9.33203125" style="2922" customWidth="1"/>
    <col min="7699" max="7936" width="0" style="2922" hidden="1"/>
    <col min="7937" max="7937" width="4.5" style="2922" customWidth="1"/>
    <col min="7938" max="7938" width="6.83203125" style="2922" customWidth="1"/>
    <col min="7939" max="7939" width="6.33203125" style="2922" customWidth="1"/>
    <col min="7940" max="7940" width="45.5" style="2922" customWidth="1"/>
    <col min="7941" max="7943" width="17.83203125" style="2922" customWidth="1"/>
    <col min="7944" max="7944" width="4.5" style="2922" customWidth="1"/>
    <col min="7945" max="7945" width="4.6640625" style="2922" customWidth="1"/>
    <col min="7946" max="7946" width="6.83203125" style="2922" customWidth="1"/>
    <col min="7947" max="7948" width="24.83203125" style="2922" customWidth="1"/>
    <col min="7949" max="7950" width="25.83203125" style="2922" customWidth="1"/>
    <col min="7951" max="7951" width="4.5" style="2922" customWidth="1"/>
    <col min="7952" max="7952" width="11" style="2922" bestFit="1" customWidth="1"/>
    <col min="7953" max="7954" width="9.33203125" style="2922" customWidth="1"/>
    <col min="7955" max="8192" width="0" style="2922" hidden="1"/>
    <col min="8193" max="8193" width="4.5" style="2922" customWidth="1"/>
    <col min="8194" max="8194" width="6.83203125" style="2922" customWidth="1"/>
    <col min="8195" max="8195" width="6.33203125" style="2922" customWidth="1"/>
    <col min="8196" max="8196" width="45.5" style="2922" customWidth="1"/>
    <col min="8197" max="8199" width="17.83203125" style="2922" customWidth="1"/>
    <col min="8200" max="8200" width="4.5" style="2922" customWidth="1"/>
    <col min="8201" max="8201" width="4.6640625" style="2922" customWidth="1"/>
    <col min="8202" max="8202" width="6.83203125" style="2922" customWidth="1"/>
    <col min="8203" max="8204" width="24.83203125" style="2922" customWidth="1"/>
    <col min="8205" max="8206" width="25.83203125" style="2922" customWidth="1"/>
    <col min="8207" max="8207" width="4.5" style="2922" customWidth="1"/>
    <col min="8208" max="8208" width="11" style="2922" bestFit="1" customWidth="1"/>
    <col min="8209" max="8210" width="9.33203125" style="2922" customWidth="1"/>
    <col min="8211" max="8448" width="0" style="2922" hidden="1"/>
    <col min="8449" max="8449" width="4.5" style="2922" customWidth="1"/>
    <col min="8450" max="8450" width="6.83203125" style="2922" customWidth="1"/>
    <col min="8451" max="8451" width="6.33203125" style="2922" customWidth="1"/>
    <col min="8452" max="8452" width="45.5" style="2922" customWidth="1"/>
    <col min="8453" max="8455" width="17.83203125" style="2922" customWidth="1"/>
    <col min="8456" max="8456" width="4.5" style="2922" customWidth="1"/>
    <col min="8457" max="8457" width="4.6640625" style="2922" customWidth="1"/>
    <col min="8458" max="8458" width="6.83203125" style="2922" customWidth="1"/>
    <col min="8459" max="8460" width="24.83203125" style="2922" customWidth="1"/>
    <col min="8461" max="8462" width="25.83203125" style="2922" customWidth="1"/>
    <col min="8463" max="8463" width="4.5" style="2922" customWidth="1"/>
    <col min="8464" max="8464" width="11" style="2922" bestFit="1" customWidth="1"/>
    <col min="8465" max="8466" width="9.33203125" style="2922" customWidth="1"/>
    <col min="8467" max="8704" width="0" style="2922" hidden="1"/>
    <col min="8705" max="8705" width="4.5" style="2922" customWidth="1"/>
    <col min="8706" max="8706" width="6.83203125" style="2922" customWidth="1"/>
    <col min="8707" max="8707" width="6.33203125" style="2922" customWidth="1"/>
    <col min="8708" max="8708" width="45.5" style="2922" customWidth="1"/>
    <col min="8709" max="8711" width="17.83203125" style="2922" customWidth="1"/>
    <col min="8712" max="8712" width="4.5" style="2922" customWidth="1"/>
    <col min="8713" max="8713" width="4.6640625" style="2922" customWidth="1"/>
    <col min="8714" max="8714" width="6.83203125" style="2922" customWidth="1"/>
    <col min="8715" max="8716" width="24.83203125" style="2922" customWidth="1"/>
    <col min="8717" max="8718" width="25.83203125" style="2922" customWidth="1"/>
    <col min="8719" max="8719" width="4.5" style="2922" customWidth="1"/>
    <col min="8720" max="8720" width="11" style="2922" bestFit="1" customWidth="1"/>
    <col min="8721" max="8722" width="9.33203125" style="2922" customWidth="1"/>
    <col min="8723" max="8960" width="0" style="2922" hidden="1"/>
    <col min="8961" max="8961" width="4.5" style="2922" customWidth="1"/>
    <col min="8962" max="8962" width="6.83203125" style="2922" customWidth="1"/>
    <col min="8963" max="8963" width="6.33203125" style="2922" customWidth="1"/>
    <col min="8964" max="8964" width="45.5" style="2922" customWidth="1"/>
    <col min="8965" max="8967" width="17.83203125" style="2922" customWidth="1"/>
    <col min="8968" max="8968" width="4.5" style="2922" customWidth="1"/>
    <col min="8969" max="8969" width="4.6640625" style="2922" customWidth="1"/>
    <col min="8970" max="8970" width="6.83203125" style="2922" customWidth="1"/>
    <col min="8971" max="8972" width="24.83203125" style="2922" customWidth="1"/>
    <col min="8973" max="8974" width="25.83203125" style="2922" customWidth="1"/>
    <col min="8975" max="8975" width="4.5" style="2922" customWidth="1"/>
    <col min="8976" max="8976" width="11" style="2922" bestFit="1" customWidth="1"/>
    <col min="8977" max="8978" width="9.33203125" style="2922" customWidth="1"/>
    <col min="8979" max="9216" width="0" style="2922" hidden="1"/>
    <col min="9217" max="9217" width="4.5" style="2922" customWidth="1"/>
    <col min="9218" max="9218" width="6.83203125" style="2922" customWidth="1"/>
    <col min="9219" max="9219" width="6.33203125" style="2922" customWidth="1"/>
    <col min="9220" max="9220" width="45.5" style="2922" customWidth="1"/>
    <col min="9221" max="9223" width="17.83203125" style="2922" customWidth="1"/>
    <col min="9224" max="9224" width="4.5" style="2922" customWidth="1"/>
    <col min="9225" max="9225" width="4.6640625" style="2922" customWidth="1"/>
    <col min="9226" max="9226" width="6.83203125" style="2922" customWidth="1"/>
    <col min="9227" max="9228" width="24.83203125" style="2922" customWidth="1"/>
    <col min="9229" max="9230" width="25.83203125" style="2922" customWidth="1"/>
    <col min="9231" max="9231" width="4.5" style="2922" customWidth="1"/>
    <col min="9232" max="9232" width="11" style="2922" bestFit="1" customWidth="1"/>
    <col min="9233" max="9234" width="9.33203125" style="2922" customWidth="1"/>
    <col min="9235" max="9472" width="0" style="2922" hidden="1"/>
    <col min="9473" max="9473" width="4.5" style="2922" customWidth="1"/>
    <col min="9474" max="9474" width="6.83203125" style="2922" customWidth="1"/>
    <col min="9475" max="9475" width="6.33203125" style="2922" customWidth="1"/>
    <col min="9476" max="9476" width="45.5" style="2922" customWidth="1"/>
    <col min="9477" max="9479" width="17.83203125" style="2922" customWidth="1"/>
    <col min="9480" max="9480" width="4.5" style="2922" customWidth="1"/>
    <col min="9481" max="9481" width="4.6640625" style="2922" customWidth="1"/>
    <col min="9482" max="9482" width="6.83203125" style="2922" customWidth="1"/>
    <col min="9483" max="9484" width="24.83203125" style="2922" customWidth="1"/>
    <col min="9485" max="9486" width="25.83203125" style="2922" customWidth="1"/>
    <col min="9487" max="9487" width="4.5" style="2922" customWidth="1"/>
    <col min="9488" max="9488" width="11" style="2922" bestFit="1" customWidth="1"/>
    <col min="9489" max="9490" width="9.33203125" style="2922" customWidth="1"/>
    <col min="9491" max="9728" width="0" style="2922" hidden="1"/>
    <col min="9729" max="9729" width="4.5" style="2922" customWidth="1"/>
    <col min="9730" max="9730" width="6.83203125" style="2922" customWidth="1"/>
    <col min="9731" max="9731" width="6.33203125" style="2922" customWidth="1"/>
    <col min="9732" max="9732" width="45.5" style="2922" customWidth="1"/>
    <col min="9733" max="9735" width="17.83203125" style="2922" customWidth="1"/>
    <col min="9736" max="9736" width="4.5" style="2922" customWidth="1"/>
    <col min="9737" max="9737" width="4.6640625" style="2922" customWidth="1"/>
    <col min="9738" max="9738" width="6.83203125" style="2922" customWidth="1"/>
    <col min="9739" max="9740" width="24.83203125" style="2922" customWidth="1"/>
    <col min="9741" max="9742" width="25.83203125" style="2922" customWidth="1"/>
    <col min="9743" max="9743" width="4.5" style="2922" customWidth="1"/>
    <col min="9744" max="9744" width="11" style="2922" bestFit="1" customWidth="1"/>
    <col min="9745" max="9746" width="9.33203125" style="2922" customWidth="1"/>
    <col min="9747" max="9984" width="0" style="2922" hidden="1"/>
    <col min="9985" max="9985" width="4.5" style="2922" customWidth="1"/>
    <col min="9986" max="9986" width="6.83203125" style="2922" customWidth="1"/>
    <col min="9987" max="9987" width="6.33203125" style="2922" customWidth="1"/>
    <col min="9988" max="9988" width="45.5" style="2922" customWidth="1"/>
    <col min="9989" max="9991" width="17.83203125" style="2922" customWidth="1"/>
    <col min="9992" max="9992" width="4.5" style="2922" customWidth="1"/>
    <col min="9993" max="9993" width="4.6640625" style="2922" customWidth="1"/>
    <col min="9994" max="9994" width="6.83203125" style="2922" customWidth="1"/>
    <col min="9995" max="9996" width="24.83203125" style="2922" customWidth="1"/>
    <col min="9997" max="9998" width="25.83203125" style="2922" customWidth="1"/>
    <col min="9999" max="9999" width="4.5" style="2922" customWidth="1"/>
    <col min="10000" max="10000" width="11" style="2922" bestFit="1" customWidth="1"/>
    <col min="10001" max="10002" width="9.33203125" style="2922" customWidth="1"/>
    <col min="10003" max="10240" width="0" style="2922" hidden="1"/>
    <col min="10241" max="10241" width="4.5" style="2922" customWidth="1"/>
    <col min="10242" max="10242" width="6.83203125" style="2922" customWidth="1"/>
    <col min="10243" max="10243" width="6.33203125" style="2922" customWidth="1"/>
    <col min="10244" max="10244" width="45.5" style="2922" customWidth="1"/>
    <col min="10245" max="10247" width="17.83203125" style="2922" customWidth="1"/>
    <col min="10248" max="10248" width="4.5" style="2922" customWidth="1"/>
    <col min="10249" max="10249" width="4.6640625" style="2922" customWidth="1"/>
    <col min="10250" max="10250" width="6.83203125" style="2922" customWidth="1"/>
    <col min="10251" max="10252" width="24.83203125" style="2922" customWidth="1"/>
    <col min="10253" max="10254" width="25.83203125" style="2922" customWidth="1"/>
    <col min="10255" max="10255" width="4.5" style="2922" customWidth="1"/>
    <col min="10256" max="10256" width="11" style="2922" bestFit="1" customWidth="1"/>
    <col min="10257" max="10258" width="9.33203125" style="2922" customWidth="1"/>
    <col min="10259" max="10496" width="0" style="2922" hidden="1"/>
    <col min="10497" max="10497" width="4.5" style="2922" customWidth="1"/>
    <col min="10498" max="10498" width="6.83203125" style="2922" customWidth="1"/>
    <col min="10499" max="10499" width="6.33203125" style="2922" customWidth="1"/>
    <col min="10500" max="10500" width="45.5" style="2922" customWidth="1"/>
    <col min="10501" max="10503" width="17.83203125" style="2922" customWidth="1"/>
    <col min="10504" max="10504" width="4.5" style="2922" customWidth="1"/>
    <col min="10505" max="10505" width="4.6640625" style="2922" customWidth="1"/>
    <col min="10506" max="10506" width="6.83203125" style="2922" customWidth="1"/>
    <col min="10507" max="10508" width="24.83203125" style="2922" customWidth="1"/>
    <col min="10509" max="10510" width="25.83203125" style="2922" customWidth="1"/>
    <col min="10511" max="10511" width="4.5" style="2922" customWidth="1"/>
    <col min="10512" max="10512" width="11" style="2922" bestFit="1" customWidth="1"/>
    <col min="10513" max="10514" width="9.33203125" style="2922" customWidth="1"/>
    <col min="10515" max="10752" width="0" style="2922" hidden="1"/>
    <col min="10753" max="10753" width="4.5" style="2922" customWidth="1"/>
    <col min="10754" max="10754" width="6.83203125" style="2922" customWidth="1"/>
    <col min="10755" max="10755" width="6.33203125" style="2922" customWidth="1"/>
    <col min="10756" max="10756" width="45.5" style="2922" customWidth="1"/>
    <col min="10757" max="10759" width="17.83203125" style="2922" customWidth="1"/>
    <col min="10760" max="10760" width="4.5" style="2922" customWidth="1"/>
    <col min="10761" max="10761" width="4.6640625" style="2922" customWidth="1"/>
    <col min="10762" max="10762" width="6.83203125" style="2922" customWidth="1"/>
    <col min="10763" max="10764" width="24.83203125" style="2922" customWidth="1"/>
    <col min="10765" max="10766" width="25.83203125" style="2922" customWidth="1"/>
    <col min="10767" max="10767" width="4.5" style="2922" customWidth="1"/>
    <col min="10768" max="10768" width="11" style="2922" bestFit="1" customWidth="1"/>
    <col min="10769" max="10770" width="9.33203125" style="2922" customWidth="1"/>
    <col min="10771" max="11008" width="0" style="2922" hidden="1"/>
    <col min="11009" max="11009" width="4.5" style="2922" customWidth="1"/>
    <col min="11010" max="11010" width="6.83203125" style="2922" customWidth="1"/>
    <col min="11011" max="11011" width="6.33203125" style="2922" customWidth="1"/>
    <col min="11012" max="11012" width="45.5" style="2922" customWidth="1"/>
    <col min="11013" max="11015" width="17.83203125" style="2922" customWidth="1"/>
    <col min="11016" max="11016" width="4.5" style="2922" customWidth="1"/>
    <col min="11017" max="11017" width="4.6640625" style="2922" customWidth="1"/>
    <col min="11018" max="11018" width="6.83203125" style="2922" customWidth="1"/>
    <col min="11019" max="11020" width="24.83203125" style="2922" customWidth="1"/>
    <col min="11021" max="11022" width="25.83203125" style="2922" customWidth="1"/>
    <col min="11023" max="11023" width="4.5" style="2922" customWidth="1"/>
    <col min="11024" max="11024" width="11" style="2922" bestFit="1" customWidth="1"/>
    <col min="11025" max="11026" width="9.33203125" style="2922" customWidth="1"/>
    <col min="11027" max="11264" width="0" style="2922" hidden="1"/>
    <col min="11265" max="11265" width="4.5" style="2922" customWidth="1"/>
    <col min="11266" max="11266" width="6.83203125" style="2922" customWidth="1"/>
    <col min="11267" max="11267" width="6.33203125" style="2922" customWidth="1"/>
    <col min="11268" max="11268" width="45.5" style="2922" customWidth="1"/>
    <col min="11269" max="11271" width="17.83203125" style="2922" customWidth="1"/>
    <col min="11272" max="11272" width="4.5" style="2922" customWidth="1"/>
    <col min="11273" max="11273" width="4.6640625" style="2922" customWidth="1"/>
    <col min="11274" max="11274" width="6.83203125" style="2922" customWidth="1"/>
    <col min="11275" max="11276" width="24.83203125" style="2922" customWidth="1"/>
    <col min="11277" max="11278" width="25.83203125" style="2922" customWidth="1"/>
    <col min="11279" max="11279" width="4.5" style="2922" customWidth="1"/>
    <col min="11280" max="11280" width="11" style="2922" bestFit="1" customWidth="1"/>
    <col min="11281" max="11282" width="9.33203125" style="2922" customWidth="1"/>
    <col min="11283" max="11520" width="0" style="2922" hidden="1"/>
    <col min="11521" max="11521" width="4.5" style="2922" customWidth="1"/>
    <col min="11522" max="11522" width="6.83203125" style="2922" customWidth="1"/>
    <col min="11523" max="11523" width="6.33203125" style="2922" customWidth="1"/>
    <col min="11524" max="11524" width="45.5" style="2922" customWidth="1"/>
    <col min="11525" max="11527" width="17.83203125" style="2922" customWidth="1"/>
    <col min="11528" max="11528" width="4.5" style="2922" customWidth="1"/>
    <col min="11529" max="11529" width="4.6640625" style="2922" customWidth="1"/>
    <col min="11530" max="11530" width="6.83203125" style="2922" customWidth="1"/>
    <col min="11531" max="11532" width="24.83203125" style="2922" customWidth="1"/>
    <col min="11533" max="11534" width="25.83203125" style="2922" customWidth="1"/>
    <col min="11535" max="11535" width="4.5" style="2922" customWidth="1"/>
    <col min="11536" max="11536" width="11" style="2922" bestFit="1" customWidth="1"/>
    <col min="11537" max="11538" width="9.33203125" style="2922" customWidth="1"/>
    <col min="11539" max="11776" width="0" style="2922" hidden="1"/>
    <col min="11777" max="11777" width="4.5" style="2922" customWidth="1"/>
    <col min="11778" max="11778" width="6.83203125" style="2922" customWidth="1"/>
    <col min="11779" max="11779" width="6.33203125" style="2922" customWidth="1"/>
    <col min="11780" max="11780" width="45.5" style="2922" customWidth="1"/>
    <col min="11781" max="11783" width="17.83203125" style="2922" customWidth="1"/>
    <col min="11784" max="11784" width="4.5" style="2922" customWidth="1"/>
    <col min="11785" max="11785" width="4.6640625" style="2922" customWidth="1"/>
    <col min="11786" max="11786" width="6.83203125" style="2922" customWidth="1"/>
    <col min="11787" max="11788" width="24.83203125" style="2922" customWidth="1"/>
    <col min="11789" max="11790" width="25.83203125" style="2922" customWidth="1"/>
    <col min="11791" max="11791" width="4.5" style="2922" customWidth="1"/>
    <col min="11792" max="11792" width="11" style="2922" bestFit="1" customWidth="1"/>
    <col min="11793" max="11794" width="9.33203125" style="2922" customWidth="1"/>
    <col min="11795" max="12032" width="0" style="2922" hidden="1"/>
    <col min="12033" max="12033" width="4.5" style="2922" customWidth="1"/>
    <col min="12034" max="12034" width="6.83203125" style="2922" customWidth="1"/>
    <col min="12035" max="12035" width="6.33203125" style="2922" customWidth="1"/>
    <col min="12036" max="12036" width="45.5" style="2922" customWidth="1"/>
    <col min="12037" max="12039" width="17.83203125" style="2922" customWidth="1"/>
    <col min="12040" max="12040" width="4.5" style="2922" customWidth="1"/>
    <col min="12041" max="12041" width="4.6640625" style="2922" customWidth="1"/>
    <col min="12042" max="12042" width="6.83203125" style="2922" customWidth="1"/>
    <col min="12043" max="12044" width="24.83203125" style="2922" customWidth="1"/>
    <col min="12045" max="12046" width="25.83203125" style="2922" customWidth="1"/>
    <col min="12047" max="12047" width="4.5" style="2922" customWidth="1"/>
    <col min="12048" max="12048" width="11" style="2922" bestFit="1" customWidth="1"/>
    <col min="12049" max="12050" width="9.33203125" style="2922" customWidth="1"/>
    <col min="12051" max="12288" width="0" style="2922" hidden="1"/>
    <col min="12289" max="12289" width="4.5" style="2922" customWidth="1"/>
    <col min="12290" max="12290" width="6.83203125" style="2922" customWidth="1"/>
    <col min="12291" max="12291" width="6.33203125" style="2922" customWidth="1"/>
    <col min="12292" max="12292" width="45.5" style="2922" customWidth="1"/>
    <col min="12293" max="12295" width="17.83203125" style="2922" customWidth="1"/>
    <col min="12296" max="12296" width="4.5" style="2922" customWidth="1"/>
    <col min="12297" max="12297" width="4.6640625" style="2922" customWidth="1"/>
    <col min="12298" max="12298" width="6.83203125" style="2922" customWidth="1"/>
    <col min="12299" max="12300" width="24.83203125" style="2922" customWidth="1"/>
    <col min="12301" max="12302" width="25.83203125" style="2922" customWidth="1"/>
    <col min="12303" max="12303" width="4.5" style="2922" customWidth="1"/>
    <col min="12304" max="12304" width="11" style="2922" bestFit="1" customWidth="1"/>
    <col min="12305" max="12306" width="9.33203125" style="2922" customWidth="1"/>
    <col min="12307" max="12544" width="0" style="2922" hidden="1"/>
    <col min="12545" max="12545" width="4.5" style="2922" customWidth="1"/>
    <col min="12546" max="12546" width="6.83203125" style="2922" customWidth="1"/>
    <col min="12547" max="12547" width="6.33203125" style="2922" customWidth="1"/>
    <col min="12548" max="12548" width="45.5" style="2922" customWidth="1"/>
    <col min="12549" max="12551" width="17.83203125" style="2922" customWidth="1"/>
    <col min="12552" max="12552" width="4.5" style="2922" customWidth="1"/>
    <col min="12553" max="12553" width="4.6640625" style="2922" customWidth="1"/>
    <col min="12554" max="12554" width="6.83203125" style="2922" customWidth="1"/>
    <col min="12555" max="12556" width="24.83203125" style="2922" customWidth="1"/>
    <col min="12557" max="12558" width="25.83203125" style="2922" customWidth="1"/>
    <col min="12559" max="12559" width="4.5" style="2922" customWidth="1"/>
    <col min="12560" max="12560" width="11" style="2922" bestFit="1" customWidth="1"/>
    <col min="12561" max="12562" width="9.33203125" style="2922" customWidth="1"/>
    <col min="12563" max="12800" width="0" style="2922" hidden="1"/>
    <col min="12801" max="12801" width="4.5" style="2922" customWidth="1"/>
    <col min="12802" max="12802" width="6.83203125" style="2922" customWidth="1"/>
    <col min="12803" max="12803" width="6.33203125" style="2922" customWidth="1"/>
    <col min="12804" max="12804" width="45.5" style="2922" customWidth="1"/>
    <col min="12805" max="12807" width="17.83203125" style="2922" customWidth="1"/>
    <col min="12808" max="12808" width="4.5" style="2922" customWidth="1"/>
    <col min="12809" max="12809" width="4.6640625" style="2922" customWidth="1"/>
    <col min="12810" max="12810" width="6.83203125" style="2922" customWidth="1"/>
    <col min="12811" max="12812" width="24.83203125" style="2922" customWidth="1"/>
    <col min="12813" max="12814" width="25.83203125" style="2922" customWidth="1"/>
    <col min="12815" max="12815" width="4.5" style="2922" customWidth="1"/>
    <col min="12816" max="12816" width="11" style="2922" bestFit="1" customWidth="1"/>
    <col min="12817" max="12818" width="9.33203125" style="2922" customWidth="1"/>
    <col min="12819" max="13056" width="0" style="2922" hidden="1"/>
    <col min="13057" max="13057" width="4.5" style="2922" customWidth="1"/>
    <col min="13058" max="13058" width="6.83203125" style="2922" customWidth="1"/>
    <col min="13059" max="13059" width="6.33203125" style="2922" customWidth="1"/>
    <col min="13060" max="13060" width="45.5" style="2922" customWidth="1"/>
    <col min="13061" max="13063" width="17.83203125" style="2922" customWidth="1"/>
    <col min="13064" max="13064" width="4.5" style="2922" customWidth="1"/>
    <col min="13065" max="13065" width="4.6640625" style="2922" customWidth="1"/>
    <col min="13066" max="13066" width="6.83203125" style="2922" customWidth="1"/>
    <col min="13067" max="13068" width="24.83203125" style="2922" customWidth="1"/>
    <col min="13069" max="13070" width="25.83203125" style="2922" customWidth="1"/>
    <col min="13071" max="13071" width="4.5" style="2922" customWidth="1"/>
    <col min="13072" max="13072" width="11" style="2922" bestFit="1" customWidth="1"/>
    <col min="13073" max="13074" width="9.33203125" style="2922" customWidth="1"/>
    <col min="13075" max="13312" width="0" style="2922" hidden="1"/>
    <col min="13313" max="13313" width="4.5" style="2922" customWidth="1"/>
    <col min="13314" max="13314" width="6.83203125" style="2922" customWidth="1"/>
    <col min="13315" max="13315" width="6.33203125" style="2922" customWidth="1"/>
    <col min="13316" max="13316" width="45.5" style="2922" customWidth="1"/>
    <col min="13317" max="13319" width="17.83203125" style="2922" customWidth="1"/>
    <col min="13320" max="13320" width="4.5" style="2922" customWidth="1"/>
    <col min="13321" max="13321" width="4.6640625" style="2922" customWidth="1"/>
    <col min="13322" max="13322" width="6.83203125" style="2922" customWidth="1"/>
    <col min="13323" max="13324" width="24.83203125" style="2922" customWidth="1"/>
    <col min="13325" max="13326" width="25.83203125" style="2922" customWidth="1"/>
    <col min="13327" max="13327" width="4.5" style="2922" customWidth="1"/>
    <col min="13328" max="13328" width="11" style="2922" bestFit="1" customWidth="1"/>
    <col min="13329" max="13330" width="9.33203125" style="2922" customWidth="1"/>
    <col min="13331" max="13568" width="0" style="2922" hidden="1"/>
    <col min="13569" max="13569" width="4.5" style="2922" customWidth="1"/>
    <col min="13570" max="13570" width="6.83203125" style="2922" customWidth="1"/>
    <col min="13571" max="13571" width="6.33203125" style="2922" customWidth="1"/>
    <col min="13572" max="13572" width="45.5" style="2922" customWidth="1"/>
    <col min="13573" max="13575" width="17.83203125" style="2922" customWidth="1"/>
    <col min="13576" max="13576" width="4.5" style="2922" customWidth="1"/>
    <col min="13577" max="13577" width="4.6640625" style="2922" customWidth="1"/>
    <col min="13578" max="13578" width="6.83203125" style="2922" customWidth="1"/>
    <col min="13579" max="13580" width="24.83203125" style="2922" customWidth="1"/>
    <col min="13581" max="13582" width="25.83203125" style="2922" customWidth="1"/>
    <col min="13583" max="13583" width="4.5" style="2922" customWidth="1"/>
    <col min="13584" max="13584" width="11" style="2922" bestFit="1" customWidth="1"/>
    <col min="13585" max="13586" width="9.33203125" style="2922" customWidth="1"/>
    <col min="13587" max="13824" width="0" style="2922" hidden="1"/>
    <col min="13825" max="13825" width="4.5" style="2922" customWidth="1"/>
    <col min="13826" max="13826" width="6.83203125" style="2922" customWidth="1"/>
    <col min="13827" max="13827" width="6.33203125" style="2922" customWidth="1"/>
    <col min="13828" max="13828" width="45.5" style="2922" customWidth="1"/>
    <col min="13829" max="13831" width="17.83203125" style="2922" customWidth="1"/>
    <col min="13832" max="13832" width="4.5" style="2922" customWidth="1"/>
    <col min="13833" max="13833" width="4.6640625" style="2922" customWidth="1"/>
    <col min="13834" max="13834" width="6.83203125" style="2922" customWidth="1"/>
    <col min="13835" max="13836" width="24.83203125" style="2922" customWidth="1"/>
    <col min="13837" max="13838" width="25.83203125" style="2922" customWidth="1"/>
    <col min="13839" max="13839" width="4.5" style="2922" customWidth="1"/>
    <col min="13840" max="13840" width="11" style="2922" bestFit="1" customWidth="1"/>
    <col min="13841" max="13842" width="9.33203125" style="2922" customWidth="1"/>
    <col min="13843" max="14080" width="0" style="2922" hidden="1"/>
    <col min="14081" max="14081" width="4.5" style="2922" customWidth="1"/>
    <col min="14082" max="14082" width="6.83203125" style="2922" customWidth="1"/>
    <col min="14083" max="14083" width="6.33203125" style="2922" customWidth="1"/>
    <col min="14084" max="14084" width="45.5" style="2922" customWidth="1"/>
    <col min="14085" max="14087" width="17.83203125" style="2922" customWidth="1"/>
    <col min="14088" max="14088" width="4.5" style="2922" customWidth="1"/>
    <col min="14089" max="14089" width="4.6640625" style="2922" customWidth="1"/>
    <col min="14090" max="14090" width="6.83203125" style="2922" customWidth="1"/>
    <col min="14091" max="14092" width="24.83203125" style="2922" customWidth="1"/>
    <col min="14093" max="14094" width="25.83203125" style="2922" customWidth="1"/>
    <col min="14095" max="14095" width="4.5" style="2922" customWidth="1"/>
    <col min="14096" max="14096" width="11" style="2922" bestFit="1" customWidth="1"/>
    <col min="14097" max="14098" width="9.33203125" style="2922" customWidth="1"/>
    <col min="14099" max="14336" width="0" style="2922" hidden="1"/>
    <col min="14337" max="14337" width="4.5" style="2922" customWidth="1"/>
    <col min="14338" max="14338" width="6.83203125" style="2922" customWidth="1"/>
    <col min="14339" max="14339" width="6.33203125" style="2922" customWidth="1"/>
    <col min="14340" max="14340" width="45.5" style="2922" customWidth="1"/>
    <col min="14341" max="14343" width="17.83203125" style="2922" customWidth="1"/>
    <col min="14344" max="14344" width="4.5" style="2922" customWidth="1"/>
    <col min="14345" max="14345" width="4.6640625" style="2922" customWidth="1"/>
    <col min="14346" max="14346" width="6.83203125" style="2922" customWidth="1"/>
    <col min="14347" max="14348" width="24.83203125" style="2922" customWidth="1"/>
    <col min="14349" max="14350" width="25.83203125" style="2922" customWidth="1"/>
    <col min="14351" max="14351" width="4.5" style="2922" customWidth="1"/>
    <col min="14352" max="14352" width="11" style="2922" bestFit="1" customWidth="1"/>
    <col min="14353" max="14354" width="9.33203125" style="2922" customWidth="1"/>
    <col min="14355" max="14592" width="0" style="2922" hidden="1"/>
    <col min="14593" max="14593" width="4.5" style="2922" customWidth="1"/>
    <col min="14594" max="14594" width="6.83203125" style="2922" customWidth="1"/>
    <col min="14595" max="14595" width="6.33203125" style="2922" customWidth="1"/>
    <col min="14596" max="14596" width="45.5" style="2922" customWidth="1"/>
    <col min="14597" max="14599" width="17.83203125" style="2922" customWidth="1"/>
    <col min="14600" max="14600" width="4.5" style="2922" customWidth="1"/>
    <col min="14601" max="14601" width="4.6640625" style="2922" customWidth="1"/>
    <col min="14602" max="14602" width="6.83203125" style="2922" customWidth="1"/>
    <col min="14603" max="14604" width="24.83203125" style="2922" customWidth="1"/>
    <col min="14605" max="14606" width="25.83203125" style="2922" customWidth="1"/>
    <col min="14607" max="14607" width="4.5" style="2922" customWidth="1"/>
    <col min="14608" max="14608" width="11" style="2922" bestFit="1" customWidth="1"/>
    <col min="14609" max="14610" width="9.33203125" style="2922" customWidth="1"/>
    <col min="14611" max="14848" width="0" style="2922" hidden="1"/>
    <col min="14849" max="14849" width="4.5" style="2922" customWidth="1"/>
    <col min="14850" max="14850" width="6.83203125" style="2922" customWidth="1"/>
    <col min="14851" max="14851" width="6.33203125" style="2922" customWidth="1"/>
    <col min="14852" max="14852" width="45.5" style="2922" customWidth="1"/>
    <col min="14853" max="14855" width="17.83203125" style="2922" customWidth="1"/>
    <col min="14856" max="14856" width="4.5" style="2922" customWidth="1"/>
    <col min="14857" max="14857" width="4.6640625" style="2922" customWidth="1"/>
    <col min="14858" max="14858" width="6.83203125" style="2922" customWidth="1"/>
    <col min="14859" max="14860" width="24.83203125" style="2922" customWidth="1"/>
    <col min="14861" max="14862" width="25.83203125" style="2922" customWidth="1"/>
    <col min="14863" max="14863" width="4.5" style="2922" customWidth="1"/>
    <col min="14864" max="14864" width="11" style="2922" bestFit="1" customWidth="1"/>
    <col min="14865" max="14866" width="9.33203125" style="2922" customWidth="1"/>
    <col min="14867" max="15104" width="0" style="2922" hidden="1"/>
    <col min="15105" max="15105" width="4.5" style="2922" customWidth="1"/>
    <col min="15106" max="15106" width="6.83203125" style="2922" customWidth="1"/>
    <col min="15107" max="15107" width="6.33203125" style="2922" customWidth="1"/>
    <col min="15108" max="15108" width="45.5" style="2922" customWidth="1"/>
    <col min="15109" max="15111" width="17.83203125" style="2922" customWidth="1"/>
    <col min="15112" max="15112" width="4.5" style="2922" customWidth="1"/>
    <col min="15113" max="15113" width="4.6640625" style="2922" customWidth="1"/>
    <col min="15114" max="15114" width="6.83203125" style="2922" customWidth="1"/>
    <col min="15115" max="15116" width="24.83203125" style="2922" customWidth="1"/>
    <col min="15117" max="15118" width="25.83203125" style="2922" customWidth="1"/>
    <col min="15119" max="15119" width="4.5" style="2922" customWidth="1"/>
    <col min="15120" max="15120" width="11" style="2922" bestFit="1" customWidth="1"/>
    <col min="15121" max="15122" width="9.33203125" style="2922" customWidth="1"/>
    <col min="15123" max="15360" width="0" style="2922" hidden="1"/>
    <col min="15361" max="15361" width="4.5" style="2922" customWidth="1"/>
    <col min="15362" max="15362" width="6.83203125" style="2922" customWidth="1"/>
    <col min="15363" max="15363" width="6.33203125" style="2922" customWidth="1"/>
    <col min="15364" max="15364" width="45.5" style="2922" customWidth="1"/>
    <col min="15365" max="15367" width="17.83203125" style="2922" customWidth="1"/>
    <col min="15368" max="15368" width="4.5" style="2922" customWidth="1"/>
    <col min="15369" max="15369" width="4.6640625" style="2922" customWidth="1"/>
    <col min="15370" max="15370" width="6.83203125" style="2922" customWidth="1"/>
    <col min="15371" max="15372" width="24.83203125" style="2922" customWidth="1"/>
    <col min="15373" max="15374" width="25.83203125" style="2922" customWidth="1"/>
    <col min="15375" max="15375" width="4.5" style="2922" customWidth="1"/>
    <col min="15376" max="15376" width="11" style="2922" bestFit="1" customWidth="1"/>
    <col min="15377" max="15378" width="9.33203125" style="2922" customWidth="1"/>
    <col min="15379" max="15616" width="0" style="2922" hidden="1"/>
    <col min="15617" max="15617" width="4.5" style="2922" customWidth="1"/>
    <col min="15618" max="15618" width="6.83203125" style="2922" customWidth="1"/>
    <col min="15619" max="15619" width="6.33203125" style="2922" customWidth="1"/>
    <col min="15620" max="15620" width="45.5" style="2922" customWidth="1"/>
    <col min="15621" max="15623" width="17.83203125" style="2922" customWidth="1"/>
    <col min="15624" max="15624" width="4.5" style="2922" customWidth="1"/>
    <col min="15625" max="15625" width="4.6640625" style="2922" customWidth="1"/>
    <col min="15626" max="15626" width="6.83203125" style="2922" customWidth="1"/>
    <col min="15627" max="15628" width="24.83203125" style="2922" customWidth="1"/>
    <col min="15629" max="15630" width="25.83203125" style="2922" customWidth="1"/>
    <col min="15631" max="15631" width="4.5" style="2922" customWidth="1"/>
    <col min="15632" max="15632" width="11" style="2922" bestFit="1" customWidth="1"/>
    <col min="15633" max="15634" width="9.33203125" style="2922" customWidth="1"/>
    <col min="15635" max="15872" width="0" style="2922" hidden="1"/>
    <col min="15873" max="15873" width="4.5" style="2922" customWidth="1"/>
    <col min="15874" max="15874" width="6.83203125" style="2922" customWidth="1"/>
    <col min="15875" max="15875" width="6.33203125" style="2922" customWidth="1"/>
    <col min="15876" max="15876" width="45.5" style="2922" customWidth="1"/>
    <col min="15877" max="15879" width="17.83203125" style="2922" customWidth="1"/>
    <col min="15880" max="15880" width="4.5" style="2922" customWidth="1"/>
    <col min="15881" max="15881" width="4.6640625" style="2922" customWidth="1"/>
    <col min="15882" max="15882" width="6.83203125" style="2922" customWidth="1"/>
    <col min="15883" max="15884" width="24.83203125" style="2922" customWidth="1"/>
    <col min="15885" max="15886" width="25.83203125" style="2922" customWidth="1"/>
    <col min="15887" max="15887" width="4.5" style="2922" customWidth="1"/>
    <col min="15888" max="15888" width="11" style="2922" bestFit="1" customWidth="1"/>
    <col min="15889" max="15890" width="9.33203125" style="2922" customWidth="1"/>
    <col min="15891" max="16128" width="0" style="2922" hidden="1"/>
    <col min="16129" max="16129" width="4.5" style="2922" customWidth="1"/>
    <col min="16130" max="16130" width="6.83203125" style="2922" customWidth="1"/>
    <col min="16131" max="16131" width="6.33203125" style="2922" customWidth="1"/>
    <col min="16132" max="16132" width="45.5" style="2922" customWidth="1"/>
    <col min="16133" max="16135" width="17.83203125" style="2922" customWidth="1"/>
    <col min="16136" max="16136" width="4.5" style="2922" customWidth="1"/>
    <col min="16137" max="16137" width="4.6640625" style="2922" customWidth="1"/>
    <col min="16138" max="16138" width="6.83203125" style="2922" customWidth="1"/>
    <col min="16139" max="16140" width="24.83203125" style="2922" customWidth="1"/>
    <col min="16141" max="16142" width="25.83203125" style="2922" customWidth="1"/>
    <col min="16143" max="16143" width="4.5" style="2922" customWidth="1"/>
    <col min="16144" max="16144" width="11" style="2922" bestFit="1" customWidth="1"/>
    <col min="16145" max="16146" width="9.33203125" style="2922" customWidth="1"/>
    <col min="16147" max="16384" width="0" style="2922" hidden="1"/>
  </cols>
  <sheetData>
    <row r="1" spans="1:18" ht="15" customHeight="1">
      <c r="A1" s="2916" t="s">
        <v>559</v>
      </c>
      <c r="B1" s="2914"/>
      <c r="C1" s="2914"/>
      <c r="D1" s="2915"/>
      <c r="E1" s="2915"/>
      <c r="F1" s="2916"/>
      <c r="G1" s="2917"/>
      <c r="H1" s="3711">
        <v>99</v>
      </c>
      <c r="I1" s="2916">
        <v>100</v>
      </c>
      <c r="J1" s="2915"/>
      <c r="K1" s="2915"/>
      <c r="L1" s="2915"/>
      <c r="M1" s="2915"/>
      <c r="N1" s="2915"/>
      <c r="O1" s="3711" t="str">
        <f>A1</f>
        <v>Road Initials:  BNSF               Year 2014</v>
      </c>
    </row>
    <row r="2" spans="1:18" ht="15" customHeight="1">
      <c r="A2" s="2923" t="s">
        <v>3647</v>
      </c>
      <c r="B2" s="2924"/>
      <c r="C2" s="2924"/>
      <c r="D2" s="2924"/>
      <c r="E2" s="2924"/>
      <c r="F2" s="2924"/>
      <c r="G2" s="2924"/>
      <c r="H2" s="3712"/>
      <c r="I2" s="3713" t="s">
        <v>3648</v>
      </c>
      <c r="J2" s="2927"/>
      <c r="K2" s="2927"/>
      <c r="L2" s="2927"/>
      <c r="M2" s="2927"/>
      <c r="N2" s="2927"/>
      <c r="O2" s="2928"/>
    </row>
    <row r="3" spans="1:18" s="3718" customFormat="1" ht="15" customHeight="1">
      <c r="A3" s="2929" t="s">
        <v>710</v>
      </c>
      <c r="B3" s="3714"/>
      <c r="C3" s="3714"/>
      <c r="D3" s="3714"/>
      <c r="E3" s="3714"/>
      <c r="F3" s="3714"/>
      <c r="G3" s="3714"/>
      <c r="H3" s="3715"/>
      <c r="I3" s="2931" t="s">
        <v>710</v>
      </c>
      <c r="J3" s="3714"/>
      <c r="K3" s="3714"/>
      <c r="L3" s="3714"/>
      <c r="M3" s="3714"/>
      <c r="N3" s="3714"/>
      <c r="O3" s="3716"/>
      <c r="P3" s="3717"/>
    </row>
    <row r="4" spans="1:18" ht="15" customHeight="1">
      <c r="A4" s="2929"/>
      <c r="B4" s="2930"/>
      <c r="C4" s="2930"/>
      <c r="D4" s="2930"/>
      <c r="E4" s="2930"/>
      <c r="F4" s="2930"/>
      <c r="G4" s="2930"/>
      <c r="H4" s="2925"/>
      <c r="I4" s="2931"/>
      <c r="J4" s="3719"/>
      <c r="K4" s="3719"/>
      <c r="L4" s="3719"/>
      <c r="M4" s="3719"/>
      <c r="N4" s="3719"/>
      <c r="O4" s="3720"/>
    </row>
    <row r="5" spans="1:18" ht="15" customHeight="1">
      <c r="A5" s="2938"/>
      <c r="B5" s="2938"/>
      <c r="C5" s="2939"/>
      <c r="D5" s="2940"/>
      <c r="E5" s="2941"/>
      <c r="F5" s="2941" t="s">
        <v>1564</v>
      </c>
      <c r="G5" s="2941" t="s">
        <v>1564</v>
      </c>
      <c r="H5" s="2942"/>
      <c r="I5" s="2943"/>
      <c r="J5" s="2947"/>
      <c r="K5" s="2944"/>
      <c r="L5" s="2944"/>
      <c r="M5" s="2944"/>
      <c r="N5" s="2944"/>
      <c r="O5" s="2944"/>
      <c r="P5" s="2945"/>
      <c r="Q5" s="2946"/>
      <c r="R5" s="2946"/>
    </row>
    <row r="6" spans="1:18" ht="15" customHeight="1">
      <c r="A6" s="2947"/>
      <c r="B6" s="2947"/>
      <c r="C6" s="2948"/>
      <c r="D6" s="2944"/>
      <c r="E6" s="2949" t="s">
        <v>1492</v>
      </c>
      <c r="F6" s="2949" t="s">
        <v>1565</v>
      </c>
      <c r="G6" s="2949" t="s">
        <v>1566</v>
      </c>
      <c r="H6" s="2950"/>
      <c r="I6" s="2951"/>
      <c r="J6" s="2947"/>
      <c r="K6" s="2944"/>
      <c r="L6" s="2944"/>
      <c r="M6" s="2944"/>
      <c r="N6" s="2944"/>
      <c r="O6" s="2944"/>
      <c r="P6" s="2945"/>
      <c r="Q6" s="2946"/>
      <c r="R6" s="2946"/>
    </row>
    <row r="7" spans="1:18" ht="15" customHeight="1">
      <c r="A7" s="2949" t="s">
        <v>639</v>
      </c>
      <c r="B7" s="2949" t="s">
        <v>784</v>
      </c>
      <c r="C7" s="2948"/>
      <c r="D7" s="2944"/>
      <c r="E7" s="2949" t="s">
        <v>1567</v>
      </c>
      <c r="F7" s="2949" t="s">
        <v>1568</v>
      </c>
      <c r="G7" s="2949" t="s">
        <v>1569</v>
      </c>
      <c r="H7" s="2950" t="s">
        <v>639</v>
      </c>
      <c r="I7" s="2951" t="s">
        <v>639</v>
      </c>
      <c r="J7" s="2949" t="s">
        <v>784</v>
      </c>
      <c r="K7" s="2952" t="s">
        <v>1570</v>
      </c>
      <c r="L7" s="2952" t="s">
        <v>1571</v>
      </c>
      <c r="M7" s="2952" t="s">
        <v>1572</v>
      </c>
      <c r="N7" s="2952" t="s">
        <v>1492</v>
      </c>
      <c r="O7" s="2949" t="s">
        <v>639</v>
      </c>
      <c r="P7" s="2953"/>
      <c r="Q7" s="2946"/>
      <c r="R7" s="2946"/>
    </row>
    <row r="8" spans="1:18" ht="15" customHeight="1">
      <c r="A8" s="2949" t="s">
        <v>642</v>
      </c>
      <c r="B8" s="2949" t="s">
        <v>642</v>
      </c>
      <c r="C8" s="2954"/>
      <c r="D8" s="2952" t="s">
        <v>785</v>
      </c>
      <c r="E8" s="2949" t="s">
        <v>789</v>
      </c>
      <c r="F8" s="2949" t="s">
        <v>1573</v>
      </c>
      <c r="G8" s="2949" t="s">
        <v>1574</v>
      </c>
      <c r="H8" s="2950" t="s">
        <v>642</v>
      </c>
      <c r="I8" s="2951" t="s">
        <v>642</v>
      </c>
      <c r="J8" s="2949" t="s">
        <v>642</v>
      </c>
      <c r="K8" s="2952" t="s">
        <v>1575</v>
      </c>
      <c r="L8" s="2952" t="s">
        <v>1575</v>
      </c>
      <c r="M8" s="2952" t="s">
        <v>1575</v>
      </c>
      <c r="N8" s="2952" t="s">
        <v>1576</v>
      </c>
      <c r="O8" s="2949" t="s">
        <v>642</v>
      </c>
      <c r="P8" s="2953"/>
      <c r="Q8" s="2946"/>
      <c r="R8" s="2946"/>
    </row>
    <row r="9" spans="1:18" ht="15" customHeight="1" thickBot="1">
      <c r="A9" s="2955"/>
      <c r="B9" s="2947"/>
      <c r="C9" s="2956"/>
      <c r="D9" s="2957" t="s">
        <v>651</v>
      </c>
      <c r="E9" s="2949" t="s">
        <v>652</v>
      </c>
      <c r="F9" s="2949" t="s">
        <v>653</v>
      </c>
      <c r="G9" s="2949" t="s">
        <v>654</v>
      </c>
      <c r="H9" s="2958"/>
      <c r="I9" s="2959"/>
      <c r="J9" s="2955"/>
      <c r="K9" s="2952" t="s">
        <v>655</v>
      </c>
      <c r="L9" s="2952" t="s">
        <v>656</v>
      </c>
      <c r="M9" s="2952" t="s">
        <v>1087</v>
      </c>
      <c r="N9" s="2952" t="s">
        <v>1088</v>
      </c>
      <c r="O9" s="2957"/>
      <c r="P9" s="2953"/>
      <c r="Q9" s="2946"/>
      <c r="R9" s="2946"/>
    </row>
    <row r="10" spans="1:18" ht="15" customHeight="1">
      <c r="A10" s="2960">
        <v>1</v>
      </c>
      <c r="B10" s="2961">
        <v>2</v>
      </c>
      <c r="C10" s="2962" t="s">
        <v>1577</v>
      </c>
      <c r="D10" s="2963" t="s">
        <v>1578</v>
      </c>
      <c r="E10" s="2964">
        <v>0</v>
      </c>
      <c r="F10" s="2965"/>
      <c r="G10" s="2966"/>
      <c r="H10" s="2967">
        <v>1</v>
      </c>
      <c r="I10" s="2968">
        <v>1</v>
      </c>
      <c r="J10" s="2956">
        <v>2</v>
      </c>
      <c r="K10" s="2964">
        <v>118</v>
      </c>
      <c r="L10" s="2969">
        <v>0</v>
      </c>
      <c r="M10" s="3721">
        <f t="shared" ref="M10:M38" si="0">K10-L10</f>
        <v>118</v>
      </c>
      <c r="N10" s="2971">
        <f t="shared" ref="N10:N37" si="1">E10+M10</f>
        <v>118</v>
      </c>
      <c r="O10" s="2957">
        <v>1</v>
      </c>
      <c r="P10" s="2922"/>
      <c r="R10" s="2946"/>
    </row>
    <row r="11" spans="1:18" ht="15" customHeight="1">
      <c r="A11" s="2960">
        <v>2</v>
      </c>
      <c r="B11" s="2961">
        <v>3</v>
      </c>
      <c r="C11" s="2962">
        <v>-3</v>
      </c>
      <c r="D11" s="2963" t="s">
        <v>1579</v>
      </c>
      <c r="E11" s="2972">
        <v>0</v>
      </c>
      <c r="F11" s="2973"/>
      <c r="G11" s="2974"/>
      <c r="H11" s="2967">
        <v>2</v>
      </c>
      <c r="I11" s="2968">
        <v>2</v>
      </c>
      <c r="J11" s="2956">
        <v>3</v>
      </c>
      <c r="K11" s="2972">
        <v>0</v>
      </c>
      <c r="L11" s="2975">
        <v>0</v>
      </c>
      <c r="M11" s="3722">
        <f t="shared" si="0"/>
        <v>0</v>
      </c>
      <c r="N11" s="2977">
        <f t="shared" si="1"/>
        <v>0</v>
      </c>
      <c r="O11" s="2957">
        <v>2</v>
      </c>
      <c r="P11" s="2922"/>
      <c r="R11" s="2946"/>
    </row>
    <row r="12" spans="1:18" ht="15" customHeight="1">
      <c r="A12" s="2960">
        <v>3</v>
      </c>
      <c r="B12" s="2961">
        <v>4</v>
      </c>
      <c r="C12" s="2962">
        <v>-4</v>
      </c>
      <c r="D12" s="2963" t="s">
        <v>1580</v>
      </c>
      <c r="E12" s="2972">
        <v>0</v>
      </c>
      <c r="F12" s="2973"/>
      <c r="G12" s="2974"/>
      <c r="H12" s="2967">
        <v>3</v>
      </c>
      <c r="I12" s="2968">
        <v>3</v>
      </c>
      <c r="J12" s="2956">
        <v>4</v>
      </c>
      <c r="K12" s="2972">
        <v>0</v>
      </c>
      <c r="L12" s="2975">
        <v>0</v>
      </c>
      <c r="M12" s="3722">
        <f t="shared" si="0"/>
        <v>0</v>
      </c>
      <c r="N12" s="2977">
        <f t="shared" si="1"/>
        <v>0</v>
      </c>
      <c r="O12" s="2957">
        <v>3</v>
      </c>
      <c r="P12" s="2922"/>
      <c r="R12" s="2946"/>
    </row>
    <row r="13" spans="1:18" ht="15" customHeight="1">
      <c r="A13" s="2960">
        <v>4</v>
      </c>
      <c r="B13" s="2961">
        <v>5</v>
      </c>
      <c r="C13" s="2962">
        <v>-5</v>
      </c>
      <c r="D13" s="2963" t="s">
        <v>1581</v>
      </c>
      <c r="E13" s="2972">
        <v>0</v>
      </c>
      <c r="F13" s="2973"/>
      <c r="G13" s="2974"/>
      <c r="H13" s="2967">
        <v>4</v>
      </c>
      <c r="I13" s="2968">
        <v>4</v>
      </c>
      <c r="J13" s="2956">
        <v>5</v>
      </c>
      <c r="K13" s="2972">
        <v>0</v>
      </c>
      <c r="L13" s="2975">
        <v>0</v>
      </c>
      <c r="M13" s="3722">
        <f t="shared" si="0"/>
        <v>0</v>
      </c>
      <c r="N13" s="2977">
        <f t="shared" si="1"/>
        <v>0</v>
      </c>
      <c r="O13" s="2957">
        <v>4</v>
      </c>
      <c r="P13" s="2922"/>
      <c r="R13" s="2946"/>
    </row>
    <row r="14" spans="1:18" ht="15" customHeight="1">
      <c r="A14" s="2960">
        <v>5</v>
      </c>
      <c r="B14" s="2961">
        <v>6</v>
      </c>
      <c r="C14" s="2962">
        <v>-6</v>
      </c>
      <c r="D14" s="2963" t="s">
        <v>1582</v>
      </c>
      <c r="E14" s="2972">
        <v>0</v>
      </c>
      <c r="F14" s="2973"/>
      <c r="G14" s="2974"/>
      <c r="H14" s="2967">
        <v>5</v>
      </c>
      <c r="I14" s="2968">
        <v>5</v>
      </c>
      <c r="J14" s="2956">
        <v>6</v>
      </c>
      <c r="K14" s="2972">
        <v>0</v>
      </c>
      <c r="L14" s="2975">
        <v>0</v>
      </c>
      <c r="M14" s="3722">
        <f t="shared" si="0"/>
        <v>0</v>
      </c>
      <c r="N14" s="2977">
        <f>E14+M14</f>
        <v>0</v>
      </c>
      <c r="O14" s="2957">
        <v>5</v>
      </c>
      <c r="P14" s="2922"/>
      <c r="R14" s="2946"/>
    </row>
    <row r="15" spans="1:18" ht="15" customHeight="1">
      <c r="A15" s="2960">
        <v>6</v>
      </c>
      <c r="B15" s="2961">
        <v>7</v>
      </c>
      <c r="C15" s="2962">
        <v>-7</v>
      </c>
      <c r="D15" s="2963" t="s">
        <v>1583</v>
      </c>
      <c r="E15" s="2972">
        <v>0</v>
      </c>
      <c r="F15" s="2973"/>
      <c r="G15" s="2974"/>
      <c r="H15" s="2967">
        <v>6</v>
      </c>
      <c r="I15" s="2968">
        <v>6</v>
      </c>
      <c r="J15" s="2956">
        <v>7</v>
      </c>
      <c r="K15" s="2972">
        <v>0</v>
      </c>
      <c r="L15" s="2975">
        <v>0</v>
      </c>
      <c r="M15" s="3722">
        <f t="shared" si="0"/>
        <v>0</v>
      </c>
      <c r="N15" s="2977">
        <f t="shared" si="1"/>
        <v>0</v>
      </c>
      <c r="O15" s="2957">
        <v>6</v>
      </c>
      <c r="P15" s="2922"/>
      <c r="R15" s="2946"/>
    </row>
    <row r="16" spans="1:18" ht="15" customHeight="1">
      <c r="A16" s="2960">
        <v>7</v>
      </c>
      <c r="B16" s="2961">
        <v>8</v>
      </c>
      <c r="C16" s="2962">
        <v>-8</v>
      </c>
      <c r="D16" s="2963" t="s">
        <v>1584</v>
      </c>
      <c r="E16" s="2972">
        <v>0</v>
      </c>
      <c r="F16" s="2973"/>
      <c r="G16" s="2974"/>
      <c r="H16" s="2967">
        <v>7</v>
      </c>
      <c r="I16" s="2968">
        <v>7</v>
      </c>
      <c r="J16" s="2956">
        <v>8</v>
      </c>
      <c r="K16" s="2972">
        <v>0</v>
      </c>
      <c r="L16" s="2975">
        <v>0</v>
      </c>
      <c r="M16" s="3722">
        <f t="shared" si="0"/>
        <v>0</v>
      </c>
      <c r="N16" s="2977">
        <f t="shared" si="1"/>
        <v>0</v>
      </c>
      <c r="O16" s="2957">
        <v>7</v>
      </c>
      <c r="P16" s="2922"/>
      <c r="R16" s="2946"/>
    </row>
    <row r="17" spans="1:18" ht="15" customHeight="1">
      <c r="A17" s="2960">
        <v>8</v>
      </c>
      <c r="B17" s="2961">
        <v>9</v>
      </c>
      <c r="C17" s="2962">
        <v>-9</v>
      </c>
      <c r="D17" s="2963" t="s">
        <v>1585</v>
      </c>
      <c r="E17" s="2972">
        <v>20195</v>
      </c>
      <c r="F17" s="2973"/>
      <c r="G17" s="2974"/>
      <c r="H17" s="2967">
        <v>8</v>
      </c>
      <c r="I17" s="2968">
        <v>8</v>
      </c>
      <c r="J17" s="2956">
        <v>9</v>
      </c>
      <c r="K17" s="2972">
        <v>5382</v>
      </c>
      <c r="L17" s="2975">
        <v>0</v>
      </c>
      <c r="M17" s="3722">
        <f t="shared" si="0"/>
        <v>5382</v>
      </c>
      <c r="N17" s="2977">
        <f t="shared" si="1"/>
        <v>25577</v>
      </c>
      <c r="O17" s="2957">
        <v>8</v>
      </c>
      <c r="P17" s="2922"/>
      <c r="R17" s="2946"/>
    </row>
    <row r="18" spans="1:18" ht="15" customHeight="1">
      <c r="A18" s="2960">
        <v>9</v>
      </c>
      <c r="B18" s="2961">
        <v>11</v>
      </c>
      <c r="C18" s="2962">
        <v>-11</v>
      </c>
      <c r="D18" s="2963" t="s">
        <v>1586</v>
      </c>
      <c r="E18" s="2972">
        <v>0</v>
      </c>
      <c r="F18" s="2973"/>
      <c r="G18" s="2974"/>
      <c r="H18" s="2967">
        <v>9</v>
      </c>
      <c r="I18" s="2968">
        <v>9</v>
      </c>
      <c r="J18" s="2956">
        <v>11</v>
      </c>
      <c r="K18" s="2972">
        <v>0</v>
      </c>
      <c r="L18" s="2975">
        <v>0</v>
      </c>
      <c r="M18" s="3722">
        <f t="shared" si="0"/>
        <v>0</v>
      </c>
      <c r="N18" s="2977">
        <f t="shared" si="1"/>
        <v>0</v>
      </c>
      <c r="O18" s="2957">
        <v>9</v>
      </c>
      <c r="P18" s="2922"/>
      <c r="R18" s="2946"/>
    </row>
    <row r="19" spans="1:18" ht="15" customHeight="1">
      <c r="A19" s="2960">
        <v>10</v>
      </c>
      <c r="B19" s="2961">
        <v>13</v>
      </c>
      <c r="C19" s="2962">
        <v>-13</v>
      </c>
      <c r="D19" s="2963" t="s">
        <v>1587</v>
      </c>
      <c r="E19" s="2972">
        <v>0</v>
      </c>
      <c r="F19" s="2973"/>
      <c r="G19" s="2974"/>
      <c r="H19" s="2967">
        <v>10</v>
      </c>
      <c r="I19" s="2968">
        <v>10</v>
      </c>
      <c r="J19" s="2956">
        <v>13</v>
      </c>
      <c r="K19" s="2972">
        <v>0</v>
      </c>
      <c r="L19" s="2975">
        <v>0</v>
      </c>
      <c r="M19" s="3722">
        <f t="shared" si="0"/>
        <v>0</v>
      </c>
      <c r="N19" s="2977">
        <f t="shared" si="1"/>
        <v>0</v>
      </c>
      <c r="O19" s="2957">
        <v>10</v>
      </c>
      <c r="P19" s="2922"/>
      <c r="R19" s="2946"/>
    </row>
    <row r="20" spans="1:18" ht="15" customHeight="1">
      <c r="A20" s="2960">
        <v>11</v>
      </c>
      <c r="B20" s="2961">
        <v>16</v>
      </c>
      <c r="C20" s="2962">
        <v>-16</v>
      </c>
      <c r="D20" s="2963" t="s">
        <v>1588</v>
      </c>
      <c r="E20" s="2972">
        <v>0</v>
      </c>
      <c r="F20" s="2973"/>
      <c r="G20" s="2974"/>
      <c r="H20" s="2967">
        <v>11</v>
      </c>
      <c r="I20" s="2968">
        <v>11</v>
      </c>
      <c r="J20" s="2956">
        <v>16</v>
      </c>
      <c r="K20" s="2972">
        <v>0</v>
      </c>
      <c r="L20" s="2975">
        <v>0</v>
      </c>
      <c r="M20" s="3722">
        <f t="shared" si="0"/>
        <v>0</v>
      </c>
      <c r="N20" s="2977">
        <f t="shared" si="1"/>
        <v>0</v>
      </c>
      <c r="O20" s="2957">
        <v>11</v>
      </c>
      <c r="P20" s="2922"/>
      <c r="R20" s="2946"/>
    </row>
    <row r="21" spans="1:18" ht="15" customHeight="1">
      <c r="A21" s="2960">
        <v>12</v>
      </c>
      <c r="B21" s="2961">
        <v>17</v>
      </c>
      <c r="C21" s="2962">
        <v>-17</v>
      </c>
      <c r="D21" s="2963" t="s">
        <v>1589</v>
      </c>
      <c r="E21" s="2972">
        <v>0</v>
      </c>
      <c r="F21" s="2973"/>
      <c r="G21" s="2974"/>
      <c r="H21" s="2967">
        <v>12</v>
      </c>
      <c r="I21" s="2968">
        <v>12</v>
      </c>
      <c r="J21" s="2956">
        <v>17</v>
      </c>
      <c r="K21" s="2972">
        <v>0</v>
      </c>
      <c r="L21" s="2975">
        <v>0</v>
      </c>
      <c r="M21" s="3722">
        <f t="shared" si="0"/>
        <v>0</v>
      </c>
      <c r="N21" s="2977">
        <f t="shared" si="1"/>
        <v>0</v>
      </c>
      <c r="O21" s="2957">
        <v>12</v>
      </c>
      <c r="P21" s="2922"/>
      <c r="R21" s="2946"/>
    </row>
    <row r="22" spans="1:18" ht="15" customHeight="1">
      <c r="A22" s="2960">
        <v>13</v>
      </c>
      <c r="B22" s="2961">
        <v>18</v>
      </c>
      <c r="C22" s="2962">
        <v>-18</v>
      </c>
      <c r="D22" s="2963" t="s">
        <v>1590</v>
      </c>
      <c r="E22" s="2972">
        <v>0</v>
      </c>
      <c r="F22" s="2973"/>
      <c r="G22" s="2974"/>
      <c r="H22" s="2967">
        <v>13</v>
      </c>
      <c r="I22" s="2968">
        <v>13</v>
      </c>
      <c r="J22" s="2956">
        <v>18</v>
      </c>
      <c r="K22" s="2979">
        <v>0</v>
      </c>
      <c r="L22" s="2975">
        <v>0</v>
      </c>
      <c r="M22" s="3722">
        <f t="shared" si="0"/>
        <v>0</v>
      </c>
      <c r="N22" s="3723">
        <f t="shared" si="1"/>
        <v>0</v>
      </c>
      <c r="O22" s="2957">
        <v>13</v>
      </c>
      <c r="P22" s="2922"/>
      <c r="R22" s="2946"/>
    </row>
    <row r="23" spans="1:18" ht="15" customHeight="1">
      <c r="A23" s="2960">
        <v>14</v>
      </c>
      <c r="B23" s="2961">
        <v>19</v>
      </c>
      <c r="C23" s="2962">
        <v>-19</v>
      </c>
      <c r="D23" s="2963" t="s">
        <v>1591</v>
      </c>
      <c r="E23" s="2972">
        <v>0</v>
      </c>
      <c r="F23" s="2973"/>
      <c r="G23" s="2974"/>
      <c r="H23" s="2967">
        <v>14</v>
      </c>
      <c r="I23" s="2968">
        <v>14</v>
      </c>
      <c r="J23" s="2956">
        <v>19</v>
      </c>
      <c r="K23" s="2979">
        <v>0</v>
      </c>
      <c r="L23" s="2975">
        <v>0</v>
      </c>
      <c r="M23" s="3722">
        <f t="shared" si="0"/>
        <v>0</v>
      </c>
      <c r="N23" s="3723">
        <f t="shared" si="1"/>
        <v>0</v>
      </c>
      <c r="O23" s="2957">
        <v>14</v>
      </c>
      <c r="P23" s="2922"/>
      <c r="R23" s="2946"/>
    </row>
    <row r="24" spans="1:18" ht="15" customHeight="1">
      <c r="A24" s="2960">
        <v>15</v>
      </c>
      <c r="B24" s="2961">
        <v>20</v>
      </c>
      <c r="C24" s="2962">
        <v>-20</v>
      </c>
      <c r="D24" s="2963" t="s">
        <v>1592</v>
      </c>
      <c r="E24" s="2972">
        <v>0</v>
      </c>
      <c r="F24" s="2973"/>
      <c r="G24" s="2974"/>
      <c r="H24" s="2967">
        <v>15</v>
      </c>
      <c r="I24" s="2968">
        <v>15</v>
      </c>
      <c r="J24" s="2956">
        <v>20</v>
      </c>
      <c r="K24" s="2972">
        <v>0</v>
      </c>
      <c r="L24" s="2975">
        <v>0</v>
      </c>
      <c r="M24" s="3722">
        <f t="shared" si="0"/>
        <v>0</v>
      </c>
      <c r="N24" s="2977">
        <f t="shared" si="1"/>
        <v>0</v>
      </c>
      <c r="O24" s="2957">
        <v>15</v>
      </c>
      <c r="P24" s="2922"/>
      <c r="R24" s="2946"/>
    </row>
    <row r="25" spans="1:18" ht="15" customHeight="1">
      <c r="A25" s="2960">
        <v>16</v>
      </c>
      <c r="B25" s="2961">
        <v>22</v>
      </c>
      <c r="C25" s="2962">
        <v>-22</v>
      </c>
      <c r="D25" s="2963" t="s">
        <v>1593</v>
      </c>
      <c r="E25" s="2972">
        <v>0</v>
      </c>
      <c r="F25" s="2973"/>
      <c r="G25" s="2974"/>
      <c r="H25" s="2967">
        <v>16</v>
      </c>
      <c r="I25" s="2968">
        <v>16</v>
      </c>
      <c r="J25" s="2956">
        <v>22</v>
      </c>
      <c r="K25" s="2972">
        <v>0</v>
      </c>
      <c r="L25" s="2975">
        <v>0</v>
      </c>
      <c r="M25" s="3722">
        <f t="shared" si="0"/>
        <v>0</v>
      </c>
      <c r="N25" s="2977">
        <f t="shared" si="1"/>
        <v>0</v>
      </c>
      <c r="O25" s="2957">
        <v>16</v>
      </c>
      <c r="P25" s="2922"/>
      <c r="R25" s="2946"/>
    </row>
    <row r="26" spans="1:18" ht="15" customHeight="1">
      <c r="A26" s="2960">
        <v>17</v>
      </c>
      <c r="B26" s="2961">
        <v>23</v>
      </c>
      <c r="C26" s="2962">
        <v>-23</v>
      </c>
      <c r="D26" s="2963" t="s">
        <v>1594</v>
      </c>
      <c r="E26" s="2972">
        <v>0</v>
      </c>
      <c r="F26" s="2973"/>
      <c r="G26" s="2974"/>
      <c r="H26" s="2967">
        <v>17</v>
      </c>
      <c r="I26" s="2968">
        <v>17</v>
      </c>
      <c r="J26" s="2956">
        <v>23</v>
      </c>
      <c r="K26" s="2980">
        <v>0</v>
      </c>
      <c r="L26" s="2975">
        <v>0</v>
      </c>
      <c r="M26" s="3722">
        <f t="shared" si="0"/>
        <v>0</v>
      </c>
      <c r="N26" s="2977">
        <f t="shared" si="1"/>
        <v>0</v>
      </c>
      <c r="O26" s="2957">
        <v>17</v>
      </c>
      <c r="P26" s="2922"/>
      <c r="R26" s="2946"/>
    </row>
    <row r="27" spans="1:18" ht="15" customHeight="1">
      <c r="A27" s="2960">
        <v>18</v>
      </c>
      <c r="B27" s="2961">
        <v>24</v>
      </c>
      <c r="C27" s="2962">
        <v>-24</v>
      </c>
      <c r="D27" s="2963" t="s">
        <v>1595</v>
      </c>
      <c r="E27" s="2972">
        <v>0</v>
      </c>
      <c r="F27" s="2973"/>
      <c r="G27" s="2974"/>
      <c r="H27" s="2967">
        <v>18</v>
      </c>
      <c r="I27" s="2968">
        <v>18</v>
      </c>
      <c r="J27" s="2956">
        <v>24</v>
      </c>
      <c r="K27" s="2972">
        <v>0</v>
      </c>
      <c r="L27" s="2975">
        <v>0</v>
      </c>
      <c r="M27" s="3722">
        <f t="shared" si="0"/>
        <v>0</v>
      </c>
      <c r="N27" s="2977">
        <f t="shared" si="1"/>
        <v>0</v>
      </c>
      <c r="O27" s="2957">
        <v>18</v>
      </c>
      <c r="P27" s="2922"/>
      <c r="R27" s="2946"/>
    </row>
    <row r="28" spans="1:18" ht="15" customHeight="1">
      <c r="A28" s="2960">
        <v>19</v>
      </c>
      <c r="B28" s="2961">
        <v>25</v>
      </c>
      <c r="C28" s="2962">
        <v>-25</v>
      </c>
      <c r="D28" s="2963" t="s">
        <v>1596</v>
      </c>
      <c r="E28" s="2972">
        <v>0</v>
      </c>
      <c r="F28" s="2973"/>
      <c r="G28" s="2974"/>
      <c r="H28" s="2967">
        <v>19</v>
      </c>
      <c r="I28" s="2968">
        <v>19</v>
      </c>
      <c r="J28" s="2956">
        <v>25</v>
      </c>
      <c r="K28" s="2972">
        <v>0</v>
      </c>
      <c r="L28" s="2975">
        <v>0</v>
      </c>
      <c r="M28" s="3722">
        <f t="shared" si="0"/>
        <v>0</v>
      </c>
      <c r="N28" s="2977">
        <f t="shared" si="1"/>
        <v>0</v>
      </c>
      <c r="O28" s="2957">
        <v>19</v>
      </c>
      <c r="P28" s="2922"/>
      <c r="R28" s="2946"/>
    </row>
    <row r="29" spans="1:18" ht="15" customHeight="1">
      <c r="A29" s="2960">
        <v>20</v>
      </c>
      <c r="B29" s="2961">
        <v>26</v>
      </c>
      <c r="C29" s="2962">
        <v>-26</v>
      </c>
      <c r="D29" s="2963" t="s">
        <v>1597</v>
      </c>
      <c r="E29" s="2972">
        <v>43382</v>
      </c>
      <c r="F29" s="2973"/>
      <c r="G29" s="2974"/>
      <c r="H29" s="2967">
        <v>20</v>
      </c>
      <c r="I29" s="2968">
        <v>20</v>
      </c>
      <c r="J29" s="2956">
        <v>26</v>
      </c>
      <c r="K29" s="2972">
        <v>2896</v>
      </c>
      <c r="L29" s="2975">
        <v>0</v>
      </c>
      <c r="M29" s="3722">
        <f t="shared" si="0"/>
        <v>2896</v>
      </c>
      <c r="N29" s="2977">
        <f t="shared" si="1"/>
        <v>46278</v>
      </c>
      <c r="O29" s="2957">
        <v>20</v>
      </c>
      <c r="P29" s="2922"/>
      <c r="R29" s="2946"/>
    </row>
    <row r="30" spans="1:18" ht="15" customHeight="1">
      <c r="A30" s="2960">
        <v>21</v>
      </c>
      <c r="B30" s="2961">
        <v>27</v>
      </c>
      <c r="C30" s="2962">
        <v>-27</v>
      </c>
      <c r="D30" s="2963" t="s">
        <v>1598</v>
      </c>
      <c r="E30" s="2972">
        <v>512361</v>
      </c>
      <c r="F30" s="2973"/>
      <c r="G30" s="2974"/>
      <c r="H30" s="2967">
        <v>21</v>
      </c>
      <c r="I30" s="2968">
        <v>21</v>
      </c>
      <c r="J30" s="2956">
        <v>27</v>
      </c>
      <c r="K30" s="2972">
        <v>108626</v>
      </c>
      <c r="L30" s="2975">
        <v>0</v>
      </c>
      <c r="M30" s="3722">
        <f t="shared" si="0"/>
        <v>108626</v>
      </c>
      <c r="N30" s="2977">
        <f t="shared" si="1"/>
        <v>620987</v>
      </c>
      <c r="O30" s="2957">
        <v>21</v>
      </c>
      <c r="P30" s="2922"/>
      <c r="R30" s="2946"/>
    </row>
    <row r="31" spans="1:18" ht="15" customHeight="1">
      <c r="A31" s="2960">
        <v>22</v>
      </c>
      <c r="B31" s="2961">
        <v>29</v>
      </c>
      <c r="C31" s="2962">
        <v>-29</v>
      </c>
      <c r="D31" s="2963" t="s">
        <v>1599</v>
      </c>
      <c r="E31" s="2972">
        <v>0</v>
      </c>
      <c r="F31" s="2973"/>
      <c r="G31" s="2974"/>
      <c r="H31" s="2967">
        <v>22</v>
      </c>
      <c r="I31" s="2968">
        <v>22</v>
      </c>
      <c r="J31" s="2956">
        <v>29</v>
      </c>
      <c r="K31" s="2972">
        <v>0</v>
      </c>
      <c r="L31" s="2975">
        <v>0</v>
      </c>
      <c r="M31" s="3722">
        <f t="shared" si="0"/>
        <v>0</v>
      </c>
      <c r="N31" s="2977">
        <f t="shared" si="1"/>
        <v>0</v>
      </c>
      <c r="O31" s="2957">
        <v>22</v>
      </c>
      <c r="P31" s="2922"/>
      <c r="R31" s="2946"/>
    </row>
    <row r="32" spans="1:18" ht="15" customHeight="1">
      <c r="A32" s="2960">
        <v>23</v>
      </c>
      <c r="B32" s="2961">
        <v>31</v>
      </c>
      <c r="C32" s="2962">
        <v>-31</v>
      </c>
      <c r="D32" s="2963" t="s">
        <v>1600</v>
      </c>
      <c r="E32" s="2972">
        <v>0</v>
      </c>
      <c r="F32" s="2973"/>
      <c r="G32" s="2974"/>
      <c r="H32" s="2967">
        <v>23</v>
      </c>
      <c r="I32" s="2968">
        <v>23</v>
      </c>
      <c r="J32" s="2956">
        <v>31</v>
      </c>
      <c r="K32" s="2972">
        <v>0</v>
      </c>
      <c r="L32" s="2975">
        <v>0</v>
      </c>
      <c r="M32" s="3722">
        <f t="shared" si="0"/>
        <v>0</v>
      </c>
      <c r="N32" s="2977">
        <f t="shared" si="1"/>
        <v>0</v>
      </c>
      <c r="O32" s="2957">
        <v>23</v>
      </c>
      <c r="P32" s="2922"/>
      <c r="R32" s="2946"/>
    </row>
    <row r="33" spans="1:18" ht="15" customHeight="1">
      <c r="A33" s="2960">
        <v>24</v>
      </c>
      <c r="B33" s="2961">
        <v>35</v>
      </c>
      <c r="C33" s="2962">
        <v>-35</v>
      </c>
      <c r="D33" s="2963" t="s">
        <v>1601</v>
      </c>
      <c r="E33" s="2972">
        <v>0</v>
      </c>
      <c r="F33" s="2973"/>
      <c r="G33" s="2974"/>
      <c r="H33" s="2967">
        <v>24</v>
      </c>
      <c r="I33" s="2968">
        <v>24</v>
      </c>
      <c r="J33" s="2956">
        <v>35</v>
      </c>
      <c r="K33" s="2972">
        <v>0</v>
      </c>
      <c r="L33" s="2975">
        <v>0</v>
      </c>
      <c r="M33" s="3722">
        <f t="shared" si="0"/>
        <v>0</v>
      </c>
      <c r="N33" s="2977">
        <f t="shared" si="1"/>
        <v>0</v>
      </c>
      <c r="O33" s="2957">
        <v>24</v>
      </c>
      <c r="P33" s="2922"/>
      <c r="R33" s="2946"/>
    </row>
    <row r="34" spans="1:18" ht="15" customHeight="1">
      <c r="A34" s="2960">
        <v>25</v>
      </c>
      <c r="B34" s="2961">
        <v>37</v>
      </c>
      <c r="C34" s="2962">
        <v>-37</v>
      </c>
      <c r="D34" s="2963" t="s">
        <v>1602</v>
      </c>
      <c r="E34" s="2972">
        <v>0</v>
      </c>
      <c r="F34" s="2973"/>
      <c r="G34" s="2974"/>
      <c r="H34" s="2967">
        <v>25</v>
      </c>
      <c r="I34" s="2968">
        <v>25</v>
      </c>
      <c r="J34" s="2956">
        <v>37</v>
      </c>
      <c r="K34" s="2972">
        <v>0</v>
      </c>
      <c r="L34" s="2975">
        <v>0</v>
      </c>
      <c r="M34" s="3722">
        <f t="shared" si="0"/>
        <v>0</v>
      </c>
      <c r="N34" s="2977">
        <f t="shared" si="1"/>
        <v>0</v>
      </c>
      <c r="O34" s="2957">
        <v>25</v>
      </c>
      <c r="P34" s="2922"/>
      <c r="R34" s="2946"/>
    </row>
    <row r="35" spans="1:18" ht="15" customHeight="1">
      <c r="A35" s="2960">
        <v>26</v>
      </c>
      <c r="B35" s="2961">
        <v>39</v>
      </c>
      <c r="C35" s="2962">
        <v>-39</v>
      </c>
      <c r="D35" s="2963" t="s">
        <v>1603</v>
      </c>
      <c r="E35" s="2972">
        <v>0</v>
      </c>
      <c r="F35" s="2973"/>
      <c r="G35" s="2974"/>
      <c r="H35" s="2967">
        <v>26</v>
      </c>
      <c r="I35" s="2968">
        <v>26</v>
      </c>
      <c r="J35" s="2956">
        <v>39</v>
      </c>
      <c r="K35" s="2972">
        <v>0</v>
      </c>
      <c r="L35" s="2975">
        <v>0</v>
      </c>
      <c r="M35" s="3722">
        <f t="shared" si="0"/>
        <v>0</v>
      </c>
      <c r="N35" s="2977">
        <f t="shared" si="1"/>
        <v>0</v>
      </c>
      <c r="O35" s="2957">
        <v>26</v>
      </c>
      <c r="P35" s="2922"/>
      <c r="R35" s="2946"/>
    </row>
    <row r="36" spans="1:18" ht="15" customHeight="1">
      <c r="A36" s="2960">
        <v>27</v>
      </c>
      <c r="B36" s="2981">
        <v>44</v>
      </c>
      <c r="C36" s="2962" t="s">
        <v>1920</v>
      </c>
      <c r="D36" s="2963" t="s">
        <v>1604</v>
      </c>
      <c r="E36" s="2972">
        <v>0</v>
      </c>
      <c r="F36" s="2973"/>
      <c r="G36" s="2974"/>
      <c r="H36" s="2967">
        <v>27</v>
      </c>
      <c r="I36" s="2968">
        <v>27</v>
      </c>
      <c r="J36" s="2956">
        <v>44</v>
      </c>
      <c r="K36" s="2972">
        <v>0</v>
      </c>
      <c r="L36" s="2975">
        <v>0</v>
      </c>
      <c r="M36" s="3722">
        <f t="shared" si="0"/>
        <v>0</v>
      </c>
      <c r="N36" s="2977">
        <f t="shared" si="1"/>
        <v>0</v>
      </c>
      <c r="O36" s="2957">
        <v>27</v>
      </c>
      <c r="P36" s="2922"/>
      <c r="R36" s="2946"/>
    </row>
    <row r="37" spans="1:18" ht="15" customHeight="1">
      <c r="A37" s="2960">
        <v>28</v>
      </c>
      <c r="B37" s="2981">
        <v>45</v>
      </c>
      <c r="C37" s="2962">
        <v>-45</v>
      </c>
      <c r="D37" s="2963" t="s">
        <v>1605</v>
      </c>
      <c r="E37" s="2972">
        <v>0</v>
      </c>
      <c r="F37" s="2973"/>
      <c r="G37" s="2974"/>
      <c r="H37" s="2967">
        <v>28</v>
      </c>
      <c r="I37" s="2968">
        <v>28</v>
      </c>
      <c r="J37" s="2956">
        <v>45</v>
      </c>
      <c r="K37" s="2972">
        <v>0</v>
      </c>
      <c r="L37" s="2982">
        <v>0</v>
      </c>
      <c r="M37" s="3722">
        <f t="shared" si="0"/>
        <v>0</v>
      </c>
      <c r="N37" s="2977">
        <f t="shared" si="1"/>
        <v>0</v>
      </c>
      <c r="O37" s="2957">
        <v>28</v>
      </c>
      <c r="P37" s="2922"/>
      <c r="R37" s="2946"/>
    </row>
    <row r="38" spans="1:18" ht="15" customHeight="1">
      <c r="A38" s="2960">
        <v>29</v>
      </c>
      <c r="B38" s="2981"/>
      <c r="C38" s="2962"/>
      <c r="D38" s="2963" t="s">
        <v>1606</v>
      </c>
      <c r="E38" s="2980">
        <v>0</v>
      </c>
      <c r="F38" s="3724"/>
      <c r="G38" s="3725"/>
      <c r="H38" s="2967">
        <v>29</v>
      </c>
      <c r="I38" s="2968">
        <v>29</v>
      </c>
      <c r="J38" s="2956">
        <v>0</v>
      </c>
      <c r="K38" s="3726"/>
      <c r="L38" s="3727">
        <v>0</v>
      </c>
      <c r="M38" s="3722">
        <f t="shared" si="0"/>
        <v>0</v>
      </c>
      <c r="N38" s="3728">
        <v>0</v>
      </c>
      <c r="O38" s="2957">
        <v>29</v>
      </c>
      <c r="P38" s="2922"/>
      <c r="R38" s="2946"/>
    </row>
    <row r="39" spans="1:18" ht="15" customHeight="1">
      <c r="A39" s="2960">
        <v>30</v>
      </c>
      <c r="B39" s="2981"/>
      <c r="C39" s="2988"/>
      <c r="D39" s="2963" t="s">
        <v>1607</v>
      </c>
      <c r="E39" s="3729">
        <f>SUM(E10:E38)</f>
        <v>575938</v>
      </c>
      <c r="F39" s="3730">
        <f>SUM(F10:F38)</f>
        <v>0</v>
      </c>
      <c r="G39" s="3731">
        <f>SUM(G10:G38)</f>
        <v>0</v>
      </c>
      <c r="H39" s="2967">
        <v>30</v>
      </c>
      <c r="I39" s="2968">
        <v>30</v>
      </c>
      <c r="J39" s="2956">
        <v>0</v>
      </c>
      <c r="K39" s="3729">
        <f>SUM(K10:K38)</f>
        <v>117022</v>
      </c>
      <c r="L39" s="3730">
        <f>SUM(L10:L38)</f>
        <v>0</v>
      </c>
      <c r="M39" s="3730">
        <f>SUM(M10:M38)</f>
        <v>117022</v>
      </c>
      <c r="N39" s="3731">
        <f>SUM(N10:N38)</f>
        <v>692960</v>
      </c>
      <c r="O39" s="2957">
        <v>30</v>
      </c>
      <c r="P39" s="2922"/>
      <c r="R39" s="2946"/>
    </row>
    <row r="40" spans="1:18" ht="15" customHeight="1">
      <c r="A40" s="2960">
        <v>31</v>
      </c>
      <c r="B40" s="2981">
        <v>52</v>
      </c>
      <c r="C40" s="2962">
        <v>-52</v>
      </c>
      <c r="D40" s="2963" t="s">
        <v>1608</v>
      </c>
      <c r="E40" s="3732">
        <v>77698</v>
      </c>
      <c r="F40" s="3722"/>
      <c r="G40" s="3733"/>
      <c r="H40" s="2967">
        <v>31</v>
      </c>
      <c r="I40" s="2968">
        <v>31</v>
      </c>
      <c r="J40" s="2956">
        <v>52</v>
      </c>
      <c r="K40" s="3732">
        <v>77630</v>
      </c>
      <c r="L40" s="3722">
        <v>0</v>
      </c>
      <c r="M40" s="3722">
        <f t="shared" ref="M40:M46" si="2">K40-L40</f>
        <v>77630</v>
      </c>
      <c r="N40" s="3733">
        <f t="shared" ref="N40:N47" si="3">E40+M40</f>
        <v>155328</v>
      </c>
      <c r="O40" s="2957">
        <v>31</v>
      </c>
      <c r="P40" s="2922"/>
      <c r="R40" s="2946"/>
    </row>
    <row r="41" spans="1:18" ht="15" customHeight="1">
      <c r="A41" s="2960">
        <v>32</v>
      </c>
      <c r="B41" s="2981">
        <v>53</v>
      </c>
      <c r="C41" s="2962">
        <v>-53</v>
      </c>
      <c r="D41" s="2963" t="s">
        <v>1609</v>
      </c>
      <c r="E41" s="3732">
        <v>0</v>
      </c>
      <c r="F41" s="3722"/>
      <c r="G41" s="3733"/>
      <c r="H41" s="2967">
        <v>32</v>
      </c>
      <c r="I41" s="2968">
        <v>32</v>
      </c>
      <c r="J41" s="2956">
        <v>53</v>
      </c>
      <c r="K41" s="3732">
        <v>0</v>
      </c>
      <c r="L41" s="3722">
        <v>0</v>
      </c>
      <c r="M41" s="3722">
        <f t="shared" si="2"/>
        <v>0</v>
      </c>
      <c r="N41" s="3733">
        <f t="shared" si="3"/>
        <v>0</v>
      </c>
      <c r="O41" s="2957">
        <v>32</v>
      </c>
      <c r="P41" s="2922"/>
      <c r="R41" s="2946"/>
    </row>
    <row r="42" spans="1:18" ht="15" customHeight="1">
      <c r="A42" s="2960">
        <v>33</v>
      </c>
      <c r="B42" s="2981">
        <v>54</v>
      </c>
      <c r="C42" s="2962">
        <v>-54</v>
      </c>
      <c r="D42" s="2963" t="s">
        <v>1610</v>
      </c>
      <c r="E42" s="3732">
        <v>0</v>
      </c>
      <c r="F42" s="3722"/>
      <c r="G42" s="3733">
        <v>0</v>
      </c>
      <c r="H42" s="2967">
        <v>33</v>
      </c>
      <c r="I42" s="2968">
        <v>33</v>
      </c>
      <c r="J42" s="2956">
        <v>54</v>
      </c>
      <c r="K42" s="3732">
        <v>0</v>
      </c>
      <c r="L42" s="3722">
        <v>0</v>
      </c>
      <c r="M42" s="3722">
        <f t="shared" si="2"/>
        <v>0</v>
      </c>
      <c r="N42" s="3733">
        <f t="shared" si="3"/>
        <v>0</v>
      </c>
      <c r="O42" s="2957">
        <v>33</v>
      </c>
      <c r="P42" s="2922"/>
      <c r="R42" s="2946"/>
    </row>
    <row r="43" spans="1:18" ht="15" customHeight="1">
      <c r="A43" s="2960">
        <v>34</v>
      </c>
      <c r="B43" s="2981">
        <v>55</v>
      </c>
      <c r="C43" s="2962">
        <v>-55</v>
      </c>
      <c r="D43" s="2963" t="s">
        <v>1611</v>
      </c>
      <c r="E43" s="3732">
        <v>0</v>
      </c>
      <c r="F43" s="3722"/>
      <c r="G43" s="3733"/>
      <c r="H43" s="2967">
        <v>34</v>
      </c>
      <c r="I43" s="2968">
        <v>34</v>
      </c>
      <c r="J43" s="2956">
        <v>55</v>
      </c>
      <c r="K43" s="3732">
        <v>0</v>
      </c>
      <c r="L43" s="3722">
        <v>0</v>
      </c>
      <c r="M43" s="3722">
        <f t="shared" si="2"/>
        <v>0</v>
      </c>
      <c r="N43" s="3733">
        <f t="shared" si="3"/>
        <v>0</v>
      </c>
      <c r="O43" s="2957">
        <v>34</v>
      </c>
      <c r="P43" s="2922"/>
      <c r="R43" s="2946"/>
    </row>
    <row r="44" spans="1:18" ht="15" customHeight="1">
      <c r="A44" s="2960">
        <v>35</v>
      </c>
      <c r="B44" s="2981">
        <v>56</v>
      </c>
      <c r="C44" s="2962">
        <v>-56</v>
      </c>
      <c r="D44" s="2963" t="s">
        <v>175</v>
      </c>
      <c r="E44" s="3732">
        <v>0</v>
      </c>
      <c r="F44" s="3722"/>
      <c r="G44" s="3733">
        <v>0</v>
      </c>
      <c r="H44" s="2967">
        <v>35</v>
      </c>
      <c r="I44" s="2968">
        <v>35</v>
      </c>
      <c r="J44" s="2956">
        <v>56</v>
      </c>
      <c r="K44" s="3732">
        <v>0</v>
      </c>
      <c r="L44" s="3722">
        <v>0</v>
      </c>
      <c r="M44" s="3722">
        <f t="shared" si="2"/>
        <v>0</v>
      </c>
      <c r="N44" s="3733">
        <f t="shared" si="3"/>
        <v>0</v>
      </c>
      <c r="O44" s="2957">
        <v>35</v>
      </c>
      <c r="P44" s="2922"/>
      <c r="R44" s="2946"/>
    </row>
    <row r="45" spans="1:18" ht="15" customHeight="1">
      <c r="A45" s="2960">
        <v>36</v>
      </c>
      <c r="B45" s="2981">
        <v>57</v>
      </c>
      <c r="C45" s="2962">
        <v>-57</v>
      </c>
      <c r="D45" s="2963" t="s">
        <v>1612</v>
      </c>
      <c r="E45" s="3732">
        <v>0</v>
      </c>
      <c r="F45" s="3722"/>
      <c r="G45" s="3733"/>
      <c r="H45" s="2967">
        <v>36</v>
      </c>
      <c r="I45" s="2968">
        <v>36</v>
      </c>
      <c r="J45" s="2956">
        <v>57</v>
      </c>
      <c r="K45" s="3732">
        <v>0</v>
      </c>
      <c r="L45" s="3722">
        <v>0</v>
      </c>
      <c r="M45" s="3722">
        <f t="shared" si="2"/>
        <v>0</v>
      </c>
      <c r="N45" s="3733">
        <f t="shared" si="3"/>
        <v>0</v>
      </c>
      <c r="O45" s="2957">
        <v>36</v>
      </c>
      <c r="P45" s="2922"/>
      <c r="R45" s="2946"/>
    </row>
    <row r="46" spans="1:18" ht="15" customHeight="1">
      <c r="A46" s="2960">
        <v>37</v>
      </c>
      <c r="B46" s="2981">
        <v>58</v>
      </c>
      <c r="C46" s="2962">
        <v>-58</v>
      </c>
      <c r="D46" s="2963" t="s">
        <v>1613</v>
      </c>
      <c r="E46" s="3732">
        <v>3074</v>
      </c>
      <c r="F46" s="3722"/>
      <c r="G46" s="3733"/>
      <c r="H46" s="2967">
        <v>37</v>
      </c>
      <c r="I46" s="2968">
        <v>37</v>
      </c>
      <c r="J46" s="2956">
        <v>58</v>
      </c>
      <c r="K46" s="3732">
        <v>1685</v>
      </c>
      <c r="L46" s="3722">
        <v>0</v>
      </c>
      <c r="M46" s="3722">
        <f t="shared" si="2"/>
        <v>1685</v>
      </c>
      <c r="N46" s="3733">
        <f t="shared" si="3"/>
        <v>4759</v>
      </c>
      <c r="O46" s="2957">
        <v>37</v>
      </c>
      <c r="P46" s="2922"/>
      <c r="R46" s="2946"/>
    </row>
    <row r="47" spans="1:18" ht="15" customHeight="1">
      <c r="A47" s="2960">
        <v>38</v>
      </c>
      <c r="B47" s="2981">
        <v>59</v>
      </c>
      <c r="C47" s="2962">
        <v>-59</v>
      </c>
      <c r="D47" s="2963" t="s">
        <v>1614</v>
      </c>
      <c r="E47" s="3732">
        <v>15271</v>
      </c>
      <c r="F47" s="3722"/>
      <c r="G47" s="3733"/>
      <c r="H47" s="2967">
        <v>38</v>
      </c>
      <c r="I47" s="2968">
        <v>38</v>
      </c>
      <c r="J47" s="2956">
        <v>59</v>
      </c>
      <c r="K47" s="3732">
        <v>4698</v>
      </c>
      <c r="L47" s="3722">
        <v>0</v>
      </c>
      <c r="M47" s="3722">
        <f>K47-L47</f>
        <v>4698</v>
      </c>
      <c r="N47" s="3733">
        <f t="shared" si="3"/>
        <v>19969</v>
      </c>
      <c r="O47" s="2957">
        <v>38</v>
      </c>
      <c r="P47" s="2922"/>
      <c r="R47" s="2946"/>
    </row>
    <row r="48" spans="1:18" ht="15" customHeight="1">
      <c r="A48" s="2960">
        <v>39</v>
      </c>
      <c r="B48" s="2981"/>
      <c r="C48" s="2962"/>
      <c r="D48" s="2963" t="s">
        <v>1615</v>
      </c>
      <c r="E48" s="3732">
        <f>SUM(E40:E47)</f>
        <v>96043</v>
      </c>
      <c r="F48" s="3722">
        <f>SUM(F40:F47)</f>
        <v>0</v>
      </c>
      <c r="G48" s="3733">
        <f>SUM(G40:G47)</f>
        <v>0</v>
      </c>
      <c r="H48" s="2967">
        <v>39</v>
      </c>
      <c r="I48" s="2968">
        <v>39</v>
      </c>
      <c r="J48" s="2956">
        <v>0</v>
      </c>
      <c r="K48" s="3732">
        <f>SUM(K40:K47)</f>
        <v>84013</v>
      </c>
      <c r="L48" s="3722">
        <f>SUM(L40:L47)</f>
        <v>0</v>
      </c>
      <c r="M48" s="3722">
        <f>-L48+K48+G48+F48</f>
        <v>84013</v>
      </c>
      <c r="N48" s="3733">
        <f>SUM(N40:N47)</f>
        <v>180056</v>
      </c>
      <c r="O48" s="2957">
        <v>39</v>
      </c>
      <c r="P48" s="2922"/>
      <c r="R48" s="2946"/>
    </row>
    <row r="49" spans="1:18" ht="15" customHeight="1">
      <c r="A49" s="2960">
        <v>40</v>
      </c>
      <c r="B49" s="2981">
        <v>76</v>
      </c>
      <c r="C49" s="2962">
        <v>-76</v>
      </c>
      <c r="D49" s="2963" t="s">
        <v>1616</v>
      </c>
      <c r="E49" s="3732">
        <v>0</v>
      </c>
      <c r="F49" s="3722"/>
      <c r="G49" s="3733"/>
      <c r="H49" s="2967">
        <v>40</v>
      </c>
      <c r="I49" s="2968">
        <v>40</v>
      </c>
      <c r="J49" s="2956">
        <v>76</v>
      </c>
      <c r="K49" s="3732">
        <v>0</v>
      </c>
      <c r="L49" s="3722">
        <v>0</v>
      </c>
      <c r="M49" s="3722">
        <f>K49-L49</f>
        <v>0</v>
      </c>
      <c r="N49" s="3733">
        <f>E49+M49</f>
        <v>0</v>
      </c>
      <c r="O49" s="2957">
        <v>40</v>
      </c>
      <c r="P49" s="2922"/>
      <c r="R49" s="2946"/>
    </row>
    <row r="50" spans="1:18" ht="15" customHeight="1">
      <c r="A50" s="2960">
        <v>41</v>
      </c>
      <c r="B50" s="2981">
        <v>80</v>
      </c>
      <c r="C50" s="2962">
        <v>-80</v>
      </c>
      <c r="D50" s="2963" t="s">
        <v>1617</v>
      </c>
      <c r="E50" s="3732">
        <v>0</v>
      </c>
      <c r="F50" s="3722"/>
      <c r="G50" s="3733">
        <v>0</v>
      </c>
      <c r="H50" s="2967">
        <v>41</v>
      </c>
      <c r="I50" s="2968">
        <v>41</v>
      </c>
      <c r="J50" s="2956">
        <v>80</v>
      </c>
      <c r="K50" s="3732">
        <v>0</v>
      </c>
      <c r="L50" s="3722">
        <v>0</v>
      </c>
      <c r="M50" s="3722">
        <f>K50-L50</f>
        <v>0</v>
      </c>
      <c r="N50" s="3733">
        <f>E50+M50</f>
        <v>0</v>
      </c>
      <c r="O50" s="2957">
        <v>41</v>
      </c>
      <c r="P50" s="2922"/>
      <c r="R50" s="2946"/>
    </row>
    <row r="51" spans="1:18" ht="15" customHeight="1">
      <c r="A51" s="2960">
        <v>42</v>
      </c>
      <c r="B51" s="2981">
        <v>90</v>
      </c>
      <c r="C51" s="2962">
        <v>-90</v>
      </c>
      <c r="D51" s="2963" t="s">
        <v>1618</v>
      </c>
      <c r="E51" s="3732">
        <v>230292</v>
      </c>
      <c r="F51" s="3722"/>
      <c r="G51" s="3733"/>
      <c r="H51" s="2967">
        <v>42</v>
      </c>
      <c r="I51" s="2968">
        <v>42</v>
      </c>
      <c r="J51" s="2956">
        <v>90</v>
      </c>
      <c r="K51" s="3732">
        <v>41430</v>
      </c>
      <c r="L51" s="3722">
        <v>0</v>
      </c>
      <c r="M51" s="3722">
        <f>K51-L51</f>
        <v>41430</v>
      </c>
      <c r="N51" s="3733">
        <f>E51+M51</f>
        <v>271722</v>
      </c>
      <c r="O51" s="2957">
        <v>42</v>
      </c>
      <c r="P51" s="2922"/>
      <c r="R51" s="2946"/>
    </row>
    <row r="52" spans="1:18" ht="15" customHeight="1" thickBot="1">
      <c r="A52" s="2978">
        <v>43</v>
      </c>
      <c r="B52" s="2955"/>
      <c r="C52" s="2996"/>
      <c r="D52" s="2963" t="s">
        <v>1619</v>
      </c>
      <c r="E52" s="3734">
        <f>SUM(E49:E51)+E48+E39</f>
        <v>902273</v>
      </c>
      <c r="F52" s="3735">
        <f>SUM(F49:F51)+F48+F39</f>
        <v>0</v>
      </c>
      <c r="G52" s="3736">
        <f>SUM(G49:G51)+G48+G39</f>
        <v>0</v>
      </c>
      <c r="H52" s="2967">
        <v>43</v>
      </c>
      <c r="I52" s="2968">
        <v>43</v>
      </c>
      <c r="J52" s="2956">
        <v>0</v>
      </c>
      <c r="K52" s="3734">
        <f>SUM(K49:K51)+K48+K39</f>
        <v>242465</v>
      </c>
      <c r="L52" s="3735">
        <f>SUM(L49:L51)+L48+L39</f>
        <v>0</v>
      </c>
      <c r="M52" s="3735">
        <f>SUM(M49:M51)+M48+M39</f>
        <v>242465</v>
      </c>
      <c r="N52" s="3736">
        <f>SUM(N49:N51)+N48+N39</f>
        <v>1144738</v>
      </c>
      <c r="O52" s="2957">
        <v>43</v>
      </c>
      <c r="P52" s="2922"/>
      <c r="R52" s="2946"/>
    </row>
    <row r="53" spans="1:18" ht="15" customHeight="1">
      <c r="A53" s="2939"/>
      <c r="B53" s="3001"/>
      <c r="C53" s="3002"/>
      <c r="D53" s="3003"/>
      <c r="E53" s="3003"/>
      <c r="F53" s="3003"/>
      <c r="G53" s="3003"/>
      <c r="H53" s="3737"/>
      <c r="I53" s="3738"/>
      <c r="J53" s="3001"/>
      <c r="K53" s="3004">
        <v>0</v>
      </c>
      <c r="L53" s="3004">
        <v>0</v>
      </c>
      <c r="M53" s="3004">
        <v>0</v>
      </c>
      <c r="N53" s="3003">
        <v>0</v>
      </c>
      <c r="O53" s="3005"/>
      <c r="P53" s="2922"/>
      <c r="R53" s="2946"/>
    </row>
    <row r="54" spans="1:18" ht="15" customHeight="1">
      <c r="A54" s="2948" t="s">
        <v>3649</v>
      </c>
      <c r="B54" s="3003"/>
      <c r="C54" s="3004"/>
      <c r="D54" s="3003"/>
      <c r="E54" s="3003"/>
      <c r="F54" s="3003"/>
      <c r="G54" s="3003"/>
      <c r="H54" s="3739"/>
      <c r="I54" s="3740"/>
      <c r="J54" s="3003"/>
      <c r="K54" s="3003"/>
      <c r="L54" s="3003"/>
      <c r="M54" s="3003"/>
      <c r="N54" s="3003"/>
      <c r="O54" s="2952"/>
      <c r="P54" s="2922"/>
      <c r="R54" s="2946"/>
    </row>
    <row r="55" spans="1:18" ht="15" customHeight="1">
      <c r="A55" s="2948" t="s">
        <v>3650</v>
      </c>
      <c r="B55" s="3003"/>
      <c r="C55" s="3004"/>
      <c r="D55" s="3003"/>
      <c r="E55" s="3003"/>
      <c r="F55" s="3003"/>
      <c r="G55" s="3003"/>
      <c r="H55" s="3739"/>
      <c r="I55" s="3740"/>
      <c r="J55" s="3003"/>
      <c r="K55" s="3003"/>
      <c r="L55" s="3003"/>
      <c r="M55" s="3003"/>
      <c r="N55" s="3003"/>
      <c r="O55" s="2952"/>
      <c r="P55" s="2922"/>
      <c r="R55" s="2946"/>
    </row>
    <row r="56" spans="1:18" ht="15" customHeight="1">
      <c r="A56" s="2948"/>
      <c r="B56" s="3003"/>
      <c r="C56" s="3004"/>
      <c r="D56" s="3003"/>
      <c r="E56" s="3003"/>
      <c r="F56" s="3003"/>
      <c r="G56" s="3003"/>
      <c r="H56" s="3739"/>
      <c r="I56" s="3740"/>
      <c r="J56" s="3003"/>
      <c r="K56" s="3003"/>
      <c r="L56" s="3003"/>
      <c r="M56" s="3003"/>
      <c r="N56" s="3003"/>
      <c r="O56" s="2952"/>
      <c r="P56" s="2922"/>
      <c r="R56" s="2946"/>
    </row>
    <row r="57" spans="1:18" ht="15" customHeight="1">
      <c r="A57" s="2948"/>
      <c r="B57" s="3003"/>
      <c r="C57" s="3004"/>
      <c r="D57" s="3003"/>
      <c r="E57" s="3003"/>
      <c r="F57" s="3003"/>
      <c r="G57" s="3003"/>
      <c r="H57" s="3739"/>
      <c r="I57" s="3740"/>
      <c r="J57" s="3003"/>
      <c r="K57" s="3003"/>
      <c r="L57" s="3003"/>
      <c r="M57" s="3003"/>
      <c r="N57" s="3003"/>
      <c r="O57" s="2952"/>
      <c r="P57" s="2922"/>
      <c r="R57" s="2946"/>
    </row>
    <row r="58" spans="1:18" ht="15" customHeight="1">
      <c r="A58" s="2933"/>
      <c r="B58" s="2934"/>
      <c r="C58" s="3006"/>
      <c r="D58" s="3007"/>
      <c r="E58" s="3008"/>
      <c r="F58" s="3008"/>
      <c r="G58" s="3008"/>
      <c r="H58" s="2935"/>
      <c r="I58" s="2936"/>
      <c r="J58" s="2934"/>
      <c r="K58" s="2934"/>
      <c r="L58" s="2934"/>
      <c r="M58" s="2934"/>
      <c r="N58" s="2934"/>
      <c r="O58" s="2937"/>
      <c r="P58" s="2922"/>
    </row>
    <row r="59" spans="1:18" ht="15" customHeight="1">
      <c r="A59" s="2915"/>
      <c r="B59" s="2915"/>
      <c r="C59" s="3009"/>
      <c r="D59" s="2915"/>
      <c r="E59" s="2915"/>
      <c r="F59" s="2915"/>
      <c r="G59" s="2915"/>
      <c r="H59" s="2917" t="s">
        <v>166</v>
      </c>
      <c r="I59" s="3010" t="s">
        <v>166</v>
      </c>
      <c r="P59" s="2922"/>
    </row>
    <row r="60" spans="1:18">
      <c r="A60" s="2915"/>
      <c r="B60" s="2915"/>
      <c r="C60" s="3009"/>
      <c r="D60" s="2915"/>
      <c r="E60" s="2915"/>
      <c r="F60" s="2915"/>
      <c r="P60" s="2922"/>
    </row>
    <row r="61" spans="1:18" hidden="1">
      <c r="A61" s="2915"/>
      <c r="B61" s="2915"/>
      <c r="C61" s="3009"/>
      <c r="D61" s="2915"/>
      <c r="E61" s="2915"/>
      <c r="F61" s="2915"/>
      <c r="P61" s="2922"/>
    </row>
    <row r="62" spans="1:18">
      <c r="P62" s="2922"/>
    </row>
    <row r="63" spans="1:18">
      <c r="P63" s="2922"/>
    </row>
    <row r="64" spans="1:18">
      <c r="P64" s="2922"/>
    </row>
    <row r="65" spans="16:16">
      <c r="P65" s="2922"/>
    </row>
    <row r="66" spans="16:16">
      <c r="P66" s="2922"/>
    </row>
    <row r="67" spans="16:16">
      <c r="P67" s="2922"/>
    </row>
    <row r="68" spans="16:16"/>
    <row r="69" spans="16:16"/>
    <row r="70" spans="16:16"/>
    <row r="71" spans="16:16"/>
    <row r="72" spans="16:16"/>
    <row r="73" spans="16:16"/>
    <row r="74" spans="16:16"/>
    <row r="75" spans="16:16"/>
    <row r="76" spans="16:16"/>
    <row r="77" spans="16:16"/>
    <row r="78" spans="16:16"/>
    <row r="79" spans="16:16"/>
    <row r="80" spans="16:16"/>
  </sheetData>
  <printOptions horizontalCentered="1" verticalCentered="1"/>
  <pageMargins left="0.75" right="0.75" top="0.5" bottom="0.5" header="0" footer="0"/>
  <pageSetup scale="89" fitToWidth="2" orientation="portrait" blackAndWhite="1" horizontalDpi="4294967292" r:id="rId1"/>
  <headerFooter alignWithMargins="0"/>
  <colBreaks count="1" manualBreakCount="1">
    <brk id="8" max="58"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8">
    <pageSetUpPr fitToPage="1"/>
  </sheetPr>
  <dimension ref="A1:J133"/>
  <sheetViews>
    <sheetView view="pageBreakPreview" zoomScale="60" zoomScaleNormal="100" workbookViewId="0"/>
  </sheetViews>
  <sheetFormatPr defaultColWidth="11.33203125" defaultRowHeight="12.75"/>
  <cols>
    <col min="1" max="1" width="6.6640625" style="52" customWidth="1"/>
    <col min="2" max="2" width="40.5" style="52" customWidth="1"/>
    <col min="3" max="3" width="13.5" style="52" customWidth="1"/>
    <col min="4" max="4" width="30.6640625" style="52" customWidth="1"/>
    <col min="5" max="5" width="19.5" style="52" customWidth="1"/>
    <col min="6" max="6" width="18.33203125" style="52" customWidth="1"/>
    <col min="7" max="7" width="27.6640625" style="52" customWidth="1"/>
    <col min="8" max="8" width="31.5" style="52" customWidth="1"/>
    <col min="9" max="9" width="7.5" style="52" customWidth="1"/>
    <col min="10" max="10" width="2" style="52" customWidth="1"/>
    <col min="11" max="256" width="11.33203125" style="52"/>
    <col min="257" max="257" width="6.6640625" style="52" customWidth="1"/>
    <col min="258" max="258" width="40.5" style="52" customWidth="1"/>
    <col min="259" max="259" width="13.5" style="52" customWidth="1"/>
    <col min="260" max="260" width="30.6640625" style="52" customWidth="1"/>
    <col min="261" max="261" width="19.5" style="52" customWidth="1"/>
    <col min="262" max="262" width="18.33203125" style="52" customWidth="1"/>
    <col min="263" max="263" width="27.6640625" style="52" customWidth="1"/>
    <col min="264" max="264" width="31.5" style="52" customWidth="1"/>
    <col min="265" max="265" width="7.5" style="52" customWidth="1"/>
    <col min="266" max="266" width="2" style="52" customWidth="1"/>
    <col min="267" max="512" width="11.33203125" style="52"/>
    <col min="513" max="513" width="6.6640625" style="52" customWidth="1"/>
    <col min="514" max="514" width="40.5" style="52" customWidth="1"/>
    <col min="515" max="515" width="13.5" style="52" customWidth="1"/>
    <col min="516" max="516" width="30.6640625" style="52" customWidth="1"/>
    <col min="517" max="517" width="19.5" style="52" customWidth="1"/>
    <col min="518" max="518" width="18.33203125" style="52" customWidth="1"/>
    <col min="519" max="519" width="27.6640625" style="52" customWidth="1"/>
    <col min="520" max="520" width="31.5" style="52" customWidth="1"/>
    <col min="521" max="521" width="7.5" style="52" customWidth="1"/>
    <col min="522" max="522" width="2" style="52" customWidth="1"/>
    <col min="523" max="768" width="11.33203125" style="52"/>
    <col min="769" max="769" width="6.6640625" style="52" customWidth="1"/>
    <col min="770" max="770" width="40.5" style="52" customWidth="1"/>
    <col min="771" max="771" width="13.5" style="52" customWidth="1"/>
    <col min="772" max="772" width="30.6640625" style="52" customWidth="1"/>
    <col min="773" max="773" width="19.5" style="52" customWidth="1"/>
    <col min="774" max="774" width="18.33203125" style="52" customWidth="1"/>
    <col min="775" max="775" width="27.6640625" style="52" customWidth="1"/>
    <col min="776" max="776" width="31.5" style="52" customWidth="1"/>
    <col min="777" max="777" width="7.5" style="52" customWidth="1"/>
    <col min="778" max="778" width="2" style="52" customWidth="1"/>
    <col min="779" max="1024" width="11.33203125" style="52"/>
    <col min="1025" max="1025" width="6.6640625" style="52" customWidth="1"/>
    <col min="1026" max="1026" width="40.5" style="52" customWidth="1"/>
    <col min="1027" max="1027" width="13.5" style="52" customWidth="1"/>
    <col min="1028" max="1028" width="30.6640625" style="52" customWidth="1"/>
    <col min="1029" max="1029" width="19.5" style="52" customWidth="1"/>
    <col min="1030" max="1030" width="18.33203125" style="52" customWidth="1"/>
    <col min="1031" max="1031" width="27.6640625" style="52" customWidth="1"/>
    <col min="1032" max="1032" width="31.5" style="52" customWidth="1"/>
    <col min="1033" max="1033" width="7.5" style="52" customWidth="1"/>
    <col min="1034" max="1034" width="2" style="52" customWidth="1"/>
    <col min="1035" max="1280" width="11.33203125" style="52"/>
    <col min="1281" max="1281" width="6.6640625" style="52" customWidth="1"/>
    <col min="1282" max="1282" width="40.5" style="52" customWidth="1"/>
    <col min="1283" max="1283" width="13.5" style="52" customWidth="1"/>
    <col min="1284" max="1284" width="30.6640625" style="52" customWidth="1"/>
    <col min="1285" max="1285" width="19.5" style="52" customWidth="1"/>
    <col min="1286" max="1286" width="18.33203125" style="52" customWidth="1"/>
    <col min="1287" max="1287" width="27.6640625" style="52" customWidth="1"/>
    <col min="1288" max="1288" width="31.5" style="52" customWidth="1"/>
    <col min="1289" max="1289" width="7.5" style="52" customWidth="1"/>
    <col min="1290" max="1290" width="2" style="52" customWidth="1"/>
    <col min="1291" max="1536" width="11.33203125" style="52"/>
    <col min="1537" max="1537" width="6.6640625" style="52" customWidth="1"/>
    <col min="1538" max="1538" width="40.5" style="52" customWidth="1"/>
    <col min="1539" max="1539" width="13.5" style="52" customWidth="1"/>
    <col min="1540" max="1540" width="30.6640625" style="52" customWidth="1"/>
    <col min="1541" max="1541" width="19.5" style="52" customWidth="1"/>
    <col min="1542" max="1542" width="18.33203125" style="52" customWidth="1"/>
    <col min="1543" max="1543" width="27.6640625" style="52" customWidth="1"/>
    <col min="1544" max="1544" width="31.5" style="52" customWidth="1"/>
    <col min="1545" max="1545" width="7.5" style="52" customWidth="1"/>
    <col min="1546" max="1546" width="2" style="52" customWidth="1"/>
    <col min="1547" max="1792" width="11.33203125" style="52"/>
    <col min="1793" max="1793" width="6.6640625" style="52" customWidth="1"/>
    <col min="1794" max="1794" width="40.5" style="52" customWidth="1"/>
    <col min="1795" max="1795" width="13.5" style="52" customWidth="1"/>
    <col min="1796" max="1796" width="30.6640625" style="52" customWidth="1"/>
    <col min="1797" max="1797" width="19.5" style="52" customWidth="1"/>
    <col min="1798" max="1798" width="18.33203125" style="52" customWidth="1"/>
    <col min="1799" max="1799" width="27.6640625" style="52" customWidth="1"/>
    <col min="1800" max="1800" width="31.5" style="52" customWidth="1"/>
    <col min="1801" max="1801" width="7.5" style="52" customWidth="1"/>
    <col min="1802" max="1802" width="2" style="52" customWidth="1"/>
    <col min="1803" max="2048" width="11.33203125" style="52"/>
    <col min="2049" max="2049" width="6.6640625" style="52" customWidth="1"/>
    <col min="2050" max="2050" width="40.5" style="52" customWidth="1"/>
    <col min="2051" max="2051" width="13.5" style="52" customWidth="1"/>
    <col min="2052" max="2052" width="30.6640625" style="52" customWidth="1"/>
    <col min="2053" max="2053" width="19.5" style="52" customWidth="1"/>
    <col min="2054" max="2054" width="18.33203125" style="52" customWidth="1"/>
    <col min="2055" max="2055" width="27.6640625" style="52" customWidth="1"/>
    <col min="2056" max="2056" width="31.5" style="52" customWidth="1"/>
    <col min="2057" max="2057" width="7.5" style="52" customWidth="1"/>
    <col min="2058" max="2058" width="2" style="52" customWidth="1"/>
    <col min="2059" max="2304" width="11.33203125" style="52"/>
    <col min="2305" max="2305" width="6.6640625" style="52" customWidth="1"/>
    <col min="2306" max="2306" width="40.5" style="52" customWidth="1"/>
    <col min="2307" max="2307" width="13.5" style="52" customWidth="1"/>
    <col min="2308" max="2308" width="30.6640625" style="52" customWidth="1"/>
    <col min="2309" max="2309" width="19.5" style="52" customWidth="1"/>
    <col min="2310" max="2310" width="18.33203125" style="52" customWidth="1"/>
    <col min="2311" max="2311" width="27.6640625" style="52" customWidth="1"/>
    <col min="2312" max="2312" width="31.5" style="52" customWidth="1"/>
    <col min="2313" max="2313" width="7.5" style="52" customWidth="1"/>
    <col min="2314" max="2314" width="2" style="52" customWidth="1"/>
    <col min="2315" max="2560" width="11.33203125" style="52"/>
    <col min="2561" max="2561" width="6.6640625" style="52" customWidth="1"/>
    <col min="2562" max="2562" width="40.5" style="52" customWidth="1"/>
    <col min="2563" max="2563" width="13.5" style="52" customWidth="1"/>
    <col min="2564" max="2564" width="30.6640625" style="52" customWidth="1"/>
    <col min="2565" max="2565" width="19.5" style="52" customWidth="1"/>
    <col min="2566" max="2566" width="18.33203125" style="52" customWidth="1"/>
    <col min="2567" max="2567" width="27.6640625" style="52" customWidth="1"/>
    <col min="2568" max="2568" width="31.5" style="52" customWidth="1"/>
    <col min="2569" max="2569" width="7.5" style="52" customWidth="1"/>
    <col min="2570" max="2570" width="2" style="52" customWidth="1"/>
    <col min="2571" max="2816" width="11.33203125" style="52"/>
    <col min="2817" max="2817" width="6.6640625" style="52" customWidth="1"/>
    <col min="2818" max="2818" width="40.5" style="52" customWidth="1"/>
    <col min="2819" max="2819" width="13.5" style="52" customWidth="1"/>
    <col min="2820" max="2820" width="30.6640625" style="52" customWidth="1"/>
    <col min="2821" max="2821" width="19.5" style="52" customWidth="1"/>
    <col min="2822" max="2822" width="18.33203125" style="52" customWidth="1"/>
    <col min="2823" max="2823" width="27.6640625" style="52" customWidth="1"/>
    <col min="2824" max="2824" width="31.5" style="52" customWidth="1"/>
    <col min="2825" max="2825" width="7.5" style="52" customWidth="1"/>
    <col min="2826" max="2826" width="2" style="52" customWidth="1"/>
    <col min="2827" max="3072" width="11.33203125" style="52"/>
    <col min="3073" max="3073" width="6.6640625" style="52" customWidth="1"/>
    <col min="3074" max="3074" width="40.5" style="52" customWidth="1"/>
    <col min="3075" max="3075" width="13.5" style="52" customWidth="1"/>
    <col min="3076" max="3076" width="30.6640625" style="52" customWidth="1"/>
    <col min="3077" max="3077" width="19.5" style="52" customWidth="1"/>
    <col min="3078" max="3078" width="18.33203125" style="52" customWidth="1"/>
    <col min="3079" max="3079" width="27.6640625" style="52" customWidth="1"/>
    <col min="3080" max="3080" width="31.5" style="52" customWidth="1"/>
    <col min="3081" max="3081" width="7.5" style="52" customWidth="1"/>
    <col min="3082" max="3082" width="2" style="52" customWidth="1"/>
    <col min="3083" max="3328" width="11.33203125" style="52"/>
    <col min="3329" max="3329" width="6.6640625" style="52" customWidth="1"/>
    <col min="3330" max="3330" width="40.5" style="52" customWidth="1"/>
    <col min="3331" max="3331" width="13.5" style="52" customWidth="1"/>
    <col min="3332" max="3332" width="30.6640625" style="52" customWidth="1"/>
    <col min="3333" max="3333" width="19.5" style="52" customWidth="1"/>
    <col min="3334" max="3334" width="18.33203125" style="52" customWidth="1"/>
    <col min="3335" max="3335" width="27.6640625" style="52" customWidth="1"/>
    <col min="3336" max="3336" width="31.5" style="52" customWidth="1"/>
    <col min="3337" max="3337" width="7.5" style="52" customWidth="1"/>
    <col min="3338" max="3338" width="2" style="52" customWidth="1"/>
    <col min="3339" max="3584" width="11.33203125" style="52"/>
    <col min="3585" max="3585" width="6.6640625" style="52" customWidth="1"/>
    <col min="3586" max="3586" width="40.5" style="52" customWidth="1"/>
    <col min="3587" max="3587" width="13.5" style="52" customWidth="1"/>
    <col min="3588" max="3588" width="30.6640625" style="52" customWidth="1"/>
    <col min="3589" max="3589" width="19.5" style="52" customWidth="1"/>
    <col min="3590" max="3590" width="18.33203125" style="52" customWidth="1"/>
    <col min="3591" max="3591" width="27.6640625" style="52" customWidth="1"/>
    <col min="3592" max="3592" width="31.5" style="52" customWidth="1"/>
    <col min="3593" max="3593" width="7.5" style="52" customWidth="1"/>
    <col min="3594" max="3594" width="2" style="52" customWidth="1"/>
    <col min="3595" max="3840" width="11.33203125" style="52"/>
    <col min="3841" max="3841" width="6.6640625" style="52" customWidth="1"/>
    <col min="3842" max="3842" width="40.5" style="52" customWidth="1"/>
    <col min="3843" max="3843" width="13.5" style="52" customWidth="1"/>
    <col min="3844" max="3844" width="30.6640625" style="52" customWidth="1"/>
    <col min="3845" max="3845" width="19.5" style="52" customWidth="1"/>
    <col min="3846" max="3846" width="18.33203125" style="52" customWidth="1"/>
    <col min="3847" max="3847" width="27.6640625" style="52" customWidth="1"/>
    <col min="3848" max="3848" width="31.5" style="52" customWidth="1"/>
    <col min="3849" max="3849" width="7.5" style="52" customWidth="1"/>
    <col min="3850" max="3850" width="2" style="52" customWidth="1"/>
    <col min="3851" max="4096" width="11.33203125" style="52"/>
    <col min="4097" max="4097" width="6.6640625" style="52" customWidth="1"/>
    <col min="4098" max="4098" width="40.5" style="52" customWidth="1"/>
    <col min="4099" max="4099" width="13.5" style="52" customWidth="1"/>
    <col min="4100" max="4100" width="30.6640625" style="52" customWidth="1"/>
    <col min="4101" max="4101" width="19.5" style="52" customWidth="1"/>
    <col min="4102" max="4102" width="18.33203125" style="52" customWidth="1"/>
    <col min="4103" max="4103" width="27.6640625" style="52" customWidth="1"/>
    <col min="4104" max="4104" width="31.5" style="52" customWidth="1"/>
    <col min="4105" max="4105" width="7.5" style="52" customWidth="1"/>
    <col min="4106" max="4106" width="2" style="52" customWidth="1"/>
    <col min="4107" max="4352" width="11.33203125" style="52"/>
    <col min="4353" max="4353" width="6.6640625" style="52" customWidth="1"/>
    <col min="4354" max="4354" width="40.5" style="52" customWidth="1"/>
    <col min="4355" max="4355" width="13.5" style="52" customWidth="1"/>
    <col min="4356" max="4356" width="30.6640625" style="52" customWidth="1"/>
    <col min="4357" max="4357" width="19.5" style="52" customWidth="1"/>
    <col min="4358" max="4358" width="18.33203125" style="52" customWidth="1"/>
    <col min="4359" max="4359" width="27.6640625" style="52" customWidth="1"/>
    <col min="4360" max="4360" width="31.5" style="52" customWidth="1"/>
    <col min="4361" max="4361" width="7.5" style="52" customWidth="1"/>
    <col min="4362" max="4362" width="2" style="52" customWidth="1"/>
    <col min="4363" max="4608" width="11.33203125" style="52"/>
    <col min="4609" max="4609" width="6.6640625" style="52" customWidth="1"/>
    <col min="4610" max="4610" width="40.5" style="52" customWidth="1"/>
    <col min="4611" max="4611" width="13.5" style="52" customWidth="1"/>
    <col min="4612" max="4612" width="30.6640625" style="52" customWidth="1"/>
    <col min="4613" max="4613" width="19.5" style="52" customWidth="1"/>
    <col min="4614" max="4614" width="18.33203125" style="52" customWidth="1"/>
    <col min="4615" max="4615" width="27.6640625" style="52" customWidth="1"/>
    <col min="4616" max="4616" width="31.5" style="52" customWidth="1"/>
    <col min="4617" max="4617" width="7.5" style="52" customWidth="1"/>
    <col min="4618" max="4618" width="2" style="52" customWidth="1"/>
    <col min="4619" max="4864" width="11.33203125" style="52"/>
    <col min="4865" max="4865" width="6.6640625" style="52" customWidth="1"/>
    <col min="4866" max="4866" width="40.5" style="52" customWidth="1"/>
    <col min="4867" max="4867" width="13.5" style="52" customWidth="1"/>
    <col min="4868" max="4868" width="30.6640625" style="52" customWidth="1"/>
    <col min="4869" max="4869" width="19.5" style="52" customWidth="1"/>
    <col min="4870" max="4870" width="18.33203125" style="52" customWidth="1"/>
    <col min="4871" max="4871" width="27.6640625" style="52" customWidth="1"/>
    <col min="4872" max="4872" width="31.5" style="52" customWidth="1"/>
    <col min="4873" max="4873" width="7.5" style="52" customWidth="1"/>
    <col min="4874" max="4874" width="2" style="52" customWidth="1"/>
    <col min="4875" max="5120" width="11.33203125" style="52"/>
    <col min="5121" max="5121" width="6.6640625" style="52" customWidth="1"/>
    <col min="5122" max="5122" width="40.5" style="52" customWidth="1"/>
    <col min="5123" max="5123" width="13.5" style="52" customWidth="1"/>
    <col min="5124" max="5124" width="30.6640625" style="52" customWidth="1"/>
    <col min="5125" max="5125" width="19.5" style="52" customWidth="1"/>
    <col min="5126" max="5126" width="18.33203125" style="52" customWidth="1"/>
    <col min="5127" max="5127" width="27.6640625" style="52" customWidth="1"/>
    <col min="5128" max="5128" width="31.5" style="52" customWidth="1"/>
    <col min="5129" max="5129" width="7.5" style="52" customWidth="1"/>
    <col min="5130" max="5130" width="2" style="52" customWidth="1"/>
    <col min="5131" max="5376" width="11.33203125" style="52"/>
    <col min="5377" max="5377" width="6.6640625" style="52" customWidth="1"/>
    <col min="5378" max="5378" width="40.5" style="52" customWidth="1"/>
    <col min="5379" max="5379" width="13.5" style="52" customWidth="1"/>
    <col min="5380" max="5380" width="30.6640625" style="52" customWidth="1"/>
    <col min="5381" max="5381" width="19.5" style="52" customWidth="1"/>
    <col min="5382" max="5382" width="18.33203125" style="52" customWidth="1"/>
    <col min="5383" max="5383" width="27.6640625" style="52" customWidth="1"/>
    <col min="5384" max="5384" width="31.5" style="52" customWidth="1"/>
    <col min="5385" max="5385" width="7.5" style="52" customWidth="1"/>
    <col min="5386" max="5386" width="2" style="52" customWidth="1"/>
    <col min="5387" max="5632" width="11.33203125" style="52"/>
    <col min="5633" max="5633" width="6.6640625" style="52" customWidth="1"/>
    <col min="5634" max="5634" width="40.5" style="52" customWidth="1"/>
    <col min="5635" max="5635" width="13.5" style="52" customWidth="1"/>
    <col min="5636" max="5636" width="30.6640625" style="52" customWidth="1"/>
    <col min="5637" max="5637" width="19.5" style="52" customWidth="1"/>
    <col min="5638" max="5638" width="18.33203125" style="52" customWidth="1"/>
    <col min="5639" max="5639" width="27.6640625" style="52" customWidth="1"/>
    <col min="5640" max="5640" width="31.5" style="52" customWidth="1"/>
    <col min="5641" max="5641" width="7.5" style="52" customWidth="1"/>
    <col min="5642" max="5642" width="2" style="52" customWidth="1"/>
    <col min="5643" max="5888" width="11.33203125" style="52"/>
    <col min="5889" max="5889" width="6.6640625" style="52" customWidth="1"/>
    <col min="5890" max="5890" width="40.5" style="52" customWidth="1"/>
    <col min="5891" max="5891" width="13.5" style="52" customWidth="1"/>
    <col min="5892" max="5892" width="30.6640625" style="52" customWidth="1"/>
    <col min="5893" max="5893" width="19.5" style="52" customWidth="1"/>
    <col min="5894" max="5894" width="18.33203125" style="52" customWidth="1"/>
    <col min="5895" max="5895" width="27.6640625" style="52" customWidth="1"/>
    <col min="5896" max="5896" width="31.5" style="52" customWidth="1"/>
    <col min="5897" max="5897" width="7.5" style="52" customWidth="1"/>
    <col min="5898" max="5898" width="2" style="52" customWidth="1"/>
    <col min="5899" max="6144" width="11.33203125" style="52"/>
    <col min="6145" max="6145" width="6.6640625" style="52" customWidth="1"/>
    <col min="6146" max="6146" width="40.5" style="52" customWidth="1"/>
    <col min="6147" max="6147" width="13.5" style="52" customWidth="1"/>
    <col min="6148" max="6148" width="30.6640625" style="52" customWidth="1"/>
    <col min="6149" max="6149" width="19.5" style="52" customWidth="1"/>
    <col min="6150" max="6150" width="18.33203125" style="52" customWidth="1"/>
    <col min="6151" max="6151" width="27.6640625" style="52" customWidth="1"/>
    <col min="6152" max="6152" width="31.5" style="52" customWidth="1"/>
    <col min="6153" max="6153" width="7.5" style="52" customWidth="1"/>
    <col min="6154" max="6154" width="2" style="52" customWidth="1"/>
    <col min="6155" max="6400" width="11.33203125" style="52"/>
    <col min="6401" max="6401" width="6.6640625" style="52" customWidth="1"/>
    <col min="6402" max="6402" width="40.5" style="52" customWidth="1"/>
    <col min="6403" max="6403" width="13.5" style="52" customWidth="1"/>
    <col min="6404" max="6404" width="30.6640625" style="52" customWidth="1"/>
    <col min="6405" max="6405" width="19.5" style="52" customWidth="1"/>
    <col min="6406" max="6406" width="18.33203125" style="52" customWidth="1"/>
    <col min="6407" max="6407" width="27.6640625" style="52" customWidth="1"/>
    <col min="6408" max="6408" width="31.5" style="52" customWidth="1"/>
    <col min="6409" max="6409" width="7.5" style="52" customWidth="1"/>
    <col min="6410" max="6410" width="2" style="52" customWidth="1"/>
    <col min="6411" max="6656" width="11.33203125" style="52"/>
    <col min="6657" max="6657" width="6.6640625" style="52" customWidth="1"/>
    <col min="6658" max="6658" width="40.5" style="52" customWidth="1"/>
    <col min="6659" max="6659" width="13.5" style="52" customWidth="1"/>
    <col min="6660" max="6660" width="30.6640625" style="52" customWidth="1"/>
    <col min="6661" max="6661" width="19.5" style="52" customWidth="1"/>
    <col min="6662" max="6662" width="18.33203125" style="52" customWidth="1"/>
    <col min="6663" max="6663" width="27.6640625" style="52" customWidth="1"/>
    <col min="6664" max="6664" width="31.5" style="52" customWidth="1"/>
    <col min="6665" max="6665" width="7.5" style="52" customWidth="1"/>
    <col min="6666" max="6666" width="2" style="52" customWidth="1"/>
    <col min="6667" max="6912" width="11.33203125" style="52"/>
    <col min="6913" max="6913" width="6.6640625" style="52" customWidth="1"/>
    <col min="6914" max="6914" width="40.5" style="52" customWidth="1"/>
    <col min="6915" max="6915" width="13.5" style="52" customWidth="1"/>
    <col min="6916" max="6916" width="30.6640625" style="52" customWidth="1"/>
    <col min="6917" max="6917" width="19.5" style="52" customWidth="1"/>
    <col min="6918" max="6918" width="18.33203125" style="52" customWidth="1"/>
    <col min="6919" max="6919" width="27.6640625" style="52" customWidth="1"/>
    <col min="6920" max="6920" width="31.5" style="52" customWidth="1"/>
    <col min="6921" max="6921" width="7.5" style="52" customWidth="1"/>
    <col min="6922" max="6922" width="2" style="52" customWidth="1"/>
    <col min="6923" max="7168" width="11.33203125" style="52"/>
    <col min="7169" max="7169" width="6.6640625" style="52" customWidth="1"/>
    <col min="7170" max="7170" width="40.5" style="52" customWidth="1"/>
    <col min="7171" max="7171" width="13.5" style="52" customWidth="1"/>
    <col min="7172" max="7172" width="30.6640625" style="52" customWidth="1"/>
    <col min="7173" max="7173" width="19.5" style="52" customWidth="1"/>
    <col min="7174" max="7174" width="18.33203125" style="52" customWidth="1"/>
    <col min="7175" max="7175" width="27.6640625" style="52" customWidth="1"/>
    <col min="7176" max="7176" width="31.5" style="52" customWidth="1"/>
    <col min="7177" max="7177" width="7.5" style="52" customWidth="1"/>
    <col min="7178" max="7178" width="2" style="52" customWidth="1"/>
    <col min="7179" max="7424" width="11.33203125" style="52"/>
    <col min="7425" max="7425" width="6.6640625" style="52" customWidth="1"/>
    <col min="7426" max="7426" width="40.5" style="52" customWidth="1"/>
    <col min="7427" max="7427" width="13.5" style="52" customWidth="1"/>
    <col min="7428" max="7428" width="30.6640625" style="52" customWidth="1"/>
    <col min="7429" max="7429" width="19.5" style="52" customWidth="1"/>
    <col min="7430" max="7430" width="18.33203125" style="52" customWidth="1"/>
    <col min="7431" max="7431" width="27.6640625" style="52" customWidth="1"/>
    <col min="7432" max="7432" width="31.5" style="52" customWidth="1"/>
    <col min="7433" max="7433" width="7.5" style="52" customWidth="1"/>
    <col min="7434" max="7434" width="2" style="52" customWidth="1"/>
    <col min="7435" max="7680" width="11.33203125" style="52"/>
    <col min="7681" max="7681" width="6.6640625" style="52" customWidth="1"/>
    <col min="7682" max="7682" width="40.5" style="52" customWidth="1"/>
    <col min="7683" max="7683" width="13.5" style="52" customWidth="1"/>
    <col min="7684" max="7684" width="30.6640625" style="52" customWidth="1"/>
    <col min="7685" max="7685" width="19.5" style="52" customWidth="1"/>
    <col min="7686" max="7686" width="18.33203125" style="52" customWidth="1"/>
    <col min="7687" max="7687" width="27.6640625" style="52" customWidth="1"/>
    <col min="7688" max="7688" width="31.5" style="52" customWidth="1"/>
    <col min="7689" max="7689" width="7.5" style="52" customWidth="1"/>
    <col min="7690" max="7690" width="2" style="52" customWidth="1"/>
    <col min="7691" max="7936" width="11.33203125" style="52"/>
    <col min="7937" max="7937" width="6.6640625" style="52" customWidth="1"/>
    <col min="7938" max="7938" width="40.5" style="52" customWidth="1"/>
    <col min="7939" max="7939" width="13.5" style="52" customWidth="1"/>
    <col min="7940" max="7940" width="30.6640625" style="52" customWidth="1"/>
    <col min="7941" max="7941" width="19.5" style="52" customWidth="1"/>
    <col min="7942" max="7942" width="18.33203125" style="52" customWidth="1"/>
    <col min="7943" max="7943" width="27.6640625" style="52" customWidth="1"/>
    <col min="7944" max="7944" width="31.5" style="52" customWidth="1"/>
    <col min="7945" max="7945" width="7.5" style="52" customWidth="1"/>
    <col min="7946" max="7946" width="2" style="52" customWidth="1"/>
    <col min="7947" max="8192" width="11.33203125" style="52"/>
    <col min="8193" max="8193" width="6.6640625" style="52" customWidth="1"/>
    <col min="8194" max="8194" width="40.5" style="52" customWidth="1"/>
    <col min="8195" max="8195" width="13.5" style="52" customWidth="1"/>
    <col min="8196" max="8196" width="30.6640625" style="52" customWidth="1"/>
    <col min="8197" max="8197" width="19.5" style="52" customWidth="1"/>
    <col min="8198" max="8198" width="18.33203125" style="52" customWidth="1"/>
    <col min="8199" max="8199" width="27.6640625" style="52" customWidth="1"/>
    <col min="8200" max="8200" width="31.5" style="52" customWidth="1"/>
    <col min="8201" max="8201" width="7.5" style="52" customWidth="1"/>
    <col min="8202" max="8202" width="2" style="52" customWidth="1"/>
    <col min="8203" max="8448" width="11.33203125" style="52"/>
    <col min="8449" max="8449" width="6.6640625" style="52" customWidth="1"/>
    <col min="8450" max="8450" width="40.5" style="52" customWidth="1"/>
    <col min="8451" max="8451" width="13.5" style="52" customWidth="1"/>
    <col min="8452" max="8452" width="30.6640625" style="52" customWidth="1"/>
    <col min="8453" max="8453" width="19.5" style="52" customWidth="1"/>
    <col min="8454" max="8454" width="18.33203125" style="52" customWidth="1"/>
    <col min="8455" max="8455" width="27.6640625" style="52" customWidth="1"/>
    <col min="8456" max="8456" width="31.5" style="52" customWidth="1"/>
    <col min="8457" max="8457" width="7.5" style="52" customWidth="1"/>
    <col min="8458" max="8458" width="2" style="52" customWidth="1"/>
    <col min="8459" max="8704" width="11.33203125" style="52"/>
    <col min="8705" max="8705" width="6.6640625" style="52" customWidth="1"/>
    <col min="8706" max="8706" width="40.5" style="52" customWidth="1"/>
    <col min="8707" max="8707" width="13.5" style="52" customWidth="1"/>
    <col min="8708" max="8708" width="30.6640625" style="52" customWidth="1"/>
    <col min="8709" max="8709" width="19.5" style="52" customWidth="1"/>
    <col min="8710" max="8710" width="18.33203125" style="52" customWidth="1"/>
    <col min="8711" max="8711" width="27.6640625" style="52" customWidth="1"/>
    <col min="8712" max="8712" width="31.5" style="52" customWidth="1"/>
    <col min="8713" max="8713" width="7.5" style="52" customWidth="1"/>
    <col min="8714" max="8714" width="2" style="52" customWidth="1"/>
    <col min="8715" max="8960" width="11.33203125" style="52"/>
    <col min="8961" max="8961" width="6.6640625" style="52" customWidth="1"/>
    <col min="8962" max="8962" width="40.5" style="52" customWidth="1"/>
    <col min="8963" max="8963" width="13.5" style="52" customWidth="1"/>
    <col min="8964" max="8964" width="30.6640625" style="52" customWidth="1"/>
    <col min="8965" max="8965" width="19.5" style="52" customWidth="1"/>
    <col min="8966" max="8966" width="18.33203125" style="52" customWidth="1"/>
    <col min="8967" max="8967" width="27.6640625" style="52" customWidth="1"/>
    <col min="8968" max="8968" width="31.5" style="52" customWidth="1"/>
    <col min="8969" max="8969" width="7.5" style="52" customWidth="1"/>
    <col min="8970" max="8970" width="2" style="52" customWidth="1"/>
    <col min="8971" max="9216" width="11.33203125" style="52"/>
    <col min="9217" max="9217" width="6.6640625" style="52" customWidth="1"/>
    <col min="9218" max="9218" width="40.5" style="52" customWidth="1"/>
    <col min="9219" max="9219" width="13.5" style="52" customWidth="1"/>
    <col min="9220" max="9220" width="30.6640625" style="52" customWidth="1"/>
    <col min="9221" max="9221" width="19.5" style="52" customWidth="1"/>
    <col min="9222" max="9222" width="18.33203125" style="52" customWidth="1"/>
    <col min="9223" max="9223" width="27.6640625" style="52" customWidth="1"/>
    <col min="9224" max="9224" width="31.5" style="52" customWidth="1"/>
    <col min="9225" max="9225" width="7.5" style="52" customWidth="1"/>
    <col min="9226" max="9226" width="2" style="52" customWidth="1"/>
    <col min="9227" max="9472" width="11.33203125" style="52"/>
    <col min="9473" max="9473" width="6.6640625" style="52" customWidth="1"/>
    <col min="9474" max="9474" width="40.5" style="52" customWidth="1"/>
    <col min="9475" max="9475" width="13.5" style="52" customWidth="1"/>
    <col min="9476" max="9476" width="30.6640625" style="52" customWidth="1"/>
    <col min="9477" max="9477" width="19.5" style="52" customWidth="1"/>
    <col min="9478" max="9478" width="18.33203125" style="52" customWidth="1"/>
    <col min="9479" max="9479" width="27.6640625" style="52" customWidth="1"/>
    <col min="9480" max="9480" width="31.5" style="52" customWidth="1"/>
    <col min="9481" max="9481" width="7.5" style="52" customWidth="1"/>
    <col min="9482" max="9482" width="2" style="52" customWidth="1"/>
    <col min="9483" max="9728" width="11.33203125" style="52"/>
    <col min="9729" max="9729" width="6.6640625" style="52" customWidth="1"/>
    <col min="9730" max="9730" width="40.5" style="52" customWidth="1"/>
    <col min="9731" max="9731" width="13.5" style="52" customWidth="1"/>
    <col min="9732" max="9732" width="30.6640625" style="52" customWidth="1"/>
    <col min="9733" max="9733" width="19.5" style="52" customWidth="1"/>
    <col min="9734" max="9734" width="18.33203125" style="52" customWidth="1"/>
    <col min="9735" max="9735" width="27.6640625" style="52" customWidth="1"/>
    <col min="9736" max="9736" width="31.5" style="52" customWidth="1"/>
    <col min="9737" max="9737" width="7.5" style="52" customWidth="1"/>
    <col min="9738" max="9738" width="2" style="52" customWidth="1"/>
    <col min="9739" max="9984" width="11.33203125" style="52"/>
    <col min="9985" max="9985" width="6.6640625" style="52" customWidth="1"/>
    <col min="9986" max="9986" width="40.5" style="52" customWidth="1"/>
    <col min="9987" max="9987" width="13.5" style="52" customWidth="1"/>
    <col min="9988" max="9988" width="30.6640625" style="52" customWidth="1"/>
    <col min="9989" max="9989" width="19.5" style="52" customWidth="1"/>
    <col min="9990" max="9990" width="18.33203125" style="52" customWidth="1"/>
    <col min="9991" max="9991" width="27.6640625" style="52" customWidth="1"/>
    <col min="9992" max="9992" width="31.5" style="52" customWidth="1"/>
    <col min="9993" max="9993" width="7.5" style="52" customWidth="1"/>
    <col min="9994" max="9994" width="2" style="52" customWidth="1"/>
    <col min="9995" max="10240" width="11.33203125" style="52"/>
    <col min="10241" max="10241" width="6.6640625" style="52" customWidth="1"/>
    <col min="10242" max="10242" width="40.5" style="52" customWidth="1"/>
    <col min="10243" max="10243" width="13.5" style="52" customWidth="1"/>
    <col min="10244" max="10244" width="30.6640625" style="52" customWidth="1"/>
    <col min="10245" max="10245" width="19.5" style="52" customWidth="1"/>
    <col min="10246" max="10246" width="18.33203125" style="52" customWidth="1"/>
    <col min="10247" max="10247" width="27.6640625" style="52" customWidth="1"/>
    <col min="10248" max="10248" width="31.5" style="52" customWidth="1"/>
    <col min="10249" max="10249" width="7.5" style="52" customWidth="1"/>
    <col min="10250" max="10250" width="2" style="52" customWidth="1"/>
    <col min="10251" max="10496" width="11.33203125" style="52"/>
    <col min="10497" max="10497" width="6.6640625" style="52" customWidth="1"/>
    <col min="10498" max="10498" width="40.5" style="52" customWidth="1"/>
    <col min="10499" max="10499" width="13.5" style="52" customWidth="1"/>
    <col min="10500" max="10500" width="30.6640625" style="52" customWidth="1"/>
    <col min="10501" max="10501" width="19.5" style="52" customWidth="1"/>
    <col min="10502" max="10502" width="18.33203125" style="52" customWidth="1"/>
    <col min="10503" max="10503" width="27.6640625" style="52" customWidth="1"/>
    <col min="10504" max="10504" width="31.5" style="52" customWidth="1"/>
    <col min="10505" max="10505" width="7.5" style="52" customWidth="1"/>
    <col min="10506" max="10506" width="2" style="52" customWidth="1"/>
    <col min="10507" max="10752" width="11.33203125" style="52"/>
    <col min="10753" max="10753" width="6.6640625" style="52" customWidth="1"/>
    <col min="10754" max="10754" width="40.5" style="52" customWidth="1"/>
    <col min="10755" max="10755" width="13.5" style="52" customWidth="1"/>
    <col min="10756" max="10756" width="30.6640625" style="52" customWidth="1"/>
    <col min="10757" max="10757" width="19.5" style="52" customWidth="1"/>
    <col min="10758" max="10758" width="18.33203125" style="52" customWidth="1"/>
    <col min="10759" max="10759" width="27.6640625" style="52" customWidth="1"/>
    <col min="10760" max="10760" width="31.5" style="52" customWidth="1"/>
    <col min="10761" max="10761" width="7.5" style="52" customWidth="1"/>
    <col min="10762" max="10762" width="2" style="52" customWidth="1"/>
    <col min="10763" max="11008" width="11.33203125" style="52"/>
    <col min="11009" max="11009" width="6.6640625" style="52" customWidth="1"/>
    <col min="11010" max="11010" width="40.5" style="52" customWidth="1"/>
    <col min="11011" max="11011" width="13.5" style="52" customWidth="1"/>
    <col min="11012" max="11012" width="30.6640625" style="52" customWidth="1"/>
    <col min="11013" max="11013" width="19.5" style="52" customWidth="1"/>
    <col min="11014" max="11014" width="18.33203125" style="52" customWidth="1"/>
    <col min="11015" max="11015" width="27.6640625" style="52" customWidth="1"/>
    <col min="11016" max="11016" width="31.5" style="52" customWidth="1"/>
    <col min="11017" max="11017" width="7.5" style="52" customWidth="1"/>
    <col min="11018" max="11018" width="2" style="52" customWidth="1"/>
    <col min="11019" max="11264" width="11.33203125" style="52"/>
    <col min="11265" max="11265" width="6.6640625" style="52" customWidth="1"/>
    <col min="11266" max="11266" width="40.5" style="52" customWidth="1"/>
    <col min="11267" max="11267" width="13.5" style="52" customWidth="1"/>
    <col min="11268" max="11268" width="30.6640625" style="52" customWidth="1"/>
    <col min="11269" max="11269" width="19.5" style="52" customWidth="1"/>
    <col min="11270" max="11270" width="18.33203125" style="52" customWidth="1"/>
    <col min="11271" max="11271" width="27.6640625" style="52" customWidth="1"/>
    <col min="11272" max="11272" width="31.5" style="52" customWidth="1"/>
    <col min="11273" max="11273" width="7.5" style="52" customWidth="1"/>
    <col min="11274" max="11274" width="2" style="52" customWidth="1"/>
    <col min="11275" max="11520" width="11.33203125" style="52"/>
    <col min="11521" max="11521" width="6.6640625" style="52" customWidth="1"/>
    <col min="11522" max="11522" width="40.5" style="52" customWidth="1"/>
    <col min="11523" max="11523" width="13.5" style="52" customWidth="1"/>
    <col min="11524" max="11524" width="30.6640625" style="52" customWidth="1"/>
    <col min="11525" max="11525" width="19.5" style="52" customWidth="1"/>
    <col min="11526" max="11526" width="18.33203125" style="52" customWidth="1"/>
    <col min="11527" max="11527" width="27.6640625" style="52" customWidth="1"/>
    <col min="11528" max="11528" width="31.5" style="52" customWidth="1"/>
    <col min="11529" max="11529" width="7.5" style="52" customWidth="1"/>
    <col min="11530" max="11530" width="2" style="52" customWidth="1"/>
    <col min="11531" max="11776" width="11.33203125" style="52"/>
    <col min="11777" max="11777" width="6.6640625" style="52" customWidth="1"/>
    <col min="11778" max="11778" width="40.5" style="52" customWidth="1"/>
    <col min="11779" max="11779" width="13.5" style="52" customWidth="1"/>
    <col min="11780" max="11780" width="30.6640625" style="52" customWidth="1"/>
    <col min="11781" max="11781" width="19.5" style="52" customWidth="1"/>
    <col min="11782" max="11782" width="18.33203125" style="52" customWidth="1"/>
    <col min="11783" max="11783" width="27.6640625" style="52" customWidth="1"/>
    <col min="11784" max="11784" width="31.5" style="52" customWidth="1"/>
    <col min="11785" max="11785" width="7.5" style="52" customWidth="1"/>
    <col min="11786" max="11786" width="2" style="52" customWidth="1"/>
    <col min="11787" max="12032" width="11.33203125" style="52"/>
    <col min="12033" max="12033" width="6.6640625" style="52" customWidth="1"/>
    <col min="12034" max="12034" width="40.5" style="52" customWidth="1"/>
    <col min="12035" max="12035" width="13.5" style="52" customWidth="1"/>
    <col min="12036" max="12036" width="30.6640625" style="52" customWidth="1"/>
    <col min="12037" max="12037" width="19.5" style="52" customWidth="1"/>
    <col min="12038" max="12038" width="18.33203125" style="52" customWidth="1"/>
    <col min="12039" max="12039" width="27.6640625" style="52" customWidth="1"/>
    <col min="12040" max="12040" width="31.5" style="52" customWidth="1"/>
    <col min="12041" max="12041" width="7.5" style="52" customWidth="1"/>
    <col min="12042" max="12042" width="2" style="52" customWidth="1"/>
    <col min="12043" max="12288" width="11.33203125" style="52"/>
    <col min="12289" max="12289" width="6.6640625" style="52" customWidth="1"/>
    <col min="12290" max="12290" width="40.5" style="52" customWidth="1"/>
    <col min="12291" max="12291" width="13.5" style="52" customWidth="1"/>
    <col min="12292" max="12292" width="30.6640625" style="52" customWidth="1"/>
    <col min="12293" max="12293" width="19.5" style="52" customWidth="1"/>
    <col min="12294" max="12294" width="18.33203125" style="52" customWidth="1"/>
    <col min="12295" max="12295" width="27.6640625" style="52" customWidth="1"/>
    <col min="12296" max="12296" width="31.5" style="52" customWidth="1"/>
    <col min="12297" max="12297" width="7.5" style="52" customWidth="1"/>
    <col min="12298" max="12298" width="2" style="52" customWidth="1"/>
    <col min="12299" max="12544" width="11.33203125" style="52"/>
    <col min="12545" max="12545" width="6.6640625" style="52" customWidth="1"/>
    <col min="12546" max="12546" width="40.5" style="52" customWidth="1"/>
    <col min="12547" max="12547" width="13.5" style="52" customWidth="1"/>
    <col min="12548" max="12548" width="30.6640625" style="52" customWidth="1"/>
    <col min="12549" max="12549" width="19.5" style="52" customWidth="1"/>
    <col min="12550" max="12550" width="18.33203125" style="52" customWidth="1"/>
    <col min="12551" max="12551" width="27.6640625" style="52" customWidth="1"/>
    <col min="12552" max="12552" width="31.5" style="52" customWidth="1"/>
    <col min="12553" max="12553" width="7.5" style="52" customWidth="1"/>
    <col min="12554" max="12554" width="2" style="52" customWidth="1"/>
    <col min="12555" max="12800" width="11.33203125" style="52"/>
    <col min="12801" max="12801" width="6.6640625" style="52" customWidth="1"/>
    <col min="12802" max="12802" width="40.5" style="52" customWidth="1"/>
    <col min="12803" max="12803" width="13.5" style="52" customWidth="1"/>
    <col min="12804" max="12804" width="30.6640625" style="52" customWidth="1"/>
    <col min="12805" max="12805" width="19.5" style="52" customWidth="1"/>
    <col min="12806" max="12806" width="18.33203125" style="52" customWidth="1"/>
    <col min="12807" max="12807" width="27.6640625" style="52" customWidth="1"/>
    <col min="12808" max="12808" width="31.5" style="52" customWidth="1"/>
    <col min="12809" max="12809" width="7.5" style="52" customWidth="1"/>
    <col min="12810" max="12810" width="2" style="52" customWidth="1"/>
    <col min="12811" max="13056" width="11.33203125" style="52"/>
    <col min="13057" max="13057" width="6.6640625" style="52" customWidth="1"/>
    <col min="13058" max="13058" width="40.5" style="52" customWidth="1"/>
    <col min="13059" max="13059" width="13.5" style="52" customWidth="1"/>
    <col min="13060" max="13060" width="30.6640625" style="52" customWidth="1"/>
    <col min="13061" max="13061" width="19.5" style="52" customWidth="1"/>
    <col min="13062" max="13062" width="18.33203125" style="52" customWidth="1"/>
    <col min="13063" max="13063" width="27.6640625" style="52" customWidth="1"/>
    <col min="13064" max="13064" width="31.5" style="52" customWidth="1"/>
    <col min="13065" max="13065" width="7.5" style="52" customWidth="1"/>
    <col min="13066" max="13066" width="2" style="52" customWidth="1"/>
    <col min="13067" max="13312" width="11.33203125" style="52"/>
    <col min="13313" max="13313" width="6.6640625" style="52" customWidth="1"/>
    <col min="13314" max="13314" width="40.5" style="52" customWidth="1"/>
    <col min="13315" max="13315" width="13.5" style="52" customWidth="1"/>
    <col min="13316" max="13316" width="30.6640625" style="52" customWidth="1"/>
    <col min="13317" max="13317" width="19.5" style="52" customWidth="1"/>
    <col min="13318" max="13318" width="18.33203125" style="52" customWidth="1"/>
    <col min="13319" max="13319" width="27.6640625" style="52" customWidth="1"/>
    <col min="13320" max="13320" width="31.5" style="52" customWidth="1"/>
    <col min="13321" max="13321" width="7.5" style="52" customWidth="1"/>
    <col min="13322" max="13322" width="2" style="52" customWidth="1"/>
    <col min="13323" max="13568" width="11.33203125" style="52"/>
    <col min="13569" max="13569" width="6.6640625" style="52" customWidth="1"/>
    <col min="13570" max="13570" width="40.5" style="52" customWidth="1"/>
    <col min="13571" max="13571" width="13.5" style="52" customWidth="1"/>
    <col min="13572" max="13572" width="30.6640625" style="52" customWidth="1"/>
    <col min="13573" max="13573" width="19.5" style="52" customWidth="1"/>
    <col min="13574" max="13574" width="18.33203125" style="52" customWidth="1"/>
    <col min="13575" max="13575" width="27.6640625" style="52" customWidth="1"/>
    <col min="13576" max="13576" width="31.5" style="52" customWidth="1"/>
    <col min="13577" max="13577" width="7.5" style="52" customWidth="1"/>
    <col min="13578" max="13578" width="2" style="52" customWidth="1"/>
    <col min="13579" max="13824" width="11.33203125" style="52"/>
    <col min="13825" max="13825" width="6.6640625" style="52" customWidth="1"/>
    <col min="13826" max="13826" width="40.5" style="52" customWidth="1"/>
    <col min="13827" max="13827" width="13.5" style="52" customWidth="1"/>
    <col min="13828" max="13828" width="30.6640625" style="52" customWidth="1"/>
    <col min="13829" max="13829" width="19.5" style="52" customWidth="1"/>
    <col min="13830" max="13830" width="18.33203125" style="52" customWidth="1"/>
    <col min="13831" max="13831" width="27.6640625" style="52" customWidth="1"/>
    <col min="13832" max="13832" width="31.5" style="52" customWidth="1"/>
    <col min="13833" max="13833" width="7.5" style="52" customWidth="1"/>
    <col min="13834" max="13834" width="2" style="52" customWidth="1"/>
    <col min="13835" max="14080" width="11.33203125" style="52"/>
    <col min="14081" max="14081" width="6.6640625" style="52" customWidth="1"/>
    <col min="14082" max="14082" width="40.5" style="52" customWidth="1"/>
    <col min="14083" max="14083" width="13.5" style="52" customWidth="1"/>
    <col min="14084" max="14084" width="30.6640625" style="52" customWidth="1"/>
    <col min="14085" max="14085" width="19.5" style="52" customWidth="1"/>
    <col min="14086" max="14086" width="18.33203125" style="52" customWidth="1"/>
    <col min="14087" max="14087" width="27.6640625" style="52" customWidth="1"/>
    <col min="14088" max="14088" width="31.5" style="52" customWidth="1"/>
    <col min="14089" max="14089" width="7.5" style="52" customWidth="1"/>
    <col min="14090" max="14090" width="2" style="52" customWidth="1"/>
    <col min="14091" max="14336" width="11.33203125" style="52"/>
    <col min="14337" max="14337" width="6.6640625" style="52" customWidth="1"/>
    <col min="14338" max="14338" width="40.5" style="52" customWidth="1"/>
    <col min="14339" max="14339" width="13.5" style="52" customWidth="1"/>
    <col min="14340" max="14340" width="30.6640625" style="52" customWidth="1"/>
    <col min="14341" max="14341" width="19.5" style="52" customWidth="1"/>
    <col min="14342" max="14342" width="18.33203125" style="52" customWidth="1"/>
    <col min="14343" max="14343" width="27.6640625" style="52" customWidth="1"/>
    <col min="14344" max="14344" width="31.5" style="52" customWidth="1"/>
    <col min="14345" max="14345" width="7.5" style="52" customWidth="1"/>
    <col min="14346" max="14346" width="2" style="52" customWidth="1"/>
    <col min="14347" max="14592" width="11.33203125" style="52"/>
    <col min="14593" max="14593" width="6.6640625" style="52" customWidth="1"/>
    <col min="14594" max="14594" width="40.5" style="52" customWidth="1"/>
    <col min="14595" max="14595" width="13.5" style="52" customWidth="1"/>
    <col min="14596" max="14596" width="30.6640625" style="52" customWidth="1"/>
    <col min="14597" max="14597" width="19.5" style="52" customWidth="1"/>
    <col min="14598" max="14598" width="18.33203125" style="52" customWidth="1"/>
    <col min="14599" max="14599" width="27.6640625" style="52" customWidth="1"/>
    <col min="14600" max="14600" width="31.5" style="52" customWidth="1"/>
    <col min="14601" max="14601" width="7.5" style="52" customWidth="1"/>
    <col min="14602" max="14602" width="2" style="52" customWidth="1"/>
    <col min="14603" max="14848" width="11.33203125" style="52"/>
    <col min="14849" max="14849" width="6.6640625" style="52" customWidth="1"/>
    <col min="14850" max="14850" width="40.5" style="52" customWidth="1"/>
    <col min="14851" max="14851" width="13.5" style="52" customWidth="1"/>
    <col min="14852" max="14852" width="30.6640625" style="52" customWidth="1"/>
    <col min="14853" max="14853" width="19.5" style="52" customWidth="1"/>
    <col min="14854" max="14854" width="18.33203125" style="52" customWidth="1"/>
    <col min="14855" max="14855" width="27.6640625" style="52" customWidth="1"/>
    <col min="14856" max="14856" width="31.5" style="52" customWidth="1"/>
    <col min="14857" max="14857" width="7.5" style="52" customWidth="1"/>
    <col min="14858" max="14858" width="2" style="52" customWidth="1"/>
    <col min="14859" max="15104" width="11.33203125" style="52"/>
    <col min="15105" max="15105" width="6.6640625" style="52" customWidth="1"/>
    <col min="15106" max="15106" width="40.5" style="52" customWidth="1"/>
    <col min="15107" max="15107" width="13.5" style="52" customWidth="1"/>
    <col min="15108" max="15108" width="30.6640625" style="52" customWidth="1"/>
    <col min="15109" max="15109" width="19.5" style="52" customWidth="1"/>
    <col min="15110" max="15110" width="18.33203125" style="52" customWidth="1"/>
    <col min="15111" max="15111" width="27.6640625" style="52" customWidth="1"/>
    <col min="15112" max="15112" width="31.5" style="52" customWidth="1"/>
    <col min="15113" max="15113" width="7.5" style="52" customWidth="1"/>
    <col min="15114" max="15114" width="2" style="52" customWidth="1"/>
    <col min="15115" max="15360" width="11.33203125" style="52"/>
    <col min="15361" max="15361" width="6.6640625" style="52" customWidth="1"/>
    <col min="15362" max="15362" width="40.5" style="52" customWidth="1"/>
    <col min="15363" max="15363" width="13.5" style="52" customWidth="1"/>
    <col min="15364" max="15364" width="30.6640625" style="52" customWidth="1"/>
    <col min="15365" max="15365" width="19.5" style="52" customWidth="1"/>
    <col min="15366" max="15366" width="18.33203125" style="52" customWidth="1"/>
    <col min="15367" max="15367" width="27.6640625" style="52" customWidth="1"/>
    <col min="15368" max="15368" width="31.5" style="52" customWidth="1"/>
    <col min="15369" max="15369" width="7.5" style="52" customWidth="1"/>
    <col min="15370" max="15370" width="2" style="52" customWidth="1"/>
    <col min="15371" max="15616" width="11.33203125" style="52"/>
    <col min="15617" max="15617" width="6.6640625" style="52" customWidth="1"/>
    <col min="15618" max="15618" width="40.5" style="52" customWidth="1"/>
    <col min="15619" max="15619" width="13.5" style="52" customWidth="1"/>
    <col min="15620" max="15620" width="30.6640625" style="52" customWidth="1"/>
    <col min="15621" max="15621" width="19.5" style="52" customWidth="1"/>
    <col min="15622" max="15622" width="18.33203125" style="52" customWidth="1"/>
    <col min="15623" max="15623" width="27.6640625" style="52" customWidth="1"/>
    <col min="15624" max="15624" width="31.5" style="52" customWidth="1"/>
    <col min="15625" max="15625" width="7.5" style="52" customWidth="1"/>
    <col min="15626" max="15626" width="2" style="52" customWidth="1"/>
    <col min="15627" max="15872" width="11.33203125" style="52"/>
    <col min="15873" max="15873" width="6.6640625" style="52" customWidth="1"/>
    <col min="15874" max="15874" width="40.5" style="52" customWidth="1"/>
    <col min="15875" max="15875" width="13.5" style="52" customWidth="1"/>
    <col min="15876" max="15876" width="30.6640625" style="52" customWidth="1"/>
    <col min="15877" max="15877" width="19.5" style="52" customWidth="1"/>
    <col min="15878" max="15878" width="18.33203125" style="52" customWidth="1"/>
    <col min="15879" max="15879" width="27.6640625" style="52" customWidth="1"/>
    <col min="15880" max="15880" width="31.5" style="52" customWidth="1"/>
    <col min="15881" max="15881" width="7.5" style="52" customWidth="1"/>
    <col min="15882" max="15882" width="2" style="52" customWidth="1"/>
    <col min="15883" max="16128" width="11.33203125" style="52"/>
    <col min="16129" max="16129" width="6.6640625" style="52" customWidth="1"/>
    <col min="16130" max="16130" width="40.5" style="52" customWidth="1"/>
    <col min="16131" max="16131" width="13.5" style="52" customWidth="1"/>
    <col min="16132" max="16132" width="30.6640625" style="52" customWidth="1"/>
    <col min="16133" max="16133" width="19.5" style="52" customWidth="1"/>
    <col min="16134" max="16134" width="18.33203125" style="52" customWidth="1"/>
    <col min="16135" max="16135" width="27.6640625" style="52" customWidth="1"/>
    <col min="16136" max="16136" width="31.5" style="52" customWidth="1"/>
    <col min="16137" max="16137" width="7.5" style="52" customWidth="1"/>
    <col min="16138" max="16138" width="2" style="52" customWidth="1"/>
    <col min="16139" max="16384" width="11.33203125" style="52"/>
  </cols>
  <sheetData>
    <row r="1" spans="1:10" ht="16.899999999999999" customHeight="1">
      <c r="A1" s="292" t="s">
        <v>613</v>
      </c>
      <c r="B1" s="293"/>
      <c r="C1" s="294"/>
      <c r="D1" s="294"/>
      <c r="E1" s="293"/>
      <c r="F1" s="293"/>
      <c r="G1" s="293"/>
      <c r="H1" s="293"/>
      <c r="I1" s="295" t="s">
        <v>29</v>
      </c>
      <c r="J1" s="296"/>
    </row>
    <row r="2" spans="1:10" ht="21.95" customHeight="1">
      <c r="A2" s="297"/>
      <c r="B2" s="298"/>
      <c r="C2" s="298"/>
      <c r="D2" s="298"/>
      <c r="E2" s="298"/>
      <c r="F2" s="298"/>
      <c r="G2" s="298"/>
      <c r="H2" s="298"/>
      <c r="I2" s="299"/>
      <c r="J2" s="296"/>
    </row>
    <row r="3" spans="1:10" ht="24" customHeight="1">
      <c r="A3" s="300" t="s">
        <v>614</v>
      </c>
      <c r="B3" s="301"/>
      <c r="C3" s="301"/>
      <c r="D3" s="301"/>
      <c r="E3" s="301"/>
      <c r="F3" s="301"/>
      <c r="G3" s="301"/>
      <c r="H3" s="301"/>
      <c r="I3" s="302"/>
      <c r="J3" s="296"/>
    </row>
    <row r="4" spans="1:10" ht="21.95" customHeight="1">
      <c r="A4" s="303" t="s">
        <v>615</v>
      </c>
      <c r="B4" s="296"/>
      <c r="C4" s="296"/>
      <c r="D4" s="296"/>
      <c r="E4" s="296"/>
      <c r="F4" s="296"/>
      <c r="G4" s="296"/>
      <c r="H4" s="296"/>
      <c r="I4" s="304"/>
      <c r="J4" s="296"/>
    </row>
    <row r="5" spans="1:10" ht="21.95" customHeight="1">
      <c r="A5" s="303" t="s">
        <v>616</v>
      </c>
      <c r="B5" s="296"/>
      <c r="C5" s="296"/>
      <c r="D5" s="296"/>
      <c r="E5" s="296"/>
      <c r="F5" s="296"/>
      <c r="G5" s="296"/>
      <c r="H5" s="296"/>
      <c r="I5" s="304"/>
      <c r="J5" s="296"/>
    </row>
    <row r="6" spans="1:10" ht="21.95" customHeight="1">
      <c r="A6" s="303" t="s">
        <v>617</v>
      </c>
      <c r="B6" s="296"/>
      <c r="C6" s="296"/>
      <c r="D6" s="296"/>
      <c r="E6" s="296"/>
      <c r="F6" s="296"/>
      <c r="G6" s="296"/>
      <c r="H6" s="296"/>
      <c r="I6" s="304"/>
      <c r="J6" s="296"/>
    </row>
    <row r="7" spans="1:10" ht="21.95" customHeight="1">
      <c r="A7" s="303" t="s">
        <v>618</v>
      </c>
      <c r="B7" s="296"/>
      <c r="C7" s="296"/>
      <c r="D7" s="296"/>
      <c r="E7" s="296"/>
      <c r="F7" s="296"/>
      <c r="G7" s="296"/>
      <c r="H7" s="296"/>
      <c r="I7" s="304"/>
      <c r="J7" s="296"/>
    </row>
    <row r="8" spans="1:10" ht="21.95" customHeight="1">
      <c r="A8" s="303" t="s">
        <v>619</v>
      </c>
      <c r="B8" s="296"/>
      <c r="C8" s="296"/>
      <c r="D8" s="296"/>
      <c r="E8" s="296"/>
      <c r="F8" s="296"/>
      <c r="G8" s="296"/>
      <c r="H8" s="296"/>
      <c r="I8" s="304"/>
      <c r="J8" s="296"/>
    </row>
    <row r="9" spans="1:10" ht="21.95" customHeight="1">
      <c r="A9" s="303" t="s">
        <v>620</v>
      </c>
      <c r="B9" s="296"/>
      <c r="C9" s="296"/>
      <c r="D9" s="296"/>
      <c r="E9" s="296"/>
      <c r="F9" s="296"/>
      <c r="G9" s="296"/>
      <c r="H9" s="296"/>
      <c r="I9" s="304"/>
      <c r="J9" s="296"/>
    </row>
    <row r="10" spans="1:10" ht="21.95" customHeight="1">
      <c r="A10" s="303" t="s">
        <v>621</v>
      </c>
      <c r="B10" s="296"/>
      <c r="C10" s="296"/>
      <c r="D10" s="296"/>
      <c r="E10" s="296"/>
      <c r="F10" s="296"/>
      <c r="G10" s="296"/>
      <c r="H10" s="296"/>
      <c r="I10" s="304"/>
      <c r="J10" s="296"/>
    </row>
    <row r="11" spans="1:10" ht="21.95" customHeight="1">
      <c r="A11" s="303" t="s">
        <v>622</v>
      </c>
      <c r="B11" s="296"/>
      <c r="C11" s="296"/>
      <c r="D11" s="296"/>
      <c r="E11" s="296"/>
      <c r="F11" s="296"/>
      <c r="G11" s="296"/>
      <c r="H11" s="296"/>
      <c r="I11" s="304"/>
      <c r="J11" s="296"/>
    </row>
    <row r="12" spans="1:10" ht="21.95" customHeight="1">
      <c r="A12" s="303" t="s">
        <v>623</v>
      </c>
      <c r="B12" s="296"/>
      <c r="C12" s="296"/>
      <c r="D12" s="296"/>
      <c r="E12" s="296"/>
      <c r="F12" s="296"/>
      <c r="G12" s="296"/>
      <c r="H12" s="296"/>
      <c r="I12" s="304"/>
      <c r="J12" s="296"/>
    </row>
    <row r="13" spans="1:10" ht="21.95" customHeight="1">
      <c r="A13" s="303" t="s">
        <v>624</v>
      </c>
      <c r="B13" s="296"/>
      <c r="C13" s="296"/>
      <c r="D13" s="296"/>
      <c r="E13" s="296"/>
      <c r="F13" s="296"/>
      <c r="G13" s="296"/>
      <c r="H13" s="296"/>
      <c r="I13" s="304"/>
      <c r="J13" s="296"/>
    </row>
    <row r="14" spans="1:10" ht="21.95" customHeight="1">
      <c r="A14" s="305" t="s">
        <v>625</v>
      </c>
      <c r="B14" s="296"/>
      <c r="C14" s="296"/>
      <c r="D14" s="296"/>
      <c r="E14" s="296"/>
      <c r="F14" s="296"/>
      <c r="G14" s="296"/>
      <c r="H14" s="296"/>
      <c r="I14" s="304"/>
      <c r="J14" s="296"/>
    </row>
    <row r="15" spans="1:10" ht="21.95" customHeight="1">
      <c r="A15" s="303" t="s">
        <v>626</v>
      </c>
      <c r="B15" s="296"/>
      <c r="C15" s="296"/>
      <c r="D15" s="296"/>
      <c r="E15" s="296"/>
      <c r="F15" s="296"/>
      <c r="G15" s="296"/>
      <c r="H15" s="296"/>
      <c r="I15" s="304"/>
      <c r="J15" s="296"/>
    </row>
    <row r="16" spans="1:10" s="309" customFormat="1" ht="21.95" customHeight="1">
      <c r="A16" s="306" t="s">
        <v>627</v>
      </c>
      <c r="B16" s="307"/>
      <c r="C16" s="307"/>
      <c r="D16" s="307"/>
      <c r="E16" s="307"/>
      <c r="F16" s="307"/>
      <c r="G16" s="307"/>
      <c r="H16" s="307"/>
      <c r="I16" s="308"/>
      <c r="J16" s="307"/>
    </row>
    <row r="17" spans="1:10" ht="21.95" customHeight="1">
      <c r="A17" s="303" t="s">
        <v>628</v>
      </c>
      <c r="B17" s="296"/>
      <c r="C17" s="296"/>
      <c r="D17" s="296"/>
      <c r="E17" s="296"/>
      <c r="F17" s="296"/>
      <c r="G17" s="296"/>
      <c r="H17" s="296"/>
      <c r="I17" s="304"/>
      <c r="J17" s="296"/>
    </row>
    <row r="18" spans="1:10" ht="21.95" customHeight="1">
      <c r="A18" s="303" t="s">
        <v>629</v>
      </c>
      <c r="B18" s="296"/>
      <c r="C18" s="296"/>
      <c r="D18" s="296"/>
      <c r="E18" s="296"/>
      <c r="F18" s="296"/>
      <c r="G18" s="296"/>
      <c r="H18" s="296"/>
      <c r="I18" s="304"/>
      <c r="J18" s="296"/>
    </row>
    <row r="19" spans="1:10" ht="21.95" customHeight="1">
      <c r="A19" s="310" t="s">
        <v>630</v>
      </c>
      <c r="B19" s="296"/>
      <c r="C19" s="296"/>
      <c r="D19" s="296"/>
      <c r="E19" s="296"/>
      <c r="F19" s="296"/>
      <c r="G19" s="296"/>
      <c r="H19" s="296"/>
      <c r="I19" s="304"/>
      <c r="J19" s="296"/>
    </row>
    <row r="20" spans="1:10" ht="21.95" customHeight="1">
      <c r="A20" s="310" t="s">
        <v>631</v>
      </c>
      <c r="B20" s="296"/>
      <c r="C20" s="296"/>
      <c r="D20" s="296"/>
      <c r="E20" s="296"/>
      <c r="F20" s="296"/>
      <c r="G20" s="296"/>
      <c r="H20" s="296"/>
      <c r="I20" s="304"/>
      <c r="J20" s="296"/>
    </row>
    <row r="21" spans="1:10" ht="21.95" customHeight="1">
      <c r="A21" s="310" t="s">
        <v>632</v>
      </c>
      <c r="B21" s="296"/>
      <c r="C21" s="296"/>
      <c r="D21" s="296"/>
      <c r="E21" s="296"/>
      <c r="F21" s="296"/>
      <c r="G21" s="296"/>
      <c r="H21" s="296"/>
      <c r="I21" s="304"/>
      <c r="J21" s="296"/>
    </row>
    <row r="22" spans="1:10" ht="21.95" customHeight="1">
      <c r="A22" s="310" t="s">
        <v>633</v>
      </c>
      <c r="B22" s="296"/>
      <c r="C22" s="296"/>
      <c r="D22" s="296"/>
      <c r="E22" s="296"/>
      <c r="F22" s="296"/>
      <c r="G22" s="296"/>
      <c r="H22" s="296"/>
      <c r="I22" s="304"/>
      <c r="J22" s="296"/>
    </row>
    <row r="23" spans="1:10" ht="21.95" customHeight="1">
      <c r="A23" s="310" t="s">
        <v>634</v>
      </c>
      <c r="B23" s="296"/>
      <c r="C23" s="296"/>
      <c r="D23" s="296"/>
      <c r="E23" s="296"/>
      <c r="F23" s="296"/>
      <c r="G23" s="296"/>
      <c r="H23" s="296"/>
      <c r="I23" s="304"/>
      <c r="J23" s="296"/>
    </row>
    <row r="24" spans="1:10" ht="21.95" customHeight="1">
      <c r="A24" s="310" t="s">
        <v>635</v>
      </c>
      <c r="B24" s="296"/>
      <c r="C24" s="296"/>
      <c r="D24" s="296"/>
      <c r="E24" s="296"/>
      <c r="F24" s="296"/>
      <c r="G24" s="296"/>
      <c r="H24" s="296"/>
      <c r="I24" s="304"/>
      <c r="J24" s="296"/>
    </row>
    <row r="25" spans="1:10" ht="21.95" customHeight="1">
      <c r="A25" s="310"/>
      <c r="B25" s="296"/>
      <c r="C25" s="296"/>
      <c r="D25" s="296"/>
      <c r="E25" s="296"/>
      <c r="F25" s="296"/>
      <c r="G25" s="296"/>
      <c r="H25" s="296"/>
      <c r="I25" s="304"/>
      <c r="J25" s="296"/>
    </row>
    <row r="26" spans="1:10" ht="21.95" customHeight="1">
      <c r="A26" s="310"/>
      <c r="B26" s="296"/>
      <c r="C26" s="296"/>
      <c r="D26" s="296"/>
      <c r="E26" s="296"/>
      <c r="F26" s="296"/>
      <c r="G26" s="296"/>
      <c r="H26" s="296"/>
      <c r="I26" s="304"/>
      <c r="J26" s="296"/>
    </row>
    <row r="27" spans="1:10" ht="21.95" customHeight="1">
      <c r="A27" s="311"/>
      <c r="B27" s="296"/>
      <c r="C27" s="296"/>
      <c r="D27" s="296"/>
      <c r="E27" s="296"/>
      <c r="F27" s="296"/>
      <c r="G27" s="296"/>
      <c r="H27" s="296"/>
      <c r="I27" s="304"/>
      <c r="J27" s="296"/>
    </row>
    <row r="28" spans="1:10" ht="16.899999999999999" customHeight="1">
      <c r="A28" s="311"/>
      <c r="B28" s="296"/>
      <c r="C28" s="296"/>
      <c r="D28" s="296"/>
      <c r="E28" s="296"/>
      <c r="F28" s="296"/>
      <c r="G28" s="296"/>
      <c r="H28" s="296"/>
      <c r="I28" s="304"/>
      <c r="J28" s="296"/>
    </row>
    <row r="29" spans="1:10" ht="21.95" customHeight="1">
      <c r="A29" s="312"/>
      <c r="B29" s="4070"/>
      <c r="C29" s="4071"/>
      <c r="D29" s="313"/>
      <c r="E29" s="314"/>
      <c r="F29" s="315" t="s">
        <v>636</v>
      </c>
      <c r="G29" s="315"/>
      <c r="H29" s="315"/>
      <c r="I29" s="316"/>
      <c r="J29" s="296"/>
    </row>
    <row r="30" spans="1:10" ht="21.95" customHeight="1">
      <c r="A30" s="317"/>
      <c r="B30" s="4072"/>
      <c r="C30" s="4073"/>
      <c r="D30" s="318"/>
      <c r="E30" s="63" t="s">
        <v>637</v>
      </c>
      <c r="F30" s="319" t="s">
        <v>638</v>
      </c>
      <c r="G30" s="319"/>
      <c r="H30" s="319"/>
      <c r="I30" s="320"/>
      <c r="J30" s="296"/>
    </row>
    <row r="31" spans="1:10" ht="21.95" customHeight="1">
      <c r="A31" s="321" t="s">
        <v>639</v>
      </c>
      <c r="B31" s="4072"/>
      <c r="C31" s="4073"/>
      <c r="D31" s="318"/>
      <c r="E31" s="322" t="s">
        <v>640</v>
      </c>
      <c r="F31" s="323"/>
      <c r="G31" s="324" t="s">
        <v>641</v>
      </c>
      <c r="H31" s="325"/>
      <c r="I31" s="320"/>
      <c r="J31" s="296"/>
    </row>
    <row r="32" spans="1:10" ht="21.95" customHeight="1">
      <c r="A32" s="321" t="s">
        <v>642</v>
      </c>
      <c r="B32" s="4074"/>
      <c r="C32" s="4075"/>
      <c r="D32" s="326"/>
      <c r="E32" s="322" t="s">
        <v>643</v>
      </c>
      <c r="F32" s="327"/>
      <c r="G32" s="328" t="s">
        <v>644</v>
      </c>
      <c r="H32" s="329"/>
      <c r="I32" s="330" t="s">
        <v>639</v>
      </c>
      <c r="J32" s="296"/>
    </row>
    <row r="33" spans="1:10" ht="21.95" customHeight="1">
      <c r="A33" s="317"/>
      <c r="B33" s="4072" t="s">
        <v>645</v>
      </c>
      <c r="C33" s="4073"/>
      <c r="D33" s="331" t="s">
        <v>646</v>
      </c>
      <c r="E33" s="322" t="s">
        <v>647</v>
      </c>
      <c r="F33" s="332" t="s">
        <v>648</v>
      </c>
      <c r="G33" s="333" t="s">
        <v>649</v>
      </c>
      <c r="H33" s="333" t="s">
        <v>650</v>
      </c>
      <c r="I33" s="330" t="s">
        <v>642</v>
      </c>
      <c r="J33" s="296"/>
    </row>
    <row r="34" spans="1:10" ht="21.95" customHeight="1">
      <c r="A34" s="334"/>
      <c r="B34" s="4076" t="s">
        <v>651</v>
      </c>
      <c r="C34" s="4077"/>
      <c r="D34" s="335" t="s">
        <v>652</v>
      </c>
      <c r="E34" s="336" t="s">
        <v>653</v>
      </c>
      <c r="F34" s="337" t="s">
        <v>654</v>
      </c>
      <c r="G34" s="337" t="s">
        <v>655</v>
      </c>
      <c r="H34" s="337" t="s">
        <v>656</v>
      </c>
      <c r="I34" s="338"/>
      <c r="J34" s="296"/>
    </row>
    <row r="35" spans="1:10" ht="20.100000000000001" customHeight="1">
      <c r="A35" s="339" t="s">
        <v>23</v>
      </c>
      <c r="B35" s="4078" t="s">
        <v>657</v>
      </c>
      <c r="C35" s="4079"/>
      <c r="D35" s="340" t="s">
        <v>658</v>
      </c>
      <c r="E35" s="341">
        <v>1000</v>
      </c>
      <c r="F35" s="341">
        <v>1000</v>
      </c>
      <c r="G35" s="342"/>
      <c r="H35" s="342"/>
      <c r="I35" s="339" t="s">
        <v>23</v>
      </c>
      <c r="J35" s="296"/>
    </row>
    <row r="36" spans="1:10" ht="20.100000000000001" customHeight="1">
      <c r="A36" s="343" t="s">
        <v>26</v>
      </c>
      <c r="B36" s="4068"/>
      <c r="C36" s="4069"/>
      <c r="D36" s="344" t="s">
        <v>659</v>
      </c>
      <c r="E36" s="344"/>
      <c r="F36" s="344"/>
      <c r="G36" s="344"/>
      <c r="H36" s="344"/>
      <c r="I36" s="343" t="s">
        <v>26</v>
      </c>
      <c r="J36" s="296"/>
    </row>
    <row r="37" spans="1:10" ht="20.100000000000001" customHeight="1">
      <c r="A37" s="343" t="s">
        <v>29</v>
      </c>
      <c r="B37" s="4068"/>
      <c r="C37" s="4069"/>
      <c r="D37" s="344"/>
      <c r="E37" s="344"/>
      <c r="F37" s="344"/>
      <c r="G37" s="344"/>
      <c r="H37" s="344"/>
      <c r="I37" s="343" t="s">
        <v>29</v>
      </c>
      <c r="J37" s="296"/>
    </row>
    <row r="38" spans="1:10" ht="20.100000000000001" customHeight="1">
      <c r="A38" s="343" t="s">
        <v>660</v>
      </c>
      <c r="B38" s="4080"/>
      <c r="C38" s="4081"/>
      <c r="D38" s="344"/>
      <c r="E38" s="344"/>
      <c r="F38" s="344"/>
      <c r="G38" s="344"/>
      <c r="H38" s="344"/>
      <c r="I38" s="343" t="s">
        <v>660</v>
      </c>
      <c r="J38" s="296"/>
    </row>
    <row r="39" spans="1:10" ht="20.100000000000001" customHeight="1">
      <c r="A39" s="343" t="s">
        <v>32</v>
      </c>
      <c r="B39" s="4068"/>
      <c r="C39" s="4069"/>
      <c r="D39" s="344"/>
      <c r="E39" s="344"/>
      <c r="F39" s="344"/>
      <c r="G39" s="344"/>
      <c r="H39" s="344"/>
      <c r="I39" s="343" t="s">
        <v>32</v>
      </c>
      <c r="J39" s="296"/>
    </row>
    <row r="40" spans="1:10" ht="20.100000000000001" customHeight="1">
      <c r="A40" s="343" t="s">
        <v>661</v>
      </c>
      <c r="B40" s="4068"/>
      <c r="C40" s="4069"/>
      <c r="D40" s="344"/>
      <c r="E40" s="344"/>
      <c r="F40" s="344"/>
      <c r="G40" s="344"/>
      <c r="H40" s="344"/>
      <c r="I40" s="343" t="s">
        <v>661</v>
      </c>
      <c r="J40" s="296"/>
    </row>
    <row r="41" spans="1:10" ht="20.100000000000001" customHeight="1">
      <c r="A41" s="343" t="s">
        <v>171</v>
      </c>
      <c r="B41" s="4080"/>
      <c r="C41" s="4081"/>
      <c r="D41" s="344"/>
      <c r="E41" s="344"/>
      <c r="F41" s="344"/>
      <c r="G41" s="344"/>
      <c r="H41" s="344"/>
      <c r="I41" s="343" t="s">
        <v>171</v>
      </c>
      <c r="J41" s="296"/>
    </row>
    <row r="42" spans="1:10" ht="20.100000000000001" customHeight="1">
      <c r="A42" s="343" t="s">
        <v>172</v>
      </c>
      <c r="B42" s="4080"/>
      <c r="C42" s="4081"/>
      <c r="D42" s="344"/>
      <c r="E42" s="344"/>
      <c r="F42" s="344"/>
      <c r="G42" s="344"/>
      <c r="H42" s="344"/>
      <c r="I42" s="343" t="s">
        <v>172</v>
      </c>
      <c r="J42" s="296"/>
    </row>
    <row r="43" spans="1:10" ht="20.100000000000001" customHeight="1">
      <c r="A43" s="343" t="s">
        <v>662</v>
      </c>
      <c r="B43" s="4080"/>
      <c r="C43" s="4081"/>
      <c r="D43" s="344"/>
      <c r="E43" s="344"/>
      <c r="F43" s="344"/>
      <c r="G43" s="344"/>
      <c r="H43" s="344"/>
      <c r="I43" s="343" t="s">
        <v>662</v>
      </c>
      <c r="J43" s="296"/>
    </row>
    <row r="44" spans="1:10" ht="20.100000000000001" customHeight="1">
      <c r="A44" s="343" t="s">
        <v>663</v>
      </c>
      <c r="B44" s="4080"/>
      <c r="C44" s="4081"/>
      <c r="D44" s="344"/>
      <c r="E44" s="344"/>
      <c r="F44" s="344"/>
      <c r="G44" s="344"/>
      <c r="H44" s="344"/>
      <c r="I44" s="343" t="s">
        <v>663</v>
      </c>
      <c r="J44" s="296"/>
    </row>
    <row r="45" spans="1:10" ht="20.100000000000001" customHeight="1">
      <c r="A45" s="343" t="s">
        <v>173</v>
      </c>
      <c r="B45" s="4080"/>
      <c r="C45" s="4081"/>
      <c r="D45" s="344"/>
      <c r="E45" s="344"/>
      <c r="F45" s="344"/>
      <c r="G45" s="344"/>
      <c r="H45" s="344"/>
      <c r="I45" s="343" t="s">
        <v>173</v>
      </c>
      <c r="J45" s="296"/>
    </row>
    <row r="46" spans="1:10" ht="20.100000000000001" customHeight="1">
      <c r="A46" s="343" t="s">
        <v>664</v>
      </c>
      <c r="B46" s="4080"/>
      <c r="C46" s="4081"/>
      <c r="D46" s="344"/>
      <c r="E46" s="344"/>
      <c r="F46" s="344"/>
      <c r="G46" s="344"/>
      <c r="H46" s="344"/>
      <c r="I46" s="343" t="s">
        <v>664</v>
      </c>
      <c r="J46" s="296"/>
    </row>
    <row r="47" spans="1:10" ht="20.100000000000001" customHeight="1">
      <c r="A47" s="343" t="s">
        <v>665</v>
      </c>
      <c r="B47" s="4080"/>
      <c r="C47" s="4081"/>
      <c r="D47" s="344"/>
      <c r="E47" s="344"/>
      <c r="F47" s="344"/>
      <c r="G47" s="344"/>
      <c r="H47" s="344"/>
      <c r="I47" s="343" t="s">
        <v>665</v>
      </c>
      <c r="J47" s="296"/>
    </row>
    <row r="48" spans="1:10" ht="20.100000000000001" customHeight="1">
      <c r="A48" s="343" t="s">
        <v>666</v>
      </c>
      <c r="B48" s="4080"/>
      <c r="C48" s="4081"/>
      <c r="D48" s="344"/>
      <c r="E48" s="344"/>
      <c r="F48" s="344"/>
      <c r="G48" s="344"/>
      <c r="H48" s="344"/>
      <c r="I48" s="343" t="s">
        <v>666</v>
      </c>
      <c r="J48" s="296"/>
    </row>
    <row r="49" spans="1:10" ht="20.100000000000001" customHeight="1">
      <c r="A49" s="343" t="s">
        <v>667</v>
      </c>
      <c r="B49" s="4080"/>
      <c r="C49" s="4081"/>
      <c r="D49" s="344"/>
      <c r="E49" s="344"/>
      <c r="F49" s="344"/>
      <c r="G49" s="344"/>
      <c r="H49" s="344"/>
      <c r="I49" s="343" t="s">
        <v>667</v>
      </c>
      <c r="J49" s="296"/>
    </row>
    <row r="50" spans="1:10" ht="20.100000000000001" customHeight="1">
      <c r="A50" s="343" t="s">
        <v>35</v>
      </c>
      <c r="B50" s="4080"/>
      <c r="C50" s="4081"/>
      <c r="D50" s="344"/>
      <c r="E50" s="344"/>
      <c r="F50" s="344"/>
      <c r="G50" s="344"/>
      <c r="H50" s="344"/>
      <c r="I50" s="343" t="s">
        <v>35</v>
      </c>
      <c r="J50" s="296"/>
    </row>
    <row r="51" spans="1:10" ht="20.100000000000001" customHeight="1">
      <c r="A51" s="343" t="s">
        <v>174</v>
      </c>
      <c r="B51" s="4080"/>
      <c r="C51" s="4081"/>
      <c r="D51" s="344"/>
      <c r="E51" s="344"/>
      <c r="F51" s="344"/>
      <c r="G51" s="344"/>
      <c r="H51" s="344"/>
      <c r="I51" s="343" t="s">
        <v>174</v>
      </c>
      <c r="J51" s="296"/>
    </row>
    <row r="52" spans="1:10" ht="20.100000000000001" customHeight="1">
      <c r="A52" s="343" t="s">
        <v>668</v>
      </c>
      <c r="B52" s="4082"/>
      <c r="C52" s="4083"/>
      <c r="D52" s="327"/>
      <c r="E52" s="327"/>
      <c r="F52" s="327"/>
      <c r="G52" s="327"/>
      <c r="H52" s="327"/>
      <c r="I52" s="343" t="s">
        <v>668</v>
      </c>
      <c r="J52" s="296"/>
    </row>
    <row r="53" spans="1:10" ht="20.100000000000001" customHeight="1">
      <c r="A53" s="345" t="s">
        <v>38</v>
      </c>
      <c r="B53" s="4086"/>
      <c r="C53" s="4087"/>
      <c r="D53" s="346"/>
      <c r="E53" s="346"/>
      <c r="F53" s="346"/>
      <c r="G53" s="346"/>
      <c r="H53" s="346"/>
      <c r="I53" s="347" t="s">
        <v>38</v>
      </c>
      <c r="J53" s="296"/>
    </row>
    <row r="54" spans="1:10" ht="20.100000000000001" customHeight="1">
      <c r="A54" s="345" t="s">
        <v>41</v>
      </c>
      <c r="B54" s="4086"/>
      <c r="C54" s="4087"/>
      <c r="D54" s="346"/>
      <c r="E54" s="346"/>
      <c r="F54" s="346"/>
      <c r="G54" s="346"/>
      <c r="H54" s="346"/>
      <c r="I54" s="347" t="s">
        <v>41</v>
      </c>
      <c r="J54" s="296"/>
    </row>
    <row r="55" spans="1:10" ht="20.100000000000001" customHeight="1">
      <c r="A55" s="345" t="s">
        <v>44</v>
      </c>
      <c r="B55" s="4086"/>
      <c r="C55" s="4087"/>
      <c r="D55" s="346"/>
      <c r="E55" s="346"/>
      <c r="F55" s="346"/>
      <c r="G55" s="346"/>
      <c r="H55" s="346"/>
      <c r="I55" s="347" t="s">
        <v>44</v>
      </c>
      <c r="J55" s="296"/>
    </row>
    <row r="56" spans="1:10" ht="20.100000000000001" customHeight="1">
      <c r="A56" s="345" t="s">
        <v>669</v>
      </c>
      <c r="B56" s="4086"/>
      <c r="C56" s="4087"/>
      <c r="D56" s="346"/>
      <c r="E56" s="346"/>
      <c r="F56" s="346"/>
      <c r="G56" s="346"/>
      <c r="H56" s="346"/>
      <c r="I56" s="347" t="s">
        <v>669</v>
      </c>
      <c r="J56" s="296"/>
    </row>
    <row r="57" spans="1:10" ht="20.100000000000001" customHeight="1">
      <c r="A57" s="345" t="s">
        <v>47</v>
      </c>
      <c r="B57" s="4086"/>
      <c r="C57" s="4087"/>
      <c r="D57" s="346"/>
      <c r="E57" s="346"/>
      <c r="F57" s="346"/>
      <c r="G57" s="346"/>
      <c r="H57" s="346"/>
      <c r="I57" s="347" t="s">
        <v>47</v>
      </c>
      <c r="J57" s="296"/>
    </row>
    <row r="58" spans="1:10" ht="20.100000000000001" customHeight="1">
      <c r="A58" s="345" t="s">
        <v>670</v>
      </c>
      <c r="B58" s="4086"/>
      <c r="C58" s="4087"/>
      <c r="D58" s="346"/>
      <c r="E58" s="346"/>
      <c r="F58" s="346"/>
      <c r="G58" s="346"/>
      <c r="H58" s="346"/>
      <c r="I58" s="347" t="s">
        <v>670</v>
      </c>
      <c r="J58" s="296"/>
    </row>
    <row r="59" spans="1:10" ht="20.100000000000001" customHeight="1">
      <c r="A59" s="343" t="s">
        <v>671</v>
      </c>
      <c r="B59" s="4088"/>
      <c r="C59" s="4089"/>
      <c r="D59" s="348"/>
      <c r="E59" s="348"/>
      <c r="F59" s="348"/>
      <c r="G59" s="348"/>
      <c r="H59" s="348"/>
      <c r="I59" s="343" t="s">
        <v>671</v>
      </c>
      <c r="J59" s="296"/>
    </row>
    <row r="60" spans="1:10" ht="20.100000000000001" customHeight="1">
      <c r="A60" s="343" t="s">
        <v>50</v>
      </c>
      <c r="B60" s="4080"/>
      <c r="C60" s="4081"/>
      <c r="D60" s="348"/>
      <c r="E60" s="348"/>
      <c r="F60" s="348"/>
      <c r="G60" s="348"/>
      <c r="H60" s="348"/>
      <c r="I60" s="343" t="s">
        <v>50</v>
      </c>
      <c r="J60" s="296"/>
    </row>
    <row r="61" spans="1:10" ht="20.100000000000001" customHeight="1">
      <c r="A61" s="343" t="s">
        <v>672</v>
      </c>
      <c r="B61" s="4080"/>
      <c r="C61" s="4081"/>
      <c r="D61" s="344"/>
      <c r="E61" s="344"/>
      <c r="F61" s="344"/>
      <c r="G61" s="344"/>
      <c r="H61" s="344"/>
      <c r="I61" s="343" t="s">
        <v>672</v>
      </c>
      <c r="J61" s="296"/>
    </row>
    <row r="62" spans="1:10" ht="20.100000000000001" customHeight="1">
      <c r="A62" s="343" t="s">
        <v>673</v>
      </c>
      <c r="B62" s="4080"/>
      <c r="C62" s="4081"/>
      <c r="D62" s="344"/>
      <c r="E62" s="344"/>
      <c r="F62" s="344"/>
      <c r="G62" s="344"/>
      <c r="H62" s="344"/>
      <c r="I62" s="343" t="s">
        <v>673</v>
      </c>
      <c r="J62" s="296"/>
    </row>
    <row r="63" spans="1:10" ht="20.100000000000001" customHeight="1">
      <c r="A63" s="343" t="s">
        <v>674</v>
      </c>
      <c r="B63" s="4080"/>
      <c r="C63" s="4081"/>
      <c r="D63" s="344"/>
      <c r="E63" s="344"/>
      <c r="F63" s="344"/>
      <c r="G63" s="344"/>
      <c r="H63" s="344"/>
      <c r="I63" s="343" t="s">
        <v>674</v>
      </c>
      <c r="J63" s="296"/>
    </row>
    <row r="64" spans="1:10" ht="20.100000000000001" customHeight="1">
      <c r="A64" s="333" t="s">
        <v>53</v>
      </c>
      <c r="B64" s="4084"/>
      <c r="C64" s="4085"/>
      <c r="D64" s="327"/>
      <c r="E64" s="327"/>
      <c r="F64" s="327"/>
      <c r="G64" s="327"/>
      <c r="H64" s="327"/>
      <c r="I64" s="333" t="s">
        <v>53</v>
      </c>
      <c r="J64" s="296"/>
    </row>
    <row r="65" spans="1:10" ht="20.100000000000001" customHeight="1">
      <c r="A65" s="2558"/>
      <c r="B65" s="2559"/>
      <c r="C65" s="2559"/>
      <c r="D65" s="2559"/>
      <c r="E65" s="2559"/>
      <c r="F65" s="2559"/>
      <c r="G65" s="2559"/>
      <c r="H65" s="2559"/>
      <c r="I65" s="2554"/>
      <c r="J65" s="296"/>
    </row>
    <row r="66" spans="1:10" ht="20.100000000000001" customHeight="1">
      <c r="A66" s="2560"/>
      <c r="B66" s="2557"/>
      <c r="C66" s="2557"/>
      <c r="D66" s="2557"/>
      <c r="E66" s="2557"/>
      <c r="F66" s="2557"/>
      <c r="G66" s="2557"/>
      <c r="H66" s="2557"/>
      <c r="I66" s="2555"/>
      <c r="J66" s="296"/>
    </row>
    <row r="67" spans="1:10" ht="20.100000000000001" customHeight="1">
      <c r="A67" s="2560"/>
      <c r="B67" s="2557"/>
      <c r="C67" s="2557"/>
      <c r="D67" s="2557"/>
      <c r="E67" s="2557"/>
      <c r="F67" s="2557"/>
      <c r="G67" s="2557"/>
      <c r="H67" s="2557"/>
      <c r="I67" s="2555"/>
      <c r="J67" s="296"/>
    </row>
    <row r="68" spans="1:10" ht="20.100000000000001" customHeight="1">
      <c r="A68" s="4020"/>
      <c r="B68" s="4021"/>
      <c r="C68" s="4021"/>
      <c r="D68" s="4021"/>
      <c r="E68" s="4021"/>
      <c r="F68" s="4021"/>
      <c r="G68" s="4021"/>
      <c r="H68" s="4021"/>
      <c r="I68" s="2556"/>
      <c r="J68" s="296"/>
    </row>
    <row r="69" spans="1:10" ht="15.95" customHeight="1">
      <c r="A69" s="293" t="s">
        <v>166</v>
      </c>
      <c r="B69" s="349"/>
      <c r="C69" s="349"/>
      <c r="D69" s="349"/>
      <c r="E69" s="349"/>
      <c r="F69" s="349"/>
      <c r="G69" s="349"/>
      <c r="H69" s="349"/>
      <c r="I69" s="349"/>
      <c r="J69" s="296"/>
    </row>
    <row r="70" spans="1:10" ht="21.95" customHeight="1">
      <c r="A70" s="293" t="s">
        <v>660</v>
      </c>
      <c r="B70" s="293"/>
      <c r="C70" s="293"/>
      <c r="D70" s="293"/>
      <c r="E70" s="293"/>
      <c r="G70" s="293"/>
      <c r="H70" s="295" t="s">
        <v>577</v>
      </c>
      <c r="I70" s="294">
        <f ca="1">NOW()-93</f>
        <v>42001.907204629628</v>
      </c>
      <c r="J70" s="296"/>
    </row>
    <row r="71" spans="1:10" ht="18.95" customHeight="1">
      <c r="A71" s="350"/>
      <c r="B71" s="351"/>
      <c r="C71" s="351"/>
      <c r="D71" s="351"/>
      <c r="E71" s="351"/>
      <c r="F71" s="351"/>
      <c r="G71" s="351"/>
      <c r="H71" s="351"/>
      <c r="I71" s="352"/>
      <c r="J71" s="296"/>
    </row>
    <row r="72" spans="1:10" ht="21.95" customHeight="1">
      <c r="A72" s="353" t="s">
        <v>675</v>
      </c>
      <c r="B72" s="354"/>
      <c r="C72" s="354"/>
      <c r="D72" s="355"/>
      <c r="E72" s="355"/>
      <c r="F72" s="355"/>
      <c r="G72" s="355"/>
      <c r="H72" s="355"/>
      <c r="I72" s="356"/>
    </row>
    <row r="73" spans="1:10" ht="21.95" customHeight="1">
      <c r="A73" s="357"/>
      <c r="B73" s="358"/>
      <c r="C73" s="358"/>
      <c r="D73" s="358"/>
      <c r="E73" s="358"/>
      <c r="F73" s="358"/>
      <c r="G73" s="358"/>
      <c r="H73" s="358"/>
      <c r="I73" s="359"/>
    </row>
    <row r="74" spans="1:10" ht="21.95" customHeight="1">
      <c r="A74" s="360" t="s">
        <v>676</v>
      </c>
      <c r="B74" s="293"/>
      <c r="C74" s="293"/>
      <c r="D74" s="349"/>
      <c r="E74" s="349"/>
      <c r="F74" s="358"/>
      <c r="G74" s="361"/>
      <c r="H74" s="293"/>
      <c r="I74" s="359"/>
    </row>
    <row r="75" spans="1:10" ht="21.95" customHeight="1">
      <c r="A75" s="362"/>
      <c r="B75" s="292" t="s">
        <v>677</v>
      </c>
      <c r="C75" s="292"/>
      <c r="D75" s="349"/>
      <c r="E75" s="349"/>
      <c r="F75" s="358"/>
      <c r="G75" s="361"/>
      <c r="H75" s="293"/>
      <c r="I75" s="359"/>
    </row>
    <row r="76" spans="1:10" ht="21.95" customHeight="1">
      <c r="A76" s="362" t="s">
        <v>678</v>
      </c>
      <c r="B76" s="293"/>
      <c r="C76" s="293"/>
      <c r="D76" s="363"/>
      <c r="E76" s="364"/>
      <c r="F76" s="358"/>
      <c r="G76" s="358"/>
      <c r="H76" s="358"/>
      <c r="I76" s="359"/>
    </row>
    <row r="77" spans="1:10" ht="21.95" customHeight="1">
      <c r="A77" s="362" t="s">
        <v>679</v>
      </c>
      <c r="B77" s="293"/>
      <c r="C77" s="293"/>
      <c r="D77" s="363"/>
      <c r="E77" s="364"/>
      <c r="F77" s="358"/>
      <c r="G77" s="358"/>
      <c r="H77" s="358"/>
      <c r="I77" s="359"/>
    </row>
    <row r="78" spans="1:10" ht="18.95" customHeight="1">
      <c r="A78" s="365"/>
      <c r="B78" s="366"/>
      <c r="C78" s="366"/>
      <c r="D78" s="366"/>
      <c r="E78" s="366"/>
      <c r="F78" s="367"/>
      <c r="G78" s="367"/>
      <c r="H78" s="367"/>
      <c r="I78" s="368"/>
    </row>
    <row r="79" spans="1:10" ht="21.95" customHeight="1">
      <c r="A79" s="353" t="s">
        <v>680</v>
      </c>
      <c r="B79" s="354"/>
      <c r="C79" s="354"/>
      <c r="D79" s="355"/>
      <c r="E79" s="355"/>
      <c r="F79" s="355"/>
      <c r="G79" s="355"/>
      <c r="H79" s="355"/>
      <c r="I79" s="356"/>
    </row>
    <row r="80" spans="1:10" ht="21.95" customHeight="1">
      <c r="A80" s="357"/>
      <c r="B80" s="358"/>
      <c r="C80" s="358"/>
      <c r="D80" s="358"/>
      <c r="E80" s="358"/>
      <c r="F80" s="358"/>
      <c r="G80" s="358"/>
      <c r="H80" s="358"/>
      <c r="I80" s="359"/>
    </row>
    <row r="81" spans="1:9" ht="21.95" customHeight="1">
      <c r="A81" s="369" t="s">
        <v>681</v>
      </c>
      <c r="B81" s="370"/>
      <c r="C81" s="370"/>
      <c r="D81" s="349"/>
      <c r="E81" s="371"/>
      <c r="F81" s="349"/>
      <c r="G81" s="349"/>
      <c r="H81" s="349"/>
      <c r="I81" s="372"/>
    </row>
    <row r="82" spans="1:9" ht="21.95" customHeight="1">
      <c r="A82" s="373"/>
      <c r="B82" s="374" t="s">
        <v>593</v>
      </c>
      <c r="D82" s="349"/>
      <c r="E82" s="371"/>
      <c r="F82" s="349"/>
      <c r="G82" s="349"/>
      <c r="H82" s="349"/>
      <c r="I82" s="372"/>
    </row>
    <row r="83" spans="1:9" ht="21.95" customHeight="1">
      <c r="A83" s="373"/>
      <c r="B83" s="375" t="s">
        <v>682</v>
      </c>
      <c r="C83" s="375"/>
      <c r="D83" s="349"/>
      <c r="E83" s="371"/>
      <c r="F83" s="349"/>
      <c r="G83" s="349"/>
      <c r="H83" s="349"/>
      <c r="I83" s="372"/>
    </row>
    <row r="84" spans="1:9" ht="21.95" customHeight="1">
      <c r="A84" s="373"/>
      <c r="B84" s="375" t="s">
        <v>683</v>
      </c>
      <c r="C84" s="375"/>
      <c r="D84" s="349"/>
      <c r="E84" s="371"/>
      <c r="F84" s="349"/>
      <c r="G84" s="349"/>
      <c r="H84" s="349"/>
      <c r="I84" s="372"/>
    </row>
    <row r="85" spans="1:9" ht="21.95" customHeight="1">
      <c r="A85" s="373"/>
      <c r="B85" s="376" t="s">
        <v>684</v>
      </c>
      <c r="C85" s="376"/>
      <c r="D85" s="349"/>
      <c r="E85" s="371"/>
      <c r="F85" s="349"/>
      <c r="G85" s="349"/>
      <c r="H85" s="349"/>
      <c r="I85" s="372"/>
    </row>
    <row r="86" spans="1:9" ht="21.95" customHeight="1">
      <c r="A86" s="373"/>
      <c r="B86" s="376" t="s">
        <v>685</v>
      </c>
      <c r="C86" s="376"/>
      <c r="D86" s="349"/>
      <c r="E86" s="371"/>
      <c r="F86" s="349"/>
      <c r="G86" s="349"/>
      <c r="H86" s="349"/>
      <c r="I86" s="372"/>
    </row>
    <row r="87" spans="1:9" ht="21.95" customHeight="1">
      <c r="A87" s="373"/>
      <c r="B87" s="376" t="s">
        <v>686</v>
      </c>
      <c r="C87" s="376"/>
      <c r="D87" s="349"/>
      <c r="E87" s="371"/>
      <c r="F87" s="349"/>
      <c r="G87" s="349"/>
      <c r="H87" s="349"/>
      <c r="I87" s="372"/>
    </row>
    <row r="88" spans="1:9" ht="21.95" customHeight="1">
      <c r="A88" s="373"/>
      <c r="B88" s="376" t="s">
        <v>687</v>
      </c>
      <c r="C88" s="376"/>
      <c r="D88" s="349"/>
      <c r="E88" s="371"/>
      <c r="F88" s="349"/>
      <c r="G88" s="349"/>
      <c r="H88" s="349"/>
      <c r="I88" s="372"/>
    </row>
    <row r="89" spans="1:9" ht="21.95" customHeight="1">
      <c r="A89" s="373"/>
      <c r="B89" s="375" t="s">
        <v>688</v>
      </c>
      <c r="C89" s="375"/>
      <c r="D89" s="349"/>
      <c r="E89" s="377"/>
      <c r="F89" s="349"/>
      <c r="G89" s="349"/>
      <c r="H89" s="349"/>
      <c r="I89" s="372"/>
    </row>
    <row r="90" spans="1:9" ht="21.95" customHeight="1">
      <c r="A90" s="378"/>
      <c r="B90" s="376" t="s">
        <v>689</v>
      </c>
      <c r="C90" s="376"/>
      <c r="D90" s="358"/>
      <c r="E90" s="354"/>
      <c r="F90" s="358"/>
      <c r="G90" s="358"/>
      <c r="H90" s="358"/>
      <c r="I90" s="359"/>
    </row>
    <row r="91" spans="1:9" ht="21.95" customHeight="1">
      <c r="A91" s="378"/>
      <c r="B91" s="376" t="s">
        <v>690</v>
      </c>
      <c r="C91" s="376"/>
      <c r="D91" s="358"/>
      <c r="E91" s="354"/>
      <c r="F91" s="358"/>
      <c r="G91" s="358"/>
      <c r="H91" s="358"/>
      <c r="I91" s="359"/>
    </row>
    <row r="92" spans="1:9" ht="21.95" customHeight="1">
      <c r="A92" s="378"/>
      <c r="B92" s="375" t="s">
        <v>691</v>
      </c>
      <c r="C92" s="376"/>
      <c r="D92" s="358"/>
      <c r="E92" s="354"/>
      <c r="F92" s="358"/>
      <c r="G92" s="358"/>
      <c r="H92" s="358"/>
      <c r="I92" s="359"/>
    </row>
    <row r="93" spans="1:9" ht="21.95" customHeight="1">
      <c r="A93" s="378"/>
      <c r="B93" s="376" t="s">
        <v>692</v>
      </c>
      <c r="C93" s="376"/>
      <c r="D93" s="358"/>
      <c r="E93" s="354"/>
      <c r="F93" s="358"/>
      <c r="G93" s="358"/>
      <c r="H93" s="358"/>
      <c r="I93" s="359"/>
    </row>
    <row r="94" spans="1:9" ht="21.95" customHeight="1">
      <c r="A94" s="378"/>
      <c r="B94" s="376" t="s">
        <v>693</v>
      </c>
      <c r="C94" s="375"/>
      <c r="D94" s="358"/>
      <c r="E94" s="354"/>
      <c r="F94" s="358"/>
      <c r="G94" s="358"/>
      <c r="H94" s="358"/>
      <c r="I94" s="359"/>
    </row>
    <row r="95" spans="1:9" ht="21.95" customHeight="1">
      <c r="A95" s="378"/>
      <c r="B95" s="376" t="s">
        <v>694</v>
      </c>
      <c r="C95" s="376"/>
      <c r="D95" s="358"/>
      <c r="E95" s="358"/>
      <c r="F95" s="358"/>
      <c r="G95" s="358"/>
      <c r="H95" s="358"/>
      <c r="I95" s="359"/>
    </row>
    <row r="96" spans="1:9" ht="21.95" customHeight="1">
      <c r="A96" s="379"/>
      <c r="B96" s="374" t="s">
        <v>695</v>
      </c>
      <c r="C96" s="374"/>
      <c r="D96" s="380"/>
      <c r="E96" s="380"/>
      <c r="F96" s="380"/>
      <c r="G96" s="380"/>
      <c r="H96" s="380"/>
      <c r="I96" s="381"/>
    </row>
    <row r="97" spans="1:9" ht="21.95" customHeight="1">
      <c r="A97" s="379"/>
      <c r="B97" s="376" t="s">
        <v>696</v>
      </c>
      <c r="C97" s="376"/>
      <c r="D97" s="380"/>
      <c r="E97" s="380"/>
      <c r="F97" s="380"/>
      <c r="G97" s="380"/>
      <c r="H97" s="380"/>
      <c r="I97" s="381"/>
    </row>
    <row r="98" spans="1:9" ht="21.95" customHeight="1">
      <c r="A98" s="379"/>
      <c r="B98" s="376" t="s">
        <v>697</v>
      </c>
      <c r="C98" s="376"/>
      <c r="D98" s="380"/>
      <c r="E98" s="380"/>
      <c r="F98" s="380"/>
      <c r="G98" s="380"/>
      <c r="H98" s="380"/>
      <c r="I98" s="381"/>
    </row>
    <row r="99" spans="1:9" ht="21.95" customHeight="1">
      <c r="A99" s="379"/>
      <c r="B99" s="375" t="s">
        <v>698</v>
      </c>
      <c r="C99" s="382"/>
      <c r="D99" s="380"/>
      <c r="E99" s="380"/>
      <c r="F99" s="380"/>
      <c r="G99" s="380"/>
      <c r="H99" s="380"/>
      <c r="I99" s="381"/>
    </row>
    <row r="100" spans="1:9" ht="21.95" customHeight="1">
      <c r="A100" s="379"/>
      <c r="B100" s="376" t="s">
        <v>699</v>
      </c>
      <c r="C100" s="376"/>
      <c r="D100" s="380"/>
      <c r="E100" s="380"/>
      <c r="F100" s="380"/>
      <c r="G100" s="380"/>
      <c r="H100" s="380"/>
      <c r="I100" s="381"/>
    </row>
    <row r="101" spans="1:9" ht="21.95" customHeight="1">
      <c r="A101" s="379"/>
      <c r="B101" s="374" t="s">
        <v>700</v>
      </c>
      <c r="C101" s="376"/>
      <c r="D101" s="380"/>
      <c r="E101" s="380"/>
      <c r="F101" s="380"/>
      <c r="G101" s="380"/>
      <c r="H101" s="380"/>
      <c r="I101" s="381"/>
    </row>
    <row r="102" spans="1:9" ht="21.95" customHeight="1">
      <c r="A102" s="379"/>
      <c r="B102" s="376" t="s">
        <v>701</v>
      </c>
      <c r="C102" s="374"/>
      <c r="D102" s="380"/>
      <c r="E102" s="380"/>
      <c r="F102" s="380"/>
      <c r="G102" s="380"/>
      <c r="H102" s="380"/>
      <c r="I102" s="381"/>
    </row>
    <row r="103" spans="1:9" ht="21.95" customHeight="1">
      <c r="A103" s="379"/>
      <c r="B103" s="376" t="s">
        <v>702</v>
      </c>
      <c r="C103" s="376"/>
      <c r="D103" s="380"/>
      <c r="E103" s="380"/>
      <c r="F103" s="380"/>
      <c r="G103" s="380"/>
      <c r="H103" s="380"/>
      <c r="I103" s="381"/>
    </row>
    <row r="104" spans="1:9" ht="21.95" customHeight="1">
      <c r="A104" s="379"/>
      <c r="B104" s="374" t="s">
        <v>703</v>
      </c>
      <c r="C104" s="374"/>
      <c r="D104" s="380"/>
      <c r="E104" s="380"/>
      <c r="F104" s="380"/>
      <c r="G104" s="380"/>
      <c r="H104" s="380"/>
      <c r="I104" s="381"/>
    </row>
    <row r="105" spans="1:9" ht="21.95" customHeight="1">
      <c r="A105" s="379"/>
      <c r="B105" s="376" t="s">
        <v>704</v>
      </c>
      <c r="C105" s="376"/>
      <c r="D105" s="380"/>
      <c r="E105" s="380"/>
      <c r="F105" s="380"/>
      <c r="G105" s="380"/>
      <c r="H105" s="380"/>
      <c r="I105" s="381"/>
    </row>
    <row r="106" spans="1:9" ht="21.95" customHeight="1">
      <c r="A106" s="379"/>
      <c r="B106" s="376" t="s">
        <v>705</v>
      </c>
      <c r="C106" s="376"/>
      <c r="D106" s="380"/>
      <c r="E106" s="380"/>
      <c r="F106" s="380"/>
      <c r="G106" s="380"/>
      <c r="H106" s="380"/>
      <c r="I106" s="381"/>
    </row>
    <row r="107" spans="1:9" ht="21.95" customHeight="1">
      <c r="A107" s="379"/>
      <c r="B107" s="374" t="s">
        <v>706</v>
      </c>
      <c r="C107" s="376"/>
      <c r="D107" s="380"/>
      <c r="E107" s="380"/>
      <c r="F107" s="380"/>
      <c r="G107" s="380"/>
      <c r="H107" s="380"/>
      <c r="I107" s="381"/>
    </row>
    <row r="108" spans="1:9" s="370" customFormat="1" ht="21.95" customHeight="1">
      <c r="A108" s="379"/>
      <c r="B108" s="376"/>
      <c r="C108" s="383"/>
      <c r="D108" s="384"/>
      <c r="E108" s="384"/>
      <c r="F108" s="384"/>
      <c r="G108" s="384"/>
      <c r="H108" s="384"/>
      <c r="I108" s="385"/>
    </row>
    <row r="109" spans="1:9" ht="21.95" customHeight="1">
      <c r="A109" s="379"/>
      <c r="B109" s="386" t="s">
        <v>707</v>
      </c>
      <c r="C109" s="375"/>
      <c r="D109" s="380"/>
      <c r="E109" s="380"/>
      <c r="F109" s="380"/>
      <c r="G109" s="380"/>
      <c r="H109" s="380"/>
      <c r="I109" s="381"/>
    </row>
    <row r="110" spans="1:9" ht="21.95" customHeight="1">
      <c r="A110" s="379"/>
      <c r="B110" s="375" t="s">
        <v>708</v>
      </c>
      <c r="C110" s="370"/>
      <c r="D110" s="380"/>
      <c r="E110" s="380"/>
      <c r="F110" s="380"/>
      <c r="G110" s="380"/>
      <c r="H110" s="380"/>
      <c r="I110" s="381"/>
    </row>
    <row r="111" spans="1:9" ht="21.95" customHeight="1">
      <c r="A111" s="379"/>
      <c r="C111" s="386"/>
      <c r="D111" s="380"/>
      <c r="E111" s="380"/>
      <c r="F111" s="380"/>
      <c r="G111" s="380"/>
      <c r="H111" s="380"/>
      <c r="I111" s="381"/>
    </row>
    <row r="112" spans="1:9" ht="21.95" customHeight="1">
      <c r="A112" s="379"/>
      <c r="C112" s="375"/>
      <c r="D112" s="380"/>
      <c r="E112" s="380"/>
      <c r="F112" s="380"/>
      <c r="G112" s="380"/>
      <c r="H112" s="380"/>
      <c r="I112" s="381"/>
    </row>
    <row r="113" spans="1:9" ht="21.95" customHeight="1">
      <c r="A113" s="387"/>
      <c r="D113" s="380"/>
      <c r="E113" s="380"/>
      <c r="F113" s="380"/>
      <c r="G113" s="380"/>
      <c r="H113" s="380"/>
      <c r="I113" s="381"/>
    </row>
    <row r="114" spans="1:9" ht="21.95" customHeight="1">
      <c r="A114" s="387"/>
      <c r="D114" s="380"/>
      <c r="E114" s="380"/>
      <c r="F114" s="380"/>
      <c r="G114" s="380"/>
      <c r="H114" s="380"/>
      <c r="I114" s="381"/>
    </row>
    <row r="115" spans="1:9" ht="21.95" customHeight="1">
      <c r="A115" s="388"/>
      <c r="D115" s="380"/>
      <c r="E115" s="380"/>
      <c r="F115" s="380"/>
      <c r="G115" s="380"/>
      <c r="H115" s="380"/>
      <c r="I115" s="381"/>
    </row>
    <row r="116" spans="1:9" ht="21.95" customHeight="1">
      <c r="A116" s="387"/>
      <c r="D116" s="380"/>
      <c r="E116" s="380"/>
      <c r="F116" s="380"/>
      <c r="G116" s="380"/>
      <c r="H116" s="380"/>
      <c r="I116" s="381"/>
    </row>
    <row r="117" spans="1:9" ht="21.95" customHeight="1">
      <c r="A117" s="387"/>
      <c r="D117" s="380"/>
      <c r="E117" s="380"/>
      <c r="F117" s="380"/>
      <c r="G117" s="380"/>
      <c r="H117" s="380"/>
      <c r="I117" s="381"/>
    </row>
    <row r="118" spans="1:9" ht="21.95" customHeight="1">
      <c r="A118" s="387"/>
      <c r="B118" s="389"/>
      <c r="C118" s="389"/>
      <c r="D118" s="380"/>
      <c r="E118" s="380"/>
      <c r="F118" s="380"/>
      <c r="G118" s="380"/>
      <c r="H118" s="380"/>
      <c r="I118" s="381"/>
    </row>
    <row r="119" spans="1:9" ht="21.95" customHeight="1">
      <c r="A119" s="387"/>
      <c r="B119" s="389"/>
      <c r="C119" s="389"/>
      <c r="D119" s="380"/>
      <c r="E119" s="380"/>
      <c r="F119" s="380"/>
      <c r="G119" s="380"/>
      <c r="H119" s="380"/>
      <c r="I119" s="381"/>
    </row>
    <row r="120" spans="1:9" ht="21.95" customHeight="1">
      <c r="A120" s="387"/>
      <c r="B120" s="380"/>
      <c r="C120" s="380"/>
      <c r="D120" s="380"/>
      <c r="E120" s="380"/>
      <c r="F120" s="380"/>
      <c r="G120" s="380"/>
      <c r="H120" s="380"/>
      <c r="I120" s="381"/>
    </row>
    <row r="121" spans="1:9" ht="21.95" customHeight="1">
      <c r="A121" s="387"/>
      <c r="B121" s="380"/>
      <c r="C121" s="380"/>
      <c r="D121" s="380"/>
      <c r="E121" s="380"/>
      <c r="F121" s="380"/>
      <c r="G121" s="380"/>
      <c r="H121" s="380"/>
      <c r="I121" s="381"/>
    </row>
    <row r="122" spans="1:9" ht="21.95" customHeight="1">
      <c r="A122" s="387"/>
      <c r="B122" s="380"/>
      <c r="C122" s="380"/>
      <c r="D122" s="380"/>
      <c r="E122" s="380"/>
      <c r="F122" s="380"/>
      <c r="G122" s="380"/>
      <c r="H122" s="380"/>
      <c r="I122" s="381"/>
    </row>
    <row r="123" spans="1:9" ht="21.95" customHeight="1">
      <c r="A123" s="387"/>
      <c r="B123" s="380"/>
      <c r="C123" s="380"/>
      <c r="D123" s="380"/>
      <c r="E123" s="380"/>
      <c r="F123" s="380"/>
      <c r="G123" s="380"/>
      <c r="H123" s="380"/>
      <c r="I123" s="381"/>
    </row>
    <row r="124" spans="1:9" ht="21.95" customHeight="1">
      <c r="A124" s="387"/>
      <c r="B124" s="380"/>
      <c r="C124" s="380"/>
      <c r="D124" s="380"/>
      <c r="E124" s="380"/>
      <c r="F124" s="380"/>
      <c r="G124" s="380"/>
      <c r="H124" s="380"/>
      <c r="I124" s="381"/>
    </row>
    <row r="125" spans="1:9" ht="21.95" customHeight="1">
      <c r="A125" s="387"/>
      <c r="B125" s="380"/>
      <c r="C125" s="380"/>
      <c r="D125" s="380"/>
      <c r="E125" s="380"/>
      <c r="F125" s="380"/>
      <c r="G125" s="380"/>
      <c r="H125" s="380"/>
      <c r="I125" s="381"/>
    </row>
    <row r="126" spans="1:9" ht="21.95" customHeight="1">
      <c r="A126" s="387"/>
      <c r="B126" s="380"/>
      <c r="C126" s="380"/>
      <c r="D126" s="380"/>
      <c r="E126" s="380"/>
      <c r="F126" s="380"/>
      <c r="G126" s="380"/>
      <c r="H126" s="380"/>
      <c r="I126" s="381"/>
    </row>
    <row r="127" spans="1:9" ht="21.95" customHeight="1">
      <c r="A127" s="387"/>
      <c r="B127" s="380"/>
      <c r="C127" s="380"/>
      <c r="D127" s="380"/>
      <c r="E127" s="380"/>
      <c r="F127" s="380"/>
      <c r="G127" s="380"/>
      <c r="H127" s="380"/>
      <c r="I127" s="381"/>
    </row>
    <row r="128" spans="1:9" ht="21.95" customHeight="1">
      <c r="A128" s="387"/>
      <c r="B128" s="380"/>
      <c r="C128" s="380"/>
      <c r="D128" s="380"/>
      <c r="E128" s="380"/>
      <c r="F128" s="380"/>
      <c r="G128" s="380"/>
      <c r="H128" s="380"/>
      <c r="I128" s="381"/>
    </row>
    <row r="129" spans="1:9" ht="21.95" customHeight="1">
      <c r="A129" s="387"/>
      <c r="B129" s="380"/>
      <c r="C129" s="380"/>
      <c r="D129" s="380"/>
      <c r="E129" s="380"/>
      <c r="F129" s="380"/>
      <c r="G129" s="380"/>
      <c r="H129" s="380"/>
      <c r="I129" s="381"/>
    </row>
    <row r="130" spans="1:9" ht="21.95" customHeight="1">
      <c r="A130" s="387"/>
      <c r="B130" s="380"/>
      <c r="C130" s="380"/>
      <c r="D130" s="380"/>
      <c r="E130" s="380"/>
      <c r="F130" s="380"/>
      <c r="G130" s="380"/>
      <c r="H130" s="380"/>
      <c r="I130" s="381"/>
    </row>
    <row r="131" spans="1:9" ht="21.95" customHeight="1">
      <c r="A131" s="387"/>
      <c r="B131" s="380"/>
      <c r="C131" s="380"/>
      <c r="D131" s="380"/>
      <c r="E131" s="380"/>
      <c r="F131" s="380"/>
      <c r="G131" s="380"/>
      <c r="H131" s="380"/>
      <c r="I131" s="381"/>
    </row>
    <row r="132" spans="1:9" ht="21.95" customHeight="1">
      <c r="A132" s="390"/>
      <c r="B132" s="391"/>
      <c r="C132" s="391"/>
      <c r="D132" s="391"/>
      <c r="E132" s="391"/>
      <c r="F132" s="391"/>
      <c r="G132" s="391"/>
      <c r="H132" s="391"/>
      <c r="I132" s="392"/>
    </row>
    <row r="133" spans="1:9" ht="18.95" customHeight="1">
      <c r="A133" s="380"/>
      <c r="B133" s="380"/>
      <c r="C133" s="380"/>
      <c r="D133" s="380"/>
      <c r="E133" s="380"/>
      <c r="F133" s="380"/>
      <c r="G133" s="380"/>
      <c r="H133" s="349" t="s">
        <v>166</v>
      </c>
    </row>
  </sheetData>
  <mergeCells count="36">
    <mergeCell ref="B64:C64"/>
    <mergeCell ref="B53:C53"/>
    <mergeCell ref="B54:C54"/>
    <mergeCell ref="B55:C55"/>
    <mergeCell ref="B56:C56"/>
    <mergeCell ref="B57:C57"/>
    <mergeCell ref="B58:C58"/>
    <mergeCell ref="B59:C59"/>
    <mergeCell ref="B60:C60"/>
    <mergeCell ref="B61:C61"/>
    <mergeCell ref="B62:C62"/>
    <mergeCell ref="B63:C63"/>
    <mergeCell ref="B52:C52"/>
    <mergeCell ref="B41:C41"/>
    <mergeCell ref="B42:C42"/>
    <mergeCell ref="B43:C43"/>
    <mergeCell ref="B44:C44"/>
    <mergeCell ref="B45:C45"/>
    <mergeCell ref="B46:C46"/>
    <mergeCell ref="B47:C47"/>
    <mergeCell ref="B48:C48"/>
    <mergeCell ref="B49:C49"/>
    <mergeCell ref="B50:C50"/>
    <mergeCell ref="B51:C51"/>
    <mergeCell ref="B40:C40"/>
    <mergeCell ref="B29:C29"/>
    <mergeCell ref="B30:C30"/>
    <mergeCell ref="B31:C31"/>
    <mergeCell ref="B32:C32"/>
    <mergeCell ref="B33:C33"/>
    <mergeCell ref="B34:C34"/>
    <mergeCell ref="B35:C35"/>
    <mergeCell ref="B36:C36"/>
    <mergeCell ref="B37:C37"/>
    <mergeCell ref="B38:C38"/>
    <mergeCell ref="B39:C39"/>
  </mergeCells>
  <printOptions horizontalCentered="1" verticalCentered="1"/>
  <pageMargins left="0.65" right="0.65" top="0.5" bottom="0.5" header="0.25" footer="0.25"/>
  <pageSetup scale="56" fitToHeight="2" orientation="portrait" r:id="rId1"/>
  <headerFooter alignWithMargins="0"/>
  <rowBreaks count="1" manualBreakCount="1">
    <brk id="69" max="9"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K197"/>
  <sheetViews>
    <sheetView view="pageBreakPreview" zoomScaleNormal="100" workbookViewId="0"/>
  </sheetViews>
  <sheetFormatPr defaultColWidth="0" defaultRowHeight="0" customHeight="1" zeroHeight="1"/>
  <cols>
    <col min="1" max="1" width="4.5" style="2232" customWidth="1"/>
    <col min="2" max="2" width="4.33203125" style="2232" customWidth="1"/>
    <col min="3" max="3" width="33.5" style="2232" customWidth="1"/>
    <col min="4" max="4" width="14.1640625" style="2232" customWidth="1"/>
    <col min="5" max="5" width="13.6640625" style="2232" customWidth="1"/>
    <col min="6" max="6" width="10.83203125" style="2232" customWidth="1"/>
    <col min="7" max="7" width="12.1640625" style="2232" customWidth="1"/>
    <col min="8" max="8" width="11.6640625" style="2232" customWidth="1"/>
    <col min="9" max="9" width="10.83203125" style="2232" customWidth="1"/>
    <col min="10" max="10" width="4.83203125" style="2232" customWidth="1"/>
    <col min="11" max="13" width="9.33203125" style="2232" customWidth="1"/>
    <col min="14" max="256" width="0" style="2232" hidden="1"/>
    <col min="257" max="257" width="4.5" style="2232" customWidth="1"/>
    <col min="258" max="258" width="4.33203125" style="2232" customWidth="1"/>
    <col min="259" max="259" width="33.5" style="2232" customWidth="1"/>
    <col min="260" max="260" width="14.1640625" style="2232" customWidth="1"/>
    <col min="261" max="261" width="13.6640625" style="2232" customWidth="1"/>
    <col min="262" max="262" width="10.83203125" style="2232" customWidth="1"/>
    <col min="263" max="263" width="12.1640625" style="2232" customWidth="1"/>
    <col min="264" max="264" width="11.6640625" style="2232" customWidth="1"/>
    <col min="265" max="265" width="10.83203125" style="2232" customWidth="1"/>
    <col min="266" max="266" width="4.83203125" style="2232" customWidth="1"/>
    <col min="267" max="269" width="9.33203125" style="2232" customWidth="1"/>
    <col min="270" max="512" width="0" style="2232" hidden="1"/>
    <col min="513" max="513" width="4.5" style="2232" customWidth="1"/>
    <col min="514" max="514" width="4.33203125" style="2232" customWidth="1"/>
    <col min="515" max="515" width="33.5" style="2232" customWidth="1"/>
    <col min="516" max="516" width="14.1640625" style="2232" customWidth="1"/>
    <col min="517" max="517" width="13.6640625" style="2232" customWidth="1"/>
    <col min="518" max="518" width="10.83203125" style="2232" customWidth="1"/>
    <col min="519" max="519" width="12.1640625" style="2232" customWidth="1"/>
    <col min="520" max="520" width="11.6640625" style="2232" customWidth="1"/>
    <col min="521" max="521" width="10.83203125" style="2232" customWidth="1"/>
    <col min="522" max="522" width="4.83203125" style="2232" customWidth="1"/>
    <col min="523" max="525" width="9.33203125" style="2232" customWidth="1"/>
    <col min="526" max="768" width="0" style="2232" hidden="1"/>
    <col min="769" max="769" width="4.5" style="2232" customWidth="1"/>
    <col min="770" max="770" width="4.33203125" style="2232" customWidth="1"/>
    <col min="771" max="771" width="33.5" style="2232" customWidth="1"/>
    <col min="772" max="772" width="14.1640625" style="2232" customWidth="1"/>
    <col min="773" max="773" width="13.6640625" style="2232" customWidth="1"/>
    <col min="774" max="774" width="10.83203125" style="2232" customWidth="1"/>
    <col min="775" max="775" width="12.1640625" style="2232" customWidth="1"/>
    <col min="776" max="776" width="11.6640625" style="2232" customWidth="1"/>
    <col min="777" max="777" width="10.83203125" style="2232" customWidth="1"/>
    <col min="778" max="778" width="4.83203125" style="2232" customWidth="1"/>
    <col min="779" max="781" width="9.33203125" style="2232" customWidth="1"/>
    <col min="782" max="1024" width="0" style="2232" hidden="1"/>
    <col min="1025" max="1025" width="4.5" style="2232" customWidth="1"/>
    <col min="1026" max="1026" width="4.33203125" style="2232" customWidth="1"/>
    <col min="1027" max="1027" width="33.5" style="2232" customWidth="1"/>
    <col min="1028" max="1028" width="14.1640625" style="2232" customWidth="1"/>
    <col min="1029" max="1029" width="13.6640625" style="2232" customWidth="1"/>
    <col min="1030" max="1030" width="10.83203125" style="2232" customWidth="1"/>
    <col min="1031" max="1031" width="12.1640625" style="2232" customWidth="1"/>
    <col min="1032" max="1032" width="11.6640625" style="2232" customWidth="1"/>
    <col min="1033" max="1033" width="10.83203125" style="2232" customWidth="1"/>
    <col min="1034" max="1034" width="4.83203125" style="2232" customWidth="1"/>
    <col min="1035" max="1037" width="9.33203125" style="2232" customWidth="1"/>
    <col min="1038" max="1280" width="0" style="2232" hidden="1"/>
    <col min="1281" max="1281" width="4.5" style="2232" customWidth="1"/>
    <col min="1282" max="1282" width="4.33203125" style="2232" customWidth="1"/>
    <col min="1283" max="1283" width="33.5" style="2232" customWidth="1"/>
    <col min="1284" max="1284" width="14.1640625" style="2232" customWidth="1"/>
    <col min="1285" max="1285" width="13.6640625" style="2232" customWidth="1"/>
    <col min="1286" max="1286" width="10.83203125" style="2232" customWidth="1"/>
    <col min="1287" max="1287" width="12.1640625" style="2232" customWidth="1"/>
    <col min="1288" max="1288" width="11.6640625" style="2232" customWidth="1"/>
    <col min="1289" max="1289" width="10.83203125" style="2232" customWidth="1"/>
    <col min="1290" max="1290" width="4.83203125" style="2232" customWidth="1"/>
    <col min="1291" max="1293" width="9.33203125" style="2232" customWidth="1"/>
    <col min="1294" max="1536" width="0" style="2232" hidden="1"/>
    <col min="1537" max="1537" width="4.5" style="2232" customWidth="1"/>
    <col min="1538" max="1538" width="4.33203125" style="2232" customWidth="1"/>
    <col min="1539" max="1539" width="33.5" style="2232" customWidth="1"/>
    <col min="1540" max="1540" width="14.1640625" style="2232" customWidth="1"/>
    <col min="1541" max="1541" width="13.6640625" style="2232" customWidth="1"/>
    <col min="1542" max="1542" width="10.83203125" style="2232" customWidth="1"/>
    <col min="1543" max="1543" width="12.1640625" style="2232" customWidth="1"/>
    <col min="1544" max="1544" width="11.6640625" style="2232" customWidth="1"/>
    <col min="1545" max="1545" width="10.83203125" style="2232" customWidth="1"/>
    <col min="1546" max="1546" width="4.83203125" style="2232" customWidth="1"/>
    <col min="1547" max="1549" width="9.33203125" style="2232" customWidth="1"/>
    <col min="1550" max="1792" width="0" style="2232" hidden="1"/>
    <col min="1793" max="1793" width="4.5" style="2232" customWidth="1"/>
    <col min="1794" max="1794" width="4.33203125" style="2232" customWidth="1"/>
    <col min="1795" max="1795" width="33.5" style="2232" customWidth="1"/>
    <col min="1796" max="1796" width="14.1640625" style="2232" customWidth="1"/>
    <col min="1797" max="1797" width="13.6640625" style="2232" customWidth="1"/>
    <col min="1798" max="1798" width="10.83203125" style="2232" customWidth="1"/>
    <col min="1799" max="1799" width="12.1640625" style="2232" customWidth="1"/>
    <col min="1800" max="1800" width="11.6640625" style="2232" customWidth="1"/>
    <col min="1801" max="1801" width="10.83203125" style="2232" customWidth="1"/>
    <col min="1802" max="1802" width="4.83203125" style="2232" customWidth="1"/>
    <col min="1803" max="1805" width="9.33203125" style="2232" customWidth="1"/>
    <col min="1806" max="2048" width="0" style="2232" hidden="1"/>
    <col min="2049" max="2049" width="4.5" style="2232" customWidth="1"/>
    <col min="2050" max="2050" width="4.33203125" style="2232" customWidth="1"/>
    <col min="2051" max="2051" width="33.5" style="2232" customWidth="1"/>
    <col min="2052" max="2052" width="14.1640625" style="2232" customWidth="1"/>
    <col min="2053" max="2053" width="13.6640625" style="2232" customWidth="1"/>
    <col min="2054" max="2054" width="10.83203125" style="2232" customWidth="1"/>
    <col min="2055" max="2055" width="12.1640625" style="2232" customWidth="1"/>
    <col min="2056" max="2056" width="11.6640625" style="2232" customWidth="1"/>
    <col min="2057" max="2057" width="10.83203125" style="2232" customWidth="1"/>
    <col min="2058" max="2058" width="4.83203125" style="2232" customWidth="1"/>
    <col min="2059" max="2061" width="9.33203125" style="2232" customWidth="1"/>
    <col min="2062" max="2304" width="0" style="2232" hidden="1"/>
    <col min="2305" max="2305" width="4.5" style="2232" customWidth="1"/>
    <col min="2306" max="2306" width="4.33203125" style="2232" customWidth="1"/>
    <col min="2307" max="2307" width="33.5" style="2232" customWidth="1"/>
    <col min="2308" max="2308" width="14.1640625" style="2232" customWidth="1"/>
    <col min="2309" max="2309" width="13.6640625" style="2232" customWidth="1"/>
    <col min="2310" max="2310" width="10.83203125" style="2232" customWidth="1"/>
    <col min="2311" max="2311" width="12.1640625" style="2232" customWidth="1"/>
    <col min="2312" max="2312" width="11.6640625" style="2232" customWidth="1"/>
    <col min="2313" max="2313" width="10.83203125" style="2232" customWidth="1"/>
    <col min="2314" max="2314" width="4.83203125" style="2232" customWidth="1"/>
    <col min="2315" max="2317" width="9.33203125" style="2232" customWidth="1"/>
    <col min="2318" max="2560" width="0" style="2232" hidden="1"/>
    <col min="2561" max="2561" width="4.5" style="2232" customWidth="1"/>
    <col min="2562" max="2562" width="4.33203125" style="2232" customWidth="1"/>
    <col min="2563" max="2563" width="33.5" style="2232" customWidth="1"/>
    <col min="2564" max="2564" width="14.1640625" style="2232" customWidth="1"/>
    <col min="2565" max="2565" width="13.6640625" style="2232" customWidth="1"/>
    <col min="2566" max="2566" width="10.83203125" style="2232" customWidth="1"/>
    <col min="2567" max="2567" width="12.1640625" style="2232" customWidth="1"/>
    <col min="2568" max="2568" width="11.6640625" style="2232" customWidth="1"/>
    <col min="2569" max="2569" width="10.83203125" style="2232" customWidth="1"/>
    <col min="2570" max="2570" width="4.83203125" style="2232" customWidth="1"/>
    <col min="2571" max="2573" width="9.33203125" style="2232" customWidth="1"/>
    <col min="2574" max="2816" width="0" style="2232" hidden="1"/>
    <col min="2817" max="2817" width="4.5" style="2232" customWidth="1"/>
    <col min="2818" max="2818" width="4.33203125" style="2232" customWidth="1"/>
    <col min="2819" max="2819" width="33.5" style="2232" customWidth="1"/>
    <col min="2820" max="2820" width="14.1640625" style="2232" customWidth="1"/>
    <col min="2821" max="2821" width="13.6640625" style="2232" customWidth="1"/>
    <col min="2822" max="2822" width="10.83203125" style="2232" customWidth="1"/>
    <col min="2823" max="2823" width="12.1640625" style="2232" customWidth="1"/>
    <col min="2824" max="2824" width="11.6640625" style="2232" customWidth="1"/>
    <col min="2825" max="2825" width="10.83203125" style="2232" customWidth="1"/>
    <col min="2826" max="2826" width="4.83203125" style="2232" customWidth="1"/>
    <col min="2827" max="2829" width="9.33203125" style="2232" customWidth="1"/>
    <col min="2830" max="3072" width="0" style="2232" hidden="1"/>
    <col min="3073" max="3073" width="4.5" style="2232" customWidth="1"/>
    <col min="3074" max="3074" width="4.33203125" style="2232" customWidth="1"/>
    <col min="3075" max="3075" width="33.5" style="2232" customWidth="1"/>
    <col min="3076" max="3076" width="14.1640625" style="2232" customWidth="1"/>
    <col min="3077" max="3077" width="13.6640625" style="2232" customWidth="1"/>
    <col min="3078" max="3078" width="10.83203125" style="2232" customWidth="1"/>
    <col min="3079" max="3079" width="12.1640625" style="2232" customWidth="1"/>
    <col min="3080" max="3080" width="11.6640625" style="2232" customWidth="1"/>
    <col min="3081" max="3081" width="10.83203125" style="2232" customWidth="1"/>
    <col min="3082" max="3082" width="4.83203125" style="2232" customWidth="1"/>
    <col min="3083" max="3085" width="9.33203125" style="2232" customWidth="1"/>
    <col min="3086" max="3328" width="0" style="2232" hidden="1"/>
    <col min="3329" max="3329" width="4.5" style="2232" customWidth="1"/>
    <col min="3330" max="3330" width="4.33203125" style="2232" customWidth="1"/>
    <col min="3331" max="3331" width="33.5" style="2232" customWidth="1"/>
    <col min="3332" max="3332" width="14.1640625" style="2232" customWidth="1"/>
    <col min="3333" max="3333" width="13.6640625" style="2232" customWidth="1"/>
    <col min="3334" max="3334" width="10.83203125" style="2232" customWidth="1"/>
    <col min="3335" max="3335" width="12.1640625" style="2232" customWidth="1"/>
    <col min="3336" max="3336" width="11.6640625" style="2232" customWidth="1"/>
    <col min="3337" max="3337" width="10.83203125" style="2232" customWidth="1"/>
    <col min="3338" max="3338" width="4.83203125" style="2232" customWidth="1"/>
    <col min="3339" max="3341" width="9.33203125" style="2232" customWidth="1"/>
    <col min="3342" max="3584" width="0" style="2232" hidden="1"/>
    <col min="3585" max="3585" width="4.5" style="2232" customWidth="1"/>
    <col min="3586" max="3586" width="4.33203125" style="2232" customWidth="1"/>
    <col min="3587" max="3587" width="33.5" style="2232" customWidth="1"/>
    <col min="3588" max="3588" width="14.1640625" style="2232" customWidth="1"/>
    <col min="3589" max="3589" width="13.6640625" style="2232" customWidth="1"/>
    <col min="3590" max="3590" width="10.83203125" style="2232" customWidth="1"/>
    <col min="3591" max="3591" width="12.1640625" style="2232" customWidth="1"/>
    <col min="3592" max="3592" width="11.6640625" style="2232" customWidth="1"/>
    <col min="3593" max="3593" width="10.83203125" style="2232" customWidth="1"/>
    <col min="3594" max="3594" width="4.83203125" style="2232" customWidth="1"/>
    <col min="3595" max="3597" width="9.33203125" style="2232" customWidth="1"/>
    <col min="3598" max="3840" width="0" style="2232" hidden="1"/>
    <col min="3841" max="3841" width="4.5" style="2232" customWidth="1"/>
    <col min="3842" max="3842" width="4.33203125" style="2232" customWidth="1"/>
    <col min="3843" max="3843" width="33.5" style="2232" customWidth="1"/>
    <col min="3844" max="3844" width="14.1640625" style="2232" customWidth="1"/>
    <col min="3845" max="3845" width="13.6640625" style="2232" customWidth="1"/>
    <col min="3846" max="3846" width="10.83203125" style="2232" customWidth="1"/>
    <col min="3847" max="3847" width="12.1640625" style="2232" customWidth="1"/>
    <col min="3848" max="3848" width="11.6640625" style="2232" customWidth="1"/>
    <col min="3849" max="3849" width="10.83203125" style="2232" customWidth="1"/>
    <col min="3850" max="3850" width="4.83203125" style="2232" customWidth="1"/>
    <col min="3851" max="3853" width="9.33203125" style="2232" customWidth="1"/>
    <col min="3854" max="4096" width="0" style="2232" hidden="1"/>
    <col min="4097" max="4097" width="4.5" style="2232" customWidth="1"/>
    <col min="4098" max="4098" width="4.33203125" style="2232" customWidth="1"/>
    <col min="4099" max="4099" width="33.5" style="2232" customWidth="1"/>
    <col min="4100" max="4100" width="14.1640625" style="2232" customWidth="1"/>
    <col min="4101" max="4101" width="13.6640625" style="2232" customWidth="1"/>
    <col min="4102" max="4102" width="10.83203125" style="2232" customWidth="1"/>
    <col min="4103" max="4103" width="12.1640625" style="2232" customWidth="1"/>
    <col min="4104" max="4104" width="11.6640625" style="2232" customWidth="1"/>
    <col min="4105" max="4105" width="10.83203125" style="2232" customWidth="1"/>
    <col min="4106" max="4106" width="4.83203125" style="2232" customWidth="1"/>
    <col min="4107" max="4109" width="9.33203125" style="2232" customWidth="1"/>
    <col min="4110" max="4352" width="0" style="2232" hidden="1"/>
    <col min="4353" max="4353" width="4.5" style="2232" customWidth="1"/>
    <col min="4354" max="4354" width="4.33203125" style="2232" customWidth="1"/>
    <col min="4355" max="4355" width="33.5" style="2232" customWidth="1"/>
    <col min="4356" max="4356" width="14.1640625" style="2232" customWidth="1"/>
    <col min="4357" max="4357" width="13.6640625" style="2232" customWidth="1"/>
    <col min="4358" max="4358" width="10.83203125" style="2232" customWidth="1"/>
    <col min="4359" max="4359" width="12.1640625" style="2232" customWidth="1"/>
    <col min="4360" max="4360" width="11.6640625" style="2232" customWidth="1"/>
    <col min="4361" max="4361" width="10.83203125" style="2232" customWidth="1"/>
    <col min="4362" max="4362" width="4.83203125" style="2232" customWidth="1"/>
    <col min="4363" max="4365" width="9.33203125" style="2232" customWidth="1"/>
    <col min="4366" max="4608" width="0" style="2232" hidden="1"/>
    <col min="4609" max="4609" width="4.5" style="2232" customWidth="1"/>
    <col min="4610" max="4610" width="4.33203125" style="2232" customWidth="1"/>
    <col min="4611" max="4611" width="33.5" style="2232" customWidth="1"/>
    <col min="4612" max="4612" width="14.1640625" style="2232" customWidth="1"/>
    <col min="4613" max="4613" width="13.6640625" style="2232" customWidth="1"/>
    <col min="4614" max="4614" width="10.83203125" style="2232" customWidth="1"/>
    <col min="4615" max="4615" width="12.1640625" style="2232" customWidth="1"/>
    <col min="4616" max="4616" width="11.6640625" style="2232" customWidth="1"/>
    <col min="4617" max="4617" width="10.83203125" style="2232" customWidth="1"/>
    <col min="4618" max="4618" width="4.83203125" style="2232" customWidth="1"/>
    <col min="4619" max="4621" width="9.33203125" style="2232" customWidth="1"/>
    <col min="4622" max="4864" width="0" style="2232" hidden="1"/>
    <col min="4865" max="4865" width="4.5" style="2232" customWidth="1"/>
    <col min="4866" max="4866" width="4.33203125" style="2232" customWidth="1"/>
    <col min="4867" max="4867" width="33.5" style="2232" customWidth="1"/>
    <col min="4868" max="4868" width="14.1640625" style="2232" customWidth="1"/>
    <col min="4869" max="4869" width="13.6640625" style="2232" customWidth="1"/>
    <col min="4870" max="4870" width="10.83203125" style="2232" customWidth="1"/>
    <col min="4871" max="4871" width="12.1640625" style="2232" customWidth="1"/>
    <col min="4872" max="4872" width="11.6640625" style="2232" customWidth="1"/>
    <col min="4873" max="4873" width="10.83203125" style="2232" customWidth="1"/>
    <col min="4874" max="4874" width="4.83203125" style="2232" customWidth="1"/>
    <col min="4875" max="4877" width="9.33203125" style="2232" customWidth="1"/>
    <col min="4878" max="5120" width="0" style="2232" hidden="1"/>
    <col min="5121" max="5121" width="4.5" style="2232" customWidth="1"/>
    <col min="5122" max="5122" width="4.33203125" style="2232" customWidth="1"/>
    <col min="5123" max="5123" width="33.5" style="2232" customWidth="1"/>
    <col min="5124" max="5124" width="14.1640625" style="2232" customWidth="1"/>
    <col min="5125" max="5125" width="13.6640625" style="2232" customWidth="1"/>
    <col min="5126" max="5126" width="10.83203125" style="2232" customWidth="1"/>
    <col min="5127" max="5127" width="12.1640625" style="2232" customWidth="1"/>
    <col min="5128" max="5128" width="11.6640625" style="2232" customWidth="1"/>
    <col min="5129" max="5129" width="10.83203125" style="2232" customWidth="1"/>
    <col min="5130" max="5130" width="4.83203125" style="2232" customWidth="1"/>
    <col min="5131" max="5133" width="9.33203125" style="2232" customWidth="1"/>
    <col min="5134" max="5376" width="0" style="2232" hidden="1"/>
    <col min="5377" max="5377" width="4.5" style="2232" customWidth="1"/>
    <col min="5378" max="5378" width="4.33203125" style="2232" customWidth="1"/>
    <col min="5379" max="5379" width="33.5" style="2232" customWidth="1"/>
    <col min="5380" max="5380" width="14.1640625" style="2232" customWidth="1"/>
    <col min="5381" max="5381" width="13.6640625" style="2232" customWidth="1"/>
    <col min="5382" max="5382" width="10.83203125" style="2232" customWidth="1"/>
    <col min="5383" max="5383" width="12.1640625" style="2232" customWidth="1"/>
    <col min="5384" max="5384" width="11.6640625" style="2232" customWidth="1"/>
    <col min="5385" max="5385" width="10.83203125" style="2232" customWidth="1"/>
    <col min="5386" max="5386" width="4.83203125" style="2232" customWidth="1"/>
    <col min="5387" max="5389" width="9.33203125" style="2232" customWidth="1"/>
    <col min="5390" max="5632" width="0" style="2232" hidden="1"/>
    <col min="5633" max="5633" width="4.5" style="2232" customWidth="1"/>
    <col min="5634" max="5634" width="4.33203125" style="2232" customWidth="1"/>
    <col min="5635" max="5635" width="33.5" style="2232" customWidth="1"/>
    <col min="5636" max="5636" width="14.1640625" style="2232" customWidth="1"/>
    <col min="5637" max="5637" width="13.6640625" style="2232" customWidth="1"/>
    <col min="5638" max="5638" width="10.83203125" style="2232" customWidth="1"/>
    <col min="5639" max="5639" width="12.1640625" style="2232" customWidth="1"/>
    <col min="5640" max="5640" width="11.6640625" style="2232" customWidth="1"/>
    <col min="5641" max="5641" width="10.83203125" style="2232" customWidth="1"/>
    <col min="5642" max="5642" width="4.83203125" style="2232" customWidth="1"/>
    <col min="5643" max="5645" width="9.33203125" style="2232" customWidth="1"/>
    <col min="5646" max="5888" width="0" style="2232" hidden="1"/>
    <col min="5889" max="5889" width="4.5" style="2232" customWidth="1"/>
    <col min="5890" max="5890" width="4.33203125" style="2232" customWidth="1"/>
    <col min="5891" max="5891" width="33.5" style="2232" customWidth="1"/>
    <col min="5892" max="5892" width="14.1640625" style="2232" customWidth="1"/>
    <col min="5893" max="5893" width="13.6640625" style="2232" customWidth="1"/>
    <col min="5894" max="5894" width="10.83203125" style="2232" customWidth="1"/>
    <col min="5895" max="5895" width="12.1640625" style="2232" customWidth="1"/>
    <col min="5896" max="5896" width="11.6640625" style="2232" customWidth="1"/>
    <col min="5897" max="5897" width="10.83203125" style="2232" customWidth="1"/>
    <col min="5898" max="5898" width="4.83203125" style="2232" customWidth="1"/>
    <col min="5899" max="5901" width="9.33203125" style="2232" customWidth="1"/>
    <col min="5902" max="6144" width="0" style="2232" hidden="1"/>
    <col min="6145" max="6145" width="4.5" style="2232" customWidth="1"/>
    <col min="6146" max="6146" width="4.33203125" style="2232" customWidth="1"/>
    <col min="6147" max="6147" width="33.5" style="2232" customWidth="1"/>
    <col min="6148" max="6148" width="14.1640625" style="2232" customWidth="1"/>
    <col min="6149" max="6149" width="13.6640625" style="2232" customWidth="1"/>
    <col min="6150" max="6150" width="10.83203125" style="2232" customWidth="1"/>
    <col min="6151" max="6151" width="12.1640625" style="2232" customWidth="1"/>
    <col min="6152" max="6152" width="11.6640625" style="2232" customWidth="1"/>
    <col min="6153" max="6153" width="10.83203125" style="2232" customWidth="1"/>
    <col min="6154" max="6154" width="4.83203125" style="2232" customWidth="1"/>
    <col min="6155" max="6157" width="9.33203125" style="2232" customWidth="1"/>
    <col min="6158" max="6400" width="0" style="2232" hidden="1"/>
    <col min="6401" max="6401" width="4.5" style="2232" customWidth="1"/>
    <col min="6402" max="6402" width="4.33203125" style="2232" customWidth="1"/>
    <col min="6403" max="6403" width="33.5" style="2232" customWidth="1"/>
    <col min="6404" max="6404" width="14.1640625" style="2232" customWidth="1"/>
    <col min="6405" max="6405" width="13.6640625" style="2232" customWidth="1"/>
    <col min="6406" max="6406" width="10.83203125" style="2232" customWidth="1"/>
    <col min="6407" max="6407" width="12.1640625" style="2232" customWidth="1"/>
    <col min="6408" max="6408" width="11.6640625" style="2232" customWidth="1"/>
    <col min="6409" max="6409" width="10.83203125" style="2232" customWidth="1"/>
    <col min="6410" max="6410" width="4.83203125" style="2232" customWidth="1"/>
    <col min="6411" max="6413" width="9.33203125" style="2232" customWidth="1"/>
    <col min="6414" max="6656" width="0" style="2232" hidden="1"/>
    <col min="6657" max="6657" width="4.5" style="2232" customWidth="1"/>
    <col min="6658" max="6658" width="4.33203125" style="2232" customWidth="1"/>
    <col min="6659" max="6659" width="33.5" style="2232" customWidth="1"/>
    <col min="6660" max="6660" width="14.1640625" style="2232" customWidth="1"/>
    <col min="6661" max="6661" width="13.6640625" style="2232" customWidth="1"/>
    <col min="6662" max="6662" width="10.83203125" style="2232" customWidth="1"/>
    <col min="6663" max="6663" width="12.1640625" style="2232" customWidth="1"/>
    <col min="6664" max="6664" width="11.6640625" style="2232" customWidth="1"/>
    <col min="6665" max="6665" width="10.83203125" style="2232" customWidth="1"/>
    <col min="6666" max="6666" width="4.83203125" style="2232" customWidth="1"/>
    <col min="6667" max="6669" width="9.33203125" style="2232" customWidth="1"/>
    <col min="6670" max="6912" width="0" style="2232" hidden="1"/>
    <col min="6913" max="6913" width="4.5" style="2232" customWidth="1"/>
    <col min="6914" max="6914" width="4.33203125" style="2232" customWidth="1"/>
    <col min="6915" max="6915" width="33.5" style="2232" customWidth="1"/>
    <col min="6916" max="6916" width="14.1640625" style="2232" customWidth="1"/>
    <col min="6917" max="6917" width="13.6640625" style="2232" customWidth="1"/>
    <col min="6918" max="6918" width="10.83203125" style="2232" customWidth="1"/>
    <col min="6919" max="6919" width="12.1640625" style="2232" customWidth="1"/>
    <col min="6920" max="6920" width="11.6640625" style="2232" customWidth="1"/>
    <col min="6921" max="6921" width="10.83203125" style="2232" customWidth="1"/>
    <col min="6922" max="6922" width="4.83203125" style="2232" customWidth="1"/>
    <col min="6923" max="6925" width="9.33203125" style="2232" customWidth="1"/>
    <col min="6926" max="7168" width="0" style="2232" hidden="1"/>
    <col min="7169" max="7169" width="4.5" style="2232" customWidth="1"/>
    <col min="7170" max="7170" width="4.33203125" style="2232" customWidth="1"/>
    <col min="7171" max="7171" width="33.5" style="2232" customWidth="1"/>
    <col min="7172" max="7172" width="14.1640625" style="2232" customWidth="1"/>
    <col min="7173" max="7173" width="13.6640625" style="2232" customWidth="1"/>
    <col min="7174" max="7174" width="10.83203125" style="2232" customWidth="1"/>
    <col min="7175" max="7175" width="12.1640625" style="2232" customWidth="1"/>
    <col min="7176" max="7176" width="11.6640625" style="2232" customWidth="1"/>
    <col min="7177" max="7177" width="10.83203125" style="2232" customWidth="1"/>
    <col min="7178" max="7178" width="4.83203125" style="2232" customWidth="1"/>
    <col min="7179" max="7181" width="9.33203125" style="2232" customWidth="1"/>
    <col min="7182" max="7424" width="0" style="2232" hidden="1"/>
    <col min="7425" max="7425" width="4.5" style="2232" customWidth="1"/>
    <col min="7426" max="7426" width="4.33203125" style="2232" customWidth="1"/>
    <col min="7427" max="7427" width="33.5" style="2232" customWidth="1"/>
    <col min="7428" max="7428" width="14.1640625" style="2232" customWidth="1"/>
    <col min="7429" max="7429" width="13.6640625" style="2232" customWidth="1"/>
    <col min="7430" max="7430" width="10.83203125" style="2232" customWidth="1"/>
    <col min="7431" max="7431" width="12.1640625" style="2232" customWidth="1"/>
    <col min="7432" max="7432" width="11.6640625" style="2232" customWidth="1"/>
    <col min="7433" max="7433" width="10.83203125" style="2232" customWidth="1"/>
    <col min="7434" max="7434" width="4.83203125" style="2232" customWidth="1"/>
    <col min="7435" max="7437" width="9.33203125" style="2232" customWidth="1"/>
    <col min="7438" max="7680" width="0" style="2232" hidden="1"/>
    <col min="7681" max="7681" width="4.5" style="2232" customWidth="1"/>
    <col min="7682" max="7682" width="4.33203125" style="2232" customWidth="1"/>
    <col min="7683" max="7683" width="33.5" style="2232" customWidth="1"/>
    <col min="7684" max="7684" width="14.1640625" style="2232" customWidth="1"/>
    <col min="7685" max="7685" width="13.6640625" style="2232" customWidth="1"/>
    <col min="7686" max="7686" width="10.83203125" style="2232" customWidth="1"/>
    <col min="7687" max="7687" width="12.1640625" style="2232" customWidth="1"/>
    <col min="7688" max="7688" width="11.6640625" style="2232" customWidth="1"/>
    <col min="7689" max="7689" width="10.83203125" style="2232" customWidth="1"/>
    <col min="7690" max="7690" width="4.83203125" style="2232" customWidth="1"/>
    <col min="7691" max="7693" width="9.33203125" style="2232" customWidth="1"/>
    <col min="7694" max="7936" width="0" style="2232" hidden="1"/>
    <col min="7937" max="7937" width="4.5" style="2232" customWidth="1"/>
    <col min="7938" max="7938" width="4.33203125" style="2232" customWidth="1"/>
    <col min="7939" max="7939" width="33.5" style="2232" customWidth="1"/>
    <col min="7940" max="7940" width="14.1640625" style="2232" customWidth="1"/>
    <col min="7941" max="7941" width="13.6640625" style="2232" customWidth="1"/>
    <col min="7942" max="7942" width="10.83203125" style="2232" customWidth="1"/>
    <col min="7943" max="7943" width="12.1640625" style="2232" customWidth="1"/>
    <col min="7944" max="7944" width="11.6640625" style="2232" customWidth="1"/>
    <col min="7945" max="7945" width="10.83203125" style="2232" customWidth="1"/>
    <col min="7946" max="7946" width="4.83203125" style="2232" customWidth="1"/>
    <col min="7947" max="7949" width="9.33203125" style="2232" customWidth="1"/>
    <col min="7950" max="8192" width="0" style="2232" hidden="1"/>
    <col min="8193" max="8193" width="4.5" style="2232" customWidth="1"/>
    <col min="8194" max="8194" width="4.33203125" style="2232" customWidth="1"/>
    <col min="8195" max="8195" width="33.5" style="2232" customWidth="1"/>
    <col min="8196" max="8196" width="14.1640625" style="2232" customWidth="1"/>
    <col min="8197" max="8197" width="13.6640625" style="2232" customWidth="1"/>
    <col min="8198" max="8198" width="10.83203125" style="2232" customWidth="1"/>
    <col min="8199" max="8199" width="12.1640625" style="2232" customWidth="1"/>
    <col min="8200" max="8200" width="11.6640625" style="2232" customWidth="1"/>
    <col min="8201" max="8201" width="10.83203125" style="2232" customWidth="1"/>
    <col min="8202" max="8202" width="4.83203125" style="2232" customWidth="1"/>
    <col min="8203" max="8205" width="9.33203125" style="2232" customWidth="1"/>
    <col min="8206" max="8448" width="0" style="2232" hidden="1"/>
    <col min="8449" max="8449" width="4.5" style="2232" customWidth="1"/>
    <col min="8450" max="8450" width="4.33203125" style="2232" customWidth="1"/>
    <col min="8451" max="8451" width="33.5" style="2232" customWidth="1"/>
    <col min="8452" max="8452" width="14.1640625" style="2232" customWidth="1"/>
    <col min="8453" max="8453" width="13.6640625" style="2232" customWidth="1"/>
    <col min="8454" max="8454" width="10.83203125" style="2232" customWidth="1"/>
    <col min="8455" max="8455" width="12.1640625" style="2232" customWidth="1"/>
    <col min="8456" max="8456" width="11.6640625" style="2232" customWidth="1"/>
    <col min="8457" max="8457" width="10.83203125" style="2232" customWidth="1"/>
    <col min="8458" max="8458" width="4.83203125" style="2232" customWidth="1"/>
    <col min="8459" max="8461" width="9.33203125" style="2232" customWidth="1"/>
    <col min="8462" max="8704" width="0" style="2232" hidden="1"/>
    <col min="8705" max="8705" width="4.5" style="2232" customWidth="1"/>
    <col min="8706" max="8706" width="4.33203125" style="2232" customWidth="1"/>
    <col min="8707" max="8707" width="33.5" style="2232" customWidth="1"/>
    <col min="8708" max="8708" width="14.1640625" style="2232" customWidth="1"/>
    <col min="8709" max="8709" width="13.6640625" style="2232" customWidth="1"/>
    <col min="8710" max="8710" width="10.83203125" style="2232" customWidth="1"/>
    <col min="8711" max="8711" width="12.1640625" style="2232" customWidth="1"/>
    <col min="8712" max="8712" width="11.6640625" style="2232" customWidth="1"/>
    <col min="8713" max="8713" width="10.83203125" style="2232" customWidth="1"/>
    <col min="8714" max="8714" width="4.83203125" style="2232" customWidth="1"/>
    <col min="8715" max="8717" width="9.33203125" style="2232" customWidth="1"/>
    <col min="8718" max="8960" width="0" style="2232" hidden="1"/>
    <col min="8961" max="8961" width="4.5" style="2232" customWidth="1"/>
    <col min="8962" max="8962" width="4.33203125" style="2232" customWidth="1"/>
    <col min="8963" max="8963" width="33.5" style="2232" customWidth="1"/>
    <col min="8964" max="8964" width="14.1640625" style="2232" customWidth="1"/>
    <col min="8965" max="8965" width="13.6640625" style="2232" customWidth="1"/>
    <col min="8966" max="8966" width="10.83203125" style="2232" customWidth="1"/>
    <col min="8967" max="8967" width="12.1640625" style="2232" customWidth="1"/>
    <col min="8968" max="8968" width="11.6640625" style="2232" customWidth="1"/>
    <col min="8969" max="8969" width="10.83203125" style="2232" customWidth="1"/>
    <col min="8970" max="8970" width="4.83203125" style="2232" customWidth="1"/>
    <col min="8971" max="8973" width="9.33203125" style="2232" customWidth="1"/>
    <col min="8974" max="9216" width="0" style="2232" hidden="1"/>
    <col min="9217" max="9217" width="4.5" style="2232" customWidth="1"/>
    <col min="9218" max="9218" width="4.33203125" style="2232" customWidth="1"/>
    <col min="9219" max="9219" width="33.5" style="2232" customWidth="1"/>
    <col min="9220" max="9220" width="14.1640625" style="2232" customWidth="1"/>
    <col min="9221" max="9221" width="13.6640625" style="2232" customWidth="1"/>
    <col min="9222" max="9222" width="10.83203125" style="2232" customWidth="1"/>
    <col min="9223" max="9223" width="12.1640625" style="2232" customWidth="1"/>
    <col min="9224" max="9224" width="11.6640625" style="2232" customWidth="1"/>
    <col min="9225" max="9225" width="10.83203125" style="2232" customWidth="1"/>
    <col min="9226" max="9226" width="4.83203125" style="2232" customWidth="1"/>
    <col min="9227" max="9229" width="9.33203125" style="2232" customWidth="1"/>
    <col min="9230" max="9472" width="0" style="2232" hidden="1"/>
    <col min="9473" max="9473" width="4.5" style="2232" customWidth="1"/>
    <col min="9474" max="9474" width="4.33203125" style="2232" customWidth="1"/>
    <col min="9475" max="9475" width="33.5" style="2232" customWidth="1"/>
    <col min="9476" max="9476" width="14.1640625" style="2232" customWidth="1"/>
    <col min="9477" max="9477" width="13.6640625" style="2232" customWidth="1"/>
    <col min="9478" max="9478" width="10.83203125" style="2232" customWidth="1"/>
    <col min="9479" max="9479" width="12.1640625" style="2232" customWidth="1"/>
    <col min="9480" max="9480" width="11.6640625" style="2232" customWidth="1"/>
    <col min="9481" max="9481" width="10.83203125" style="2232" customWidth="1"/>
    <col min="9482" max="9482" width="4.83203125" style="2232" customWidth="1"/>
    <col min="9483" max="9485" width="9.33203125" style="2232" customWidth="1"/>
    <col min="9486" max="9728" width="0" style="2232" hidden="1"/>
    <col min="9729" max="9729" width="4.5" style="2232" customWidth="1"/>
    <col min="9730" max="9730" width="4.33203125" style="2232" customWidth="1"/>
    <col min="9731" max="9731" width="33.5" style="2232" customWidth="1"/>
    <col min="9732" max="9732" width="14.1640625" style="2232" customWidth="1"/>
    <col min="9733" max="9733" width="13.6640625" style="2232" customWidth="1"/>
    <col min="9734" max="9734" width="10.83203125" style="2232" customWidth="1"/>
    <col min="9735" max="9735" width="12.1640625" style="2232" customWidth="1"/>
    <col min="9736" max="9736" width="11.6640625" style="2232" customWidth="1"/>
    <col min="9737" max="9737" width="10.83203125" style="2232" customWidth="1"/>
    <col min="9738" max="9738" width="4.83203125" style="2232" customWidth="1"/>
    <col min="9739" max="9741" width="9.33203125" style="2232" customWidth="1"/>
    <col min="9742" max="9984" width="0" style="2232" hidden="1"/>
    <col min="9985" max="9985" width="4.5" style="2232" customWidth="1"/>
    <col min="9986" max="9986" width="4.33203125" style="2232" customWidth="1"/>
    <col min="9987" max="9987" width="33.5" style="2232" customWidth="1"/>
    <col min="9988" max="9988" width="14.1640625" style="2232" customWidth="1"/>
    <col min="9989" max="9989" width="13.6640625" style="2232" customWidth="1"/>
    <col min="9990" max="9990" width="10.83203125" style="2232" customWidth="1"/>
    <col min="9991" max="9991" width="12.1640625" style="2232" customWidth="1"/>
    <col min="9992" max="9992" width="11.6640625" style="2232" customWidth="1"/>
    <col min="9993" max="9993" width="10.83203125" style="2232" customWidth="1"/>
    <col min="9994" max="9994" width="4.83203125" style="2232" customWidth="1"/>
    <col min="9995" max="9997" width="9.33203125" style="2232" customWidth="1"/>
    <col min="9998" max="10240" width="0" style="2232" hidden="1"/>
    <col min="10241" max="10241" width="4.5" style="2232" customWidth="1"/>
    <col min="10242" max="10242" width="4.33203125" style="2232" customWidth="1"/>
    <col min="10243" max="10243" width="33.5" style="2232" customWidth="1"/>
    <col min="10244" max="10244" width="14.1640625" style="2232" customWidth="1"/>
    <col min="10245" max="10245" width="13.6640625" style="2232" customWidth="1"/>
    <col min="10246" max="10246" width="10.83203125" style="2232" customWidth="1"/>
    <col min="10247" max="10247" width="12.1640625" style="2232" customWidth="1"/>
    <col min="10248" max="10248" width="11.6640625" style="2232" customWidth="1"/>
    <col min="10249" max="10249" width="10.83203125" style="2232" customWidth="1"/>
    <col min="10250" max="10250" width="4.83203125" style="2232" customWidth="1"/>
    <col min="10251" max="10253" width="9.33203125" style="2232" customWidth="1"/>
    <col min="10254" max="10496" width="0" style="2232" hidden="1"/>
    <col min="10497" max="10497" width="4.5" style="2232" customWidth="1"/>
    <col min="10498" max="10498" width="4.33203125" style="2232" customWidth="1"/>
    <col min="10499" max="10499" width="33.5" style="2232" customWidth="1"/>
    <col min="10500" max="10500" width="14.1640625" style="2232" customWidth="1"/>
    <col min="10501" max="10501" width="13.6640625" style="2232" customWidth="1"/>
    <col min="10502" max="10502" width="10.83203125" style="2232" customWidth="1"/>
    <col min="10503" max="10503" width="12.1640625" style="2232" customWidth="1"/>
    <col min="10504" max="10504" width="11.6640625" style="2232" customWidth="1"/>
    <col min="10505" max="10505" width="10.83203125" style="2232" customWidth="1"/>
    <col min="10506" max="10506" width="4.83203125" style="2232" customWidth="1"/>
    <col min="10507" max="10509" width="9.33203125" style="2232" customWidth="1"/>
    <col min="10510" max="10752" width="0" style="2232" hidden="1"/>
    <col min="10753" max="10753" width="4.5" style="2232" customWidth="1"/>
    <col min="10754" max="10754" width="4.33203125" style="2232" customWidth="1"/>
    <col min="10755" max="10755" width="33.5" style="2232" customWidth="1"/>
    <col min="10756" max="10756" width="14.1640625" style="2232" customWidth="1"/>
    <col min="10757" max="10757" width="13.6640625" style="2232" customWidth="1"/>
    <col min="10758" max="10758" width="10.83203125" style="2232" customWidth="1"/>
    <col min="10759" max="10759" width="12.1640625" style="2232" customWidth="1"/>
    <col min="10760" max="10760" width="11.6640625" style="2232" customWidth="1"/>
    <col min="10761" max="10761" width="10.83203125" style="2232" customWidth="1"/>
    <col min="10762" max="10762" width="4.83203125" style="2232" customWidth="1"/>
    <col min="10763" max="10765" width="9.33203125" style="2232" customWidth="1"/>
    <col min="10766" max="11008" width="0" style="2232" hidden="1"/>
    <col min="11009" max="11009" width="4.5" style="2232" customWidth="1"/>
    <col min="11010" max="11010" width="4.33203125" style="2232" customWidth="1"/>
    <col min="11011" max="11011" width="33.5" style="2232" customWidth="1"/>
    <col min="11012" max="11012" width="14.1640625" style="2232" customWidth="1"/>
    <col min="11013" max="11013" width="13.6640625" style="2232" customWidth="1"/>
    <col min="11014" max="11014" width="10.83203125" style="2232" customWidth="1"/>
    <col min="11015" max="11015" width="12.1640625" style="2232" customWidth="1"/>
    <col min="11016" max="11016" width="11.6640625" style="2232" customWidth="1"/>
    <col min="11017" max="11017" width="10.83203125" style="2232" customWidth="1"/>
    <col min="11018" max="11018" width="4.83203125" style="2232" customWidth="1"/>
    <col min="11019" max="11021" width="9.33203125" style="2232" customWidth="1"/>
    <col min="11022" max="11264" width="0" style="2232" hidden="1"/>
    <col min="11265" max="11265" width="4.5" style="2232" customWidth="1"/>
    <col min="11266" max="11266" width="4.33203125" style="2232" customWidth="1"/>
    <col min="11267" max="11267" width="33.5" style="2232" customWidth="1"/>
    <col min="11268" max="11268" width="14.1640625" style="2232" customWidth="1"/>
    <col min="11269" max="11269" width="13.6640625" style="2232" customWidth="1"/>
    <col min="11270" max="11270" width="10.83203125" style="2232" customWidth="1"/>
    <col min="11271" max="11271" width="12.1640625" style="2232" customWidth="1"/>
    <col min="11272" max="11272" width="11.6640625" style="2232" customWidth="1"/>
    <col min="11273" max="11273" width="10.83203125" style="2232" customWidth="1"/>
    <col min="11274" max="11274" width="4.83203125" style="2232" customWidth="1"/>
    <col min="11275" max="11277" width="9.33203125" style="2232" customWidth="1"/>
    <col min="11278" max="11520" width="0" style="2232" hidden="1"/>
    <col min="11521" max="11521" width="4.5" style="2232" customWidth="1"/>
    <col min="11522" max="11522" width="4.33203125" style="2232" customWidth="1"/>
    <col min="11523" max="11523" width="33.5" style="2232" customWidth="1"/>
    <col min="11524" max="11524" width="14.1640625" style="2232" customWidth="1"/>
    <col min="11525" max="11525" width="13.6640625" style="2232" customWidth="1"/>
    <col min="11526" max="11526" width="10.83203125" style="2232" customWidth="1"/>
    <col min="11527" max="11527" width="12.1640625" style="2232" customWidth="1"/>
    <col min="11528" max="11528" width="11.6640625" style="2232" customWidth="1"/>
    <col min="11529" max="11529" width="10.83203125" style="2232" customWidth="1"/>
    <col min="11530" max="11530" width="4.83203125" style="2232" customWidth="1"/>
    <col min="11531" max="11533" width="9.33203125" style="2232" customWidth="1"/>
    <col min="11534" max="11776" width="0" style="2232" hidden="1"/>
    <col min="11777" max="11777" width="4.5" style="2232" customWidth="1"/>
    <col min="11778" max="11778" width="4.33203125" style="2232" customWidth="1"/>
    <col min="11779" max="11779" width="33.5" style="2232" customWidth="1"/>
    <col min="11780" max="11780" width="14.1640625" style="2232" customWidth="1"/>
    <col min="11781" max="11781" width="13.6640625" style="2232" customWidth="1"/>
    <col min="11782" max="11782" width="10.83203125" style="2232" customWidth="1"/>
    <col min="11783" max="11783" width="12.1640625" style="2232" customWidth="1"/>
    <col min="11784" max="11784" width="11.6640625" style="2232" customWidth="1"/>
    <col min="11785" max="11785" width="10.83203125" style="2232" customWidth="1"/>
    <col min="11786" max="11786" width="4.83203125" style="2232" customWidth="1"/>
    <col min="11787" max="11789" width="9.33203125" style="2232" customWidth="1"/>
    <col min="11790" max="12032" width="0" style="2232" hidden="1"/>
    <col min="12033" max="12033" width="4.5" style="2232" customWidth="1"/>
    <col min="12034" max="12034" width="4.33203125" style="2232" customWidth="1"/>
    <col min="12035" max="12035" width="33.5" style="2232" customWidth="1"/>
    <col min="12036" max="12036" width="14.1640625" style="2232" customWidth="1"/>
    <col min="12037" max="12037" width="13.6640625" style="2232" customWidth="1"/>
    <col min="12038" max="12038" width="10.83203125" style="2232" customWidth="1"/>
    <col min="12039" max="12039" width="12.1640625" style="2232" customWidth="1"/>
    <col min="12040" max="12040" width="11.6640625" style="2232" customWidth="1"/>
    <col min="12041" max="12041" width="10.83203125" style="2232" customWidth="1"/>
    <col min="12042" max="12042" width="4.83203125" style="2232" customWidth="1"/>
    <col min="12043" max="12045" width="9.33203125" style="2232" customWidth="1"/>
    <col min="12046" max="12288" width="0" style="2232" hidden="1"/>
    <col min="12289" max="12289" width="4.5" style="2232" customWidth="1"/>
    <col min="12290" max="12290" width="4.33203125" style="2232" customWidth="1"/>
    <col min="12291" max="12291" width="33.5" style="2232" customWidth="1"/>
    <col min="12292" max="12292" width="14.1640625" style="2232" customWidth="1"/>
    <col min="12293" max="12293" width="13.6640625" style="2232" customWidth="1"/>
    <col min="12294" max="12294" width="10.83203125" style="2232" customWidth="1"/>
    <col min="12295" max="12295" width="12.1640625" style="2232" customWidth="1"/>
    <col min="12296" max="12296" width="11.6640625" style="2232" customWidth="1"/>
    <col min="12297" max="12297" width="10.83203125" style="2232" customWidth="1"/>
    <col min="12298" max="12298" width="4.83203125" style="2232" customWidth="1"/>
    <col min="12299" max="12301" width="9.33203125" style="2232" customWidth="1"/>
    <col min="12302" max="12544" width="0" style="2232" hidden="1"/>
    <col min="12545" max="12545" width="4.5" style="2232" customWidth="1"/>
    <col min="12546" max="12546" width="4.33203125" style="2232" customWidth="1"/>
    <col min="12547" max="12547" width="33.5" style="2232" customWidth="1"/>
    <col min="12548" max="12548" width="14.1640625" style="2232" customWidth="1"/>
    <col min="12549" max="12549" width="13.6640625" style="2232" customWidth="1"/>
    <col min="12550" max="12550" width="10.83203125" style="2232" customWidth="1"/>
    <col min="12551" max="12551" width="12.1640625" style="2232" customWidth="1"/>
    <col min="12552" max="12552" width="11.6640625" style="2232" customWidth="1"/>
    <col min="12553" max="12553" width="10.83203125" style="2232" customWidth="1"/>
    <col min="12554" max="12554" width="4.83203125" style="2232" customWidth="1"/>
    <col min="12555" max="12557" width="9.33203125" style="2232" customWidth="1"/>
    <col min="12558" max="12800" width="0" style="2232" hidden="1"/>
    <col min="12801" max="12801" width="4.5" style="2232" customWidth="1"/>
    <col min="12802" max="12802" width="4.33203125" style="2232" customWidth="1"/>
    <col min="12803" max="12803" width="33.5" style="2232" customWidth="1"/>
    <col min="12804" max="12804" width="14.1640625" style="2232" customWidth="1"/>
    <col min="12805" max="12805" width="13.6640625" style="2232" customWidth="1"/>
    <col min="12806" max="12806" width="10.83203125" style="2232" customWidth="1"/>
    <col min="12807" max="12807" width="12.1640625" style="2232" customWidth="1"/>
    <col min="12808" max="12808" width="11.6640625" style="2232" customWidth="1"/>
    <col min="12809" max="12809" width="10.83203125" style="2232" customWidth="1"/>
    <col min="12810" max="12810" width="4.83203125" style="2232" customWidth="1"/>
    <col min="12811" max="12813" width="9.33203125" style="2232" customWidth="1"/>
    <col min="12814" max="13056" width="0" style="2232" hidden="1"/>
    <col min="13057" max="13057" width="4.5" style="2232" customWidth="1"/>
    <col min="13058" max="13058" width="4.33203125" style="2232" customWidth="1"/>
    <col min="13059" max="13059" width="33.5" style="2232" customWidth="1"/>
    <col min="13060" max="13060" width="14.1640625" style="2232" customWidth="1"/>
    <col min="13061" max="13061" width="13.6640625" style="2232" customWidth="1"/>
    <col min="13062" max="13062" width="10.83203125" style="2232" customWidth="1"/>
    <col min="13063" max="13063" width="12.1640625" style="2232" customWidth="1"/>
    <col min="13064" max="13064" width="11.6640625" style="2232" customWidth="1"/>
    <col min="13065" max="13065" width="10.83203125" style="2232" customWidth="1"/>
    <col min="13066" max="13066" width="4.83203125" style="2232" customWidth="1"/>
    <col min="13067" max="13069" width="9.33203125" style="2232" customWidth="1"/>
    <col min="13070" max="13312" width="0" style="2232" hidden="1"/>
    <col min="13313" max="13313" width="4.5" style="2232" customWidth="1"/>
    <col min="13314" max="13314" width="4.33203125" style="2232" customWidth="1"/>
    <col min="13315" max="13315" width="33.5" style="2232" customWidth="1"/>
    <col min="13316" max="13316" width="14.1640625" style="2232" customWidth="1"/>
    <col min="13317" max="13317" width="13.6640625" style="2232" customWidth="1"/>
    <col min="13318" max="13318" width="10.83203125" style="2232" customWidth="1"/>
    <col min="13319" max="13319" width="12.1640625" style="2232" customWidth="1"/>
    <col min="13320" max="13320" width="11.6640625" style="2232" customWidth="1"/>
    <col min="13321" max="13321" width="10.83203125" style="2232" customWidth="1"/>
    <col min="13322" max="13322" width="4.83203125" style="2232" customWidth="1"/>
    <col min="13323" max="13325" width="9.33203125" style="2232" customWidth="1"/>
    <col min="13326" max="13568" width="0" style="2232" hidden="1"/>
    <col min="13569" max="13569" width="4.5" style="2232" customWidth="1"/>
    <col min="13570" max="13570" width="4.33203125" style="2232" customWidth="1"/>
    <col min="13571" max="13571" width="33.5" style="2232" customWidth="1"/>
    <col min="13572" max="13572" width="14.1640625" style="2232" customWidth="1"/>
    <col min="13573" max="13573" width="13.6640625" style="2232" customWidth="1"/>
    <col min="13574" max="13574" width="10.83203125" style="2232" customWidth="1"/>
    <col min="13575" max="13575" width="12.1640625" style="2232" customWidth="1"/>
    <col min="13576" max="13576" width="11.6640625" style="2232" customWidth="1"/>
    <col min="13577" max="13577" width="10.83203125" style="2232" customWidth="1"/>
    <col min="13578" max="13578" width="4.83203125" style="2232" customWidth="1"/>
    <col min="13579" max="13581" width="9.33203125" style="2232" customWidth="1"/>
    <col min="13582" max="13824" width="0" style="2232" hidden="1"/>
    <col min="13825" max="13825" width="4.5" style="2232" customWidth="1"/>
    <col min="13826" max="13826" width="4.33203125" style="2232" customWidth="1"/>
    <col min="13827" max="13827" width="33.5" style="2232" customWidth="1"/>
    <col min="13828" max="13828" width="14.1640625" style="2232" customWidth="1"/>
    <col min="13829" max="13829" width="13.6640625" style="2232" customWidth="1"/>
    <col min="13830" max="13830" width="10.83203125" style="2232" customWidth="1"/>
    <col min="13831" max="13831" width="12.1640625" style="2232" customWidth="1"/>
    <col min="13832" max="13832" width="11.6640625" style="2232" customWidth="1"/>
    <col min="13833" max="13833" width="10.83203125" style="2232" customWidth="1"/>
    <col min="13834" max="13834" width="4.83203125" style="2232" customWidth="1"/>
    <col min="13835" max="13837" width="9.33203125" style="2232" customWidth="1"/>
    <col min="13838" max="14080" width="0" style="2232" hidden="1"/>
    <col min="14081" max="14081" width="4.5" style="2232" customWidth="1"/>
    <col min="14082" max="14082" width="4.33203125" style="2232" customWidth="1"/>
    <col min="14083" max="14083" width="33.5" style="2232" customWidth="1"/>
    <col min="14084" max="14084" width="14.1640625" style="2232" customWidth="1"/>
    <col min="14085" max="14085" width="13.6640625" style="2232" customWidth="1"/>
    <col min="14086" max="14086" width="10.83203125" style="2232" customWidth="1"/>
    <col min="14087" max="14087" width="12.1640625" style="2232" customWidth="1"/>
    <col min="14088" max="14088" width="11.6640625" style="2232" customWidth="1"/>
    <col min="14089" max="14089" width="10.83203125" style="2232" customWidth="1"/>
    <col min="14090" max="14090" width="4.83203125" style="2232" customWidth="1"/>
    <col min="14091" max="14093" width="9.33203125" style="2232" customWidth="1"/>
    <col min="14094" max="14336" width="0" style="2232" hidden="1"/>
    <col min="14337" max="14337" width="4.5" style="2232" customWidth="1"/>
    <col min="14338" max="14338" width="4.33203125" style="2232" customWidth="1"/>
    <col min="14339" max="14339" width="33.5" style="2232" customWidth="1"/>
    <col min="14340" max="14340" width="14.1640625" style="2232" customWidth="1"/>
    <col min="14341" max="14341" width="13.6640625" style="2232" customWidth="1"/>
    <col min="14342" max="14342" width="10.83203125" style="2232" customWidth="1"/>
    <col min="14343" max="14343" width="12.1640625" style="2232" customWidth="1"/>
    <col min="14344" max="14344" width="11.6640625" style="2232" customWidth="1"/>
    <col min="14345" max="14345" width="10.83203125" style="2232" customWidth="1"/>
    <col min="14346" max="14346" width="4.83203125" style="2232" customWidth="1"/>
    <col min="14347" max="14349" width="9.33203125" style="2232" customWidth="1"/>
    <col min="14350" max="14592" width="0" style="2232" hidden="1"/>
    <col min="14593" max="14593" width="4.5" style="2232" customWidth="1"/>
    <col min="14594" max="14594" width="4.33203125" style="2232" customWidth="1"/>
    <col min="14595" max="14595" width="33.5" style="2232" customWidth="1"/>
    <col min="14596" max="14596" width="14.1640625" style="2232" customWidth="1"/>
    <col min="14597" max="14597" width="13.6640625" style="2232" customWidth="1"/>
    <col min="14598" max="14598" width="10.83203125" style="2232" customWidth="1"/>
    <col min="14599" max="14599" width="12.1640625" style="2232" customWidth="1"/>
    <col min="14600" max="14600" width="11.6640625" style="2232" customWidth="1"/>
    <col min="14601" max="14601" width="10.83203125" style="2232" customWidth="1"/>
    <col min="14602" max="14602" width="4.83203125" style="2232" customWidth="1"/>
    <col min="14603" max="14605" width="9.33203125" style="2232" customWidth="1"/>
    <col min="14606" max="14848" width="0" style="2232" hidden="1"/>
    <col min="14849" max="14849" width="4.5" style="2232" customWidth="1"/>
    <col min="14850" max="14850" width="4.33203125" style="2232" customWidth="1"/>
    <col min="14851" max="14851" width="33.5" style="2232" customWidth="1"/>
    <col min="14852" max="14852" width="14.1640625" style="2232" customWidth="1"/>
    <col min="14853" max="14853" width="13.6640625" style="2232" customWidth="1"/>
    <col min="14854" max="14854" width="10.83203125" style="2232" customWidth="1"/>
    <col min="14855" max="14855" width="12.1640625" style="2232" customWidth="1"/>
    <col min="14856" max="14856" width="11.6640625" style="2232" customWidth="1"/>
    <col min="14857" max="14857" width="10.83203125" style="2232" customWidth="1"/>
    <col min="14858" max="14858" width="4.83203125" style="2232" customWidth="1"/>
    <col min="14859" max="14861" width="9.33203125" style="2232" customWidth="1"/>
    <col min="14862" max="15104" width="0" style="2232" hidden="1"/>
    <col min="15105" max="15105" width="4.5" style="2232" customWidth="1"/>
    <col min="15106" max="15106" width="4.33203125" style="2232" customWidth="1"/>
    <col min="15107" max="15107" width="33.5" style="2232" customWidth="1"/>
    <col min="15108" max="15108" width="14.1640625" style="2232" customWidth="1"/>
    <col min="15109" max="15109" width="13.6640625" style="2232" customWidth="1"/>
    <col min="15110" max="15110" width="10.83203125" style="2232" customWidth="1"/>
    <col min="15111" max="15111" width="12.1640625" style="2232" customWidth="1"/>
    <col min="15112" max="15112" width="11.6640625" style="2232" customWidth="1"/>
    <col min="15113" max="15113" width="10.83203125" style="2232" customWidth="1"/>
    <col min="15114" max="15114" width="4.83203125" style="2232" customWidth="1"/>
    <col min="15115" max="15117" width="9.33203125" style="2232" customWidth="1"/>
    <col min="15118" max="15360" width="0" style="2232" hidden="1"/>
    <col min="15361" max="15361" width="4.5" style="2232" customWidth="1"/>
    <col min="15362" max="15362" width="4.33203125" style="2232" customWidth="1"/>
    <col min="15363" max="15363" width="33.5" style="2232" customWidth="1"/>
    <col min="15364" max="15364" width="14.1640625" style="2232" customWidth="1"/>
    <col min="15365" max="15365" width="13.6640625" style="2232" customWidth="1"/>
    <col min="15366" max="15366" width="10.83203125" style="2232" customWidth="1"/>
    <col min="15367" max="15367" width="12.1640625" style="2232" customWidth="1"/>
    <col min="15368" max="15368" width="11.6640625" style="2232" customWidth="1"/>
    <col min="15369" max="15369" width="10.83203125" style="2232" customWidth="1"/>
    <col min="15370" max="15370" width="4.83203125" style="2232" customWidth="1"/>
    <col min="15371" max="15373" width="9.33203125" style="2232" customWidth="1"/>
    <col min="15374" max="15616" width="0" style="2232" hidden="1"/>
    <col min="15617" max="15617" width="4.5" style="2232" customWidth="1"/>
    <col min="15618" max="15618" width="4.33203125" style="2232" customWidth="1"/>
    <col min="15619" max="15619" width="33.5" style="2232" customWidth="1"/>
    <col min="15620" max="15620" width="14.1640625" style="2232" customWidth="1"/>
    <col min="15621" max="15621" width="13.6640625" style="2232" customWidth="1"/>
    <col min="15622" max="15622" width="10.83203125" style="2232" customWidth="1"/>
    <col min="15623" max="15623" width="12.1640625" style="2232" customWidth="1"/>
    <col min="15624" max="15624" width="11.6640625" style="2232" customWidth="1"/>
    <col min="15625" max="15625" width="10.83203125" style="2232" customWidth="1"/>
    <col min="15626" max="15626" width="4.83203125" style="2232" customWidth="1"/>
    <col min="15627" max="15629" width="9.33203125" style="2232" customWidth="1"/>
    <col min="15630" max="15872" width="0" style="2232" hidden="1"/>
    <col min="15873" max="15873" width="4.5" style="2232" customWidth="1"/>
    <col min="15874" max="15874" width="4.33203125" style="2232" customWidth="1"/>
    <col min="15875" max="15875" width="33.5" style="2232" customWidth="1"/>
    <col min="15876" max="15876" width="14.1640625" style="2232" customWidth="1"/>
    <col min="15877" max="15877" width="13.6640625" style="2232" customWidth="1"/>
    <col min="15878" max="15878" width="10.83203125" style="2232" customWidth="1"/>
    <col min="15879" max="15879" width="12.1640625" style="2232" customWidth="1"/>
    <col min="15880" max="15880" width="11.6640625" style="2232" customWidth="1"/>
    <col min="15881" max="15881" width="10.83203125" style="2232" customWidth="1"/>
    <col min="15882" max="15882" width="4.83203125" style="2232" customWidth="1"/>
    <col min="15883" max="15885" width="9.33203125" style="2232" customWidth="1"/>
    <col min="15886" max="16128" width="0" style="2232" hidden="1"/>
    <col min="16129" max="16129" width="4.5" style="2232" customWidth="1"/>
    <col min="16130" max="16130" width="4.33203125" style="2232" customWidth="1"/>
    <col min="16131" max="16131" width="33.5" style="2232" customWidth="1"/>
    <col min="16132" max="16132" width="14.1640625" style="2232" customWidth="1"/>
    <col min="16133" max="16133" width="13.6640625" style="2232" customWidth="1"/>
    <col min="16134" max="16134" width="10.83203125" style="2232" customWidth="1"/>
    <col min="16135" max="16135" width="12.1640625" style="2232" customWidth="1"/>
    <col min="16136" max="16136" width="11.6640625" style="2232" customWidth="1"/>
    <col min="16137" max="16137" width="10.83203125" style="2232" customWidth="1"/>
    <col min="16138" max="16138" width="4.83203125" style="2232" customWidth="1"/>
    <col min="16139" max="16141" width="9.33203125" style="2232" customWidth="1"/>
    <col min="16142" max="16384" width="0" style="2232" hidden="1"/>
  </cols>
  <sheetData>
    <row r="1" spans="1:10" ht="9.75" customHeight="1">
      <c r="A1" s="2228" t="s">
        <v>1620</v>
      </c>
      <c r="B1" s="2229"/>
      <c r="C1" s="2229"/>
      <c r="D1" s="2230"/>
      <c r="E1" s="2230"/>
      <c r="F1" s="2231"/>
      <c r="G1" s="2230"/>
      <c r="J1" s="2233">
        <v>101</v>
      </c>
    </row>
    <row r="2" spans="1:10" ht="10.5" customHeight="1">
      <c r="A2" s="2234" t="s">
        <v>3651</v>
      </c>
      <c r="B2" s="2235"/>
      <c r="C2" s="2235"/>
      <c r="D2" s="2235"/>
      <c r="E2" s="2235"/>
      <c r="F2" s="2235"/>
      <c r="G2" s="2235"/>
      <c r="H2" s="2235"/>
      <c r="I2" s="2235"/>
      <c r="J2" s="2236"/>
    </row>
    <row r="3" spans="1:10" ht="9.75" customHeight="1">
      <c r="A3" s="2237" t="s">
        <v>710</v>
      </c>
      <c r="B3" s="2238"/>
      <c r="C3" s="2238"/>
      <c r="D3" s="2238"/>
      <c r="E3" s="2238"/>
      <c r="F3" s="2238"/>
      <c r="G3" s="2238"/>
      <c r="H3" s="2238"/>
      <c r="I3" s="2238"/>
      <c r="J3" s="2239"/>
    </row>
    <row r="4" spans="1:10" ht="9.75" customHeight="1">
      <c r="A4" s="2240"/>
      <c r="B4" s="2230"/>
      <c r="C4" s="2230"/>
      <c r="D4" s="2230"/>
      <c r="E4" s="2230"/>
      <c r="F4" s="2230"/>
      <c r="G4" s="2230"/>
      <c r="H4" s="2230"/>
      <c r="I4" s="2230"/>
      <c r="J4" s="2241"/>
    </row>
    <row r="5" spans="1:10" ht="9.75" customHeight="1">
      <c r="A5" s="2242" t="s">
        <v>386</v>
      </c>
      <c r="B5" s="2243" t="s">
        <v>1622</v>
      </c>
      <c r="C5" s="2244"/>
      <c r="D5" s="2244"/>
      <c r="E5" s="2244"/>
      <c r="F5" s="2244"/>
      <c r="G5" s="2244"/>
      <c r="H5" s="2244"/>
      <c r="I5" s="2244"/>
      <c r="J5" s="2245"/>
    </row>
    <row r="6" spans="1:10" ht="9.75" customHeight="1">
      <c r="A6" s="2246" t="s">
        <v>1623</v>
      </c>
      <c r="B6" s="2244"/>
      <c r="C6" s="2244"/>
      <c r="D6" s="2244"/>
      <c r="E6" s="2244"/>
      <c r="F6" s="2244"/>
      <c r="G6" s="2244"/>
      <c r="H6" s="2244"/>
      <c r="I6" s="2244"/>
      <c r="J6" s="2245"/>
    </row>
    <row r="7" spans="1:10" ht="9.75" customHeight="1">
      <c r="A7" s="2246" t="s">
        <v>1624</v>
      </c>
      <c r="B7" s="2244"/>
      <c r="C7" s="2244"/>
      <c r="D7" s="2244"/>
      <c r="E7" s="2244"/>
      <c r="F7" s="2244"/>
      <c r="G7" s="2244"/>
      <c r="H7" s="2244"/>
      <c r="I7" s="2244"/>
      <c r="J7" s="2245"/>
    </row>
    <row r="8" spans="1:10" ht="9.75" customHeight="1">
      <c r="A8" s="2246" t="s">
        <v>1625</v>
      </c>
      <c r="B8" s="2244"/>
      <c r="C8" s="2244"/>
      <c r="D8" s="2244"/>
      <c r="E8" s="2244"/>
      <c r="F8" s="2244"/>
      <c r="G8" s="2244"/>
      <c r="H8" s="2244"/>
      <c r="I8" s="2244"/>
      <c r="J8" s="2245"/>
    </row>
    <row r="9" spans="1:10" ht="9.75" customHeight="1">
      <c r="A9" s="2246" t="s">
        <v>1626</v>
      </c>
      <c r="B9" s="2244"/>
      <c r="C9" s="2244"/>
      <c r="D9" s="2244"/>
      <c r="E9" s="2244"/>
      <c r="F9" s="2244"/>
      <c r="G9" s="2244"/>
      <c r="H9" s="2244"/>
      <c r="I9" s="2244"/>
      <c r="J9" s="2245"/>
    </row>
    <row r="10" spans="1:10" ht="9.75" customHeight="1">
      <c r="A10" s="2246" t="s">
        <v>1627</v>
      </c>
      <c r="B10" s="2244"/>
      <c r="C10" s="2244"/>
      <c r="D10" s="2244"/>
      <c r="E10" s="2244"/>
      <c r="F10" s="2244"/>
      <c r="G10" s="2244"/>
      <c r="H10" s="2244"/>
      <c r="I10" s="2244"/>
      <c r="J10" s="2245"/>
    </row>
    <row r="11" spans="1:10" ht="9.75" customHeight="1">
      <c r="A11" s="2246" t="s">
        <v>1628</v>
      </c>
      <c r="B11" s="2244"/>
      <c r="C11" s="2244"/>
      <c r="D11" s="2244"/>
      <c r="E11" s="2244"/>
      <c r="F11" s="2244"/>
      <c r="G11" s="2244"/>
      <c r="H11" s="2244"/>
      <c r="I11" s="2244"/>
      <c r="J11" s="2245"/>
    </row>
    <row r="12" spans="1:10" ht="9.75" customHeight="1">
      <c r="A12" s="2246" t="s">
        <v>1629</v>
      </c>
      <c r="B12" s="2244"/>
      <c r="C12" s="2244"/>
      <c r="D12" s="2244"/>
      <c r="E12" s="2244"/>
      <c r="F12" s="2244"/>
      <c r="G12" s="2244"/>
      <c r="H12" s="2244"/>
      <c r="I12" s="2244"/>
      <c r="J12" s="2245"/>
    </row>
    <row r="13" spans="1:10" ht="9.75" customHeight="1">
      <c r="A13" s="2246" t="s">
        <v>1630</v>
      </c>
      <c r="B13" s="2244"/>
      <c r="C13" s="2244"/>
      <c r="D13" s="2244"/>
      <c r="E13" s="2244"/>
      <c r="F13" s="2244"/>
      <c r="G13" s="2244"/>
      <c r="H13" s="2244"/>
      <c r="I13" s="2244"/>
      <c r="J13" s="2245"/>
    </row>
    <row r="14" spans="1:10" ht="9.75" customHeight="1">
      <c r="A14" s="2246" t="s">
        <v>1631</v>
      </c>
      <c r="B14" s="2244"/>
      <c r="C14" s="2244"/>
      <c r="D14" s="2244"/>
      <c r="E14" s="2244"/>
      <c r="F14" s="2244"/>
      <c r="G14" s="2244"/>
      <c r="H14" s="2244"/>
      <c r="I14" s="2244"/>
      <c r="J14" s="2245"/>
    </row>
    <row r="15" spans="1:10" ht="9.75" customHeight="1">
      <c r="A15" s="2247" t="s">
        <v>1632</v>
      </c>
      <c r="B15" s="2244"/>
      <c r="C15" s="2244"/>
      <c r="D15" s="2244"/>
      <c r="E15" s="2244"/>
      <c r="F15" s="2244"/>
      <c r="G15" s="2244"/>
      <c r="H15" s="2244"/>
      <c r="I15" s="2244"/>
      <c r="J15" s="2245"/>
    </row>
    <row r="16" spans="1:10" ht="3.95" customHeight="1">
      <c r="A16" s="2247"/>
      <c r="B16" s="2244"/>
      <c r="C16" s="2244"/>
      <c r="D16" s="2244"/>
      <c r="E16" s="2244"/>
      <c r="F16" s="2244"/>
      <c r="G16" s="2244"/>
      <c r="H16" s="2244"/>
      <c r="I16" s="2244"/>
      <c r="J16" s="2245"/>
    </row>
    <row r="17" spans="1:10" ht="9.75" customHeight="1">
      <c r="A17" s="2242" t="s">
        <v>387</v>
      </c>
      <c r="B17" s="2243" t="s">
        <v>1633</v>
      </c>
      <c r="C17" s="2244"/>
      <c r="D17" s="2244"/>
      <c r="E17" s="2244"/>
      <c r="F17" s="2244"/>
      <c r="G17" s="2244"/>
      <c r="H17" s="2244"/>
      <c r="I17" s="2244"/>
      <c r="J17" s="2245"/>
    </row>
    <row r="18" spans="1:10" ht="9.75" customHeight="1">
      <c r="A18" s="2247" t="s">
        <v>1634</v>
      </c>
      <c r="B18" s="2244"/>
      <c r="C18" s="2244"/>
      <c r="D18" s="2244"/>
      <c r="E18" s="2244"/>
      <c r="F18" s="2244"/>
      <c r="G18" s="2244"/>
      <c r="H18" s="2244"/>
      <c r="I18" s="2244"/>
      <c r="J18" s="2245"/>
    </row>
    <row r="19" spans="1:10" ht="3.95" customHeight="1">
      <c r="A19" s="2248"/>
      <c r="B19" s="2249"/>
      <c r="C19" s="2249"/>
      <c r="D19" s="2249"/>
      <c r="E19" s="2249"/>
      <c r="F19" s="2249"/>
      <c r="G19" s="2249"/>
      <c r="H19" s="2249"/>
      <c r="I19" s="2249"/>
      <c r="J19" s="2250"/>
    </row>
    <row r="20" spans="1:10" ht="9.75" customHeight="1">
      <c r="A20" s="2242" t="s">
        <v>388</v>
      </c>
      <c r="B20" s="2243" t="s">
        <v>1635</v>
      </c>
      <c r="C20" s="2244"/>
      <c r="D20" s="2244"/>
      <c r="E20" s="2244"/>
      <c r="F20" s="2244"/>
      <c r="G20" s="2244"/>
      <c r="H20" s="2244"/>
      <c r="I20" s="2244"/>
      <c r="J20" s="2245"/>
    </row>
    <row r="21" spans="1:10" ht="9.75" customHeight="1">
      <c r="A21" s="2247" t="s">
        <v>1636</v>
      </c>
      <c r="B21" s="2244"/>
      <c r="C21" s="2244"/>
      <c r="D21" s="2244"/>
      <c r="E21" s="2244"/>
      <c r="F21" s="2244"/>
      <c r="G21" s="2244"/>
      <c r="H21" s="2244"/>
      <c r="I21" s="2244"/>
      <c r="J21" s="2245"/>
    </row>
    <row r="22" spans="1:10" ht="3.95" customHeight="1">
      <c r="A22" s="2247"/>
      <c r="B22" s="2244"/>
      <c r="C22" s="2244"/>
      <c r="D22" s="2244"/>
      <c r="E22" s="2244"/>
      <c r="F22" s="2244"/>
      <c r="G22" s="2244"/>
      <c r="H22" s="2244"/>
      <c r="I22" s="2244"/>
      <c r="J22" s="2245"/>
    </row>
    <row r="23" spans="1:10" ht="9.75" customHeight="1">
      <c r="A23" s="2242" t="s">
        <v>389</v>
      </c>
      <c r="B23" s="2243" t="s">
        <v>1637</v>
      </c>
      <c r="C23" s="2244"/>
      <c r="D23" s="2244"/>
      <c r="E23" s="2244"/>
      <c r="F23" s="2244"/>
      <c r="G23" s="2244"/>
      <c r="H23" s="2244"/>
      <c r="I23" s="2244"/>
      <c r="J23" s="2245"/>
    </row>
    <row r="24" spans="1:10" ht="9.75" customHeight="1">
      <c r="A24" s="2246" t="s">
        <v>1638</v>
      </c>
      <c r="B24" s="2244"/>
      <c r="C24" s="2244"/>
      <c r="D24" s="2244"/>
      <c r="E24" s="2244"/>
      <c r="F24" s="2244"/>
      <c r="G24" s="2244"/>
      <c r="H24" s="2244"/>
      <c r="I24" s="2244"/>
      <c r="J24" s="2245"/>
    </row>
    <row r="25" spans="1:10" ht="3.95" customHeight="1">
      <c r="A25" s="2247"/>
      <c r="B25" s="2244"/>
      <c r="C25" s="2244"/>
      <c r="D25" s="2244"/>
      <c r="E25" s="2244"/>
      <c r="F25" s="2244"/>
      <c r="G25" s="2244"/>
      <c r="H25" s="2244"/>
      <c r="I25" s="2244"/>
      <c r="J25" s="2245"/>
    </row>
    <row r="26" spans="1:10" ht="9.75" customHeight="1">
      <c r="A26" s="2242" t="s">
        <v>390</v>
      </c>
      <c r="B26" s="2243" t="s">
        <v>1639</v>
      </c>
      <c r="C26" s="2244"/>
      <c r="D26" s="2244"/>
      <c r="E26" s="2244"/>
      <c r="F26" s="2244"/>
      <c r="G26" s="2244"/>
      <c r="H26" s="2244"/>
      <c r="I26" s="2244"/>
      <c r="J26" s="2245"/>
    </row>
    <row r="27" spans="1:10" ht="9.75" customHeight="1">
      <c r="A27" s="2246" t="s">
        <v>1640</v>
      </c>
      <c r="B27" s="2244"/>
      <c r="C27" s="2244"/>
      <c r="D27" s="2244"/>
      <c r="E27" s="2244"/>
      <c r="F27" s="2244"/>
      <c r="G27" s="2244"/>
      <c r="H27" s="2244"/>
      <c r="I27" s="2244"/>
      <c r="J27" s="2245"/>
    </row>
    <row r="28" spans="1:10" ht="5.0999999999999996" customHeight="1">
      <c r="A28" s="2251"/>
      <c r="B28" s="2252"/>
      <c r="C28" s="2252"/>
      <c r="D28" s="2252"/>
      <c r="E28" s="2252"/>
      <c r="F28" s="2252"/>
      <c r="G28" s="2252"/>
      <c r="H28" s="2252"/>
      <c r="I28" s="2252"/>
      <c r="J28" s="2253"/>
    </row>
    <row r="29" spans="1:10" ht="13.5" customHeight="1">
      <c r="A29" s="2254"/>
      <c r="B29" s="2255"/>
      <c r="C29" s="2255"/>
      <c r="D29" s="2256" t="s">
        <v>1641</v>
      </c>
      <c r="E29" s="2257"/>
      <c r="F29" s="2258"/>
      <c r="G29" s="2256" t="s">
        <v>1642</v>
      </c>
      <c r="H29" s="2257"/>
      <c r="I29" s="2258"/>
      <c r="J29" s="2259"/>
    </row>
    <row r="30" spans="1:10" ht="13.5" customHeight="1">
      <c r="A30" s="2260"/>
      <c r="B30" s="2261"/>
      <c r="C30" s="2261"/>
      <c r="D30" s="2256" t="s">
        <v>1643</v>
      </c>
      <c r="E30" s="2258"/>
      <c r="F30" s="2260" t="s">
        <v>1644</v>
      </c>
      <c r="G30" s="2256" t="s">
        <v>1643</v>
      </c>
      <c r="H30" s="2258"/>
      <c r="I30" s="2260" t="s">
        <v>1644</v>
      </c>
      <c r="J30" s="2260"/>
    </row>
    <row r="31" spans="1:10" ht="13.5" customHeight="1">
      <c r="A31" s="2260"/>
      <c r="B31" s="2261"/>
      <c r="C31" s="2261"/>
      <c r="D31" s="2260"/>
      <c r="E31" s="2260"/>
      <c r="F31" s="2260" t="s">
        <v>1645</v>
      </c>
      <c r="G31" s="2260"/>
      <c r="H31" s="2260"/>
      <c r="I31" s="2260" t="s">
        <v>1645</v>
      </c>
      <c r="J31" s="2260"/>
    </row>
    <row r="32" spans="1:10" ht="13.5" customHeight="1">
      <c r="A32" s="2260" t="s">
        <v>639</v>
      </c>
      <c r="B32" s="2242"/>
      <c r="C32" s="2261" t="s">
        <v>785</v>
      </c>
      <c r="D32" s="2260" t="s">
        <v>1646</v>
      </c>
      <c r="E32" s="2260" t="s">
        <v>1647</v>
      </c>
      <c r="F32" s="2260" t="s">
        <v>1648</v>
      </c>
      <c r="G32" s="2260" t="s">
        <v>1646</v>
      </c>
      <c r="H32" s="2260" t="s">
        <v>1647</v>
      </c>
      <c r="I32" s="2260" t="s">
        <v>1648</v>
      </c>
      <c r="J32" s="2260" t="s">
        <v>639</v>
      </c>
    </row>
    <row r="33" spans="1:10" ht="13.5" customHeight="1">
      <c r="A33" s="2260" t="s">
        <v>642</v>
      </c>
      <c r="B33" s="2242"/>
      <c r="C33" s="2261"/>
      <c r="D33" s="2260" t="s">
        <v>789</v>
      </c>
      <c r="E33" s="2260" t="s">
        <v>789</v>
      </c>
      <c r="F33" s="2260" t="s">
        <v>1649</v>
      </c>
      <c r="G33" s="2260" t="s">
        <v>789</v>
      </c>
      <c r="H33" s="2260" t="s">
        <v>789</v>
      </c>
      <c r="I33" s="2260" t="s">
        <v>1649</v>
      </c>
      <c r="J33" s="2260" t="s">
        <v>642</v>
      </c>
    </row>
    <row r="34" spans="1:10" ht="13.5" customHeight="1" thickBot="1">
      <c r="A34" s="2262"/>
      <c r="B34" s="2263"/>
      <c r="C34" s="2264" t="s">
        <v>651</v>
      </c>
      <c r="D34" s="2260" t="s">
        <v>652</v>
      </c>
      <c r="E34" s="2260" t="s">
        <v>653</v>
      </c>
      <c r="F34" s="2265" t="s">
        <v>654</v>
      </c>
      <c r="G34" s="2265" t="s">
        <v>655</v>
      </c>
      <c r="H34" s="2265" t="s">
        <v>656</v>
      </c>
      <c r="I34" s="2265" t="s">
        <v>1087</v>
      </c>
      <c r="J34" s="2262"/>
    </row>
    <row r="35" spans="1:10" ht="12" customHeight="1">
      <c r="A35" s="2266"/>
      <c r="B35" s="2244"/>
      <c r="C35" s="2261" t="s">
        <v>1650</v>
      </c>
      <c r="D35" s="2267"/>
      <c r="E35" s="2268"/>
      <c r="F35" s="2245"/>
      <c r="G35" s="2269"/>
      <c r="H35" s="2270"/>
      <c r="I35" s="2266"/>
      <c r="J35" s="2266"/>
    </row>
    <row r="36" spans="1:10" ht="13.5" customHeight="1">
      <c r="A36" s="2265">
        <v>1</v>
      </c>
      <c r="B36" s="2271">
        <v>-3</v>
      </c>
      <c r="C36" s="2263" t="s">
        <v>1579</v>
      </c>
      <c r="D36" s="2272">
        <v>0</v>
      </c>
      <c r="E36" s="2273">
        <v>0</v>
      </c>
      <c r="F36" s="2274" t="s">
        <v>1837</v>
      </c>
      <c r="G36" s="2275"/>
      <c r="H36" s="2276"/>
      <c r="I36" s="2277"/>
      <c r="J36" s="2265">
        <v>1</v>
      </c>
    </row>
    <row r="37" spans="1:10" ht="13.5" customHeight="1">
      <c r="A37" s="2265">
        <v>2</v>
      </c>
      <c r="B37" s="2271">
        <v>-4</v>
      </c>
      <c r="C37" s="2263" t="s">
        <v>1580</v>
      </c>
      <c r="D37" s="2272">
        <v>0</v>
      </c>
      <c r="E37" s="2273">
        <v>0</v>
      </c>
      <c r="F37" s="2274" t="s">
        <v>1837</v>
      </c>
      <c r="G37" s="2275"/>
      <c r="H37" s="2276"/>
      <c r="I37" s="2277"/>
      <c r="J37" s="2265">
        <v>2</v>
      </c>
    </row>
    <row r="38" spans="1:10" ht="13.5" customHeight="1">
      <c r="A38" s="2265">
        <v>3</v>
      </c>
      <c r="B38" s="2271">
        <v>-5</v>
      </c>
      <c r="C38" s="2263" t="s">
        <v>1581</v>
      </c>
      <c r="D38" s="2272">
        <v>0</v>
      </c>
      <c r="E38" s="2273">
        <v>0</v>
      </c>
      <c r="F38" s="2274" t="s">
        <v>1837</v>
      </c>
      <c r="G38" s="2275"/>
      <c r="H38" s="2276"/>
      <c r="I38" s="2277"/>
      <c r="J38" s="2265">
        <v>3</v>
      </c>
    </row>
    <row r="39" spans="1:10" ht="13.5" customHeight="1">
      <c r="A39" s="2265">
        <v>4</v>
      </c>
      <c r="B39" s="2271">
        <v>-6</v>
      </c>
      <c r="C39" s="2263" t="s">
        <v>1582</v>
      </c>
      <c r="D39" s="2272">
        <v>0</v>
      </c>
      <c r="E39" s="2273">
        <v>0</v>
      </c>
      <c r="F39" s="2274" t="s">
        <v>1837</v>
      </c>
      <c r="G39" s="2275"/>
      <c r="H39" s="2276"/>
      <c r="I39" s="2277"/>
      <c r="J39" s="2265">
        <v>4</v>
      </c>
    </row>
    <row r="40" spans="1:10" ht="13.5" customHeight="1">
      <c r="A40" s="2265">
        <v>5</v>
      </c>
      <c r="B40" s="2271">
        <v>-7</v>
      </c>
      <c r="C40" s="2263" t="s">
        <v>1583</v>
      </c>
      <c r="D40" s="2272">
        <v>0</v>
      </c>
      <c r="E40" s="2273">
        <v>0</v>
      </c>
      <c r="F40" s="2274" t="s">
        <v>1837</v>
      </c>
      <c r="G40" s="2275"/>
      <c r="H40" s="2276"/>
      <c r="I40" s="2277"/>
      <c r="J40" s="2265">
        <v>5</v>
      </c>
    </row>
    <row r="41" spans="1:10" ht="13.5" customHeight="1">
      <c r="A41" s="2265">
        <v>6</v>
      </c>
      <c r="B41" s="2271">
        <v>-8</v>
      </c>
      <c r="C41" s="2263" t="s">
        <v>1584</v>
      </c>
      <c r="D41" s="2272">
        <v>0</v>
      </c>
      <c r="E41" s="2273">
        <v>0</v>
      </c>
      <c r="F41" s="2274" t="s">
        <v>1837</v>
      </c>
      <c r="G41" s="2275" t="s">
        <v>1651</v>
      </c>
      <c r="H41" s="2276"/>
      <c r="I41" s="2277"/>
      <c r="J41" s="2265">
        <v>6</v>
      </c>
    </row>
    <row r="42" spans="1:10" ht="13.5" customHeight="1">
      <c r="A42" s="2265">
        <v>7</v>
      </c>
      <c r="B42" s="2271">
        <v>-9</v>
      </c>
      <c r="C42" s="2263" t="s">
        <v>1585</v>
      </c>
      <c r="D42" s="2272">
        <v>20195</v>
      </c>
      <c r="E42" s="2273">
        <v>25577</v>
      </c>
      <c r="F42" s="2274">
        <v>3.0800000000000001E-2</v>
      </c>
      <c r="G42" s="2275"/>
      <c r="H42" s="2276"/>
      <c r="I42" s="2277"/>
      <c r="J42" s="2265">
        <v>7</v>
      </c>
    </row>
    <row r="43" spans="1:10" ht="13.5" customHeight="1">
      <c r="A43" s="2265">
        <v>8</v>
      </c>
      <c r="B43" s="2271">
        <v>-11</v>
      </c>
      <c r="C43" s="2263" t="s">
        <v>1586</v>
      </c>
      <c r="D43" s="2272">
        <v>0</v>
      </c>
      <c r="E43" s="2273">
        <v>0</v>
      </c>
      <c r="F43" s="2274" t="s">
        <v>1837</v>
      </c>
      <c r="G43" s="2275" t="s">
        <v>1652</v>
      </c>
      <c r="H43" s="2276"/>
      <c r="I43" s="2277"/>
      <c r="J43" s="2265">
        <v>8</v>
      </c>
    </row>
    <row r="44" spans="1:10" ht="13.5" customHeight="1">
      <c r="A44" s="2265">
        <v>9</v>
      </c>
      <c r="B44" s="2271">
        <v>-13</v>
      </c>
      <c r="C44" s="2263" t="s">
        <v>1587</v>
      </c>
      <c r="D44" s="2272">
        <v>0</v>
      </c>
      <c r="E44" s="2273">
        <v>0</v>
      </c>
      <c r="F44" s="2274" t="s">
        <v>1837</v>
      </c>
      <c r="G44" s="2275"/>
      <c r="H44" s="2276"/>
      <c r="I44" s="2277"/>
      <c r="J44" s="2265">
        <v>9</v>
      </c>
    </row>
    <row r="45" spans="1:10" ht="13.5" customHeight="1">
      <c r="A45" s="2265">
        <v>10</v>
      </c>
      <c r="B45" s="2271">
        <v>-16</v>
      </c>
      <c r="C45" s="2263" t="s">
        <v>1588</v>
      </c>
      <c r="D45" s="2272">
        <v>0</v>
      </c>
      <c r="E45" s="2273">
        <v>0</v>
      </c>
      <c r="F45" s="2274" t="s">
        <v>1837</v>
      </c>
      <c r="G45" s="2275" t="s">
        <v>1653</v>
      </c>
      <c r="H45" s="2276"/>
      <c r="I45" s="2277"/>
      <c r="J45" s="2265">
        <v>10</v>
      </c>
    </row>
    <row r="46" spans="1:10" ht="13.5" customHeight="1">
      <c r="A46" s="2265">
        <v>11</v>
      </c>
      <c r="B46" s="2271">
        <v>-17</v>
      </c>
      <c r="C46" s="2263" t="s">
        <v>1589</v>
      </c>
      <c r="D46" s="2272">
        <v>0</v>
      </c>
      <c r="E46" s="2273">
        <v>0</v>
      </c>
      <c r="F46" s="2274" t="s">
        <v>1837</v>
      </c>
      <c r="G46" s="2275"/>
      <c r="H46" s="2276"/>
      <c r="I46" s="2277"/>
      <c r="J46" s="2265">
        <v>11</v>
      </c>
    </row>
    <row r="47" spans="1:10" ht="13.5" customHeight="1">
      <c r="A47" s="2265">
        <v>12</v>
      </c>
      <c r="B47" s="2271">
        <v>-18</v>
      </c>
      <c r="C47" s="2263" t="s">
        <v>1590</v>
      </c>
      <c r="D47" s="2272">
        <v>0</v>
      </c>
      <c r="E47" s="2273">
        <v>0</v>
      </c>
      <c r="F47" s="2274" t="s">
        <v>1837</v>
      </c>
      <c r="G47" s="2275" t="s">
        <v>1654</v>
      </c>
      <c r="H47" s="2276"/>
      <c r="I47" s="2277"/>
      <c r="J47" s="2265">
        <v>12</v>
      </c>
    </row>
    <row r="48" spans="1:10" ht="13.5" customHeight="1">
      <c r="A48" s="2265">
        <v>13</v>
      </c>
      <c r="B48" s="2271">
        <v>-19</v>
      </c>
      <c r="C48" s="2263" t="s">
        <v>1591</v>
      </c>
      <c r="D48" s="2272">
        <v>0</v>
      </c>
      <c r="E48" s="2273">
        <v>0</v>
      </c>
      <c r="F48" s="2274" t="s">
        <v>1837</v>
      </c>
      <c r="G48" s="2275"/>
      <c r="H48" s="2276"/>
      <c r="I48" s="2277"/>
      <c r="J48" s="2265">
        <v>13</v>
      </c>
    </row>
    <row r="49" spans="1:10" ht="13.5" customHeight="1">
      <c r="A49" s="2265">
        <v>14</v>
      </c>
      <c r="B49" s="2271">
        <v>-20</v>
      </c>
      <c r="C49" s="2263" t="s">
        <v>1592</v>
      </c>
      <c r="D49" s="2272">
        <v>0</v>
      </c>
      <c r="E49" s="2273">
        <v>0</v>
      </c>
      <c r="F49" s="2274" t="s">
        <v>1837</v>
      </c>
      <c r="G49" s="2275"/>
      <c r="H49" s="2276"/>
      <c r="I49" s="2277"/>
      <c r="J49" s="2265">
        <v>14</v>
      </c>
    </row>
    <row r="50" spans="1:10" ht="13.5" customHeight="1">
      <c r="A50" s="2265">
        <v>15</v>
      </c>
      <c r="B50" s="2271">
        <v>-22</v>
      </c>
      <c r="C50" s="2263" t="s">
        <v>1593</v>
      </c>
      <c r="D50" s="2272">
        <v>0</v>
      </c>
      <c r="E50" s="2273">
        <v>0</v>
      </c>
      <c r="F50" s="2274" t="s">
        <v>1837</v>
      </c>
      <c r="G50" s="2275"/>
      <c r="H50" s="2276"/>
      <c r="I50" s="2277"/>
      <c r="J50" s="2265">
        <v>15</v>
      </c>
    </row>
    <row r="51" spans="1:10" ht="13.5" customHeight="1">
      <c r="A51" s="2265">
        <v>16</v>
      </c>
      <c r="B51" s="2271">
        <v>-23</v>
      </c>
      <c r="C51" s="2263" t="s">
        <v>1594</v>
      </c>
      <c r="D51" s="2272">
        <v>0</v>
      </c>
      <c r="E51" s="2273">
        <v>0</v>
      </c>
      <c r="F51" s="2274" t="s">
        <v>1837</v>
      </c>
      <c r="G51" s="2275"/>
      <c r="H51" s="2276"/>
      <c r="I51" s="2277"/>
      <c r="J51" s="2265">
        <v>16</v>
      </c>
    </row>
    <row r="52" spans="1:10" ht="13.5" customHeight="1">
      <c r="A52" s="2265">
        <v>17</v>
      </c>
      <c r="B52" s="2271">
        <v>-24</v>
      </c>
      <c r="C52" s="2263" t="s">
        <v>1595</v>
      </c>
      <c r="D52" s="2272">
        <v>0</v>
      </c>
      <c r="E52" s="2273">
        <v>0</v>
      </c>
      <c r="F52" s="2274" t="s">
        <v>1837</v>
      </c>
      <c r="G52" s="2275"/>
      <c r="H52" s="2276"/>
      <c r="I52" s="2277"/>
      <c r="J52" s="2265">
        <v>17</v>
      </c>
    </row>
    <row r="53" spans="1:10" ht="13.5" customHeight="1">
      <c r="A53" s="2265">
        <v>18</v>
      </c>
      <c r="B53" s="2271">
        <v>-25</v>
      </c>
      <c r="C53" s="2263" t="s">
        <v>1596</v>
      </c>
      <c r="D53" s="2272">
        <v>0</v>
      </c>
      <c r="E53" s="2273">
        <v>0</v>
      </c>
      <c r="F53" s="2274" t="s">
        <v>1837</v>
      </c>
      <c r="G53" s="2275"/>
      <c r="H53" s="2276"/>
      <c r="I53" s="2277"/>
      <c r="J53" s="2265">
        <v>18</v>
      </c>
    </row>
    <row r="54" spans="1:10" ht="13.5" customHeight="1">
      <c r="A54" s="2265">
        <v>19</v>
      </c>
      <c r="B54" s="2271">
        <v>-26</v>
      </c>
      <c r="C54" s="2263" t="s">
        <v>1597</v>
      </c>
      <c r="D54" s="2272">
        <v>43382</v>
      </c>
      <c r="E54" s="2273">
        <v>46278</v>
      </c>
      <c r="F54" s="2274">
        <v>8.5731116177620581E-2</v>
      </c>
      <c r="G54" s="2275"/>
      <c r="H54" s="2276"/>
      <c r="I54" s="2277"/>
      <c r="J54" s="2265">
        <v>19</v>
      </c>
    </row>
    <row r="55" spans="1:10" ht="13.5" customHeight="1">
      <c r="A55" s="2265">
        <v>20</v>
      </c>
      <c r="B55" s="2271">
        <v>-27</v>
      </c>
      <c r="C55" s="2263" t="s">
        <v>1598</v>
      </c>
      <c r="D55" s="2272">
        <v>512361</v>
      </c>
      <c r="E55" s="2273">
        <v>620987</v>
      </c>
      <c r="F55" s="2274">
        <v>3.85E-2</v>
      </c>
      <c r="G55" s="2275"/>
      <c r="H55" s="2276"/>
      <c r="I55" s="2277"/>
      <c r="J55" s="2265">
        <v>20</v>
      </c>
    </row>
    <row r="56" spans="1:10" ht="13.5" customHeight="1">
      <c r="A56" s="2265">
        <v>21</v>
      </c>
      <c r="B56" s="2271">
        <v>-29</v>
      </c>
      <c r="C56" s="2263" t="s">
        <v>1599</v>
      </c>
      <c r="D56" s="2272">
        <v>0</v>
      </c>
      <c r="E56" s="2273">
        <v>0</v>
      </c>
      <c r="F56" s="2274" t="s">
        <v>1837</v>
      </c>
      <c r="G56" s="2275"/>
      <c r="H56" s="2276"/>
      <c r="I56" s="2277"/>
      <c r="J56" s="2265">
        <v>21</v>
      </c>
    </row>
    <row r="57" spans="1:10" ht="13.5" customHeight="1">
      <c r="A57" s="2265">
        <v>22</v>
      </c>
      <c r="B57" s="2271">
        <v>-31</v>
      </c>
      <c r="C57" s="2263" t="s">
        <v>1600</v>
      </c>
      <c r="D57" s="2272">
        <v>0</v>
      </c>
      <c r="E57" s="2273">
        <v>0</v>
      </c>
      <c r="F57" s="2274" t="s">
        <v>1837</v>
      </c>
      <c r="G57" s="2275"/>
      <c r="H57" s="2276"/>
      <c r="I57" s="2277"/>
      <c r="J57" s="2265">
        <v>22</v>
      </c>
    </row>
    <row r="58" spans="1:10" ht="13.5" customHeight="1">
      <c r="A58" s="2265">
        <v>23</v>
      </c>
      <c r="B58" s="2271">
        <v>-35</v>
      </c>
      <c r="C58" s="2263" t="s">
        <v>1601</v>
      </c>
      <c r="D58" s="2272">
        <v>0</v>
      </c>
      <c r="E58" s="2273">
        <v>0</v>
      </c>
      <c r="F58" s="2274" t="s">
        <v>1837</v>
      </c>
      <c r="G58" s="2275"/>
      <c r="H58" s="2276"/>
      <c r="I58" s="2277"/>
      <c r="J58" s="2265">
        <v>23</v>
      </c>
    </row>
    <row r="59" spans="1:10" ht="13.5" customHeight="1">
      <c r="A59" s="2265">
        <v>24</v>
      </c>
      <c r="B59" s="2271">
        <v>-37</v>
      </c>
      <c r="C59" s="2263" t="s">
        <v>1602</v>
      </c>
      <c r="D59" s="2272">
        <v>0</v>
      </c>
      <c r="E59" s="2273">
        <v>0</v>
      </c>
      <c r="F59" s="2274" t="s">
        <v>1837</v>
      </c>
      <c r="G59" s="2275"/>
      <c r="H59" s="2276"/>
      <c r="I59" s="2277"/>
      <c r="J59" s="2265">
        <v>24</v>
      </c>
    </row>
    <row r="60" spans="1:10" ht="13.5" customHeight="1">
      <c r="A60" s="2265">
        <v>25</v>
      </c>
      <c r="B60" s="2271">
        <v>-39</v>
      </c>
      <c r="C60" s="2263" t="s">
        <v>1603</v>
      </c>
      <c r="D60" s="2272">
        <v>0</v>
      </c>
      <c r="E60" s="2273">
        <v>0</v>
      </c>
      <c r="F60" s="2274" t="s">
        <v>1837</v>
      </c>
      <c r="G60" s="2275"/>
      <c r="H60" s="2276"/>
      <c r="I60" s="2277"/>
      <c r="J60" s="2265">
        <v>25</v>
      </c>
    </row>
    <row r="61" spans="1:10" ht="13.5" customHeight="1">
      <c r="A61" s="2265">
        <v>26</v>
      </c>
      <c r="B61" s="2271">
        <v>-44</v>
      </c>
      <c r="C61" s="2263" t="s">
        <v>1604</v>
      </c>
      <c r="D61" s="2272">
        <v>0</v>
      </c>
      <c r="E61" s="2273">
        <v>0</v>
      </c>
      <c r="F61" s="2274" t="s">
        <v>1837</v>
      </c>
      <c r="G61" s="2275"/>
      <c r="H61" s="2276"/>
      <c r="I61" s="2277"/>
      <c r="J61" s="2265">
        <v>26</v>
      </c>
    </row>
    <row r="62" spans="1:10" ht="13.5" customHeight="1">
      <c r="A62" s="2265">
        <v>27</v>
      </c>
      <c r="B62" s="2271">
        <v>-45</v>
      </c>
      <c r="C62" s="2263" t="s">
        <v>1605</v>
      </c>
      <c r="D62" s="2272">
        <v>0</v>
      </c>
      <c r="E62" s="2273">
        <v>0</v>
      </c>
      <c r="F62" s="2274" t="s">
        <v>1837</v>
      </c>
      <c r="G62" s="2275"/>
      <c r="H62" s="2276"/>
      <c r="I62" s="2277"/>
      <c r="J62" s="2265">
        <v>27</v>
      </c>
    </row>
    <row r="63" spans="1:10" ht="13.5" customHeight="1">
      <c r="A63" s="2265">
        <v>28</v>
      </c>
      <c r="B63" s="2271"/>
      <c r="C63" s="2263" t="s">
        <v>1655</v>
      </c>
      <c r="D63" s="2272"/>
      <c r="E63" s="2273"/>
      <c r="F63" s="2278"/>
      <c r="G63" s="2275"/>
      <c r="H63" s="2276"/>
      <c r="I63" s="2277"/>
      <c r="J63" s="2265">
        <v>28</v>
      </c>
    </row>
    <row r="64" spans="1:10" ht="13.5" customHeight="1">
      <c r="A64" s="2265">
        <v>29</v>
      </c>
      <c r="B64" s="2271"/>
      <c r="C64" s="2263" t="s">
        <v>1656</v>
      </c>
      <c r="D64" s="2272"/>
      <c r="E64" s="2273"/>
      <c r="F64" s="2278"/>
      <c r="G64" s="2275"/>
      <c r="H64" s="2276"/>
      <c r="I64" s="2277"/>
      <c r="J64" s="2265">
        <v>29</v>
      </c>
    </row>
    <row r="65" spans="1:10" ht="12" customHeight="1" thickBot="1">
      <c r="A65" s="2279">
        <v>30</v>
      </c>
      <c r="B65" s="2280"/>
      <c r="C65" s="2281" t="s">
        <v>1657</v>
      </c>
      <c r="D65" s="3741">
        <f>SUM(D35:D64)</f>
        <v>575938</v>
      </c>
      <c r="E65" s="3742">
        <f>SUM(E35:E64)</f>
        <v>692842</v>
      </c>
      <c r="F65" s="2282">
        <v>4.1368692912640143E-2</v>
      </c>
      <c r="G65" s="2283"/>
      <c r="H65" s="2284"/>
      <c r="I65" s="2285"/>
      <c r="J65" s="2279">
        <v>30</v>
      </c>
    </row>
    <row r="66" spans="1:10" ht="11.25" customHeight="1" thickTop="1">
      <c r="A66" s="2266"/>
      <c r="B66" s="2286"/>
      <c r="C66" s="2261" t="s">
        <v>1658</v>
      </c>
      <c r="D66" s="2287"/>
      <c r="E66" s="2288"/>
      <c r="F66" s="2289"/>
      <c r="G66" s="2290"/>
      <c r="H66" s="2291"/>
      <c r="I66" s="2266"/>
      <c r="J66" s="2266"/>
    </row>
    <row r="67" spans="1:10" ht="13.5" customHeight="1">
      <c r="A67" s="2265">
        <v>31</v>
      </c>
      <c r="B67" s="2292">
        <v>-52</v>
      </c>
      <c r="C67" s="2263" t="s">
        <v>1608</v>
      </c>
      <c r="D67" s="2272">
        <v>77698</v>
      </c>
      <c r="E67" s="2273">
        <v>155328</v>
      </c>
      <c r="F67" s="2274">
        <v>8.3300000076457423E-2</v>
      </c>
      <c r="G67" s="2275"/>
      <c r="H67" s="2293"/>
      <c r="I67" s="2262"/>
      <c r="J67" s="2265">
        <v>31</v>
      </c>
    </row>
    <row r="68" spans="1:10" ht="13.5" customHeight="1">
      <c r="A68" s="2265">
        <v>32</v>
      </c>
      <c r="B68" s="2292">
        <v>-53</v>
      </c>
      <c r="C68" s="2263" t="s">
        <v>1609</v>
      </c>
      <c r="D68" s="2272">
        <v>0</v>
      </c>
      <c r="E68" s="2273">
        <v>0</v>
      </c>
      <c r="F68" s="2274" t="s">
        <v>1837</v>
      </c>
      <c r="G68" s="2275"/>
      <c r="H68" s="2293"/>
      <c r="I68" s="2262"/>
      <c r="J68" s="2265">
        <v>32</v>
      </c>
    </row>
    <row r="69" spans="1:10" ht="13.5" customHeight="1">
      <c r="A69" s="2265">
        <v>33</v>
      </c>
      <c r="B69" s="2292">
        <v>-54</v>
      </c>
      <c r="C69" s="2263" t="s">
        <v>1610</v>
      </c>
      <c r="D69" s="2272">
        <v>0</v>
      </c>
      <c r="E69" s="2273">
        <v>0</v>
      </c>
      <c r="F69" s="2274" t="s">
        <v>1837</v>
      </c>
      <c r="G69" s="2275"/>
      <c r="H69" s="2293"/>
      <c r="I69" s="2262"/>
      <c r="J69" s="2265">
        <v>33</v>
      </c>
    </row>
    <row r="70" spans="1:10" ht="13.5" customHeight="1">
      <c r="A70" s="2265">
        <v>34</v>
      </c>
      <c r="B70" s="2292">
        <v>-55</v>
      </c>
      <c r="C70" s="2294" t="s">
        <v>1611</v>
      </c>
      <c r="D70" s="2272">
        <v>0</v>
      </c>
      <c r="E70" s="2273">
        <v>0</v>
      </c>
      <c r="F70" s="2274" t="s">
        <v>1837</v>
      </c>
      <c r="G70" s="2275"/>
      <c r="H70" s="2293"/>
      <c r="I70" s="2262"/>
      <c r="J70" s="2265">
        <v>34</v>
      </c>
    </row>
    <row r="71" spans="1:10" ht="13.5" customHeight="1">
      <c r="A71" s="2265">
        <v>35</v>
      </c>
      <c r="B71" s="2292">
        <v>-56</v>
      </c>
      <c r="C71" s="2263" t="s">
        <v>175</v>
      </c>
      <c r="D71" s="2272">
        <v>0</v>
      </c>
      <c r="E71" s="2273">
        <v>0</v>
      </c>
      <c r="F71" s="2274" t="s">
        <v>1837</v>
      </c>
      <c r="G71" s="2275"/>
      <c r="H71" s="2293"/>
      <c r="I71" s="2262"/>
      <c r="J71" s="2265">
        <v>35</v>
      </c>
    </row>
    <row r="72" spans="1:10" ht="13.5" customHeight="1">
      <c r="A72" s="2265">
        <v>36</v>
      </c>
      <c r="B72" s="2292">
        <v>-57</v>
      </c>
      <c r="C72" s="2263" t="s">
        <v>1612</v>
      </c>
      <c r="D72" s="2272">
        <v>0</v>
      </c>
      <c r="E72" s="2273">
        <v>0</v>
      </c>
      <c r="F72" s="2274" t="s">
        <v>1837</v>
      </c>
      <c r="G72" s="2275"/>
      <c r="H72" s="2293"/>
      <c r="I72" s="2262"/>
      <c r="J72" s="2265">
        <v>36</v>
      </c>
    </row>
    <row r="73" spans="1:10" ht="13.5" customHeight="1">
      <c r="A73" s="2265">
        <v>37</v>
      </c>
      <c r="B73" s="2292">
        <v>-58</v>
      </c>
      <c r="C73" s="2263" t="s">
        <v>1613</v>
      </c>
      <c r="D73" s="2272">
        <v>3074</v>
      </c>
      <c r="E73" s="2273">
        <v>4759</v>
      </c>
      <c r="F73" s="2274">
        <v>8.5807770997072055E-2</v>
      </c>
      <c r="G73" s="2275"/>
      <c r="H73" s="2293"/>
      <c r="I73" s="2262"/>
      <c r="J73" s="2265">
        <v>37</v>
      </c>
    </row>
    <row r="74" spans="1:10" ht="13.5" customHeight="1">
      <c r="A74" s="2265">
        <v>38</v>
      </c>
      <c r="B74" s="2292">
        <v>-59</v>
      </c>
      <c r="C74" s="2263" t="s">
        <v>1659</v>
      </c>
      <c r="D74" s="2287">
        <v>15271</v>
      </c>
      <c r="E74" s="2288">
        <v>19969</v>
      </c>
      <c r="F74" s="2295">
        <v>0.11609999999999999</v>
      </c>
      <c r="G74" s="2275"/>
      <c r="H74" s="2293"/>
      <c r="I74" s="2262"/>
      <c r="J74" s="2265">
        <v>38</v>
      </c>
    </row>
    <row r="75" spans="1:10" ht="12" customHeight="1" thickBot="1">
      <c r="A75" s="2279">
        <v>39</v>
      </c>
      <c r="B75" s="2280"/>
      <c r="C75" s="2281" t="s">
        <v>1660</v>
      </c>
      <c r="D75" s="3743">
        <f>SUM(D67:D74)</f>
        <v>96043</v>
      </c>
      <c r="E75" s="3744">
        <f>SUM(E67:E74)</f>
        <v>180056</v>
      </c>
      <c r="F75" s="2296">
        <v>8.7007012307816309E-2</v>
      </c>
      <c r="G75" s="2283"/>
      <c r="H75" s="2297"/>
      <c r="I75" s="2298"/>
      <c r="J75" s="2279">
        <v>39</v>
      </c>
    </row>
    <row r="76" spans="1:10" ht="12" customHeight="1" thickTop="1" thickBot="1">
      <c r="A76" s="2299">
        <v>40</v>
      </c>
      <c r="B76" s="2300"/>
      <c r="C76" s="2301" t="s">
        <v>1619</v>
      </c>
      <c r="D76" s="3745">
        <f>SUM(D75,D65)</f>
        <v>671981</v>
      </c>
      <c r="E76" s="3746">
        <f>SUM(E75,E65)</f>
        <v>872898</v>
      </c>
      <c r="F76" s="2302" t="s">
        <v>1661</v>
      </c>
      <c r="G76" s="2303"/>
      <c r="H76" s="2304"/>
      <c r="I76" s="2299" t="s">
        <v>1661</v>
      </c>
      <c r="J76" s="2299">
        <v>40</v>
      </c>
    </row>
    <row r="77" spans="1:10" ht="12" customHeight="1">
      <c r="A77" s="2305"/>
      <c r="B77" s="2306" t="s">
        <v>3652</v>
      </c>
      <c r="C77" s="2306"/>
      <c r="D77" s="1748"/>
      <c r="E77" s="1748"/>
      <c r="F77" s="2307"/>
      <c r="G77" s="2306"/>
      <c r="H77" s="2306"/>
      <c r="I77" s="2307"/>
      <c r="J77" s="2308"/>
    </row>
    <row r="78" spans="1:10" ht="12" customHeight="1">
      <c r="A78" s="2305"/>
      <c r="B78" s="2306" t="s">
        <v>3653</v>
      </c>
      <c r="C78" s="2306"/>
      <c r="D78" s="1748"/>
      <c r="E78" s="1748"/>
      <c r="F78" s="2307"/>
      <c r="G78" s="2306"/>
      <c r="H78" s="2306"/>
      <c r="I78" s="2307"/>
      <c r="J78" s="2308"/>
    </row>
    <row r="79" spans="1:10" ht="12" customHeight="1">
      <c r="A79" s="2309"/>
      <c r="B79" s="2310" t="s">
        <v>3654</v>
      </c>
      <c r="C79" s="2311"/>
      <c r="D79" s="2312"/>
      <c r="E79" s="2312"/>
      <c r="F79" s="2311"/>
      <c r="G79" s="2313"/>
      <c r="H79" s="2313"/>
      <c r="I79" s="2311"/>
      <c r="J79" s="2314"/>
    </row>
    <row r="80" spans="1:10" ht="13.5" customHeight="1">
      <c r="A80" s="2228" t="s">
        <v>166</v>
      </c>
      <c r="B80" s="2286"/>
      <c r="C80" s="2244"/>
      <c r="D80" s="2244"/>
      <c r="E80" s="2244"/>
      <c r="F80" s="2244"/>
      <c r="G80" s="2244"/>
      <c r="H80" s="2244"/>
      <c r="I80" s="2244"/>
      <c r="J80" s="2233"/>
    </row>
    <row r="81" spans="4:11" ht="9.6" customHeight="1"/>
    <row r="82" spans="4:11" ht="9.6" customHeight="1">
      <c r="D82" s="2315"/>
      <c r="E82" s="2316"/>
      <c r="F82" s="2316"/>
      <c r="G82" s="2316"/>
      <c r="H82" s="2316"/>
      <c r="I82" s="2316"/>
      <c r="J82" s="2316"/>
      <c r="K82" s="2316"/>
    </row>
    <row r="83" spans="4:11" ht="9.6" customHeight="1">
      <c r="D83" s="2315"/>
      <c r="E83" s="2316"/>
      <c r="F83" s="2316"/>
      <c r="G83" s="2316"/>
      <c r="H83" s="2316"/>
      <c r="I83" s="2316"/>
      <c r="J83" s="2316"/>
      <c r="K83" s="2316"/>
    </row>
    <row r="84" spans="4:11" ht="9.6" customHeight="1">
      <c r="D84" s="2317"/>
      <c r="E84" s="2316"/>
      <c r="F84" s="2316"/>
      <c r="G84" s="2316"/>
      <c r="H84" s="2316"/>
      <c r="I84" s="2316"/>
      <c r="J84" s="2316"/>
      <c r="K84" s="2316"/>
    </row>
    <row r="85" spans="4:11" ht="9.6" customHeight="1">
      <c r="D85" s="2318"/>
      <c r="E85" s="2316"/>
      <c r="F85" s="2316"/>
      <c r="G85" s="2316"/>
      <c r="H85" s="2316"/>
      <c r="I85" s="2316"/>
      <c r="J85" s="2316"/>
      <c r="K85" s="2316"/>
    </row>
    <row r="86" spans="4:11" ht="9.6" hidden="1" customHeight="1"/>
    <row r="87" spans="4:11" ht="9.6" hidden="1" customHeight="1"/>
    <row r="88" spans="4:11" ht="9.6" hidden="1" customHeight="1"/>
    <row r="89" spans="4:11" ht="9.6" hidden="1" customHeight="1"/>
    <row r="90" spans="4:11" ht="9.6" hidden="1" customHeight="1"/>
    <row r="91" spans="4:11" ht="9.6" hidden="1" customHeight="1"/>
    <row r="92" spans="4:11" ht="9.6" hidden="1" customHeight="1"/>
    <row r="93" spans="4:11" ht="9.6" hidden="1" customHeight="1"/>
    <row r="94" spans="4:11" ht="9.6" hidden="1" customHeight="1"/>
    <row r="95" spans="4:11" ht="9.6" hidden="1" customHeight="1"/>
    <row r="96" spans="4:11" ht="9.6" hidden="1" customHeight="1"/>
    <row r="97" ht="9.6" hidden="1" customHeight="1"/>
    <row r="98" ht="9.6" hidden="1" customHeight="1"/>
    <row r="99" ht="9.6" hidden="1" customHeight="1"/>
    <row r="100" ht="9.6" hidden="1" customHeight="1"/>
    <row r="101" ht="9.6" hidden="1" customHeight="1"/>
    <row r="102" ht="9.6" hidden="1" customHeight="1"/>
    <row r="103" ht="9.6" hidden="1" customHeight="1"/>
    <row r="104" ht="9.6" hidden="1" customHeight="1"/>
    <row r="105" ht="9.6" hidden="1" customHeight="1"/>
    <row r="106" ht="9.6" hidden="1" customHeight="1"/>
    <row r="107" ht="9.6" hidden="1" customHeight="1"/>
    <row r="108" ht="9.6" hidden="1" customHeight="1"/>
    <row r="109" ht="9.6" hidden="1" customHeight="1"/>
    <row r="110" ht="9.6" hidden="1" customHeight="1"/>
    <row r="111" ht="9.6" hidden="1" customHeight="1"/>
    <row r="112" ht="9.6" hidden="1" customHeight="1"/>
    <row r="113" ht="9.6" hidden="1" customHeight="1"/>
    <row r="114" ht="9.6" hidden="1" customHeight="1"/>
    <row r="115" ht="9.6" hidden="1" customHeight="1"/>
    <row r="116" ht="9.6" hidden="1" customHeight="1"/>
    <row r="117" ht="9.6" hidden="1" customHeight="1"/>
    <row r="118" ht="9.6" hidden="1" customHeight="1"/>
    <row r="119" ht="9.6" hidden="1" customHeight="1"/>
    <row r="120" ht="9.6" hidden="1" customHeight="1"/>
    <row r="121" ht="9.6" hidden="1" customHeight="1"/>
    <row r="122" ht="9.6" hidden="1" customHeight="1"/>
    <row r="123" ht="9.6" hidden="1" customHeight="1"/>
    <row r="124" ht="9.6" hidden="1" customHeight="1"/>
    <row r="125" ht="9.6" hidden="1" customHeight="1"/>
    <row r="126" ht="9.6" hidden="1" customHeight="1"/>
    <row r="127" ht="9.6" hidden="1" customHeight="1"/>
    <row r="128" ht="9.6" hidden="1" customHeight="1"/>
    <row r="129" ht="9.6" hidden="1" customHeight="1"/>
    <row r="130" ht="9.6" hidden="1" customHeight="1"/>
    <row r="131" ht="9.6" hidden="1" customHeight="1"/>
    <row r="132" ht="9.6" hidden="1" customHeight="1"/>
    <row r="133" ht="9.6" hidden="1" customHeight="1"/>
    <row r="134" ht="9.6" hidden="1" customHeight="1"/>
    <row r="135" ht="9.6" hidden="1" customHeight="1"/>
    <row r="136" ht="9.6" hidden="1" customHeight="1"/>
    <row r="137" ht="9.6" hidden="1" customHeight="1"/>
    <row r="138" ht="9.6" hidden="1" customHeight="1"/>
    <row r="139" ht="9.6" hidden="1" customHeight="1"/>
    <row r="140" ht="9.6" hidden="1" customHeight="1"/>
    <row r="141" ht="9.6" hidden="1" customHeight="1"/>
    <row r="142" ht="9.6" hidden="1" customHeight="1"/>
    <row r="143" ht="9.6" hidden="1" customHeight="1"/>
    <row r="144" ht="9.6" hidden="1" customHeight="1"/>
    <row r="145" ht="9.6" hidden="1" customHeight="1"/>
    <row r="146" ht="9.6" hidden="1" customHeight="1"/>
    <row r="147" ht="9.6" hidden="1" customHeight="1"/>
    <row r="148" ht="9.6" hidden="1" customHeight="1"/>
    <row r="149" ht="9.6" hidden="1" customHeight="1"/>
    <row r="150" ht="9.6" hidden="1" customHeight="1"/>
    <row r="151" ht="9.6" hidden="1" customHeight="1"/>
    <row r="152" ht="9.6" hidden="1" customHeight="1"/>
    <row r="153" ht="9.6" hidden="1" customHeight="1"/>
    <row r="154" ht="9.6" hidden="1" customHeight="1"/>
    <row r="155" ht="9.6" hidden="1" customHeight="1"/>
    <row r="156" ht="9.6" hidden="1" customHeight="1"/>
    <row r="157" ht="9.6" hidden="1" customHeight="1"/>
    <row r="158" ht="9.6" hidden="1" customHeight="1"/>
    <row r="159" ht="9.6" hidden="1" customHeight="1"/>
    <row r="160" ht="9.6" hidden="1" customHeight="1"/>
    <row r="161" ht="9.6" hidden="1" customHeight="1"/>
    <row r="162" ht="9.6" hidden="1" customHeight="1"/>
    <row r="163" ht="9.6" hidden="1" customHeight="1"/>
    <row r="164" ht="9.6" hidden="1" customHeight="1"/>
    <row r="165" ht="9.6" hidden="1" customHeight="1"/>
    <row r="166" ht="9.6" hidden="1" customHeight="1"/>
    <row r="167" ht="9.6" hidden="1" customHeight="1"/>
    <row r="168" ht="9.6" hidden="1" customHeight="1"/>
    <row r="169" ht="9.6" hidden="1" customHeight="1"/>
    <row r="170" ht="9.6" hidden="1" customHeight="1"/>
    <row r="171" ht="9.6" hidden="1" customHeight="1"/>
    <row r="172" ht="9.6" hidden="1" customHeight="1"/>
    <row r="173" ht="9.6" hidden="1" customHeight="1"/>
    <row r="174" ht="9.6" hidden="1" customHeight="1"/>
    <row r="175" ht="9.6" hidden="1" customHeight="1"/>
    <row r="176" ht="9.6" hidden="1" customHeight="1"/>
    <row r="177" ht="9.6" hidden="1" customHeight="1"/>
    <row r="178" ht="9.6" hidden="1" customHeight="1"/>
    <row r="179" ht="9.6" hidden="1" customHeight="1"/>
    <row r="180" ht="9.6" hidden="1" customHeight="1"/>
    <row r="181" ht="9.6" hidden="1" customHeight="1"/>
    <row r="182" ht="9.6" hidden="1" customHeight="1"/>
    <row r="183" ht="9.6" hidden="1" customHeight="1"/>
    <row r="184" ht="9.6" hidden="1" customHeight="1"/>
    <row r="185" ht="9.6" hidden="1" customHeight="1"/>
    <row r="186" ht="9.6" hidden="1" customHeight="1"/>
    <row r="187" ht="9.6" hidden="1" customHeight="1"/>
    <row r="188" ht="9.6" hidden="1" customHeight="1"/>
    <row r="189" ht="9.6" hidden="1" customHeight="1"/>
    <row r="190" ht="9.6" hidden="1" customHeight="1"/>
    <row r="191" ht="9.6" hidden="1" customHeight="1"/>
    <row r="192" ht="9.6" hidden="1" customHeight="1"/>
    <row r="193" ht="9.6" hidden="1" customHeight="1"/>
    <row r="194" ht="9.6" hidden="1" customHeight="1"/>
    <row r="195" ht="9.6" hidden="1" customHeight="1"/>
    <row r="196" ht="11.25"/>
    <row r="197" ht="11.25" customHeight="1"/>
  </sheetData>
  <printOptions horizontalCentered="1" verticalCentered="1"/>
  <pageMargins left="1" right="1" top="0.5" bottom="0.5" header="0" footer="0"/>
  <pageSetup scale="84" orientation="portrait" horizontalDpi="4294967292"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M292"/>
  <sheetViews>
    <sheetView showZeros="0" view="pageBreakPreview" zoomScale="90" zoomScaleNormal="100" zoomScaleSheetLayoutView="90" workbookViewId="0"/>
  </sheetViews>
  <sheetFormatPr defaultColWidth="0" defaultRowHeight="11.25" zeroHeight="1"/>
  <cols>
    <col min="1" max="1" width="4.83203125" style="527" customWidth="1"/>
    <col min="2" max="2" width="5.33203125" style="527" customWidth="1"/>
    <col min="3" max="3" width="4.83203125" style="527" customWidth="1"/>
    <col min="4" max="4" width="25.33203125" style="527" customWidth="1"/>
    <col min="5" max="10" width="10.83203125" style="527" customWidth="1"/>
    <col min="11" max="11" width="4.83203125" style="527" customWidth="1"/>
    <col min="12" max="12" width="15.1640625" style="2319" bestFit="1" customWidth="1"/>
    <col min="13" max="13" width="13.6640625" style="2319" bestFit="1" customWidth="1"/>
    <col min="14" max="256" width="0" style="2319" hidden="1"/>
    <col min="257" max="257" width="4.83203125" style="2319" customWidth="1"/>
    <col min="258" max="258" width="5.33203125" style="2319" customWidth="1"/>
    <col min="259" max="259" width="4.83203125" style="2319" customWidth="1"/>
    <col min="260" max="260" width="25.33203125" style="2319" customWidth="1"/>
    <col min="261" max="266" width="10.83203125" style="2319" customWidth="1"/>
    <col min="267" max="267" width="4.83203125" style="2319" customWidth="1"/>
    <col min="268" max="268" width="15.1640625" style="2319" bestFit="1" customWidth="1"/>
    <col min="269" max="269" width="13.6640625" style="2319" bestFit="1" customWidth="1"/>
    <col min="270" max="512" width="0" style="2319" hidden="1"/>
    <col min="513" max="513" width="4.83203125" style="2319" customWidth="1"/>
    <col min="514" max="514" width="5.33203125" style="2319" customWidth="1"/>
    <col min="515" max="515" width="4.83203125" style="2319" customWidth="1"/>
    <col min="516" max="516" width="25.33203125" style="2319" customWidth="1"/>
    <col min="517" max="522" width="10.83203125" style="2319" customWidth="1"/>
    <col min="523" max="523" width="4.83203125" style="2319" customWidth="1"/>
    <col min="524" max="524" width="15.1640625" style="2319" bestFit="1" customWidth="1"/>
    <col min="525" max="525" width="13.6640625" style="2319" bestFit="1" customWidth="1"/>
    <col min="526" max="768" width="0" style="2319" hidden="1"/>
    <col min="769" max="769" width="4.83203125" style="2319" customWidth="1"/>
    <col min="770" max="770" width="5.33203125" style="2319" customWidth="1"/>
    <col min="771" max="771" width="4.83203125" style="2319" customWidth="1"/>
    <col min="772" max="772" width="25.33203125" style="2319" customWidth="1"/>
    <col min="773" max="778" width="10.83203125" style="2319" customWidth="1"/>
    <col min="779" max="779" width="4.83203125" style="2319" customWidth="1"/>
    <col min="780" max="780" width="15.1640625" style="2319" bestFit="1" customWidth="1"/>
    <col min="781" max="781" width="13.6640625" style="2319" bestFit="1" customWidth="1"/>
    <col min="782" max="1024" width="0" style="2319" hidden="1"/>
    <col min="1025" max="1025" width="4.83203125" style="2319" customWidth="1"/>
    <col min="1026" max="1026" width="5.33203125" style="2319" customWidth="1"/>
    <col min="1027" max="1027" width="4.83203125" style="2319" customWidth="1"/>
    <col min="1028" max="1028" width="25.33203125" style="2319" customWidth="1"/>
    <col min="1029" max="1034" width="10.83203125" style="2319" customWidth="1"/>
    <col min="1035" max="1035" width="4.83203125" style="2319" customWidth="1"/>
    <col min="1036" max="1036" width="15.1640625" style="2319" bestFit="1" customWidth="1"/>
    <col min="1037" max="1037" width="13.6640625" style="2319" bestFit="1" customWidth="1"/>
    <col min="1038" max="1280" width="0" style="2319" hidden="1"/>
    <col min="1281" max="1281" width="4.83203125" style="2319" customWidth="1"/>
    <col min="1282" max="1282" width="5.33203125" style="2319" customWidth="1"/>
    <col min="1283" max="1283" width="4.83203125" style="2319" customWidth="1"/>
    <col min="1284" max="1284" width="25.33203125" style="2319" customWidth="1"/>
    <col min="1285" max="1290" width="10.83203125" style="2319" customWidth="1"/>
    <col min="1291" max="1291" width="4.83203125" style="2319" customWidth="1"/>
    <col min="1292" max="1292" width="15.1640625" style="2319" bestFit="1" customWidth="1"/>
    <col min="1293" max="1293" width="13.6640625" style="2319" bestFit="1" customWidth="1"/>
    <col min="1294" max="1536" width="0" style="2319" hidden="1"/>
    <col min="1537" max="1537" width="4.83203125" style="2319" customWidth="1"/>
    <col min="1538" max="1538" width="5.33203125" style="2319" customWidth="1"/>
    <col min="1539" max="1539" width="4.83203125" style="2319" customWidth="1"/>
    <col min="1540" max="1540" width="25.33203125" style="2319" customWidth="1"/>
    <col min="1541" max="1546" width="10.83203125" style="2319" customWidth="1"/>
    <col min="1547" max="1547" width="4.83203125" style="2319" customWidth="1"/>
    <col min="1548" max="1548" width="15.1640625" style="2319" bestFit="1" customWidth="1"/>
    <col min="1549" max="1549" width="13.6640625" style="2319" bestFit="1" customWidth="1"/>
    <col min="1550" max="1792" width="0" style="2319" hidden="1"/>
    <col min="1793" max="1793" width="4.83203125" style="2319" customWidth="1"/>
    <col min="1794" max="1794" width="5.33203125" style="2319" customWidth="1"/>
    <col min="1795" max="1795" width="4.83203125" style="2319" customWidth="1"/>
    <col min="1796" max="1796" width="25.33203125" style="2319" customWidth="1"/>
    <col min="1797" max="1802" width="10.83203125" style="2319" customWidth="1"/>
    <col min="1803" max="1803" width="4.83203125" style="2319" customWidth="1"/>
    <col min="1804" max="1804" width="15.1640625" style="2319" bestFit="1" customWidth="1"/>
    <col min="1805" max="1805" width="13.6640625" style="2319" bestFit="1" customWidth="1"/>
    <col min="1806" max="2048" width="0" style="2319" hidden="1"/>
    <col min="2049" max="2049" width="4.83203125" style="2319" customWidth="1"/>
    <col min="2050" max="2050" width="5.33203125" style="2319" customWidth="1"/>
    <col min="2051" max="2051" width="4.83203125" style="2319" customWidth="1"/>
    <col min="2052" max="2052" width="25.33203125" style="2319" customWidth="1"/>
    <col min="2053" max="2058" width="10.83203125" style="2319" customWidth="1"/>
    <col min="2059" max="2059" width="4.83203125" style="2319" customWidth="1"/>
    <col min="2060" max="2060" width="15.1640625" style="2319" bestFit="1" customWidth="1"/>
    <col min="2061" max="2061" width="13.6640625" style="2319" bestFit="1" customWidth="1"/>
    <col min="2062" max="2304" width="0" style="2319" hidden="1"/>
    <col min="2305" max="2305" width="4.83203125" style="2319" customWidth="1"/>
    <col min="2306" max="2306" width="5.33203125" style="2319" customWidth="1"/>
    <col min="2307" max="2307" width="4.83203125" style="2319" customWidth="1"/>
    <col min="2308" max="2308" width="25.33203125" style="2319" customWidth="1"/>
    <col min="2309" max="2314" width="10.83203125" style="2319" customWidth="1"/>
    <col min="2315" max="2315" width="4.83203125" style="2319" customWidth="1"/>
    <col min="2316" max="2316" width="15.1640625" style="2319" bestFit="1" customWidth="1"/>
    <col min="2317" max="2317" width="13.6640625" style="2319" bestFit="1" customWidth="1"/>
    <col min="2318" max="2560" width="0" style="2319" hidden="1"/>
    <col min="2561" max="2561" width="4.83203125" style="2319" customWidth="1"/>
    <col min="2562" max="2562" width="5.33203125" style="2319" customWidth="1"/>
    <col min="2563" max="2563" width="4.83203125" style="2319" customWidth="1"/>
    <col min="2564" max="2564" width="25.33203125" style="2319" customWidth="1"/>
    <col min="2565" max="2570" width="10.83203125" style="2319" customWidth="1"/>
    <col min="2571" max="2571" width="4.83203125" style="2319" customWidth="1"/>
    <col min="2572" max="2572" width="15.1640625" style="2319" bestFit="1" customWidth="1"/>
    <col min="2573" max="2573" width="13.6640625" style="2319" bestFit="1" customWidth="1"/>
    <col min="2574" max="2816" width="0" style="2319" hidden="1"/>
    <col min="2817" max="2817" width="4.83203125" style="2319" customWidth="1"/>
    <col min="2818" max="2818" width="5.33203125" style="2319" customWidth="1"/>
    <col min="2819" max="2819" width="4.83203125" style="2319" customWidth="1"/>
    <col min="2820" max="2820" width="25.33203125" style="2319" customWidth="1"/>
    <col min="2821" max="2826" width="10.83203125" style="2319" customWidth="1"/>
    <col min="2827" max="2827" width="4.83203125" style="2319" customWidth="1"/>
    <col min="2828" max="2828" width="15.1640625" style="2319" bestFit="1" customWidth="1"/>
    <col min="2829" max="2829" width="13.6640625" style="2319" bestFit="1" customWidth="1"/>
    <col min="2830" max="3072" width="0" style="2319" hidden="1"/>
    <col min="3073" max="3073" width="4.83203125" style="2319" customWidth="1"/>
    <col min="3074" max="3074" width="5.33203125" style="2319" customWidth="1"/>
    <col min="3075" max="3075" width="4.83203125" style="2319" customWidth="1"/>
    <col min="3076" max="3076" width="25.33203125" style="2319" customWidth="1"/>
    <col min="3077" max="3082" width="10.83203125" style="2319" customWidth="1"/>
    <col min="3083" max="3083" width="4.83203125" style="2319" customWidth="1"/>
    <col min="3084" max="3084" width="15.1640625" style="2319" bestFit="1" customWidth="1"/>
    <col min="3085" max="3085" width="13.6640625" style="2319" bestFit="1" customWidth="1"/>
    <col min="3086" max="3328" width="0" style="2319" hidden="1"/>
    <col min="3329" max="3329" width="4.83203125" style="2319" customWidth="1"/>
    <col min="3330" max="3330" width="5.33203125" style="2319" customWidth="1"/>
    <col min="3331" max="3331" width="4.83203125" style="2319" customWidth="1"/>
    <col min="3332" max="3332" width="25.33203125" style="2319" customWidth="1"/>
    <col min="3333" max="3338" width="10.83203125" style="2319" customWidth="1"/>
    <col min="3339" max="3339" width="4.83203125" style="2319" customWidth="1"/>
    <col min="3340" max="3340" width="15.1640625" style="2319" bestFit="1" customWidth="1"/>
    <col min="3341" max="3341" width="13.6640625" style="2319" bestFit="1" customWidth="1"/>
    <col min="3342" max="3584" width="0" style="2319" hidden="1"/>
    <col min="3585" max="3585" width="4.83203125" style="2319" customWidth="1"/>
    <col min="3586" max="3586" width="5.33203125" style="2319" customWidth="1"/>
    <col min="3587" max="3587" width="4.83203125" style="2319" customWidth="1"/>
    <col min="3588" max="3588" width="25.33203125" style="2319" customWidth="1"/>
    <col min="3589" max="3594" width="10.83203125" style="2319" customWidth="1"/>
    <col min="3595" max="3595" width="4.83203125" style="2319" customWidth="1"/>
    <col min="3596" max="3596" width="15.1640625" style="2319" bestFit="1" customWidth="1"/>
    <col min="3597" max="3597" width="13.6640625" style="2319" bestFit="1" customWidth="1"/>
    <col min="3598" max="3840" width="0" style="2319" hidden="1"/>
    <col min="3841" max="3841" width="4.83203125" style="2319" customWidth="1"/>
    <col min="3842" max="3842" width="5.33203125" style="2319" customWidth="1"/>
    <col min="3843" max="3843" width="4.83203125" style="2319" customWidth="1"/>
    <col min="3844" max="3844" width="25.33203125" style="2319" customWidth="1"/>
    <col min="3845" max="3850" width="10.83203125" style="2319" customWidth="1"/>
    <col min="3851" max="3851" width="4.83203125" style="2319" customWidth="1"/>
    <col min="3852" max="3852" width="15.1640625" style="2319" bestFit="1" customWidth="1"/>
    <col min="3853" max="3853" width="13.6640625" style="2319" bestFit="1" customWidth="1"/>
    <col min="3854" max="4096" width="0" style="2319" hidden="1"/>
    <col min="4097" max="4097" width="4.83203125" style="2319" customWidth="1"/>
    <col min="4098" max="4098" width="5.33203125" style="2319" customWidth="1"/>
    <col min="4099" max="4099" width="4.83203125" style="2319" customWidth="1"/>
    <col min="4100" max="4100" width="25.33203125" style="2319" customWidth="1"/>
    <col min="4101" max="4106" width="10.83203125" style="2319" customWidth="1"/>
    <col min="4107" max="4107" width="4.83203125" style="2319" customWidth="1"/>
    <col min="4108" max="4108" width="15.1640625" style="2319" bestFit="1" customWidth="1"/>
    <col min="4109" max="4109" width="13.6640625" style="2319" bestFit="1" customWidth="1"/>
    <col min="4110" max="4352" width="0" style="2319" hidden="1"/>
    <col min="4353" max="4353" width="4.83203125" style="2319" customWidth="1"/>
    <col min="4354" max="4354" width="5.33203125" style="2319" customWidth="1"/>
    <col min="4355" max="4355" width="4.83203125" style="2319" customWidth="1"/>
    <col min="4356" max="4356" width="25.33203125" style="2319" customWidth="1"/>
    <col min="4357" max="4362" width="10.83203125" style="2319" customWidth="1"/>
    <col min="4363" max="4363" width="4.83203125" style="2319" customWidth="1"/>
    <col min="4364" max="4364" width="15.1640625" style="2319" bestFit="1" customWidth="1"/>
    <col min="4365" max="4365" width="13.6640625" style="2319" bestFit="1" customWidth="1"/>
    <col min="4366" max="4608" width="0" style="2319" hidden="1"/>
    <col min="4609" max="4609" width="4.83203125" style="2319" customWidth="1"/>
    <col min="4610" max="4610" width="5.33203125" style="2319" customWidth="1"/>
    <col min="4611" max="4611" width="4.83203125" style="2319" customWidth="1"/>
    <col min="4612" max="4612" width="25.33203125" style="2319" customWidth="1"/>
    <col min="4613" max="4618" width="10.83203125" style="2319" customWidth="1"/>
    <col min="4619" max="4619" width="4.83203125" style="2319" customWidth="1"/>
    <col min="4620" max="4620" width="15.1640625" style="2319" bestFit="1" customWidth="1"/>
    <col min="4621" max="4621" width="13.6640625" style="2319" bestFit="1" customWidth="1"/>
    <col min="4622" max="4864" width="0" style="2319" hidden="1"/>
    <col min="4865" max="4865" width="4.83203125" style="2319" customWidth="1"/>
    <col min="4866" max="4866" width="5.33203125" style="2319" customWidth="1"/>
    <col min="4867" max="4867" width="4.83203125" style="2319" customWidth="1"/>
    <col min="4868" max="4868" width="25.33203125" style="2319" customWidth="1"/>
    <col min="4869" max="4874" width="10.83203125" style="2319" customWidth="1"/>
    <col min="4875" max="4875" width="4.83203125" style="2319" customWidth="1"/>
    <col min="4876" max="4876" width="15.1640625" style="2319" bestFit="1" customWidth="1"/>
    <col min="4877" max="4877" width="13.6640625" style="2319" bestFit="1" customWidth="1"/>
    <col min="4878" max="5120" width="0" style="2319" hidden="1"/>
    <col min="5121" max="5121" width="4.83203125" style="2319" customWidth="1"/>
    <col min="5122" max="5122" width="5.33203125" style="2319" customWidth="1"/>
    <col min="5123" max="5123" width="4.83203125" style="2319" customWidth="1"/>
    <col min="5124" max="5124" width="25.33203125" style="2319" customWidth="1"/>
    <col min="5125" max="5130" width="10.83203125" style="2319" customWidth="1"/>
    <col min="5131" max="5131" width="4.83203125" style="2319" customWidth="1"/>
    <col min="5132" max="5132" width="15.1640625" style="2319" bestFit="1" customWidth="1"/>
    <col min="5133" max="5133" width="13.6640625" style="2319" bestFit="1" customWidth="1"/>
    <col min="5134" max="5376" width="0" style="2319" hidden="1"/>
    <col min="5377" max="5377" width="4.83203125" style="2319" customWidth="1"/>
    <col min="5378" max="5378" width="5.33203125" style="2319" customWidth="1"/>
    <col min="5379" max="5379" width="4.83203125" style="2319" customWidth="1"/>
    <col min="5380" max="5380" width="25.33203125" style="2319" customWidth="1"/>
    <col min="5381" max="5386" width="10.83203125" style="2319" customWidth="1"/>
    <col min="5387" max="5387" width="4.83203125" style="2319" customWidth="1"/>
    <col min="5388" max="5388" width="15.1640625" style="2319" bestFit="1" customWidth="1"/>
    <col min="5389" max="5389" width="13.6640625" style="2319" bestFit="1" customWidth="1"/>
    <col min="5390" max="5632" width="0" style="2319" hidden="1"/>
    <col min="5633" max="5633" width="4.83203125" style="2319" customWidth="1"/>
    <col min="5634" max="5634" width="5.33203125" style="2319" customWidth="1"/>
    <col min="5635" max="5635" width="4.83203125" style="2319" customWidth="1"/>
    <col min="5636" max="5636" width="25.33203125" style="2319" customWidth="1"/>
    <col min="5637" max="5642" width="10.83203125" style="2319" customWidth="1"/>
    <col min="5643" max="5643" width="4.83203125" style="2319" customWidth="1"/>
    <col min="5644" max="5644" width="15.1640625" style="2319" bestFit="1" customWidth="1"/>
    <col min="5645" max="5645" width="13.6640625" style="2319" bestFit="1" customWidth="1"/>
    <col min="5646" max="5888" width="0" style="2319" hidden="1"/>
    <col min="5889" max="5889" width="4.83203125" style="2319" customWidth="1"/>
    <col min="5890" max="5890" width="5.33203125" style="2319" customWidth="1"/>
    <col min="5891" max="5891" width="4.83203125" style="2319" customWidth="1"/>
    <col min="5892" max="5892" width="25.33203125" style="2319" customWidth="1"/>
    <col min="5893" max="5898" width="10.83203125" style="2319" customWidth="1"/>
    <col min="5899" max="5899" width="4.83203125" style="2319" customWidth="1"/>
    <col min="5900" max="5900" width="15.1640625" style="2319" bestFit="1" customWidth="1"/>
    <col min="5901" max="5901" width="13.6640625" style="2319" bestFit="1" customWidth="1"/>
    <col min="5902" max="6144" width="0" style="2319" hidden="1"/>
    <col min="6145" max="6145" width="4.83203125" style="2319" customWidth="1"/>
    <col min="6146" max="6146" width="5.33203125" style="2319" customWidth="1"/>
    <col min="6147" max="6147" width="4.83203125" style="2319" customWidth="1"/>
    <col min="6148" max="6148" width="25.33203125" style="2319" customWidth="1"/>
    <col min="6149" max="6154" width="10.83203125" style="2319" customWidth="1"/>
    <col min="6155" max="6155" width="4.83203125" style="2319" customWidth="1"/>
    <col min="6156" max="6156" width="15.1640625" style="2319" bestFit="1" customWidth="1"/>
    <col min="6157" max="6157" width="13.6640625" style="2319" bestFit="1" customWidth="1"/>
    <col min="6158" max="6400" width="0" style="2319" hidden="1"/>
    <col min="6401" max="6401" width="4.83203125" style="2319" customWidth="1"/>
    <col min="6402" max="6402" width="5.33203125" style="2319" customWidth="1"/>
    <col min="6403" max="6403" width="4.83203125" style="2319" customWidth="1"/>
    <col min="6404" max="6404" width="25.33203125" style="2319" customWidth="1"/>
    <col min="6405" max="6410" width="10.83203125" style="2319" customWidth="1"/>
    <col min="6411" max="6411" width="4.83203125" style="2319" customWidth="1"/>
    <col min="6412" max="6412" width="15.1640625" style="2319" bestFit="1" customWidth="1"/>
    <col min="6413" max="6413" width="13.6640625" style="2319" bestFit="1" customWidth="1"/>
    <col min="6414" max="6656" width="0" style="2319" hidden="1"/>
    <col min="6657" max="6657" width="4.83203125" style="2319" customWidth="1"/>
    <col min="6658" max="6658" width="5.33203125" style="2319" customWidth="1"/>
    <col min="6659" max="6659" width="4.83203125" style="2319" customWidth="1"/>
    <col min="6660" max="6660" width="25.33203125" style="2319" customWidth="1"/>
    <col min="6661" max="6666" width="10.83203125" style="2319" customWidth="1"/>
    <col min="6667" max="6667" width="4.83203125" style="2319" customWidth="1"/>
    <col min="6668" max="6668" width="15.1640625" style="2319" bestFit="1" customWidth="1"/>
    <col min="6669" max="6669" width="13.6640625" style="2319" bestFit="1" customWidth="1"/>
    <col min="6670" max="6912" width="0" style="2319" hidden="1"/>
    <col min="6913" max="6913" width="4.83203125" style="2319" customWidth="1"/>
    <col min="6914" max="6914" width="5.33203125" style="2319" customWidth="1"/>
    <col min="6915" max="6915" width="4.83203125" style="2319" customWidth="1"/>
    <col min="6916" max="6916" width="25.33203125" style="2319" customWidth="1"/>
    <col min="6917" max="6922" width="10.83203125" style="2319" customWidth="1"/>
    <col min="6923" max="6923" width="4.83203125" style="2319" customWidth="1"/>
    <col min="6924" max="6924" width="15.1640625" style="2319" bestFit="1" customWidth="1"/>
    <col min="6925" max="6925" width="13.6640625" style="2319" bestFit="1" customWidth="1"/>
    <col min="6926" max="7168" width="0" style="2319" hidden="1"/>
    <col min="7169" max="7169" width="4.83203125" style="2319" customWidth="1"/>
    <col min="7170" max="7170" width="5.33203125" style="2319" customWidth="1"/>
    <col min="7171" max="7171" width="4.83203125" style="2319" customWidth="1"/>
    <col min="7172" max="7172" width="25.33203125" style="2319" customWidth="1"/>
    <col min="7173" max="7178" width="10.83203125" style="2319" customWidth="1"/>
    <col min="7179" max="7179" width="4.83203125" style="2319" customWidth="1"/>
    <col min="7180" max="7180" width="15.1640625" style="2319" bestFit="1" customWidth="1"/>
    <col min="7181" max="7181" width="13.6640625" style="2319" bestFit="1" customWidth="1"/>
    <col min="7182" max="7424" width="0" style="2319" hidden="1"/>
    <col min="7425" max="7425" width="4.83203125" style="2319" customWidth="1"/>
    <col min="7426" max="7426" width="5.33203125" style="2319" customWidth="1"/>
    <col min="7427" max="7427" width="4.83203125" style="2319" customWidth="1"/>
    <col min="7428" max="7428" width="25.33203125" style="2319" customWidth="1"/>
    <col min="7429" max="7434" width="10.83203125" style="2319" customWidth="1"/>
    <col min="7435" max="7435" width="4.83203125" style="2319" customWidth="1"/>
    <col min="7436" max="7436" width="15.1640625" style="2319" bestFit="1" customWidth="1"/>
    <col min="7437" max="7437" width="13.6640625" style="2319" bestFit="1" customWidth="1"/>
    <col min="7438" max="7680" width="0" style="2319" hidden="1"/>
    <col min="7681" max="7681" width="4.83203125" style="2319" customWidth="1"/>
    <col min="7682" max="7682" width="5.33203125" style="2319" customWidth="1"/>
    <col min="7683" max="7683" width="4.83203125" style="2319" customWidth="1"/>
    <col min="7684" max="7684" width="25.33203125" style="2319" customWidth="1"/>
    <col min="7685" max="7690" width="10.83203125" style="2319" customWidth="1"/>
    <col min="7691" max="7691" width="4.83203125" style="2319" customWidth="1"/>
    <col min="7692" max="7692" width="15.1640625" style="2319" bestFit="1" customWidth="1"/>
    <col min="7693" max="7693" width="13.6640625" style="2319" bestFit="1" customWidth="1"/>
    <col min="7694" max="7936" width="0" style="2319" hidden="1"/>
    <col min="7937" max="7937" width="4.83203125" style="2319" customWidth="1"/>
    <col min="7938" max="7938" width="5.33203125" style="2319" customWidth="1"/>
    <col min="7939" max="7939" width="4.83203125" style="2319" customWidth="1"/>
    <col min="7940" max="7940" width="25.33203125" style="2319" customWidth="1"/>
    <col min="7941" max="7946" width="10.83203125" style="2319" customWidth="1"/>
    <col min="7947" max="7947" width="4.83203125" style="2319" customWidth="1"/>
    <col min="7948" max="7948" width="15.1640625" style="2319" bestFit="1" customWidth="1"/>
    <col min="7949" max="7949" width="13.6640625" style="2319" bestFit="1" customWidth="1"/>
    <col min="7950" max="8192" width="0" style="2319" hidden="1"/>
    <col min="8193" max="8193" width="4.83203125" style="2319" customWidth="1"/>
    <col min="8194" max="8194" width="5.33203125" style="2319" customWidth="1"/>
    <col min="8195" max="8195" width="4.83203125" style="2319" customWidth="1"/>
    <col min="8196" max="8196" width="25.33203125" style="2319" customWidth="1"/>
    <col min="8197" max="8202" width="10.83203125" style="2319" customWidth="1"/>
    <col min="8203" max="8203" width="4.83203125" style="2319" customWidth="1"/>
    <col min="8204" max="8204" width="15.1640625" style="2319" bestFit="1" customWidth="1"/>
    <col min="8205" max="8205" width="13.6640625" style="2319" bestFit="1" customWidth="1"/>
    <col min="8206" max="8448" width="0" style="2319" hidden="1"/>
    <col min="8449" max="8449" width="4.83203125" style="2319" customWidth="1"/>
    <col min="8450" max="8450" width="5.33203125" style="2319" customWidth="1"/>
    <col min="8451" max="8451" width="4.83203125" style="2319" customWidth="1"/>
    <col min="8452" max="8452" width="25.33203125" style="2319" customWidth="1"/>
    <col min="8453" max="8458" width="10.83203125" style="2319" customWidth="1"/>
    <col min="8459" max="8459" width="4.83203125" style="2319" customWidth="1"/>
    <col min="8460" max="8460" width="15.1640625" style="2319" bestFit="1" customWidth="1"/>
    <col min="8461" max="8461" width="13.6640625" style="2319" bestFit="1" customWidth="1"/>
    <col min="8462" max="8704" width="0" style="2319" hidden="1"/>
    <col min="8705" max="8705" width="4.83203125" style="2319" customWidth="1"/>
    <col min="8706" max="8706" width="5.33203125" style="2319" customWidth="1"/>
    <col min="8707" max="8707" width="4.83203125" style="2319" customWidth="1"/>
    <col min="8708" max="8708" width="25.33203125" style="2319" customWidth="1"/>
    <col min="8709" max="8714" width="10.83203125" style="2319" customWidth="1"/>
    <col min="8715" max="8715" width="4.83203125" style="2319" customWidth="1"/>
    <col min="8716" max="8716" width="15.1640625" style="2319" bestFit="1" customWidth="1"/>
    <col min="8717" max="8717" width="13.6640625" style="2319" bestFit="1" customWidth="1"/>
    <col min="8718" max="8960" width="0" style="2319" hidden="1"/>
    <col min="8961" max="8961" width="4.83203125" style="2319" customWidth="1"/>
    <col min="8962" max="8962" width="5.33203125" style="2319" customWidth="1"/>
    <col min="8963" max="8963" width="4.83203125" style="2319" customWidth="1"/>
    <col min="8964" max="8964" width="25.33203125" style="2319" customWidth="1"/>
    <col min="8965" max="8970" width="10.83203125" style="2319" customWidth="1"/>
    <col min="8971" max="8971" width="4.83203125" style="2319" customWidth="1"/>
    <col min="8972" max="8972" width="15.1640625" style="2319" bestFit="1" customWidth="1"/>
    <col min="8973" max="8973" width="13.6640625" style="2319" bestFit="1" customWidth="1"/>
    <col min="8974" max="9216" width="0" style="2319" hidden="1"/>
    <col min="9217" max="9217" width="4.83203125" style="2319" customWidth="1"/>
    <col min="9218" max="9218" width="5.33203125" style="2319" customWidth="1"/>
    <col min="9219" max="9219" width="4.83203125" style="2319" customWidth="1"/>
    <col min="9220" max="9220" width="25.33203125" style="2319" customWidth="1"/>
    <col min="9221" max="9226" width="10.83203125" style="2319" customWidth="1"/>
    <col min="9227" max="9227" width="4.83203125" style="2319" customWidth="1"/>
    <col min="9228" max="9228" width="15.1640625" style="2319" bestFit="1" customWidth="1"/>
    <col min="9229" max="9229" width="13.6640625" style="2319" bestFit="1" customWidth="1"/>
    <col min="9230" max="9472" width="0" style="2319" hidden="1"/>
    <col min="9473" max="9473" width="4.83203125" style="2319" customWidth="1"/>
    <col min="9474" max="9474" width="5.33203125" style="2319" customWidth="1"/>
    <col min="9475" max="9475" width="4.83203125" style="2319" customWidth="1"/>
    <col min="9476" max="9476" width="25.33203125" style="2319" customWidth="1"/>
    <col min="9477" max="9482" width="10.83203125" style="2319" customWidth="1"/>
    <col min="9483" max="9483" width="4.83203125" style="2319" customWidth="1"/>
    <col min="9484" max="9484" width="15.1640625" style="2319" bestFit="1" customWidth="1"/>
    <col min="9485" max="9485" width="13.6640625" style="2319" bestFit="1" customWidth="1"/>
    <col min="9486" max="9728" width="0" style="2319" hidden="1"/>
    <col min="9729" max="9729" width="4.83203125" style="2319" customWidth="1"/>
    <col min="9730" max="9730" width="5.33203125" style="2319" customWidth="1"/>
    <col min="9731" max="9731" width="4.83203125" style="2319" customWidth="1"/>
    <col min="9732" max="9732" width="25.33203125" style="2319" customWidth="1"/>
    <col min="9733" max="9738" width="10.83203125" style="2319" customWidth="1"/>
    <col min="9739" max="9739" width="4.83203125" style="2319" customWidth="1"/>
    <col min="9740" max="9740" width="15.1640625" style="2319" bestFit="1" customWidth="1"/>
    <col min="9741" max="9741" width="13.6640625" style="2319" bestFit="1" customWidth="1"/>
    <col min="9742" max="9984" width="0" style="2319" hidden="1"/>
    <col min="9985" max="9985" width="4.83203125" style="2319" customWidth="1"/>
    <col min="9986" max="9986" width="5.33203125" style="2319" customWidth="1"/>
    <col min="9987" max="9987" width="4.83203125" style="2319" customWidth="1"/>
    <col min="9988" max="9988" width="25.33203125" style="2319" customWidth="1"/>
    <col min="9989" max="9994" width="10.83203125" style="2319" customWidth="1"/>
    <col min="9995" max="9995" width="4.83203125" style="2319" customWidth="1"/>
    <col min="9996" max="9996" width="15.1640625" style="2319" bestFit="1" customWidth="1"/>
    <col min="9997" max="9997" width="13.6640625" style="2319" bestFit="1" customWidth="1"/>
    <col min="9998" max="10240" width="0" style="2319" hidden="1"/>
    <col min="10241" max="10241" width="4.83203125" style="2319" customWidth="1"/>
    <col min="10242" max="10242" width="5.33203125" style="2319" customWidth="1"/>
    <col min="10243" max="10243" width="4.83203125" style="2319" customWidth="1"/>
    <col min="10244" max="10244" width="25.33203125" style="2319" customWidth="1"/>
    <col min="10245" max="10250" width="10.83203125" style="2319" customWidth="1"/>
    <col min="10251" max="10251" width="4.83203125" style="2319" customWidth="1"/>
    <col min="10252" max="10252" width="15.1640625" style="2319" bestFit="1" customWidth="1"/>
    <col min="10253" max="10253" width="13.6640625" style="2319" bestFit="1" customWidth="1"/>
    <col min="10254" max="10496" width="0" style="2319" hidden="1"/>
    <col min="10497" max="10497" width="4.83203125" style="2319" customWidth="1"/>
    <col min="10498" max="10498" width="5.33203125" style="2319" customWidth="1"/>
    <col min="10499" max="10499" width="4.83203125" style="2319" customWidth="1"/>
    <col min="10500" max="10500" width="25.33203125" style="2319" customWidth="1"/>
    <col min="10501" max="10506" width="10.83203125" style="2319" customWidth="1"/>
    <col min="10507" max="10507" width="4.83203125" style="2319" customWidth="1"/>
    <col min="10508" max="10508" width="15.1640625" style="2319" bestFit="1" customWidth="1"/>
    <col min="10509" max="10509" width="13.6640625" style="2319" bestFit="1" customWidth="1"/>
    <col min="10510" max="10752" width="0" style="2319" hidden="1"/>
    <col min="10753" max="10753" width="4.83203125" style="2319" customWidth="1"/>
    <col min="10754" max="10754" width="5.33203125" style="2319" customWidth="1"/>
    <col min="10755" max="10755" width="4.83203125" style="2319" customWidth="1"/>
    <col min="10756" max="10756" width="25.33203125" style="2319" customWidth="1"/>
    <col min="10757" max="10762" width="10.83203125" style="2319" customWidth="1"/>
    <col min="10763" max="10763" width="4.83203125" style="2319" customWidth="1"/>
    <col min="10764" max="10764" width="15.1640625" style="2319" bestFit="1" customWidth="1"/>
    <col min="10765" max="10765" width="13.6640625" style="2319" bestFit="1" customWidth="1"/>
    <col min="10766" max="11008" width="0" style="2319" hidden="1"/>
    <col min="11009" max="11009" width="4.83203125" style="2319" customWidth="1"/>
    <col min="11010" max="11010" width="5.33203125" style="2319" customWidth="1"/>
    <col min="11011" max="11011" width="4.83203125" style="2319" customWidth="1"/>
    <col min="11012" max="11012" width="25.33203125" style="2319" customWidth="1"/>
    <col min="11013" max="11018" width="10.83203125" style="2319" customWidth="1"/>
    <col min="11019" max="11019" width="4.83203125" style="2319" customWidth="1"/>
    <col min="11020" max="11020" width="15.1640625" style="2319" bestFit="1" customWidth="1"/>
    <col min="11021" max="11021" width="13.6640625" style="2319" bestFit="1" customWidth="1"/>
    <col min="11022" max="11264" width="0" style="2319" hidden="1"/>
    <col min="11265" max="11265" width="4.83203125" style="2319" customWidth="1"/>
    <col min="11266" max="11266" width="5.33203125" style="2319" customWidth="1"/>
    <col min="11267" max="11267" width="4.83203125" style="2319" customWidth="1"/>
    <col min="11268" max="11268" width="25.33203125" style="2319" customWidth="1"/>
    <col min="11269" max="11274" width="10.83203125" style="2319" customWidth="1"/>
    <col min="11275" max="11275" width="4.83203125" style="2319" customWidth="1"/>
    <col min="11276" max="11276" width="15.1640625" style="2319" bestFit="1" customWidth="1"/>
    <col min="11277" max="11277" width="13.6640625" style="2319" bestFit="1" customWidth="1"/>
    <col min="11278" max="11520" width="0" style="2319" hidden="1"/>
    <col min="11521" max="11521" width="4.83203125" style="2319" customWidth="1"/>
    <col min="11522" max="11522" width="5.33203125" style="2319" customWidth="1"/>
    <col min="11523" max="11523" width="4.83203125" style="2319" customWidth="1"/>
    <col min="11524" max="11524" width="25.33203125" style="2319" customWidth="1"/>
    <col min="11525" max="11530" width="10.83203125" style="2319" customWidth="1"/>
    <col min="11531" max="11531" width="4.83203125" style="2319" customWidth="1"/>
    <col min="11532" max="11532" width="15.1640625" style="2319" bestFit="1" customWidth="1"/>
    <col min="11533" max="11533" width="13.6640625" style="2319" bestFit="1" customWidth="1"/>
    <col min="11534" max="11776" width="0" style="2319" hidden="1"/>
    <col min="11777" max="11777" width="4.83203125" style="2319" customWidth="1"/>
    <col min="11778" max="11778" width="5.33203125" style="2319" customWidth="1"/>
    <col min="11779" max="11779" width="4.83203125" style="2319" customWidth="1"/>
    <col min="11780" max="11780" width="25.33203125" style="2319" customWidth="1"/>
    <col min="11781" max="11786" width="10.83203125" style="2319" customWidth="1"/>
    <col min="11787" max="11787" width="4.83203125" style="2319" customWidth="1"/>
    <col min="11788" max="11788" width="15.1640625" style="2319" bestFit="1" customWidth="1"/>
    <col min="11789" max="11789" width="13.6640625" style="2319" bestFit="1" customWidth="1"/>
    <col min="11790" max="12032" width="0" style="2319" hidden="1"/>
    <col min="12033" max="12033" width="4.83203125" style="2319" customWidth="1"/>
    <col min="12034" max="12034" width="5.33203125" style="2319" customWidth="1"/>
    <col min="12035" max="12035" width="4.83203125" style="2319" customWidth="1"/>
    <col min="12036" max="12036" width="25.33203125" style="2319" customWidth="1"/>
    <col min="12037" max="12042" width="10.83203125" style="2319" customWidth="1"/>
    <col min="12043" max="12043" width="4.83203125" style="2319" customWidth="1"/>
    <col min="12044" max="12044" width="15.1640625" style="2319" bestFit="1" customWidth="1"/>
    <col min="12045" max="12045" width="13.6640625" style="2319" bestFit="1" customWidth="1"/>
    <col min="12046" max="12288" width="0" style="2319" hidden="1"/>
    <col min="12289" max="12289" width="4.83203125" style="2319" customWidth="1"/>
    <col min="12290" max="12290" width="5.33203125" style="2319" customWidth="1"/>
    <col min="12291" max="12291" width="4.83203125" style="2319" customWidth="1"/>
    <col min="12292" max="12292" width="25.33203125" style="2319" customWidth="1"/>
    <col min="12293" max="12298" width="10.83203125" style="2319" customWidth="1"/>
    <col min="12299" max="12299" width="4.83203125" style="2319" customWidth="1"/>
    <col min="12300" max="12300" width="15.1640625" style="2319" bestFit="1" customWidth="1"/>
    <col min="12301" max="12301" width="13.6640625" style="2319" bestFit="1" customWidth="1"/>
    <col min="12302" max="12544" width="0" style="2319" hidden="1"/>
    <col min="12545" max="12545" width="4.83203125" style="2319" customWidth="1"/>
    <col min="12546" max="12546" width="5.33203125" style="2319" customWidth="1"/>
    <col min="12547" max="12547" width="4.83203125" style="2319" customWidth="1"/>
    <col min="12548" max="12548" width="25.33203125" style="2319" customWidth="1"/>
    <col min="12549" max="12554" width="10.83203125" style="2319" customWidth="1"/>
    <col min="12555" max="12555" width="4.83203125" style="2319" customWidth="1"/>
    <col min="12556" max="12556" width="15.1640625" style="2319" bestFit="1" customWidth="1"/>
    <col min="12557" max="12557" width="13.6640625" style="2319" bestFit="1" customWidth="1"/>
    <col min="12558" max="12800" width="0" style="2319" hidden="1"/>
    <col min="12801" max="12801" width="4.83203125" style="2319" customWidth="1"/>
    <col min="12802" max="12802" width="5.33203125" style="2319" customWidth="1"/>
    <col min="12803" max="12803" width="4.83203125" style="2319" customWidth="1"/>
    <col min="12804" max="12804" width="25.33203125" style="2319" customWidth="1"/>
    <col min="12805" max="12810" width="10.83203125" style="2319" customWidth="1"/>
    <col min="12811" max="12811" width="4.83203125" style="2319" customWidth="1"/>
    <col min="12812" max="12812" width="15.1640625" style="2319" bestFit="1" customWidth="1"/>
    <col min="12813" max="12813" width="13.6640625" style="2319" bestFit="1" customWidth="1"/>
    <col min="12814" max="13056" width="0" style="2319" hidden="1"/>
    <col min="13057" max="13057" width="4.83203125" style="2319" customWidth="1"/>
    <col min="13058" max="13058" width="5.33203125" style="2319" customWidth="1"/>
    <col min="13059" max="13059" width="4.83203125" style="2319" customWidth="1"/>
    <col min="13060" max="13060" width="25.33203125" style="2319" customWidth="1"/>
    <col min="13061" max="13066" width="10.83203125" style="2319" customWidth="1"/>
    <col min="13067" max="13067" width="4.83203125" style="2319" customWidth="1"/>
    <col min="13068" max="13068" width="15.1640625" style="2319" bestFit="1" customWidth="1"/>
    <col min="13069" max="13069" width="13.6640625" style="2319" bestFit="1" customWidth="1"/>
    <col min="13070" max="13312" width="0" style="2319" hidden="1"/>
    <col min="13313" max="13313" width="4.83203125" style="2319" customWidth="1"/>
    <col min="13314" max="13314" width="5.33203125" style="2319" customWidth="1"/>
    <col min="13315" max="13315" width="4.83203125" style="2319" customWidth="1"/>
    <col min="13316" max="13316" width="25.33203125" style="2319" customWidth="1"/>
    <col min="13317" max="13322" width="10.83203125" style="2319" customWidth="1"/>
    <col min="13323" max="13323" width="4.83203125" style="2319" customWidth="1"/>
    <col min="13324" max="13324" width="15.1640625" style="2319" bestFit="1" customWidth="1"/>
    <col min="13325" max="13325" width="13.6640625" style="2319" bestFit="1" customWidth="1"/>
    <col min="13326" max="13568" width="0" style="2319" hidden="1"/>
    <col min="13569" max="13569" width="4.83203125" style="2319" customWidth="1"/>
    <col min="13570" max="13570" width="5.33203125" style="2319" customWidth="1"/>
    <col min="13571" max="13571" width="4.83203125" style="2319" customWidth="1"/>
    <col min="13572" max="13572" width="25.33203125" style="2319" customWidth="1"/>
    <col min="13573" max="13578" width="10.83203125" style="2319" customWidth="1"/>
    <col min="13579" max="13579" width="4.83203125" style="2319" customWidth="1"/>
    <col min="13580" max="13580" width="15.1640625" style="2319" bestFit="1" customWidth="1"/>
    <col min="13581" max="13581" width="13.6640625" style="2319" bestFit="1" customWidth="1"/>
    <col min="13582" max="13824" width="0" style="2319" hidden="1"/>
    <col min="13825" max="13825" width="4.83203125" style="2319" customWidth="1"/>
    <col min="13826" max="13826" width="5.33203125" style="2319" customWidth="1"/>
    <col min="13827" max="13827" width="4.83203125" style="2319" customWidth="1"/>
    <col min="13828" max="13828" width="25.33203125" style="2319" customWidth="1"/>
    <col min="13829" max="13834" width="10.83203125" style="2319" customWidth="1"/>
    <col min="13835" max="13835" width="4.83203125" style="2319" customWidth="1"/>
    <col min="13836" max="13836" width="15.1640625" style="2319" bestFit="1" customWidth="1"/>
    <col min="13837" max="13837" width="13.6640625" style="2319" bestFit="1" customWidth="1"/>
    <col min="13838" max="14080" width="0" style="2319" hidden="1"/>
    <col min="14081" max="14081" width="4.83203125" style="2319" customWidth="1"/>
    <col min="14082" max="14082" width="5.33203125" style="2319" customWidth="1"/>
    <col min="14083" max="14083" width="4.83203125" style="2319" customWidth="1"/>
    <col min="14084" max="14084" width="25.33203125" style="2319" customWidth="1"/>
    <col min="14085" max="14090" width="10.83203125" style="2319" customWidth="1"/>
    <col min="14091" max="14091" width="4.83203125" style="2319" customWidth="1"/>
    <col min="14092" max="14092" width="15.1640625" style="2319" bestFit="1" customWidth="1"/>
    <col min="14093" max="14093" width="13.6640625" style="2319" bestFit="1" customWidth="1"/>
    <col min="14094" max="14336" width="0" style="2319" hidden="1"/>
    <col min="14337" max="14337" width="4.83203125" style="2319" customWidth="1"/>
    <col min="14338" max="14338" width="5.33203125" style="2319" customWidth="1"/>
    <col min="14339" max="14339" width="4.83203125" style="2319" customWidth="1"/>
    <col min="14340" max="14340" width="25.33203125" style="2319" customWidth="1"/>
    <col min="14341" max="14346" width="10.83203125" style="2319" customWidth="1"/>
    <col min="14347" max="14347" width="4.83203125" style="2319" customWidth="1"/>
    <col min="14348" max="14348" width="15.1640625" style="2319" bestFit="1" customWidth="1"/>
    <col min="14349" max="14349" width="13.6640625" style="2319" bestFit="1" customWidth="1"/>
    <col min="14350" max="14592" width="0" style="2319" hidden="1"/>
    <col min="14593" max="14593" width="4.83203125" style="2319" customWidth="1"/>
    <col min="14594" max="14594" width="5.33203125" style="2319" customWidth="1"/>
    <col min="14595" max="14595" width="4.83203125" style="2319" customWidth="1"/>
    <col min="14596" max="14596" width="25.33203125" style="2319" customWidth="1"/>
    <col min="14597" max="14602" width="10.83203125" style="2319" customWidth="1"/>
    <col min="14603" max="14603" width="4.83203125" style="2319" customWidth="1"/>
    <col min="14604" max="14604" width="15.1640625" style="2319" bestFit="1" customWidth="1"/>
    <col min="14605" max="14605" width="13.6640625" style="2319" bestFit="1" customWidth="1"/>
    <col min="14606" max="14848" width="0" style="2319" hidden="1"/>
    <col min="14849" max="14849" width="4.83203125" style="2319" customWidth="1"/>
    <col min="14850" max="14850" width="5.33203125" style="2319" customWidth="1"/>
    <col min="14851" max="14851" width="4.83203125" style="2319" customWidth="1"/>
    <col min="14852" max="14852" width="25.33203125" style="2319" customWidth="1"/>
    <col min="14853" max="14858" width="10.83203125" style="2319" customWidth="1"/>
    <col min="14859" max="14859" width="4.83203125" style="2319" customWidth="1"/>
    <col min="14860" max="14860" width="15.1640625" style="2319" bestFit="1" customWidth="1"/>
    <col min="14861" max="14861" width="13.6640625" style="2319" bestFit="1" customWidth="1"/>
    <col min="14862" max="15104" width="0" style="2319" hidden="1"/>
    <col min="15105" max="15105" width="4.83203125" style="2319" customWidth="1"/>
    <col min="15106" max="15106" width="5.33203125" style="2319" customWidth="1"/>
    <col min="15107" max="15107" width="4.83203125" style="2319" customWidth="1"/>
    <col min="15108" max="15108" width="25.33203125" style="2319" customWidth="1"/>
    <col min="15109" max="15114" width="10.83203125" style="2319" customWidth="1"/>
    <col min="15115" max="15115" width="4.83203125" style="2319" customWidth="1"/>
    <col min="15116" max="15116" width="15.1640625" style="2319" bestFit="1" customWidth="1"/>
    <col min="15117" max="15117" width="13.6640625" style="2319" bestFit="1" customWidth="1"/>
    <col min="15118" max="15360" width="0" style="2319" hidden="1"/>
    <col min="15361" max="15361" width="4.83203125" style="2319" customWidth="1"/>
    <col min="15362" max="15362" width="5.33203125" style="2319" customWidth="1"/>
    <col min="15363" max="15363" width="4.83203125" style="2319" customWidth="1"/>
    <col min="15364" max="15364" width="25.33203125" style="2319" customWidth="1"/>
    <col min="15365" max="15370" width="10.83203125" style="2319" customWidth="1"/>
    <col min="15371" max="15371" width="4.83203125" style="2319" customWidth="1"/>
    <col min="15372" max="15372" width="15.1640625" style="2319" bestFit="1" customWidth="1"/>
    <col min="15373" max="15373" width="13.6640625" style="2319" bestFit="1" customWidth="1"/>
    <col min="15374" max="15616" width="0" style="2319" hidden="1"/>
    <col min="15617" max="15617" width="4.83203125" style="2319" customWidth="1"/>
    <col min="15618" max="15618" width="5.33203125" style="2319" customWidth="1"/>
    <col min="15619" max="15619" width="4.83203125" style="2319" customWidth="1"/>
    <col min="15620" max="15620" width="25.33203125" style="2319" customWidth="1"/>
    <col min="15621" max="15626" width="10.83203125" style="2319" customWidth="1"/>
    <col min="15627" max="15627" width="4.83203125" style="2319" customWidth="1"/>
    <col min="15628" max="15628" width="15.1640625" style="2319" bestFit="1" customWidth="1"/>
    <col min="15629" max="15629" width="13.6640625" style="2319" bestFit="1" customWidth="1"/>
    <col min="15630" max="15872" width="0" style="2319" hidden="1"/>
    <col min="15873" max="15873" width="4.83203125" style="2319" customWidth="1"/>
    <col min="15874" max="15874" width="5.33203125" style="2319" customWidth="1"/>
    <col min="15875" max="15875" width="4.83203125" style="2319" customWidth="1"/>
    <col min="15876" max="15876" width="25.33203125" style="2319" customWidth="1"/>
    <col min="15877" max="15882" width="10.83203125" style="2319" customWidth="1"/>
    <col min="15883" max="15883" width="4.83203125" style="2319" customWidth="1"/>
    <col min="15884" max="15884" width="15.1640625" style="2319" bestFit="1" customWidth="1"/>
    <col min="15885" max="15885" width="13.6640625" style="2319" bestFit="1" customWidth="1"/>
    <col min="15886" max="16128" width="0" style="2319" hidden="1"/>
    <col min="16129" max="16129" width="4.83203125" style="2319" customWidth="1"/>
    <col min="16130" max="16130" width="5.33203125" style="2319" customWidth="1"/>
    <col min="16131" max="16131" width="4.83203125" style="2319" customWidth="1"/>
    <col min="16132" max="16132" width="25.33203125" style="2319" customWidth="1"/>
    <col min="16133" max="16138" width="10.83203125" style="2319" customWidth="1"/>
    <col min="16139" max="16139" width="4.83203125" style="2319" customWidth="1"/>
    <col min="16140" max="16140" width="15.1640625" style="2319" bestFit="1" customWidth="1"/>
    <col min="16141" max="16141" width="13.6640625" style="2319" bestFit="1" customWidth="1"/>
    <col min="16142" max="16384" width="0" style="2319" hidden="1"/>
  </cols>
  <sheetData>
    <row r="1" spans="1:13" ht="12.95" customHeight="1">
      <c r="A1" s="526">
        <v>102</v>
      </c>
      <c r="B1" s="525"/>
      <c r="C1" s="525"/>
      <c r="D1" s="525"/>
      <c r="E1" s="525"/>
      <c r="F1" s="525"/>
      <c r="G1" s="525"/>
      <c r="H1" s="525"/>
      <c r="I1" s="525"/>
      <c r="J1" s="525"/>
      <c r="K1" s="234" t="s">
        <v>559</v>
      </c>
    </row>
    <row r="2" spans="1:13" ht="12.95" customHeight="1">
      <c r="A2" s="594" t="s">
        <v>3655</v>
      </c>
      <c r="B2" s="2320"/>
      <c r="C2" s="2320"/>
      <c r="D2" s="596"/>
      <c r="E2" s="596"/>
      <c r="F2" s="596"/>
      <c r="G2" s="596"/>
      <c r="H2" s="596"/>
      <c r="I2" s="596"/>
      <c r="J2" s="596"/>
      <c r="K2" s="1752"/>
    </row>
    <row r="3" spans="1:13" ht="12.95" customHeight="1">
      <c r="A3" s="2321" t="s">
        <v>710</v>
      </c>
      <c r="B3" s="2322"/>
      <c r="C3" s="2322"/>
      <c r="D3" s="2322"/>
      <c r="E3" s="2322"/>
      <c r="F3" s="2322"/>
      <c r="G3" s="2322"/>
      <c r="H3" s="2322"/>
      <c r="I3" s="2322"/>
      <c r="J3" s="2322"/>
      <c r="K3" s="1725"/>
    </row>
    <row r="4" spans="1:13" ht="9.9499999999999993" customHeight="1">
      <c r="A4" s="1720"/>
      <c r="B4" s="617"/>
      <c r="C4" s="617"/>
      <c r="D4" s="618"/>
      <c r="E4" s="618"/>
      <c r="F4" s="618"/>
      <c r="G4" s="618"/>
      <c r="H4" s="618"/>
      <c r="I4" s="618"/>
      <c r="J4" s="618"/>
      <c r="K4" s="541"/>
    </row>
    <row r="5" spans="1:13" ht="9.9499999999999993" customHeight="1">
      <c r="A5" s="1720" t="s">
        <v>386</v>
      </c>
      <c r="B5" s="2323" t="s">
        <v>1663</v>
      </c>
      <c r="C5" s="591"/>
      <c r="D5" s="539"/>
      <c r="E5" s="539"/>
      <c r="F5" s="539"/>
      <c r="G5" s="539"/>
      <c r="H5" s="539"/>
      <c r="I5" s="539"/>
      <c r="J5" s="539"/>
      <c r="K5" s="541"/>
      <c r="L5" s="2324"/>
      <c r="M5" s="2324"/>
    </row>
    <row r="6" spans="1:13" ht="9.9499999999999993" customHeight="1">
      <c r="A6" s="2325" t="s">
        <v>1664</v>
      </c>
      <c r="B6" s="591"/>
      <c r="C6" s="591"/>
      <c r="D6" s="539"/>
      <c r="E6" s="539"/>
      <c r="F6" s="539"/>
      <c r="G6" s="539"/>
      <c r="H6" s="539"/>
      <c r="I6" s="539"/>
      <c r="J6" s="539"/>
      <c r="K6" s="541"/>
      <c r="L6" s="2324"/>
      <c r="M6" s="2324"/>
    </row>
    <row r="7" spans="1:13" ht="9.9499999999999993" customHeight="1">
      <c r="A7" s="2325" t="s">
        <v>1665</v>
      </c>
      <c r="B7" s="591"/>
      <c r="C7" s="591"/>
      <c r="D7" s="539"/>
      <c r="E7" s="539"/>
      <c r="F7" s="539"/>
      <c r="G7" s="539"/>
      <c r="H7" s="539"/>
      <c r="I7" s="539"/>
      <c r="J7" s="539"/>
      <c r="K7" s="541"/>
      <c r="L7" s="2324"/>
      <c r="M7" s="2324"/>
    </row>
    <row r="8" spans="1:13" ht="9.9499999999999993" customHeight="1">
      <c r="A8" s="2325" t="s">
        <v>1666</v>
      </c>
      <c r="B8" s="591"/>
      <c r="C8" s="591"/>
      <c r="D8" s="539"/>
      <c r="E8" s="539"/>
      <c r="F8" s="539"/>
      <c r="G8" s="539"/>
      <c r="H8" s="539"/>
      <c r="I8" s="539"/>
      <c r="J8" s="539"/>
      <c r="K8" s="541"/>
      <c r="L8" s="2324"/>
      <c r="M8" s="2324"/>
    </row>
    <row r="9" spans="1:13" ht="9.9499999999999993" customHeight="1">
      <c r="A9" s="2325" t="s">
        <v>1667</v>
      </c>
      <c r="B9" s="591"/>
      <c r="C9" s="591"/>
      <c r="D9" s="539"/>
      <c r="E9" s="539"/>
      <c r="F9" s="539"/>
      <c r="G9" s="539"/>
      <c r="H9" s="539"/>
      <c r="I9" s="539"/>
      <c r="J9" s="539"/>
      <c r="K9" s="541"/>
      <c r="L9" s="2324"/>
      <c r="M9" s="2324"/>
    </row>
    <row r="10" spans="1:13" ht="5.0999999999999996" customHeight="1">
      <c r="A10" s="1720"/>
      <c r="B10" s="591"/>
      <c r="C10" s="591"/>
      <c r="D10" s="539"/>
      <c r="E10" s="539"/>
      <c r="F10" s="539"/>
      <c r="G10" s="539"/>
      <c r="H10" s="539"/>
      <c r="I10" s="539"/>
      <c r="J10" s="539"/>
      <c r="K10" s="541"/>
      <c r="L10" s="2324"/>
      <c r="M10" s="2324"/>
    </row>
    <row r="11" spans="1:13" ht="9.9499999999999993" customHeight="1">
      <c r="A11" s="1720" t="s">
        <v>387</v>
      </c>
      <c r="B11" s="2323" t="s">
        <v>1668</v>
      </c>
      <c r="C11" s="591"/>
      <c r="D11" s="539"/>
      <c r="E11" s="539"/>
      <c r="F11" s="539"/>
      <c r="G11" s="539"/>
      <c r="H11" s="539"/>
      <c r="I11" s="539"/>
      <c r="J11" s="539"/>
      <c r="K11" s="541"/>
      <c r="L11" s="2324"/>
      <c r="M11" s="2324"/>
    </row>
    <row r="12" spans="1:13" ht="5.0999999999999996" customHeight="1">
      <c r="A12" s="1720"/>
      <c r="B12" s="591"/>
      <c r="C12" s="591"/>
      <c r="D12" s="539"/>
      <c r="E12" s="539"/>
      <c r="F12" s="539"/>
      <c r="G12" s="539"/>
      <c r="H12" s="539"/>
      <c r="I12" s="539"/>
      <c r="J12" s="539"/>
      <c r="K12" s="541"/>
      <c r="L12" s="2324"/>
      <c r="M12" s="2324"/>
    </row>
    <row r="13" spans="1:13" ht="9.9499999999999993" customHeight="1">
      <c r="A13" s="1720" t="s">
        <v>388</v>
      </c>
      <c r="B13" s="2323" t="s">
        <v>1669</v>
      </c>
      <c r="C13" s="591"/>
      <c r="D13" s="539"/>
      <c r="E13" s="539"/>
      <c r="F13" s="539"/>
      <c r="G13" s="539"/>
      <c r="H13" s="539"/>
      <c r="I13" s="539"/>
      <c r="J13" s="539"/>
      <c r="K13" s="541"/>
      <c r="L13" s="2324"/>
      <c r="M13" s="2324"/>
    </row>
    <row r="14" spans="1:13" ht="5.0999999999999996" customHeight="1">
      <c r="A14" s="1720"/>
      <c r="B14" s="591"/>
      <c r="C14" s="591"/>
      <c r="D14" s="539"/>
      <c r="E14" s="539"/>
      <c r="F14" s="539"/>
      <c r="G14" s="539"/>
      <c r="H14" s="539"/>
      <c r="I14" s="539"/>
      <c r="J14" s="539"/>
      <c r="K14" s="541"/>
      <c r="L14" s="2324"/>
      <c r="M14" s="2324"/>
    </row>
    <row r="15" spans="1:13" ht="9.9499999999999993" customHeight="1">
      <c r="A15" s="1720" t="s">
        <v>389</v>
      </c>
      <c r="B15" s="2323" t="s">
        <v>1670</v>
      </c>
      <c r="C15" s="591"/>
      <c r="D15" s="539"/>
      <c r="E15" s="539"/>
      <c r="F15" s="539"/>
      <c r="G15" s="539"/>
      <c r="H15" s="539"/>
      <c r="I15" s="539"/>
      <c r="J15" s="539"/>
      <c r="K15" s="541"/>
      <c r="L15" s="2324"/>
      <c r="M15" s="2324"/>
    </row>
    <row r="16" spans="1:13" ht="9.9499999999999993" customHeight="1">
      <c r="A16" s="537" t="s">
        <v>1671</v>
      </c>
      <c r="B16" s="591"/>
      <c r="C16" s="591"/>
      <c r="D16" s="539"/>
      <c r="E16" s="539"/>
      <c r="F16" s="539"/>
      <c r="G16" s="539"/>
      <c r="H16" s="539"/>
      <c r="I16" s="539"/>
      <c r="J16" s="539"/>
      <c r="K16" s="541"/>
      <c r="L16" s="2324"/>
      <c r="M16" s="2324"/>
    </row>
    <row r="17" spans="1:13" ht="5.0999999999999996" customHeight="1">
      <c r="A17" s="1720"/>
      <c r="B17" s="591"/>
      <c r="C17" s="591"/>
      <c r="D17" s="539"/>
      <c r="E17" s="539"/>
      <c r="F17" s="539"/>
      <c r="G17" s="539"/>
      <c r="H17" s="539"/>
      <c r="I17" s="539"/>
      <c r="J17" s="539"/>
      <c r="K17" s="541"/>
      <c r="L17" s="2324"/>
      <c r="M17" s="2324"/>
    </row>
    <row r="18" spans="1:13" ht="9.9499999999999993" customHeight="1">
      <c r="A18" s="1720" t="s">
        <v>390</v>
      </c>
      <c r="B18" s="2323" t="s">
        <v>3656</v>
      </c>
      <c r="C18" s="591"/>
      <c r="D18" s="539"/>
      <c r="E18" s="539"/>
      <c r="F18" s="539"/>
      <c r="G18" s="539"/>
      <c r="H18" s="539"/>
      <c r="I18" s="539"/>
      <c r="J18" s="539"/>
      <c r="K18" s="541"/>
      <c r="L18" s="2324"/>
      <c r="M18" s="2324"/>
    </row>
    <row r="19" spans="1:13" ht="9.9499999999999993" customHeight="1">
      <c r="A19" s="1720"/>
      <c r="B19" s="2323"/>
      <c r="C19" s="591"/>
      <c r="D19" s="539"/>
      <c r="E19" s="539"/>
      <c r="F19" s="539"/>
      <c r="G19" s="539"/>
      <c r="H19" s="539"/>
      <c r="I19" s="539"/>
      <c r="J19" s="539"/>
      <c r="K19" s="541"/>
      <c r="L19" s="2324"/>
      <c r="M19" s="2324"/>
    </row>
    <row r="20" spans="1:13" ht="9.9499999999999993" customHeight="1">
      <c r="A20" s="4113" t="s">
        <v>1673</v>
      </c>
      <c r="B20" s="4114"/>
      <c r="C20" s="4114"/>
      <c r="D20" s="4114"/>
      <c r="E20" s="4114"/>
      <c r="F20" s="4114"/>
      <c r="G20" s="4114"/>
      <c r="H20" s="4114"/>
      <c r="I20" s="4114"/>
      <c r="J20" s="4114"/>
      <c r="K20" s="4115"/>
      <c r="L20" s="2324"/>
      <c r="M20" s="2324"/>
    </row>
    <row r="21" spans="1:13" ht="9.9499999999999993" customHeight="1">
      <c r="A21" s="2326"/>
      <c r="B21" s="2327"/>
      <c r="C21" s="2327"/>
      <c r="D21" s="2328"/>
      <c r="E21" s="2328"/>
      <c r="F21" s="2328"/>
      <c r="G21" s="2328"/>
      <c r="H21" s="2328"/>
      <c r="I21" s="2328"/>
      <c r="J21" s="2328"/>
      <c r="K21" s="2329"/>
      <c r="L21" s="2324"/>
      <c r="M21" s="2324"/>
    </row>
    <row r="22" spans="1:13" ht="9.75" customHeight="1">
      <c r="A22" s="2326"/>
      <c r="B22" s="617"/>
      <c r="C22" s="617"/>
      <c r="D22" s="618"/>
      <c r="E22" s="618"/>
      <c r="F22" s="618"/>
      <c r="G22" s="618"/>
      <c r="H22" s="618"/>
      <c r="I22" s="618"/>
      <c r="J22" s="618"/>
      <c r="K22" s="651"/>
      <c r="L22" s="2324"/>
      <c r="M22" s="2324"/>
    </row>
    <row r="23" spans="1:13" ht="9.9499999999999993" customHeight="1">
      <c r="A23" s="545"/>
      <c r="B23" s="604"/>
      <c r="C23" s="604"/>
      <c r="D23" s="547"/>
      <c r="E23" s="547"/>
      <c r="F23" s="547"/>
      <c r="G23" s="547"/>
      <c r="H23" s="547"/>
      <c r="I23" s="547"/>
      <c r="J23" s="547"/>
      <c r="K23" s="548"/>
    </row>
    <row r="24" spans="1:13" ht="9.9499999999999993" customHeight="1">
      <c r="A24" s="549"/>
      <c r="B24" s="2330"/>
      <c r="C24" s="2131"/>
      <c r="D24" s="1719"/>
      <c r="E24" s="2088"/>
      <c r="F24" s="1757" t="s">
        <v>1674</v>
      </c>
      <c r="G24" s="531"/>
      <c r="H24" s="1757" t="s">
        <v>1675</v>
      </c>
      <c r="I24" s="531"/>
      <c r="J24" s="1719"/>
      <c r="K24" s="549"/>
    </row>
    <row r="25" spans="1:13" ht="9.9499999999999993" customHeight="1">
      <c r="A25" s="550"/>
      <c r="B25" s="587"/>
      <c r="C25" s="591"/>
      <c r="D25" s="541"/>
      <c r="E25" s="550" t="s">
        <v>1357</v>
      </c>
      <c r="F25" s="1760" t="s">
        <v>1676</v>
      </c>
      <c r="G25" s="2086"/>
      <c r="H25" s="1760" t="s">
        <v>1676</v>
      </c>
      <c r="I25" s="2086"/>
      <c r="J25" s="572" t="s">
        <v>1357</v>
      </c>
      <c r="K25" s="550"/>
    </row>
    <row r="26" spans="1:13" ht="9.9499999999999993" customHeight="1">
      <c r="A26" s="550" t="s">
        <v>639</v>
      </c>
      <c r="B26" s="587" t="s">
        <v>784</v>
      </c>
      <c r="C26" s="591"/>
      <c r="D26" s="541"/>
      <c r="E26" s="550" t="s">
        <v>1677</v>
      </c>
      <c r="F26" s="550" t="s">
        <v>1678</v>
      </c>
      <c r="G26" s="550"/>
      <c r="H26" s="550"/>
      <c r="I26" s="550"/>
      <c r="J26" s="572" t="s">
        <v>1502</v>
      </c>
      <c r="K26" s="550" t="s">
        <v>639</v>
      </c>
    </row>
    <row r="27" spans="1:13" ht="9.9499999999999993" customHeight="1">
      <c r="A27" s="550" t="s">
        <v>642</v>
      </c>
      <c r="B27" s="587" t="s">
        <v>788</v>
      </c>
      <c r="C27" s="591"/>
      <c r="D27" s="572" t="s">
        <v>785</v>
      </c>
      <c r="E27" s="550" t="s">
        <v>1497</v>
      </c>
      <c r="F27" s="550" t="s">
        <v>1679</v>
      </c>
      <c r="G27" s="550" t="s">
        <v>1680</v>
      </c>
      <c r="H27" s="550" t="s">
        <v>1681</v>
      </c>
      <c r="I27" s="550" t="s">
        <v>1680</v>
      </c>
      <c r="J27" s="572" t="s">
        <v>1682</v>
      </c>
      <c r="K27" s="550" t="s">
        <v>642</v>
      </c>
    </row>
    <row r="28" spans="1:13" ht="9.9499999999999993" customHeight="1">
      <c r="A28" s="551"/>
      <c r="B28" s="551"/>
      <c r="C28" s="539"/>
      <c r="D28" s="541"/>
      <c r="E28" s="550" t="s">
        <v>789</v>
      </c>
      <c r="F28" s="550" t="s">
        <v>919</v>
      </c>
      <c r="G28" s="550" t="s">
        <v>1683</v>
      </c>
      <c r="H28" s="550"/>
      <c r="I28" s="550" t="s">
        <v>1684</v>
      </c>
      <c r="J28" s="572" t="s">
        <v>1685</v>
      </c>
      <c r="K28" s="551"/>
    </row>
    <row r="29" spans="1:13" ht="9.9499999999999993" customHeight="1" thickBot="1">
      <c r="A29" s="1538"/>
      <c r="B29" s="1538"/>
      <c r="C29" s="547"/>
      <c r="D29" s="1712" t="s">
        <v>651</v>
      </c>
      <c r="E29" s="550" t="s">
        <v>652</v>
      </c>
      <c r="F29" s="550" t="s">
        <v>653</v>
      </c>
      <c r="G29" s="550" t="s">
        <v>654</v>
      </c>
      <c r="H29" s="550" t="s">
        <v>655</v>
      </c>
      <c r="I29" s="550" t="s">
        <v>656</v>
      </c>
      <c r="J29" s="550" t="s">
        <v>1087</v>
      </c>
      <c r="K29" s="1538"/>
    </row>
    <row r="30" spans="1:13" ht="9.9499999999999993" customHeight="1">
      <c r="A30" s="551"/>
      <c r="B30" s="541"/>
      <c r="C30" s="525"/>
      <c r="D30" s="1722" t="s">
        <v>1650</v>
      </c>
      <c r="E30" s="2331"/>
      <c r="F30" s="2332"/>
      <c r="G30" s="555"/>
      <c r="H30" s="555"/>
      <c r="I30" s="555"/>
      <c r="J30" s="2333"/>
      <c r="K30" s="541"/>
    </row>
    <row r="31" spans="1:13" ht="9.9499999999999993" customHeight="1">
      <c r="A31" s="552">
        <v>1</v>
      </c>
      <c r="B31" s="2334"/>
      <c r="C31" s="604">
        <v>-3</v>
      </c>
      <c r="D31" s="547" t="s">
        <v>1579</v>
      </c>
      <c r="E31" s="2335">
        <v>0</v>
      </c>
      <c r="F31" s="2336">
        <v>0</v>
      </c>
      <c r="G31" s="2336"/>
      <c r="H31" s="2336">
        <v>0</v>
      </c>
      <c r="I31" s="2336"/>
      <c r="J31" s="2337">
        <f>SUM(E31+F31+G31-H31-I31)</f>
        <v>0</v>
      </c>
      <c r="K31" s="1712">
        <v>1</v>
      </c>
    </row>
    <row r="32" spans="1:13" ht="9.9499999999999993" customHeight="1">
      <c r="A32" s="552">
        <v>2</v>
      </c>
      <c r="B32" s="2334"/>
      <c r="C32" s="604">
        <f t="shared" ref="C32:C37" si="0">C31-1</f>
        <v>-4</v>
      </c>
      <c r="D32" s="547" t="s">
        <v>1580</v>
      </c>
      <c r="E32" s="2335">
        <v>0</v>
      </c>
      <c r="F32" s="2336">
        <v>0</v>
      </c>
      <c r="G32" s="2336"/>
      <c r="H32" s="2336">
        <v>0</v>
      </c>
      <c r="I32" s="2336"/>
      <c r="J32" s="2337">
        <f>SUM(E32+F32+G32-H32)</f>
        <v>0</v>
      </c>
      <c r="K32" s="1712">
        <v>2</v>
      </c>
    </row>
    <row r="33" spans="1:11" ht="9.9499999999999993" customHeight="1">
      <c r="A33" s="552">
        <v>3</v>
      </c>
      <c r="B33" s="2334"/>
      <c r="C33" s="604">
        <f t="shared" si="0"/>
        <v>-5</v>
      </c>
      <c r="D33" s="547" t="s">
        <v>1581</v>
      </c>
      <c r="E33" s="2335">
        <v>0</v>
      </c>
      <c r="F33" s="2336">
        <v>0</v>
      </c>
      <c r="G33" s="2336"/>
      <c r="H33" s="2336">
        <v>0</v>
      </c>
      <c r="I33" s="2336"/>
      <c r="J33" s="2337">
        <f t="shared" ref="J33:J59" si="1">SUM(E33+F33+G33-H33)</f>
        <v>0</v>
      </c>
      <c r="K33" s="1712">
        <v>3</v>
      </c>
    </row>
    <row r="34" spans="1:11" ht="9.9499999999999993" customHeight="1">
      <c r="A34" s="552">
        <v>4</v>
      </c>
      <c r="B34" s="2334"/>
      <c r="C34" s="604">
        <f t="shared" si="0"/>
        <v>-6</v>
      </c>
      <c r="D34" s="547" t="s">
        <v>1582</v>
      </c>
      <c r="E34" s="2335">
        <v>0</v>
      </c>
      <c r="F34" s="2336">
        <v>0</v>
      </c>
      <c r="G34" s="2336"/>
      <c r="H34" s="2336">
        <v>0</v>
      </c>
      <c r="I34" s="2336"/>
      <c r="J34" s="2337">
        <f t="shared" si="1"/>
        <v>0</v>
      </c>
      <c r="K34" s="1712">
        <v>4</v>
      </c>
    </row>
    <row r="35" spans="1:11" ht="9.9499999999999993" customHeight="1">
      <c r="A35" s="552">
        <v>5</v>
      </c>
      <c r="B35" s="2334"/>
      <c r="C35" s="604">
        <f t="shared" si="0"/>
        <v>-7</v>
      </c>
      <c r="D35" s="547" t="s">
        <v>1583</v>
      </c>
      <c r="E35" s="2335">
        <v>0</v>
      </c>
      <c r="F35" s="2336">
        <v>0</v>
      </c>
      <c r="G35" s="2336"/>
      <c r="H35" s="2336">
        <v>0</v>
      </c>
      <c r="I35" s="2336"/>
      <c r="J35" s="2337">
        <f t="shared" si="1"/>
        <v>0</v>
      </c>
      <c r="K35" s="1712">
        <v>5</v>
      </c>
    </row>
    <row r="36" spans="1:11" ht="9.9499999999999993" customHeight="1">
      <c r="A36" s="552">
        <v>6</v>
      </c>
      <c r="B36" s="2334"/>
      <c r="C36" s="604">
        <f t="shared" si="0"/>
        <v>-8</v>
      </c>
      <c r="D36" s="547" t="s">
        <v>1584</v>
      </c>
      <c r="E36" s="2335">
        <v>0</v>
      </c>
      <c r="F36" s="2336">
        <v>0</v>
      </c>
      <c r="G36" s="2336"/>
      <c r="H36" s="2336">
        <v>0</v>
      </c>
      <c r="I36" s="2336"/>
      <c r="J36" s="2337">
        <f t="shared" si="1"/>
        <v>0</v>
      </c>
      <c r="K36" s="1712">
        <v>6</v>
      </c>
    </row>
    <row r="37" spans="1:11" ht="9.9499999999999993" customHeight="1">
      <c r="A37" s="552">
        <v>7</v>
      </c>
      <c r="B37" s="2334"/>
      <c r="C37" s="604">
        <f t="shared" si="0"/>
        <v>-9</v>
      </c>
      <c r="D37" s="547" t="s">
        <v>1585</v>
      </c>
      <c r="E37" s="2335">
        <v>1319</v>
      </c>
      <c r="F37" s="2336">
        <v>886</v>
      </c>
      <c r="G37" s="2336"/>
      <c r="H37" s="2336">
        <v>0</v>
      </c>
      <c r="I37" s="2336"/>
      <c r="J37" s="2337">
        <f t="shared" si="1"/>
        <v>2205</v>
      </c>
      <c r="K37" s="1712">
        <v>7</v>
      </c>
    </row>
    <row r="38" spans="1:11" ht="9.9499999999999993" customHeight="1">
      <c r="A38" s="552">
        <v>8</v>
      </c>
      <c r="B38" s="2334"/>
      <c r="C38" s="604">
        <v>-11</v>
      </c>
      <c r="D38" s="547" t="s">
        <v>1586</v>
      </c>
      <c r="E38" s="2335">
        <v>0</v>
      </c>
      <c r="F38" s="2336">
        <v>0</v>
      </c>
      <c r="G38" s="2336"/>
      <c r="H38" s="2336">
        <v>0</v>
      </c>
      <c r="I38" s="2336"/>
      <c r="J38" s="2337">
        <f t="shared" si="1"/>
        <v>0</v>
      </c>
      <c r="K38" s="1712">
        <v>8</v>
      </c>
    </row>
    <row r="39" spans="1:11" ht="9.9499999999999993" customHeight="1">
      <c r="A39" s="552">
        <v>9</v>
      </c>
      <c r="B39" s="2334"/>
      <c r="C39" s="604">
        <v>-13</v>
      </c>
      <c r="D39" s="547" t="s">
        <v>1587</v>
      </c>
      <c r="E39" s="2335">
        <v>0</v>
      </c>
      <c r="F39" s="2336">
        <v>0</v>
      </c>
      <c r="G39" s="2336"/>
      <c r="H39" s="2336">
        <v>0</v>
      </c>
      <c r="I39" s="2336"/>
      <c r="J39" s="2337">
        <f t="shared" si="1"/>
        <v>0</v>
      </c>
      <c r="K39" s="1712">
        <v>9</v>
      </c>
    </row>
    <row r="40" spans="1:11" ht="9.9499999999999993" customHeight="1">
      <c r="A40" s="552">
        <v>10</v>
      </c>
      <c r="B40" s="2334"/>
      <c r="C40" s="604">
        <v>-16</v>
      </c>
      <c r="D40" s="547" t="s">
        <v>1588</v>
      </c>
      <c r="E40" s="2335">
        <v>0</v>
      </c>
      <c r="F40" s="2336">
        <v>0</v>
      </c>
      <c r="G40" s="2336"/>
      <c r="H40" s="2336">
        <v>0</v>
      </c>
      <c r="I40" s="2336"/>
      <c r="J40" s="2337">
        <f t="shared" si="1"/>
        <v>0</v>
      </c>
      <c r="K40" s="1712">
        <v>10</v>
      </c>
    </row>
    <row r="41" spans="1:11" ht="9.9499999999999993" customHeight="1">
      <c r="A41" s="552">
        <v>11</v>
      </c>
      <c r="B41" s="2334"/>
      <c r="C41" s="604">
        <f>C40-1</f>
        <v>-17</v>
      </c>
      <c r="D41" s="547" t="s">
        <v>1589</v>
      </c>
      <c r="E41" s="2335">
        <v>0</v>
      </c>
      <c r="F41" s="2336">
        <v>0</v>
      </c>
      <c r="G41" s="2336"/>
      <c r="H41" s="2336">
        <v>0</v>
      </c>
      <c r="I41" s="2336"/>
      <c r="J41" s="2337">
        <f t="shared" si="1"/>
        <v>0</v>
      </c>
      <c r="K41" s="1712">
        <v>11</v>
      </c>
    </row>
    <row r="42" spans="1:11" ht="9.9499999999999993" customHeight="1">
      <c r="A42" s="552">
        <v>12</v>
      </c>
      <c r="B42" s="2334"/>
      <c r="C42" s="604">
        <f>C41-1</f>
        <v>-18</v>
      </c>
      <c r="D42" s="547" t="s">
        <v>1590</v>
      </c>
      <c r="E42" s="2335">
        <v>0</v>
      </c>
      <c r="F42" s="2336">
        <v>0</v>
      </c>
      <c r="G42" s="2336"/>
      <c r="H42" s="2336">
        <v>0</v>
      </c>
      <c r="I42" s="2336"/>
      <c r="J42" s="2337">
        <f t="shared" si="1"/>
        <v>0</v>
      </c>
      <c r="K42" s="1712">
        <v>12</v>
      </c>
    </row>
    <row r="43" spans="1:11" ht="9.9499999999999993" customHeight="1">
      <c r="A43" s="552">
        <v>13</v>
      </c>
      <c r="B43" s="2334"/>
      <c r="C43" s="604">
        <f>C42-1</f>
        <v>-19</v>
      </c>
      <c r="D43" s="547" t="s">
        <v>1591</v>
      </c>
      <c r="E43" s="2335">
        <v>0</v>
      </c>
      <c r="F43" s="2336">
        <v>0</v>
      </c>
      <c r="G43" s="2336"/>
      <c r="H43" s="2336">
        <v>0</v>
      </c>
      <c r="I43" s="2336"/>
      <c r="J43" s="2337">
        <f t="shared" si="1"/>
        <v>0</v>
      </c>
      <c r="K43" s="1712">
        <v>13</v>
      </c>
    </row>
    <row r="44" spans="1:11" ht="9.9499999999999993" customHeight="1">
      <c r="A44" s="552">
        <v>14</v>
      </c>
      <c r="B44" s="2334"/>
      <c r="C44" s="604">
        <f>C43-1</f>
        <v>-20</v>
      </c>
      <c r="D44" s="547" t="s">
        <v>1592</v>
      </c>
      <c r="E44" s="2335">
        <v>0</v>
      </c>
      <c r="F44" s="2336">
        <v>0</v>
      </c>
      <c r="G44" s="2336"/>
      <c r="H44" s="2336">
        <v>0</v>
      </c>
      <c r="I44" s="2336"/>
      <c r="J44" s="2337">
        <f t="shared" si="1"/>
        <v>0</v>
      </c>
      <c r="K44" s="1712">
        <v>14</v>
      </c>
    </row>
    <row r="45" spans="1:11" ht="9.9499999999999993" customHeight="1">
      <c r="A45" s="552">
        <v>15</v>
      </c>
      <c r="B45" s="2334"/>
      <c r="C45" s="604">
        <v>-22</v>
      </c>
      <c r="D45" s="547" t="s">
        <v>1593</v>
      </c>
      <c r="E45" s="2335">
        <v>0</v>
      </c>
      <c r="F45" s="2336">
        <v>0</v>
      </c>
      <c r="G45" s="2336"/>
      <c r="H45" s="2336">
        <v>0</v>
      </c>
      <c r="I45" s="2336"/>
      <c r="J45" s="2337">
        <f t="shared" si="1"/>
        <v>0</v>
      </c>
      <c r="K45" s="1712">
        <v>15</v>
      </c>
    </row>
    <row r="46" spans="1:11" ht="9.9499999999999993" customHeight="1">
      <c r="A46" s="552">
        <v>16</v>
      </c>
      <c r="B46" s="2334"/>
      <c r="C46" s="604">
        <f>C45-1</f>
        <v>-23</v>
      </c>
      <c r="D46" s="547" t="s">
        <v>1594</v>
      </c>
      <c r="E46" s="2335">
        <v>0</v>
      </c>
      <c r="F46" s="2336">
        <v>0</v>
      </c>
      <c r="G46" s="2336"/>
      <c r="H46" s="2336">
        <v>0</v>
      </c>
      <c r="I46" s="2336"/>
      <c r="J46" s="2337">
        <f t="shared" si="1"/>
        <v>0</v>
      </c>
      <c r="K46" s="1712">
        <v>16</v>
      </c>
    </row>
    <row r="47" spans="1:11" ht="9.9499999999999993" customHeight="1">
      <c r="A47" s="552">
        <v>17</v>
      </c>
      <c r="B47" s="2334"/>
      <c r="C47" s="604">
        <f>C46-1</f>
        <v>-24</v>
      </c>
      <c r="D47" s="547" t="s">
        <v>1595</v>
      </c>
      <c r="E47" s="2335">
        <v>0</v>
      </c>
      <c r="F47" s="2336">
        <v>0</v>
      </c>
      <c r="G47" s="2336"/>
      <c r="H47" s="2336">
        <v>0</v>
      </c>
      <c r="I47" s="2336"/>
      <c r="J47" s="2337">
        <f t="shared" si="1"/>
        <v>0</v>
      </c>
      <c r="K47" s="1712">
        <v>17</v>
      </c>
    </row>
    <row r="48" spans="1:11" ht="9.9499999999999993" customHeight="1">
      <c r="A48" s="552">
        <v>18</v>
      </c>
      <c r="B48" s="2334"/>
      <c r="C48" s="604">
        <f>C47-1</f>
        <v>-25</v>
      </c>
      <c r="D48" s="547" t="s">
        <v>1596</v>
      </c>
      <c r="E48" s="2335">
        <v>0</v>
      </c>
      <c r="F48" s="2336">
        <v>0</v>
      </c>
      <c r="G48" s="2336"/>
      <c r="H48" s="2336">
        <v>0</v>
      </c>
      <c r="I48" s="2336"/>
      <c r="J48" s="2337">
        <f t="shared" si="1"/>
        <v>0</v>
      </c>
      <c r="K48" s="1712">
        <v>18</v>
      </c>
    </row>
    <row r="49" spans="1:11" ht="9.9499999999999993" customHeight="1">
      <c r="A49" s="552">
        <v>19</v>
      </c>
      <c r="B49" s="2334"/>
      <c r="C49" s="604">
        <f>C48-1</f>
        <v>-26</v>
      </c>
      <c r="D49" s="547" t="s">
        <v>1597</v>
      </c>
      <c r="E49" s="2335">
        <v>1280</v>
      </c>
      <c r="F49" s="2336">
        <v>3879</v>
      </c>
      <c r="G49" s="2336"/>
      <c r="H49" s="2336">
        <v>0</v>
      </c>
      <c r="I49" s="2336"/>
      <c r="J49" s="2337">
        <f t="shared" si="1"/>
        <v>5159</v>
      </c>
      <c r="K49" s="1712">
        <v>19</v>
      </c>
    </row>
    <row r="50" spans="1:11" ht="9.9499999999999993" customHeight="1">
      <c r="A50" s="552">
        <v>20</v>
      </c>
      <c r="B50" s="2334"/>
      <c r="C50" s="604">
        <f>C49-1</f>
        <v>-27</v>
      </c>
      <c r="D50" s="547" t="s">
        <v>1598</v>
      </c>
      <c r="E50" s="2335">
        <v>28033</v>
      </c>
      <c r="F50" s="2336">
        <v>21912</v>
      </c>
      <c r="G50" s="2336"/>
      <c r="H50" s="2336">
        <v>0</v>
      </c>
      <c r="I50" s="2336"/>
      <c r="J50" s="2337">
        <f t="shared" si="1"/>
        <v>49945</v>
      </c>
      <c r="K50" s="1712">
        <v>20</v>
      </c>
    </row>
    <row r="51" spans="1:11" ht="9.9499999999999993" customHeight="1">
      <c r="A51" s="552">
        <v>21</v>
      </c>
      <c r="B51" s="2334"/>
      <c r="C51" s="604">
        <v>-29</v>
      </c>
      <c r="D51" s="547" t="s">
        <v>1599</v>
      </c>
      <c r="E51" s="2335">
        <v>0</v>
      </c>
      <c r="F51" s="2336">
        <v>0</v>
      </c>
      <c r="G51" s="2336"/>
      <c r="H51" s="2336">
        <v>0</v>
      </c>
      <c r="I51" s="2336"/>
      <c r="J51" s="2337">
        <f t="shared" si="1"/>
        <v>0</v>
      </c>
      <c r="K51" s="1712">
        <v>21</v>
      </c>
    </row>
    <row r="52" spans="1:11" ht="9.9499999999999993" customHeight="1">
      <c r="A52" s="552">
        <v>22</v>
      </c>
      <c r="B52" s="2334"/>
      <c r="C52" s="604">
        <v>-31</v>
      </c>
      <c r="D52" s="547" t="s">
        <v>1600</v>
      </c>
      <c r="E52" s="2335">
        <v>0</v>
      </c>
      <c r="F52" s="2336">
        <v>0</v>
      </c>
      <c r="G52" s="2336"/>
      <c r="H52" s="2336">
        <v>0</v>
      </c>
      <c r="I52" s="2336"/>
      <c r="J52" s="2337">
        <f t="shared" si="1"/>
        <v>0</v>
      </c>
      <c r="K52" s="1712">
        <v>22</v>
      </c>
    </row>
    <row r="53" spans="1:11" ht="9.9499999999999993" customHeight="1">
      <c r="A53" s="552">
        <v>23</v>
      </c>
      <c r="B53" s="2334"/>
      <c r="C53" s="604">
        <v>-35</v>
      </c>
      <c r="D53" s="547" t="s">
        <v>1601</v>
      </c>
      <c r="E53" s="2335">
        <v>0</v>
      </c>
      <c r="F53" s="2336">
        <v>0</v>
      </c>
      <c r="G53" s="2336"/>
      <c r="H53" s="2336">
        <v>0</v>
      </c>
      <c r="I53" s="2336"/>
      <c r="J53" s="2337">
        <f t="shared" si="1"/>
        <v>0</v>
      </c>
      <c r="K53" s="1712">
        <v>23</v>
      </c>
    </row>
    <row r="54" spans="1:11" ht="9.9499999999999993" customHeight="1">
      <c r="A54" s="552">
        <v>24</v>
      </c>
      <c r="B54" s="2334"/>
      <c r="C54" s="604">
        <v>-37</v>
      </c>
      <c r="D54" s="547" t="s">
        <v>1602</v>
      </c>
      <c r="E54" s="2335">
        <v>0</v>
      </c>
      <c r="F54" s="2336">
        <v>0</v>
      </c>
      <c r="G54" s="2336"/>
      <c r="H54" s="2336">
        <v>0</v>
      </c>
      <c r="I54" s="2336"/>
      <c r="J54" s="2337">
        <f t="shared" si="1"/>
        <v>0</v>
      </c>
      <c r="K54" s="1712">
        <v>24</v>
      </c>
    </row>
    <row r="55" spans="1:11" ht="9.9499999999999993" customHeight="1">
      <c r="A55" s="552">
        <v>25</v>
      </c>
      <c r="B55" s="2334"/>
      <c r="C55" s="604">
        <v>-39</v>
      </c>
      <c r="D55" s="547" t="s">
        <v>1686</v>
      </c>
      <c r="E55" s="2335">
        <v>0</v>
      </c>
      <c r="F55" s="2336">
        <v>0</v>
      </c>
      <c r="G55" s="2336"/>
      <c r="H55" s="2336">
        <v>0</v>
      </c>
      <c r="I55" s="2336"/>
      <c r="J55" s="2337">
        <f t="shared" si="1"/>
        <v>0</v>
      </c>
      <c r="K55" s="1712">
        <v>25</v>
      </c>
    </row>
    <row r="56" spans="1:11" ht="9.9499999999999993" customHeight="1">
      <c r="A56" s="552">
        <v>26</v>
      </c>
      <c r="B56" s="2334"/>
      <c r="C56" s="604">
        <v>-44</v>
      </c>
      <c r="D56" s="547" t="s">
        <v>1604</v>
      </c>
      <c r="E56" s="2335">
        <v>0</v>
      </c>
      <c r="F56" s="2336">
        <v>0</v>
      </c>
      <c r="G56" s="2336"/>
      <c r="H56" s="2336">
        <v>0</v>
      </c>
      <c r="I56" s="2336"/>
      <c r="J56" s="2337">
        <f t="shared" si="1"/>
        <v>0</v>
      </c>
      <c r="K56" s="1712">
        <v>26</v>
      </c>
    </row>
    <row r="57" spans="1:11" ht="9.9499999999999993" customHeight="1">
      <c r="A57" s="552">
        <v>27</v>
      </c>
      <c r="B57" s="2334"/>
      <c r="C57" s="604">
        <v>-45</v>
      </c>
      <c r="D57" s="547" t="s">
        <v>1605</v>
      </c>
      <c r="E57" s="2335">
        <v>0</v>
      </c>
      <c r="F57" s="2336">
        <v>0</v>
      </c>
      <c r="G57" s="2336"/>
      <c r="H57" s="2336">
        <v>0</v>
      </c>
      <c r="I57" s="2336"/>
      <c r="J57" s="2337">
        <f t="shared" si="1"/>
        <v>0</v>
      </c>
      <c r="K57" s="1712">
        <v>27</v>
      </c>
    </row>
    <row r="58" spans="1:11" ht="9.9499999999999993" customHeight="1">
      <c r="A58" s="552">
        <v>28</v>
      </c>
      <c r="B58" s="2334"/>
      <c r="C58" s="604"/>
      <c r="D58" s="547" t="s">
        <v>1655</v>
      </c>
      <c r="E58" s="2335">
        <v>0</v>
      </c>
      <c r="F58" s="2336"/>
      <c r="G58" s="2336"/>
      <c r="H58" s="2336"/>
      <c r="I58" s="2336"/>
      <c r="J58" s="2337">
        <f t="shared" si="1"/>
        <v>0</v>
      </c>
      <c r="K58" s="1712">
        <v>28</v>
      </c>
    </row>
    <row r="59" spans="1:11" ht="9.9499999999999993" customHeight="1">
      <c r="A59" s="552">
        <v>29</v>
      </c>
      <c r="B59" s="2334"/>
      <c r="C59" s="604"/>
      <c r="D59" s="547" t="s">
        <v>1687</v>
      </c>
      <c r="E59" s="2335">
        <v>0</v>
      </c>
      <c r="F59" s="2336"/>
      <c r="G59" s="2336"/>
      <c r="H59" s="2336"/>
      <c r="I59" s="2336"/>
      <c r="J59" s="2337">
        <f t="shared" si="1"/>
        <v>0</v>
      </c>
      <c r="K59" s="1712">
        <v>29</v>
      </c>
    </row>
    <row r="60" spans="1:11" ht="12.75" customHeight="1" thickBot="1">
      <c r="A60" s="2338">
        <v>30</v>
      </c>
      <c r="B60" s="2338"/>
      <c r="C60" s="2339"/>
      <c r="D60" s="2340" t="s">
        <v>1657</v>
      </c>
      <c r="E60" s="3747">
        <f t="shared" ref="E60:J60" si="2">SUM(E31:E59)</f>
        <v>30632</v>
      </c>
      <c r="F60" s="3748">
        <f t="shared" si="2"/>
        <v>26677</v>
      </c>
      <c r="G60" s="3748">
        <f t="shared" si="2"/>
        <v>0</v>
      </c>
      <c r="H60" s="3748">
        <f t="shared" si="2"/>
        <v>0</v>
      </c>
      <c r="I60" s="3748">
        <f t="shared" si="2"/>
        <v>0</v>
      </c>
      <c r="J60" s="3749">
        <f t="shared" si="2"/>
        <v>57309</v>
      </c>
      <c r="K60" s="2341">
        <v>30</v>
      </c>
    </row>
    <row r="61" spans="1:11" ht="11.25" customHeight="1" thickTop="1">
      <c r="A61" s="551"/>
      <c r="B61" s="1928"/>
      <c r="C61" s="591"/>
      <c r="D61" s="1722" t="s">
        <v>1658</v>
      </c>
      <c r="E61" s="2342"/>
      <c r="F61" s="2343"/>
      <c r="G61" s="2343"/>
      <c r="H61" s="2343"/>
      <c r="I61" s="2343"/>
      <c r="J61" s="2344"/>
      <c r="K61" s="541"/>
    </row>
    <row r="62" spans="1:11" ht="9.9499999999999993" customHeight="1">
      <c r="A62" s="552">
        <v>31</v>
      </c>
      <c r="B62" s="548"/>
      <c r="C62" s="604">
        <v>-52</v>
      </c>
      <c r="D62" s="547" t="s">
        <v>1608</v>
      </c>
      <c r="E62" s="2335">
        <v>8131</v>
      </c>
      <c r="F62" s="2336">
        <v>10100</v>
      </c>
      <c r="G62" s="2336"/>
      <c r="H62" s="2336">
        <v>0</v>
      </c>
      <c r="I62" s="2336"/>
      <c r="J62" s="2337">
        <f t="shared" ref="J62:J70" si="3">SUM(E62+F62+G62-H62-I62)</f>
        <v>18231</v>
      </c>
      <c r="K62" s="1712">
        <v>31</v>
      </c>
    </row>
    <row r="63" spans="1:11" ht="9.9499999999999993" customHeight="1">
      <c r="A63" s="552">
        <v>32</v>
      </c>
      <c r="B63" s="548"/>
      <c r="C63" s="604">
        <f t="shared" ref="C63:C69" si="4">C62-1</f>
        <v>-53</v>
      </c>
      <c r="D63" s="547" t="s">
        <v>1609</v>
      </c>
      <c r="E63" s="2335">
        <v>0</v>
      </c>
      <c r="F63" s="2336">
        <v>0</v>
      </c>
      <c r="G63" s="2336"/>
      <c r="H63" s="2336">
        <v>0</v>
      </c>
      <c r="I63" s="2336"/>
      <c r="J63" s="2337">
        <f t="shared" si="3"/>
        <v>0</v>
      </c>
      <c r="K63" s="1712">
        <v>32</v>
      </c>
    </row>
    <row r="64" spans="1:11" ht="9.9499999999999993" customHeight="1">
      <c r="A64" s="552">
        <v>33</v>
      </c>
      <c r="B64" s="2334"/>
      <c r="C64" s="2345">
        <f t="shared" si="4"/>
        <v>-54</v>
      </c>
      <c r="D64" s="547" t="s">
        <v>1610</v>
      </c>
      <c r="E64" s="2335">
        <v>0</v>
      </c>
      <c r="F64" s="2336">
        <v>0</v>
      </c>
      <c r="G64" s="2336"/>
      <c r="H64" s="2336">
        <v>0</v>
      </c>
      <c r="I64" s="2336"/>
      <c r="J64" s="2337">
        <f t="shared" si="3"/>
        <v>0</v>
      </c>
      <c r="K64" s="1712">
        <v>33</v>
      </c>
    </row>
    <row r="65" spans="1:13" ht="9.9499999999999993" customHeight="1">
      <c r="A65" s="552">
        <v>34</v>
      </c>
      <c r="B65" s="548"/>
      <c r="C65" s="604">
        <f t="shared" si="4"/>
        <v>-55</v>
      </c>
      <c r="D65" s="547" t="s">
        <v>1611</v>
      </c>
      <c r="E65" s="2335">
        <v>0</v>
      </c>
      <c r="F65" s="2336">
        <v>0</v>
      </c>
      <c r="G65" s="2336"/>
      <c r="H65" s="2336">
        <v>0</v>
      </c>
      <c r="I65" s="2336"/>
      <c r="J65" s="2337">
        <f t="shared" si="3"/>
        <v>0</v>
      </c>
      <c r="K65" s="1712">
        <v>34</v>
      </c>
    </row>
    <row r="66" spans="1:13" ht="9.9499999999999993" customHeight="1">
      <c r="A66" s="552">
        <v>35</v>
      </c>
      <c r="B66" s="548"/>
      <c r="C66" s="604">
        <f t="shared" si="4"/>
        <v>-56</v>
      </c>
      <c r="D66" s="547" t="s">
        <v>175</v>
      </c>
      <c r="E66" s="2335">
        <v>0</v>
      </c>
      <c r="F66" s="2336">
        <v>0</v>
      </c>
      <c r="G66" s="2336"/>
      <c r="H66" s="2336">
        <v>0</v>
      </c>
      <c r="I66" s="2336"/>
      <c r="J66" s="2337">
        <f t="shared" si="3"/>
        <v>0</v>
      </c>
      <c r="K66" s="1712">
        <v>35</v>
      </c>
    </row>
    <row r="67" spans="1:13" ht="9.9499999999999993" customHeight="1">
      <c r="A67" s="552">
        <v>36</v>
      </c>
      <c r="B67" s="548"/>
      <c r="C67" s="604">
        <f t="shared" si="4"/>
        <v>-57</v>
      </c>
      <c r="D67" s="547" t="s">
        <v>1612</v>
      </c>
      <c r="E67" s="2335">
        <v>0</v>
      </c>
      <c r="F67" s="2336">
        <v>0</v>
      </c>
      <c r="G67" s="2336"/>
      <c r="H67" s="2336">
        <v>0</v>
      </c>
      <c r="I67" s="2336"/>
      <c r="J67" s="2337">
        <f t="shared" si="3"/>
        <v>0</v>
      </c>
      <c r="K67" s="1712">
        <v>36</v>
      </c>
    </row>
    <row r="68" spans="1:13" ht="9.9499999999999993" customHeight="1">
      <c r="A68" s="552">
        <v>37</v>
      </c>
      <c r="B68" s="548"/>
      <c r="C68" s="604">
        <f t="shared" si="4"/>
        <v>-58</v>
      </c>
      <c r="D68" s="547" t="s">
        <v>1613</v>
      </c>
      <c r="E68" s="2335">
        <v>1227</v>
      </c>
      <c r="F68" s="2336">
        <v>506</v>
      </c>
      <c r="G68" s="2336"/>
      <c r="H68" s="2336">
        <v>0</v>
      </c>
      <c r="I68" s="2336"/>
      <c r="J68" s="2337">
        <f t="shared" si="3"/>
        <v>1733</v>
      </c>
      <c r="K68" s="1712">
        <v>37</v>
      </c>
    </row>
    <row r="69" spans="1:13" ht="9.9499999999999993" customHeight="1">
      <c r="A69" s="552">
        <v>38</v>
      </c>
      <c r="B69" s="548"/>
      <c r="C69" s="604">
        <f t="shared" si="4"/>
        <v>-59</v>
      </c>
      <c r="D69" s="547" t="s">
        <v>1688</v>
      </c>
      <c r="E69" s="2335">
        <v>4408</v>
      </c>
      <c r="F69" s="2336">
        <v>2136</v>
      </c>
      <c r="G69" s="2336"/>
      <c r="H69" s="2336">
        <v>0</v>
      </c>
      <c r="I69" s="2336"/>
      <c r="J69" s="2337">
        <f t="shared" si="3"/>
        <v>6544</v>
      </c>
      <c r="K69" s="1712">
        <v>38</v>
      </c>
    </row>
    <row r="70" spans="1:13" ht="9.9499999999999993" customHeight="1">
      <c r="A70" s="552">
        <v>39</v>
      </c>
      <c r="B70" s="548"/>
      <c r="C70" s="604"/>
      <c r="D70" s="547" t="s">
        <v>1687</v>
      </c>
      <c r="E70" s="2335">
        <v>0</v>
      </c>
      <c r="F70" s="2336"/>
      <c r="G70" s="2336"/>
      <c r="H70" s="2336"/>
      <c r="I70" s="2336"/>
      <c r="J70" s="2337">
        <f t="shared" si="3"/>
        <v>0</v>
      </c>
      <c r="K70" s="1712">
        <v>39</v>
      </c>
      <c r="L70" s="2324"/>
    </row>
    <row r="71" spans="1:13" ht="12" customHeight="1" thickBot="1">
      <c r="A71" s="2338">
        <v>40</v>
      </c>
      <c r="B71" s="2338"/>
      <c r="C71" s="2339"/>
      <c r="D71" s="2340" t="s">
        <v>1660</v>
      </c>
      <c r="E71" s="3750">
        <f t="shared" ref="E71:J71" si="5">SUM(E62:E70)</f>
        <v>13766</v>
      </c>
      <c r="F71" s="3751">
        <f t="shared" si="5"/>
        <v>12742</v>
      </c>
      <c r="G71" s="3748">
        <f>SUM(G62:G70)</f>
        <v>0</v>
      </c>
      <c r="H71" s="3748">
        <f t="shared" si="5"/>
        <v>0</v>
      </c>
      <c r="I71" s="3748">
        <f>SUM(I62:I70)</f>
        <v>0</v>
      </c>
      <c r="J71" s="3752">
        <f t="shared" si="5"/>
        <v>26508</v>
      </c>
      <c r="K71" s="2341">
        <v>40</v>
      </c>
    </row>
    <row r="72" spans="1:13" ht="13.5" customHeight="1" thickTop="1" thickBot="1">
      <c r="A72" s="552">
        <v>41</v>
      </c>
      <c r="B72" s="548"/>
      <c r="C72" s="604"/>
      <c r="D72" s="546" t="s">
        <v>1619</v>
      </c>
      <c r="E72" s="3753">
        <f>E60+E71</f>
        <v>44398</v>
      </c>
      <c r="F72" s="3754">
        <f>+F71+F60</f>
        <v>39419</v>
      </c>
      <c r="G72" s="3754">
        <f>+G71+G60</f>
        <v>0</v>
      </c>
      <c r="H72" s="3754">
        <f>+H71+H60</f>
        <v>0</v>
      </c>
      <c r="I72" s="3754">
        <f>+I71+I60</f>
        <v>0</v>
      </c>
      <c r="J72" s="3755">
        <f>+J71+J60</f>
        <v>83817</v>
      </c>
      <c r="K72" s="1712">
        <v>41</v>
      </c>
      <c r="L72" s="2324"/>
    </row>
    <row r="73" spans="1:13" ht="9.9499999999999993" customHeight="1">
      <c r="A73" s="1720"/>
      <c r="B73" s="618"/>
      <c r="C73" s="617"/>
      <c r="D73" s="1722"/>
      <c r="E73" s="618"/>
      <c r="F73" s="618"/>
      <c r="G73" s="618"/>
      <c r="H73" s="618"/>
      <c r="I73" s="618"/>
      <c r="J73" s="618"/>
      <c r="K73" s="572"/>
      <c r="L73" s="2324"/>
      <c r="M73" s="2324"/>
    </row>
    <row r="74" spans="1:13" ht="9.9499999999999993" customHeight="1">
      <c r="A74" s="537" t="s">
        <v>3649</v>
      </c>
      <c r="B74" s="618"/>
      <c r="C74" s="617"/>
      <c r="D74" s="1722"/>
      <c r="E74" s="618"/>
      <c r="F74" s="618"/>
      <c r="G74" s="1766"/>
      <c r="H74" s="618"/>
      <c r="I74" s="618"/>
      <c r="J74" s="618"/>
      <c r="K74" s="572"/>
      <c r="L74" s="2324"/>
      <c r="M74" s="2324"/>
    </row>
    <row r="75" spans="1:13" ht="9.9499999999999993" customHeight="1">
      <c r="A75" s="1720"/>
      <c r="B75" s="618"/>
      <c r="C75" s="617"/>
      <c r="D75" s="1722"/>
      <c r="E75" s="618"/>
      <c r="F75" s="618"/>
      <c r="G75" s="618"/>
      <c r="H75" s="618"/>
      <c r="I75" s="618"/>
      <c r="J75" s="618"/>
      <c r="K75" s="572"/>
      <c r="L75" s="2324"/>
      <c r="M75" s="2324"/>
    </row>
    <row r="76" spans="1:13" ht="9.9499999999999993" customHeight="1">
      <c r="A76" s="2325"/>
      <c r="B76" s="2346"/>
      <c r="C76" s="617"/>
      <c r="D76" s="1722"/>
      <c r="E76" s="618"/>
      <c r="F76" s="618"/>
      <c r="G76" s="618"/>
      <c r="H76" s="618"/>
      <c r="I76" s="618"/>
      <c r="J76" s="618"/>
      <c r="K76" s="572"/>
      <c r="L76" s="2324"/>
      <c r="M76" s="2324"/>
    </row>
    <row r="77" spans="1:13" ht="9.9499999999999993" customHeight="1">
      <c r="A77" s="2325"/>
      <c r="B77" s="2347"/>
      <c r="C77" s="617"/>
      <c r="D77" s="1722"/>
      <c r="E77" s="618"/>
      <c r="F77" s="618"/>
      <c r="G77" s="618"/>
      <c r="H77" s="618"/>
      <c r="I77" s="618"/>
      <c r="J77" s="618"/>
      <c r="K77" s="572"/>
      <c r="L77" s="2324"/>
      <c r="M77" s="2324"/>
    </row>
    <row r="78" spans="1:13" ht="9.9499999999999993" customHeight="1">
      <c r="A78" s="1720"/>
      <c r="B78" s="618"/>
      <c r="C78" s="617"/>
      <c r="D78" s="1722"/>
      <c r="E78" s="618"/>
      <c r="F78" s="618"/>
      <c r="G78" s="618"/>
      <c r="H78" s="618"/>
      <c r="I78" s="618"/>
      <c r="J78" s="618"/>
      <c r="K78" s="572"/>
      <c r="L78" s="2324"/>
      <c r="M78" s="2324"/>
    </row>
    <row r="79" spans="1:13" ht="9.9499999999999993" customHeight="1">
      <c r="A79" s="537"/>
      <c r="B79" s="618"/>
      <c r="C79" s="617"/>
      <c r="D79" s="1722"/>
      <c r="E79" s="618"/>
      <c r="F79" s="618"/>
      <c r="G79" s="618"/>
      <c r="H79" s="618"/>
      <c r="I79" s="618"/>
      <c r="J79" s="618"/>
      <c r="K79" s="572"/>
      <c r="L79" s="2324"/>
      <c r="M79" s="2324"/>
    </row>
    <row r="80" spans="1:13" ht="9.9499999999999993" customHeight="1">
      <c r="A80" s="1720"/>
      <c r="B80" s="618"/>
      <c r="C80" s="617"/>
      <c r="D80" s="1722"/>
      <c r="E80" s="618"/>
      <c r="F80" s="618"/>
      <c r="G80" s="618"/>
      <c r="H80" s="618"/>
      <c r="I80" s="618"/>
      <c r="J80" s="618"/>
      <c r="K80" s="572"/>
      <c r="L80" s="2324"/>
      <c r="M80" s="2324"/>
    </row>
    <row r="81" spans="1:13" ht="9.9499999999999993" customHeight="1">
      <c r="A81" s="1720"/>
      <c r="B81" s="618"/>
      <c r="C81" s="617"/>
      <c r="D81" s="1722"/>
      <c r="E81" s="618"/>
      <c r="F81" s="618"/>
      <c r="G81" s="618"/>
      <c r="H81" s="618"/>
      <c r="I81" s="618"/>
      <c r="J81" s="618"/>
      <c r="K81" s="572"/>
      <c r="L81" s="2324"/>
      <c r="M81" s="2324"/>
    </row>
    <row r="82" spans="1:13" ht="9.9499999999999993" customHeight="1">
      <c r="A82" s="1562"/>
      <c r="B82" s="618"/>
      <c r="C82" s="617"/>
      <c r="D82" s="1722"/>
      <c r="E82" s="618"/>
      <c r="F82" s="618"/>
      <c r="G82" s="618"/>
      <c r="H82" s="618"/>
      <c r="I82" s="618"/>
      <c r="J82" s="618"/>
      <c r="K82" s="1548"/>
      <c r="L82" s="2324"/>
      <c r="M82" s="2324"/>
    </row>
    <row r="83" spans="1:13" ht="9.9499999999999993" customHeight="1">
      <c r="A83" s="2348"/>
      <c r="B83" s="1985"/>
      <c r="C83" s="1985"/>
      <c r="D83" s="1985"/>
      <c r="E83" s="1985"/>
      <c r="F83" s="1985"/>
      <c r="G83" s="1985"/>
      <c r="H83" s="1985"/>
      <c r="I83" s="1985"/>
      <c r="J83" s="1985"/>
      <c r="K83" s="2334"/>
    </row>
    <row r="84" spans="1:13">
      <c r="K84" s="233" t="s">
        <v>166</v>
      </c>
    </row>
    <row r="85" spans="1:13"/>
    <row r="86" spans="1:13"/>
    <row r="87" spans="1:13"/>
    <row r="88" spans="1:13"/>
    <row r="89" spans="1:13"/>
    <row r="90" spans="1:13"/>
    <row r="91" spans="1:13"/>
    <row r="92" spans="1:13"/>
    <row r="93" spans="1:13"/>
    <row r="94" spans="1:13"/>
    <row r="95" spans="1:13"/>
    <row r="96" spans="1:13"/>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sheetData>
  <mergeCells count="1">
    <mergeCell ref="A20:K20"/>
  </mergeCells>
  <printOptions horizontalCentered="1" verticalCentered="1"/>
  <pageMargins left="1" right="1" top="0.5" bottom="0.5" header="0" footer="0"/>
  <pageSetup scale="95" orientation="portrait" horizontalDpi="4294967292"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J81"/>
  <sheetViews>
    <sheetView showZeros="0" view="pageBreakPreview" zoomScale="110" zoomScaleNormal="100" zoomScaleSheetLayoutView="110" workbookViewId="0">
      <selection activeCell="F20" sqref="F20"/>
    </sheetView>
  </sheetViews>
  <sheetFormatPr defaultColWidth="0" defaultRowHeight="11.25" customHeight="1" zeroHeight="1"/>
  <cols>
    <col min="1" max="2" width="5.5" style="527" customWidth="1"/>
    <col min="3" max="3" width="4.5" style="527" customWidth="1"/>
    <col min="4" max="4" width="32.33203125" style="527" customWidth="1"/>
    <col min="5" max="7" width="12.83203125" style="527" customWidth="1"/>
    <col min="8" max="8" width="12.83203125" style="2370" customWidth="1"/>
    <col min="9" max="9" width="5.6640625" style="527" customWidth="1"/>
    <col min="10" max="10" width="9.33203125" style="527" customWidth="1"/>
    <col min="11" max="256" width="0" style="527" hidden="1"/>
    <col min="257" max="258" width="5.5" style="527" customWidth="1"/>
    <col min="259" max="259" width="4.5" style="527" customWidth="1"/>
    <col min="260" max="260" width="32.33203125" style="527" customWidth="1"/>
    <col min="261" max="264" width="12.83203125" style="527" customWidth="1"/>
    <col min="265" max="265" width="5.6640625" style="527" customWidth="1"/>
    <col min="266" max="266" width="9.33203125" style="527" customWidth="1"/>
    <col min="267" max="512" width="0" style="527" hidden="1"/>
    <col min="513" max="514" width="5.5" style="527" customWidth="1"/>
    <col min="515" max="515" width="4.5" style="527" customWidth="1"/>
    <col min="516" max="516" width="32.33203125" style="527" customWidth="1"/>
    <col min="517" max="520" width="12.83203125" style="527" customWidth="1"/>
    <col min="521" max="521" width="5.6640625" style="527" customWidth="1"/>
    <col min="522" max="522" width="9.33203125" style="527" customWidth="1"/>
    <col min="523" max="768" width="0" style="527" hidden="1"/>
    <col min="769" max="770" width="5.5" style="527" customWidth="1"/>
    <col min="771" max="771" width="4.5" style="527" customWidth="1"/>
    <col min="772" max="772" width="32.33203125" style="527" customWidth="1"/>
    <col min="773" max="776" width="12.83203125" style="527" customWidth="1"/>
    <col min="777" max="777" width="5.6640625" style="527" customWidth="1"/>
    <col min="778" max="778" width="9.33203125" style="527" customWidth="1"/>
    <col min="779" max="1024" width="0" style="527" hidden="1"/>
    <col min="1025" max="1026" width="5.5" style="527" customWidth="1"/>
    <col min="1027" max="1027" width="4.5" style="527" customWidth="1"/>
    <col min="1028" max="1028" width="32.33203125" style="527" customWidth="1"/>
    <col min="1029" max="1032" width="12.83203125" style="527" customWidth="1"/>
    <col min="1033" max="1033" width="5.6640625" style="527" customWidth="1"/>
    <col min="1034" max="1034" width="9.33203125" style="527" customWidth="1"/>
    <col min="1035" max="1280" width="0" style="527" hidden="1"/>
    <col min="1281" max="1282" width="5.5" style="527" customWidth="1"/>
    <col min="1283" max="1283" width="4.5" style="527" customWidth="1"/>
    <col min="1284" max="1284" width="32.33203125" style="527" customWidth="1"/>
    <col min="1285" max="1288" width="12.83203125" style="527" customWidth="1"/>
    <col min="1289" max="1289" width="5.6640625" style="527" customWidth="1"/>
    <col min="1290" max="1290" width="9.33203125" style="527" customWidth="1"/>
    <col min="1291" max="1536" width="0" style="527" hidden="1"/>
    <col min="1537" max="1538" width="5.5" style="527" customWidth="1"/>
    <col min="1539" max="1539" width="4.5" style="527" customWidth="1"/>
    <col min="1540" max="1540" width="32.33203125" style="527" customWidth="1"/>
    <col min="1541" max="1544" width="12.83203125" style="527" customWidth="1"/>
    <col min="1545" max="1545" width="5.6640625" style="527" customWidth="1"/>
    <col min="1546" max="1546" width="9.33203125" style="527" customWidth="1"/>
    <col min="1547" max="1792" width="0" style="527" hidden="1"/>
    <col min="1793" max="1794" width="5.5" style="527" customWidth="1"/>
    <col min="1795" max="1795" width="4.5" style="527" customWidth="1"/>
    <col min="1796" max="1796" width="32.33203125" style="527" customWidth="1"/>
    <col min="1797" max="1800" width="12.83203125" style="527" customWidth="1"/>
    <col min="1801" max="1801" width="5.6640625" style="527" customWidth="1"/>
    <col min="1802" max="1802" width="9.33203125" style="527" customWidth="1"/>
    <col min="1803" max="2048" width="0" style="527" hidden="1"/>
    <col min="2049" max="2050" width="5.5" style="527" customWidth="1"/>
    <col min="2051" max="2051" width="4.5" style="527" customWidth="1"/>
    <col min="2052" max="2052" width="32.33203125" style="527" customWidth="1"/>
    <col min="2053" max="2056" width="12.83203125" style="527" customWidth="1"/>
    <col min="2057" max="2057" width="5.6640625" style="527" customWidth="1"/>
    <col min="2058" max="2058" width="9.33203125" style="527" customWidth="1"/>
    <col min="2059" max="2304" width="0" style="527" hidden="1"/>
    <col min="2305" max="2306" width="5.5" style="527" customWidth="1"/>
    <col min="2307" max="2307" width="4.5" style="527" customWidth="1"/>
    <col min="2308" max="2308" width="32.33203125" style="527" customWidth="1"/>
    <col min="2309" max="2312" width="12.83203125" style="527" customWidth="1"/>
    <col min="2313" max="2313" width="5.6640625" style="527" customWidth="1"/>
    <col min="2314" max="2314" width="9.33203125" style="527" customWidth="1"/>
    <col min="2315" max="2560" width="0" style="527" hidden="1"/>
    <col min="2561" max="2562" width="5.5" style="527" customWidth="1"/>
    <col min="2563" max="2563" width="4.5" style="527" customWidth="1"/>
    <col min="2564" max="2564" width="32.33203125" style="527" customWidth="1"/>
    <col min="2565" max="2568" width="12.83203125" style="527" customWidth="1"/>
    <col min="2569" max="2569" width="5.6640625" style="527" customWidth="1"/>
    <col min="2570" max="2570" width="9.33203125" style="527" customWidth="1"/>
    <col min="2571" max="2816" width="0" style="527" hidden="1"/>
    <col min="2817" max="2818" width="5.5" style="527" customWidth="1"/>
    <col min="2819" max="2819" width="4.5" style="527" customWidth="1"/>
    <col min="2820" max="2820" width="32.33203125" style="527" customWidth="1"/>
    <col min="2821" max="2824" width="12.83203125" style="527" customWidth="1"/>
    <col min="2825" max="2825" width="5.6640625" style="527" customWidth="1"/>
    <col min="2826" max="2826" width="9.33203125" style="527" customWidth="1"/>
    <col min="2827" max="3072" width="0" style="527" hidden="1"/>
    <col min="3073" max="3074" width="5.5" style="527" customWidth="1"/>
    <col min="3075" max="3075" width="4.5" style="527" customWidth="1"/>
    <col min="3076" max="3076" width="32.33203125" style="527" customWidth="1"/>
    <col min="3077" max="3080" width="12.83203125" style="527" customWidth="1"/>
    <col min="3081" max="3081" width="5.6640625" style="527" customWidth="1"/>
    <col min="3082" max="3082" width="9.33203125" style="527" customWidth="1"/>
    <col min="3083" max="3328" width="0" style="527" hidden="1"/>
    <col min="3329" max="3330" width="5.5" style="527" customWidth="1"/>
    <col min="3331" max="3331" width="4.5" style="527" customWidth="1"/>
    <col min="3332" max="3332" width="32.33203125" style="527" customWidth="1"/>
    <col min="3333" max="3336" width="12.83203125" style="527" customWidth="1"/>
    <col min="3337" max="3337" width="5.6640625" style="527" customWidth="1"/>
    <col min="3338" max="3338" width="9.33203125" style="527" customWidth="1"/>
    <col min="3339" max="3584" width="0" style="527" hidden="1"/>
    <col min="3585" max="3586" width="5.5" style="527" customWidth="1"/>
    <col min="3587" max="3587" width="4.5" style="527" customWidth="1"/>
    <col min="3588" max="3588" width="32.33203125" style="527" customWidth="1"/>
    <col min="3589" max="3592" width="12.83203125" style="527" customWidth="1"/>
    <col min="3593" max="3593" width="5.6640625" style="527" customWidth="1"/>
    <col min="3594" max="3594" width="9.33203125" style="527" customWidth="1"/>
    <col min="3595" max="3840" width="0" style="527" hidden="1"/>
    <col min="3841" max="3842" width="5.5" style="527" customWidth="1"/>
    <col min="3843" max="3843" width="4.5" style="527" customWidth="1"/>
    <col min="3844" max="3844" width="32.33203125" style="527" customWidth="1"/>
    <col min="3845" max="3848" width="12.83203125" style="527" customWidth="1"/>
    <col min="3849" max="3849" width="5.6640625" style="527" customWidth="1"/>
    <col min="3850" max="3850" width="9.33203125" style="527" customWidth="1"/>
    <col min="3851" max="4096" width="0" style="527" hidden="1"/>
    <col min="4097" max="4098" width="5.5" style="527" customWidth="1"/>
    <col min="4099" max="4099" width="4.5" style="527" customWidth="1"/>
    <col min="4100" max="4100" width="32.33203125" style="527" customWidth="1"/>
    <col min="4101" max="4104" width="12.83203125" style="527" customWidth="1"/>
    <col min="4105" max="4105" width="5.6640625" style="527" customWidth="1"/>
    <col min="4106" max="4106" width="9.33203125" style="527" customWidth="1"/>
    <col min="4107" max="4352" width="0" style="527" hidden="1"/>
    <col min="4353" max="4354" width="5.5" style="527" customWidth="1"/>
    <col min="4355" max="4355" width="4.5" style="527" customWidth="1"/>
    <col min="4356" max="4356" width="32.33203125" style="527" customWidth="1"/>
    <col min="4357" max="4360" width="12.83203125" style="527" customWidth="1"/>
    <col min="4361" max="4361" width="5.6640625" style="527" customWidth="1"/>
    <col min="4362" max="4362" width="9.33203125" style="527" customWidth="1"/>
    <col min="4363" max="4608" width="0" style="527" hidden="1"/>
    <col min="4609" max="4610" width="5.5" style="527" customWidth="1"/>
    <col min="4611" max="4611" width="4.5" style="527" customWidth="1"/>
    <col min="4612" max="4612" width="32.33203125" style="527" customWidth="1"/>
    <col min="4613" max="4616" width="12.83203125" style="527" customWidth="1"/>
    <col min="4617" max="4617" width="5.6640625" style="527" customWidth="1"/>
    <col min="4618" max="4618" width="9.33203125" style="527" customWidth="1"/>
    <col min="4619" max="4864" width="0" style="527" hidden="1"/>
    <col min="4865" max="4866" width="5.5" style="527" customWidth="1"/>
    <col min="4867" max="4867" width="4.5" style="527" customWidth="1"/>
    <col min="4868" max="4868" width="32.33203125" style="527" customWidth="1"/>
    <col min="4869" max="4872" width="12.83203125" style="527" customWidth="1"/>
    <col min="4873" max="4873" width="5.6640625" style="527" customWidth="1"/>
    <col min="4874" max="4874" width="9.33203125" style="527" customWidth="1"/>
    <col min="4875" max="5120" width="0" style="527" hidden="1"/>
    <col min="5121" max="5122" width="5.5" style="527" customWidth="1"/>
    <col min="5123" max="5123" width="4.5" style="527" customWidth="1"/>
    <col min="5124" max="5124" width="32.33203125" style="527" customWidth="1"/>
    <col min="5125" max="5128" width="12.83203125" style="527" customWidth="1"/>
    <col min="5129" max="5129" width="5.6640625" style="527" customWidth="1"/>
    <col min="5130" max="5130" width="9.33203125" style="527" customWidth="1"/>
    <col min="5131" max="5376" width="0" style="527" hidden="1"/>
    <col min="5377" max="5378" width="5.5" style="527" customWidth="1"/>
    <col min="5379" max="5379" width="4.5" style="527" customWidth="1"/>
    <col min="5380" max="5380" width="32.33203125" style="527" customWidth="1"/>
    <col min="5381" max="5384" width="12.83203125" style="527" customWidth="1"/>
    <col min="5385" max="5385" width="5.6640625" style="527" customWidth="1"/>
    <col min="5386" max="5386" width="9.33203125" style="527" customWidth="1"/>
    <col min="5387" max="5632" width="0" style="527" hidden="1"/>
    <col min="5633" max="5634" width="5.5" style="527" customWidth="1"/>
    <col min="5635" max="5635" width="4.5" style="527" customWidth="1"/>
    <col min="5636" max="5636" width="32.33203125" style="527" customWidth="1"/>
    <col min="5637" max="5640" width="12.83203125" style="527" customWidth="1"/>
    <col min="5641" max="5641" width="5.6640625" style="527" customWidth="1"/>
    <col min="5642" max="5642" width="9.33203125" style="527" customWidth="1"/>
    <col min="5643" max="5888" width="0" style="527" hidden="1"/>
    <col min="5889" max="5890" width="5.5" style="527" customWidth="1"/>
    <col min="5891" max="5891" width="4.5" style="527" customWidth="1"/>
    <col min="5892" max="5892" width="32.33203125" style="527" customWidth="1"/>
    <col min="5893" max="5896" width="12.83203125" style="527" customWidth="1"/>
    <col min="5897" max="5897" width="5.6640625" style="527" customWidth="1"/>
    <col min="5898" max="5898" width="9.33203125" style="527" customWidth="1"/>
    <col min="5899" max="6144" width="0" style="527" hidden="1"/>
    <col min="6145" max="6146" width="5.5" style="527" customWidth="1"/>
    <col min="6147" max="6147" width="4.5" style="527" customWidth="1"/>
    <col min="6148" max="6148" width="32.33203125" style="527" customWidth="1"/>
    <col min="6149" max="6152" width="12.83203125" style="527" customWidth="1"/>
    <col min="6153" max="6153" width="5.6640625" style="527" customWidth="1"/>
    <col min="6154" max="6154" width="9.33203125" style="527" customWidth="1"/>
    <col min="6155" max="6400" width="0" style="527" hidden="1"/>
    <col min="6401" max="6402" width="5.5" style="527" customWidth="1"/>
    <col min="6403" max="6403" width="4.5" style="527" customWidth="1"/>
    <col min="6404" max="6404" width="32.33203125" style="527" customWidth="1"/>
    <col min="6405" max="6408" width="12.83203125" style="527" customWidth="1"/>
    <col min="6409" max="6409" width="5.6640625" style="527" customWidth="1"/>
    <col min="6410" max="6410" width="9.33203125" style="527" customWidth="1"/>
    <col min="6411" max="6656" width="0" style="527" hidden="1"/>
    <col min="6657" max="6658" width="5.5" style="527" customWidth="1"/>
    <col min="6659" max="6659" width="4.5" style="527" customWidth="1"/>
    <col min="6660" max="6660" width="32.33203125" style="527" customWidth="1"/>
    <col min="6661" max="6664" width="12.83203125" style="527" customWidth="1"/>
    <col min="6665" max="6665" width="5.6640625" style="527" customWidth="1"/>
    <col min="6666" max="6666" width="9.33203125" style="527" customWidth="1"/>
    <col min="6667" max="6912" width="0" style="527" hidden="1"/>
    <col min="6913" max="6914" width="5.5" style="527" customWidth="1"/>
    <col min="6915" max="6915" width="4.5" style="527" customWidth="1"/>
    <col min="6916" max="6916" width="32.33203125" style="527" customWidth="1"/>
    <col min="6917" max="6920" width="12.83203125" style="527" customWidth="1"/>
    <col min="6921" max="6921" width="5.6640625" style="527" customWidth="1"/>
    <col min="6922" max="6922" width="9.33203125" style="527" customWidth="1"/>
    <col min="6923" max="7168" width="0" style="527" hidden="1"/>
    <col min="7169" max="7170" width="5.5" style="527" customWidth="1"/>
    <col min="7171" max="7171" width="4.5" style="527" customWidth="1"/>
    <col min="7172" max="7172" width="32.33203125" style="527" customWidth="1"/>
    <col min="7173" max="7176" width="12.83203125" style="527" customWidth="1"/>
    <col min="7177" max="7177" width="5.6640625" style="527" customWidth="1"/>
    <col min="7178" max="7178" width="9.33203125" style="527" customWidth="1"/>
    <col min="7179" max="7424" width="0" style="527" hidden="1"/>
    <col min="7425" max="7426" width="5.5" style="527" customWidth="1"/>
    <col min="7427" max="7427" width="4.5" style="527" customWidth="1"/>
    <col min="7428" max="7428" width="32.33203125" style="527" customWidth="1"/>
    <col min="7429" max="7432" width="12.83203125" style="527" customWidth="1"/>
    <col min="7433" max="7433" width="5.6640625" style="527" customWidth="1"/>
    <col min="7434" max="7434" width="9.33203125" style="527" customWidth="1"/>
    <col min="7435" max="7680" width="0" style="527" hidden="1"/>
    <col min="7681" max="7682" width="5.5" style="527" customWidth="1"/>
    <col min="7683" max="7683" width="4.5" style="527" customWidth="1"/>
    <col min="7684" max="7684" width="32.33203125" style="527" customWidth="1"/>
    <col min="7685" max="7688" width="12.83203125" style="527" customWidth="1"/>
    <col min="7689" max="7689" width="5.6640625" style="527" customWidth="1"/>
    <col min="7690" max="7690" width="9.33203125" style="527" customWidth="1"/>
    <col min="7691" max="7936" width="0" style="527" hidden="1"/>
    <col min="7937" max="7938" width="5.5" style="527" customWidth="1"/>
    <col min="7939" max="7939" width="4.5" style="527" customWidth="1"/>
    <col min="7940" max="7940" width="32.33203125" style="527" customWidth="1"/>
    <col min="7941" max="7944" width="12.83203125" style="527" customWidth="1"/>
    <col min="7945" max="7945" width="5.6640625" style="527" customWidth="1"/>
    <col min="7946" max="7946" width="9.33203125" style="527" customWidth="1"/>
    <col min="7947" max="8192" width="0" style="527" hidden="1"/>
    <col min="8193" max="8194" width="5.5" style="527" customWidth="1"/>
    <col min="8195" max="8195" width="4.5" style="527" customWidth="1"/>
    <col min="8196" max="8196" width="32.33203125" style="527" customWidth="1"/>
    <col min="8197" max="8200" width="12.83203125" style="527" customWidth="1"/>
    <col min="8201" max="8201" width="5.6640625" style="527" customWidth="1"/>
    <col min="8202" max="8202" width="9.33203125" style="527" customWidth="1"/>
    <col min="8203" max="8448" width="0" style="527" hidden="1"/>
    <col min="8449" max="8450" width="5.5" style="527" customWidth="1"/>
    <col min="8451" max="8451" width="4.5" style="527" customWidth="1"/>
    <col min="8452" max="8452" width="32.33203125" style="527" customWidth="1"/>
    <col min="8453" max="8456" width="12.83203125" style="527" customWidth="1"/>
    <col min="8457" max="8457" width="5.6640625" style="527" customWidth="1"/>
    <col min="8458" max="8458" width="9.33203125" style="527" customWidth="1"/>
    <col min="8459" max="8704" width="0" style="527" hidden="1"/>
    <col min="8705" max="8706" width="5.5" style="527" customWidth="1"/>
    <col min="8707" max="8707" width="4.5" style="527" customWidth="1"/>
    <col min="8708" max="8708" width="32.33203125" style="527" customWidth="1"/>
    <col min="8709" max="8712" width="12.83203125" style="527" customWidth="1"/>
    <col min="8713" max="8713" width="5.6640625" style="527" customWidth="1"/>
    <col min="8714" max="8714" width="9.33203125" style="527" customWidth="1"/>
    <col min="8715" max="8960" width="0" style="527" hidden="1"/>
    <col min="8961" max="8962" width="5.5" style="527" customWidth="1"/>
    <col min="8963" max="8963" width="4.5" style="527" customWidth="1"/>
    <col min="8964" max="8964" width="32.33203125" style="527" customWidth="1"/>
    <col min="8965" max="8968" width="12.83203125" style="527" customWidth="1"/>
    <col min="8969" max="8969" width="5.6640625" style="527" customWidth="1"/>
    <col min="8970" max="8970" width="9.33203125" style="527" customWidth="1"/>
    <col min="8971" max="9216" width="0" style="527" hidden="1"/>
    <col min="9217" max="9218" width="5.5" style="527" customWidth="1"/>
    <col min="9219" max="9219" width="4.5" style="527" customWidth="1"/>
    <col min="9220" max="9220" width="32.33203125" style="527" customWidth="1"/>
    <col min="9221" max="9224" width="12.83203125" style="527" customWidth="1"/>
    <col min="9225" max="9225" width="5.6640625" style="527" customWidth="1"/>
    <col min="9226" max="9226" width="9.33203125" style="527" customWidth="1"/>
    <col min="9227" max="9472" width="0" style="527" hidden="1"/>
    <col min="9473" max="9474" width="5.5" style="527" customWidth="1"/>
    <col min="9475" max="9475" width="4.5" style="527" customWidth="1"/>
    <col min="9476" max="9476" width="32.33203125" style="527" customWidth="1"/>
    <col min="9477" max="9480" width="12.83203125" style="527" customWidth="1"/>
    <col min="9481" max="9481" width="5.6640625" style="527" customWidth="1"/>
    <col min="9482" max="9482" width="9.33203125" style="527" customWidth="1"/>
    <col min="9483" max="9728" width="0" style="527" hidden="1"/>
    <col min="9729" max="9730" width="5.5" style="527" customWidth="1"/>
    <col min="9731" max="9731" width="4.5" style="527" customWidth="1"/>
    <col min="9732" max="9732" width="32.33203125" style="527" customWidth="1"/>
    <col min="9733" max="9736" width="12.83203125" style="527" customWidth="1"/>
    <col min="9737" max="9737" width="5.6640625" style="527" customWidth="1"/>
    <col min="9738" max="9738" width="9.33203125" style="527" customWidth="1"/>
    <col min="9739" max="9984" width="0" style="527" hidden="1"/>
    <col min="9985" max="9986" width="5.5" style="527" customWidth="1"/>
    <col min="9987" max="9987" width="4.5" style="527" customWidth="1"/>
    <col min="9988" max="9988" width="32.33203125" style="527" customWidth="1"/>
    <col min="9989" max="9992" width="12.83203125" style="527" customWidth="1"/>
    <col min="9993" max="9993" width="5.6640625" style="527" customWidth="1"/>
    <col min="9994" max="9994" width="9.33203125" style="527" customWidth="1"/>
    <col min="9995" max="10240" width="0" style="527" hidden="1"/>
    <col min="10241" max="10242" width="5.5" style="527" customWidth="1"/>
    <col min="10243" max="10243" width="4.5" style="527" customWidth="1"/>
    <col min="10244" max="10244" width="32.33203125" style="527" customWidth="1"/>
    <col min="10245" max="10248" width="12.83203125" style="527" customWidth="1"/>
    <col min="10249" max="10249" width="5.6640625" style="527" customWidth="1"/>
    <col min="10250" max="10250" width="9.33203125" style="527" customWidth="1"/>
    <col min="10251" max="10496" width="0" style="527" hidden="1"/>
    <col min="10497" max="10498" width="5.5" style="527" customWidth="1"/>
    <col min="10499" max="10499" width="4.5" style="527" customWidth="1"/>
    <col min="10500" max="10500" width="32.33203125" style="527" customWidth="1"/>
    <col min="10501" max="10504" width="12.83203125" style="527" customWidth="1"/>
    <col min="10505" max="10505" width="5.6640625" style="527" customWidth="1"/>
    <col min="10506" max="10506" width="9.33203125" style="527" customWidth="1"/>
    <col min="10507" max="10752" width="0" style="527" hidden="1"/>
    <col min="10753" max="10754" width="5.5" style="527" customWidth="1"/>
    <col min="10755" max="10755" width="4.5" style="527" customWidth="1"/>
    <col min="10756" max="10756" width="32.33203125" style="527" customWidth="1"/>
    <col min="10757" max="10760" width="12.83203125" style="527" customWidth="1"/>
    <col min="10761" max="10761" width="5.6640625" style="527" customWidth="1"/>
    <col min="10762" max="10762" width="9.33203125" style="527" customWidth="1"/>
    <col min="10763" max="11008" width="0" style="527" hidden="1"/>
    <col min="11009" max="11010" width="5.5" style="527" customWidth="1"/>
    <col min="11011" max="11011" width="4.5" style="527" customWidth="1"/>
    <col min="11012" max="11012" width="32.33203125" style="527" customWidth="1"/>
    <col min="11013" max="11016" width="12.83203125" style="527" customWidth="1"/>
    <col min="11017" max="11017" width="5.6640625" style="527" customWidth="1"/>
    <col min="11018" max="11018" width="9.33203125" style="527" customWidth="1"/>
    <col min="11019" max="11264" width="0" style="527" hidden="1"/>
    <col min="11265" max="11266" width="5.5" style="527" customWidth="1"/>
    <col min="11267" max="11267" width="4.5" style="527" customWidth="1"/>
    <col min="11268" max="11268" width="32.33203125" style="527" customWidth="1"/>
    <col min="11269" max="11272" width="12.83203125" style="527" customWidth="1"/>
    <col min="11273" max="11273" width="5.6640625" style="527" customWidth="1"/>
    <col min="11274" max="11274" width="9.33203125" style="527" customWidth="1"/>
    <col min="11275" max="11520" width="0" style="527" hidden="1"/>
    <col min="11521" max="11522" width="5.5" style="527" customWidth="1"/>
    <col min="11523" max="11523" width="4.5" style="527" customWidth="1"/>
    <col min="11524" max="11524" width="32.33203125" style="527" customWidth="1"/>
    <col min="11525" max="11528" width="12.83203125" style="527" customWidth="1"/>
    <col min="11529" max="11529" width="5.6640625" style="527" customWidth="1"/>
    <col min="11530" max="11530" width="9.33203125" style="527" customWidth="1"/>
    <col min="11531" max="11776" width="0" style="527" hidden="1"/>
    <col min="11777" max="11778" width="5.5" style="527" customWidth="1"/>
    <col min="11779" max="11779" width="4.5" style="527" customWidth="1"/>
    <col min="11780" max="11780" width="32.33203125" style="527" customWidth="1"/>
    <col min="11781" max="11784" width="12.83203125" style="527" customWidth="1"/>
    <col min="11785" max="11785" width="5.6640625" style="527" customWidth="1"/>
    <col min="11786" max="11786" width="9.33203125" style="527" customWidth="1"/>
    <col min="11787" max="12032" width="0" style="527" hidden="1"/>
    <col min="12033" max="12034" width="5.5" style="527" customWidth="1"/>
    <col min="12035" max="12035" width="4.5" style="527" customWidth="1"/>
    <col min="12036" max="12036" width="32.33203125" style="527" customWidth="1"/>
    <col min="12037" max="12040" width="12.83203125" style="527" customWidth="1"/>
    <col min="12041" max="12041" width="5.6640625" style="527" customWidth="1"/>
    <col min="12042" max="12042" width="9.33203125" style="527" customWidth="1"/>
    <col min="12043" max="12288" width="0" style="527" hidden="1"/>
    <col min="12289" max="12290" width="5.5" style="527" customWidth="1"/>
    <col min="12291" max="12291" width="4.5" style="527" customWidth="1"/>
    <col min="12292" max="12292" width="32.33203125" style="527" customWidth="1"/>
    <col min="12293" max="12296" width="12.83203125" style="527" customWidth="1"/>
    <col min="12297" max="12297" width="5.6640625" style="527" customWidth="1"/>
    <col min="12298" max="12298" width="9.33203125" style="527" customWidth="1"/>
    <col min="12299" max="12544" width="0" style="527" hidden="1"/>
    <col min="12545" max="12546" width="5.5" style="527" customWidth="1"/>
    <col min="12547" max="12547" width="4.5" style="527" customWidth="1"/>
    <col min="12548" max="12548" width="32.33203125" style="527" customWidth="1"/>
    <col min="12549" max="12552" width="12.83203125" style="527" customWidth="1"/>
    <col min="12553" max="12553" width="5.6640625" style="527" customWidth="1"/>
    <col min="12554" max="12554" width="9.33203125" style="527" customWidth="1"/>
    <col min="12555" max="12800" width="0" style="527" hidden="1"/>
    <col min="12801" max="12802" width="5.5" style="527" customWidth="1"/>
    <col min="12803" max="12803" width="4.5" style="527" customWidth="1"/>
    <col min="12804" max="12804" width="32.33203125" style="527" customWidth="1"/>
    <col min="12805" max="12808" width="12.83203125" style="527" customWidth="1"/>
    <col min="12809" max="12809" width="5.6640625" style="527" customWidth="1"/>
    <col min="12810" max="12810" width="9.33203125" style="527" customWidth="1"/>
    <col min="12811" max="13056" width="0" style="527" hidden="1"/>
    <col min="13057" max="13058" width="5.5" style="527" customWidth="1"/>
    <col min="13059" max="13059" width="4.5" style="527" customWidth="1"/>
    <col min="13060" max="13060" width="32.33203125" style="527" customWidth="1"/>
    <col min="13061" max="13064" width="12.83203125" style="527" customWidth="1"/>
    <col min="13065" max="13065" width="5.6640625" style="527" customWidth="1"/>
    <col min="13066" max="13066" width="9.33203125" style="527" customWidth="1"/>
    <col min="13067" max="13312" width="0" style="527" hidden="1"/>
    <col min="13313" max="13314" width="5.5" style="527" customWidth="1"/>
    <col min="13315" max="13315" width="4.5" style="527" customWidth="1"/>
    <col min="13316" max="13316" width="32.33203125" style="527" customWidth="1"/>
    <col min="13317" max="13320" width="12.83203125" style="527" customWidth="1"/>
    <col min="13321" max="13321" width="5.6640625" style="527" customWidth="1"/>
    <col min="13322" max="13322" width="9.33203125" style="527" customWidth="1"/>
    <col min="13323" max="13568" width="0" style="527" hidden="1"/>
    <col min="13569" max="13570" width="5.5" style="527" customWidth="1"/>
    <col min="13571" max="13571" width="4.5" style="527" customWidth="1"/>
    <col min="13572" max="13572" width="32.33203125" style="527" customWidth="1"/>
    <col min="13573" max="13576" width="12.83203125" style="527" customWidth="1"/>
    <col min="13577" max="13577" width="5.6640625" style="527" customWidth="1"/>
    <col min="13578" max="13578" width="9.33203125" style="527" customWidth="1"/>
    <col min="13579" max="13824" width="0" style="527" hidden="1"/>
    <col min="13825" max="13826" width="5.5" style="527" customWidth="1"/>
    <col min="13827" max="13827" width="4.5" style="527" customWidth="1"/>
    <col min="13828" max="13828" width="32.33203125" style="527" customWidth="1"/>
    <col min="13829" max="13832" width="12.83203125" style="527" customWidth="1"/>
    <col min="13833" max="13833" width="5.6640625" style="527" customWidth="1"/>
    <col min="13834" max="13834" width="9.33203125" style="527" customWidth="1"/>
    <col min="13835" max="14080" width="0" style="527" hidden="1"/>
    <col min="14081" max="14082" width="5.5" style="527" customWidth="1"/>
    <col min="14083" max="14083" width="4.5" style="527" customWidth="1"/>
    <col min="14084" max="14084" width="32.33203125" style="527" customWidth="1"/>
    <col min="14085" max="14088" width="12.83203125" style="527" customWidth="1"/>
    <col min="14089" max="14089" width="5.6640625" style="527" customWidth="1"/>
    <col min="14090" max="14090" width="9.33203125" style="527" customWidth="1"/>
    <col min="14091" max="14336" width="0" style="527" hidden="1"/>
    <col min="14337" max="14338" width="5.5" style="527" customWidth="1"/>
    <col min="14339" max="14339" width="4.5" style="527" customWidth="1"/>
    <col min="14340" max="14340" width="32.33203125" style="527" customWidth="1"/>
    <col min="14341" max="14344" width="12.83203125" style="527" customWidth="1"/>
    <col min="14345" max="14345" width="5.6640625" style="527" customWidth="1"/>
    <col min="14346" max="14346" width="9.33203125" style="527" customWidth="1"/>
    <col min="14347" max="14592" width="0" style="527" hidden="1"/>
    <col min="14593" max="14594" width="5.5" style="527" customWidth="1"/>
    <col min="14595" max="14595" width="4.5" style="527" customWidth="1"/>
    <col min="14596" max="14596" width="32.33203125" style="527" customWidth="1"/>
    <col min="14597" max="14600" width="12.83203125" style="527" customWidth="1"/>
    <col min="14601" max="14601" width="5.6640625" style="527" customWidth="1"/>
    <col min="14602" max="14602" width="9.33203125" style="527" customWidth="1"/>
    <col min="14603" max="14848" width="0" style="527" hidden="1"/>
    <col min="14849" max="14850" width="5.5" style="527" customWidth="1"/>
    <col min="14851" max="14851" width="4.5" style="527" customWidth="1"/>
    <col min="14852" max="14852" width="32.33203125" style="527" customWidth="1"/>
    <col min="14853" max="14856" width="12.83203125" style="527" customWidth="1"/>
    <col min="14857" max="14857" width="5.6640625" style="527" customWidth="1"/>
    <col min="14858" max="14858" width="9.33203125" style="527" customWidth="1"/>
    <col min="14859" max="15104" width="0" style="527" hidden="1"/>
    <col min="15105" max="15106" width="5.5" style="527" customWidth="1"/>
    <col min="15107" max="15107" width="4.5" style="527" customWidth="1"/>
    <col min="15108" max="15108" width="32.33203125" style="527" customWidth="1"/>
    <col min="15109" max="15112" width="12.83203125" style="527" customWidth="1"/>
    <col min="15113" max="15113" width="5.6640625" style="527" customWidth="1"/>
    <col min="15114" max="15114" width="9.33203125" style="527" customWidth="1"/>
    <col min="15115" max="15360" width="0" style="527" hidden="1"/>
    <col min="15361" max="15362" width="5.5" style="527" customWidth="1"/>
    <col min="15363" max="15363" width="4.5" style="527" customWidth="1"/>
    <col min="15364" max="15364" width="32.33203125" style="527" customWidth="1"/>
    <col min="15365" max="15368" width="12.83203125" style="527" customWidth="1"/>
    <col min="15369" max="15369" width="5.6640625" style="527" customWidth="1"/>
    <col min="15370" max="15370" width="9.33203125" style="527" customWidth="1"/>
    <col min="15371" max="15616" width="0" style="527" hidden="1"/>
    <col min="15617" max="15618" width="5.5" style="527" customWidth="1"/>
    <col min="15619" max="15619" width="4.5" style="527" customWidth="1"/>
    <col min="15620" max="15620" width="32.33203125" style="527" customWidth="1"/>
    <col min="15621" max="15624" width="12.83203125" style="527" customWidth="1"/>
    <col min="15625" max="15625" width="5.6640625" style="527" customWidth="1"/>
    <col min="15626" max="15626" width="9.33203125" style="527" customWidth="1"/>
    <col min="15627" max="15872" width="0" style="527" hidden="1"/>
    <col min="15873" max="15874" width="5.5" style="527" customWidth="1"/>
    <col min="15875" max="15875" width="4.5" style="527" customWidth="1"/>
    <col min="15876" max="15876" width="32.33203125" style="527" customWidth="1"/>
    <col min="15877" max="15880" width="12.83203125" style="527" customWidth="1"/>
    <col min="15881" max="15881" width="5.6640625" style="527" customWidth="1"/>
    <col min="15882" max="15882" width="9.33203125" style="527" customWidth="1"/>
    <col min="15883" max="16128" width="0" style="527" hidden="1"/>
    <col min="16129" max="16130" width="5.5" style="527" customWidth="1"/>
    <col min="16131" max="16131" width="4.5" style="527" customWidth="1"/>
    <col min="16132" max="16132" width="32.33203125" style="527" customWidth="1"/>
    <col min="16133" max="16136" width="12.83203125" style="527" customWidth="1"/>
    <col min="16137" max="16137" width="5.6640625" style="527" customWidth="1"/>
    <col min="16138" max="16138" width="9.33203125" style="527" customWidth="1"/>
    <col min="16139" max="16384" width="0" style="527" hidden="1"/>
  </cols>
  <sheetData>
    <row r="1" spans="1:10" ht="11.1" customHeight="1">
      <c r="A1" s="526" t="s">
        <v>559</v>
      </c>
      <c r="B1" s="525"/>
      <c r="C1" s="525"/>
      <c r="D1" s="525"/>
      <c r="E1" s="525"/>
      <c r="F1" s="525"/>
      <c r="G1" s="525"/>
      <c r="H1" s="2349"/>
      <c r="I1" s="234">
        <v>103</v>
      </c>
    </row>
    <row r="2" spans="1:10" ht="11.1" customHeight="1">
      <c r="A2" s="594" t="s">
        <v>3657</v>
      </c>
      <c r="B2" s="595"/>
      <c r="C2" s="595"/>
      <c r="D2" s="595"/>
      <c r="E2" s="595"/>
      <c r="F2" s="595"/>
      <c r="G2" s="595"/>
      <c r="H2" s="2350"/>
      <c r="I2" s="1523"/>
    </row>
    <row r="3" spans="1:10" s="720" customFormat="1" ht="11.1" customHeight="1">
      <c r="A3" s="2351" t="s">
        <v>710</v>
      </c>
      <c r="B3" s="608"/>
      <c r="C3" s="608"/>
      <c r="D3" s="608"/>
      <c r="E3" s="608"/>
      <c r="F3" s="608"/>
      <c r="G3" s="608"/>
      <c r="H3" s="2352"/>
      <c r="I3" s="601"/>
      <c r="J3" s="539"/>
    </row>
    <row r="4" spans="1:10" ht="5.0999999999999996" customHeight="1">
      <c r="A4" s="1563"/>
      <c r="B4" s="618"/>
      <c r="C4" s="618"/>
      <c r="D4" s="618"/>
      <c r="E4" s="618"/>
      <c r="F4" s="618"/>
      <c r="G4" s="618"/>
      <c r="H4" s="2353"/>
      <c r="I4" s="651"/>
      <c r="J4" s="539"/>
    </row>
    <row r="5" spans="1:10">
      <c r="A5" s="1562" t="s">
        <v>386</v>
      </c>
      <c r="B5" s="618" t="s">
        <v>1900</v>
      </c>
      <c r="C5" s="618"/>
      <c r="D5" s="618"/>
      <c r="E5" s="618"/>
      <c r="F5" s="618"/>
      <c r="G5" s="618"/>
      <c r="H5" s="2353"/>
      <c r="I5" s="651"/>
      <c r="J5" s="539"/>
    </row>
    <row r="6" spans="1:10">
      <c r="A6" s="1563" t="s">
        <v>1901</v>
      </c>
      <c r="B6" s="618"/>
      <c r="C6" s="618"/>
      <c r="D6" s="618"/>
      <c r="E6" s="618"/>
      <c r="F6" s="618"/>
      <c r="G6" s="618"/>
      <c r="H6" s="2353"/>
      <c r="I6" s="651"/>
      <c r="J6" s="539"/>
    </row>
    <row r="7" spans="1:10" ht="5.0999999999999996" customHeight="1">
      <c r="A7" s="1563"/>
      <c r="B7" s="618"/>
      <c r="C7" s="618"/>
      <c r="D7" s="618"/>
      <c r="E7" s="618"/>
      <c r="F7" s="618"/>
      <c r="G7" s="618"/>
      <c r="H7" s="2353"/>
      <c r="I7" s="651"/>
      <c r="J7" s="539"/>
    </row>
    <row r="8" spans="1:10">
      <c r="A8" s="1562" t="s">
        <v>387</v>
      </c>
      <c r="B8" s="618" t="s">
        <v>1902</v>
      </c>
      <c r="C8" s="618"/>
      <c r="D8" s="618"/>
      <c r="E8" s="618"/>
      <c r="F8" s="618"/>
      <c r="G8" s="618"/>
      <c r="H8" s="2353"/>
      <c r="I8" s="651"/>
      <c r="J8" s="539"/>
    </row>
    <row r="9" spans="1:10">
      <c r="A9" s="1563" t="s">
        <v>1903</v>
      </c>
      <c r="B9" s="618"/>
      <c r="C9" s="618"/>
      <c r="D9" s="618"/>
      <c r="E9" s="618"/>
      <c r="F9" s="618"/>
      <c r="G9" s="618"/>
      <c r="H9" s="2353"/>
      <c r="I9" s="651"/>
      <c r="J9" s="539"/>
    </row>
    <row r="10" spans="1:10">
      <c r="A10" s="1563" t="s">
        <v>1904</v>
      </c>
      <c r="B10" s="618"/>
      <c r="C10" s="618"/>
      <c r="D10" s="618"/>
      <c r="E10" s="618"/>
      <c r="F10" s="618"/>
      <c r="G10" s="618"/>
      <c r="H10" s="2353"/>
      <c r="I10" s="651"/>
      <c r="J10" s="539"/>
    </row>
    <row r="11" spans="1:10" ht="5.0999999999999996" customHeight="1">
      <c r="A11" s="1563"/>
      <c r="B11" s="618"/>
      <c r="C11" s="618"/>
      <c r="D11" s="618"/>
      <c r="E11" s="618"/>
      <c r="F11" s="618"/>
      <c r="G11" s="618"/>
      <c r="H11" s="2353"/>
      <c r="I11" s="651"/>
      <c r="J11" s="539"/>
    </row>
    <row r="12" spans="1:10">
      <c r="A12" s="1562" t="s">
        <v>388</v>
      </c>
      <c r="B12" s="618" t="s">
        <v>1905</v>
      </c>
      <c r="C12" s="618"/>
      <c r="D12" s="618"/>
      <c r="E12" s="618"/>
      <c r="F12" s="618"/>
      <c r="G12" s="618"/>
      <c r="H12" s="2353"/>
      <c r="I12" s="651"/>
      <c r="J12" s="539"/>
    </row>
    <row r="13" spans="1:10">
      <c r="A13" s="1563" t="s">
        <v>1906</v>
      </c>
      <c r="B13" s="618"/>
      <c r="C13" s="618"/>
      <c r="D13" s="618"/>
      <c r="E13" s="618"/>
      <c r="F13" s="618"/>
      <c r="G13" s="618"/>
      <c r="H13" s="2353"/>
      <c r="I13" s="651"/>
      <c r="J13" s="539"/>
    </row>
    <row r="14" spans="1:10">
      <c r="A14" s="1563" t="s">
        <v>1907</v>
      </c>
      <c r="B14" s="618"/>
      <c r="C14" s="618"/>
      <c r="D14" s="618"/>
      <c r="E14" s="618"/>
      <c r="F14" s="618"/>
      <c r="G14" s="618"/>
      <c r="H14" s="2353"/>
      <c r="I14" s="651"/>
      <c r="J14" s="539"/>
    </row>
    <row r="15" spans="1:10" ht="5.0999999999999996" customHeight="1">
      <c r="A15" s="1563"/>
      <c r="B15" s="618"/>
      <c r="C15" s="618"/>
      <c r="D15" s="618"/>
      <c r="E15" s="618"/>
      <c r="F15" s="618"/>
      <c r="G15" s="618"/>
      <c r="H15" s="2353"/>
      <c r="I15" s="651"/>
      <c r="J15" s="539"/>
    </row>
    <row r="16" spans="1:10">
      <c r="A16" s="1562" t="s">
        <v>389</v>
      </c>
      <c r="B16" s="618" t="s">
        <v>1908</v>
      </c>
      <c r="C16" s="618"/>
      <c r="D16" s="618"/>
      <c r="E16" s="618"/>
      <c r="F16" s="618"/>
      <c r="G16" s="618"/>
      <c r="H16" s="2353"/>
      <c r="I16" s="651"/>
      <c r="J16" s="539"/>
    </row>
    <row r="17" spans="1:10">
      <c r="A17" s="1563" t="s">
        <v>1909</v>
      </c>
      <c r="B17" s="618"/>
      <c r="C17" s="618"/>
      <c r="D17" s="618"/>
      <c r="E17" s="618"/>
      <c r="F17" s="618"/>
      <c r="G17" s="618"/>
      <c r="H17" s="2353"/>
      <c r="I17" s="651"/>
      <c r="J17" s="539"/>
    </row>
    <row r="18" spans="1:10">
      <c r="A18" s="1563" t="s">
        <v>1910</v>
      </c>
      <c r="B18" s="618"/>
      <c r="C18" s="618"/>
      <c r="D18" s="618"/>
      <c r="E18" s="618"/>
      <c r="F18" s="618"/>
      <c r="G18" s="618"/>
      <c r="H18" s="2353"/>
      <c r="I18" s="651"/>
      <c r="J18" s="539"/>
    </row>
    <row r="19" spans="1:10">
      <c r="A19" s="1563" t="s">
        <v>1911</v>
      </c>
      <c r="B19" s="618"/>
      <c r="C19" s="618"/>
      <c r="D19" s="618"/>
      <c r="E19" s="618"/>
      <c r="F19" s="618"/>
      <c r="G19" s="618"/>
      <c r="H19" s="2353"/>
      <c r="I19" s="651"/>
      <c r="J19" s="539"/>
    </row>
    <row r="20" spans="1:10" ht="5.0999999999999996" customHeight="1">
      <c r="A20" s="1528"/>
      <c r="B20" s="547"/>
      <c r="C20" s="547"/>
      <c r="D20" s="547"/>
      <c r="E20" s="547"/>
      <c r="F20" s="547"/>
      <c r="G20" s="547"/>
      <c r="H20" s="2354"/>
      <c r="I20" s="1529"/>
      <c r="J20" s="539"/>
    </row>
    <row r="21" spans="1:10" ht="10.35" customHeight="1">
      <c r="A21" s="610" t="s">
        <v>639</v>
      </c>
      <c r="B21" s="550" t="s">
        <v>784</v>
      </c>
      <c r="C21" s="1720"/>
      <c r="D21" s="572" t="s">
        <v>785</v>
      </c>
      <c r="E21" s="550" t="s">
        <v>1912</v>
      </c>
      <c r="F21" s="550" t="s">
        <v>1913</v>
      </c>
      <c r="G21" s="550" t="s">
        <v>1914</v>
      </c>
      <c r="H21" s="2355" t="s">
        <v>1915</v>
      </c>
      <c r="I21" s="611" t="s">
        <v>639</v>
      </c>
      <c r="J21" s="538"/>
    </row>
    <row r="22" spans="1:10" ht="10.35" customHeight="1">
      <c r="A22" s="610" t="s">
        <v>642</v>
      </c>
      <c r="B22" s="550" t="s">
        <v>788</v>
      </c>
      <c r="C22" s="1720"/>
      <c r="D22" s="572"/>
      <c r="E22" s="550"/>
      <c r="F22" s="550" t="s">
        <v>1916</v>
      </c>
      <c r="G22" s="550" t="s">
        <v>1917</v>
      </c>
      <c r="H22" s="2355" t="s">
        <v>1918</v>
      </c>
      <c r="I22" s="611" t="s">
        <v>642</v>
      </c>
      <c r="J22" s="538"/>
    </row>
    <row r="23" spans="1:10" ht="10.35" customHeight="1" thickBot="1">
      <c r="A23" s="2091"/>
      <c r="B23" s="1538"/>
      <c r="C23" s="1539"/>
      <c r="D23" s="1712" t="s">
        <v>651</v>
      </c>
      <c r="E23" s="550" t="s">
        <v>652</v>
      </c>
      <c r="F23" s="550" t="s">
        <v>653</v>
      </c>
      <c r="G23" s="550" t="s">
        <v>654</v>
      </c>
      <c r="H23" s="2356" t="s">
        <v>1919</v>
      </c>
      <c r="I23" s="2092"/>
      <c r="J23" s="539"/>
    </row>
    <row r="24" spans="1:10" ht="10.5" customHeight="1">
      <c r="A24" s="1533">
        <v>1</v>
      </c>
      <c r="B24" s="1538"/>
      <c r="C24" s="2357">
        <v>-2</v>
      </c>
      <c r="D24" s="547" t="s">
        <v>1578</v>
      </c>
      <c r="E24" s="2358">
        <v>118</v>
      </c>
      <c r="F24" s="2359"/>
      <c r="G24" s="2360"/>
      <c r="H24" s="2361">
        <v>0</v>
      </c>
      <c r="I24" s="1543">
        <v>1</v>
      </c>
      <c r="J24" s="2362"/>
    </row>
    <row r="25" spans="1:10" ht="10.5" customHeight="1">
      <c r="A25" s="1533">
        <v>2</v>
      </c>
      <c r="B25" s="1538"/>
      <c r="C25" s="2357">
        <v>-3</v>
      </c>
      <c r="D25" s="547" t="s">
        <v>1579</v>
      </c>
      <c r="E25" s="2363">
        <v>0</v>
      </c>
      <c r="F25" s="2364"/>
      <c r="G25" s="2365"/>
      <c r="H25" s="2366">
        <v>0</v>
      </c>
      <c r="I25" s="1543">
        <v>2</v>
      </c>
      <c r="J25" s="2362"/>
    </row>
    <row r="26" spans="1:10" ht="10.5" customHeight="1">
      <c r="A26" s="1533">
        <v>3</v>
      </c>
      <c r="B26" s="1538"/>
      <c r="C26" s="2357">
        <v>-4</v>
      </c>
      <c r="D26" s="547" t="s">
        <v>1580</v>
      </c>
      <c r="E26" s="2363">
        <v>0</v>
      </c>
      <c r="F26" s="2364"/>
      <c r="G26" s="2365"/>
      <c r="H26" s="2366">
        <v>0</v>
      </c>
      <c r="I26" s="1543">
        <v>3</v>
      </c>
      <c r="J26" s="2362"/>
    </row>
    <row r="27" spans="1:10" ht="10.5" customHeight="1">
      <c r="A27" s="1533">
        <v>4</v>
      </c>
      <c r="B27" s="1538"/>
      <c r="C27" s="2357">
        <v>-5</v>
      </c>
      <c r="D27" s="547" t="s">
        <v>1581</v>
      </c>
      <c r="E27" s="2363">
        <v>0</v>
      </c>
      <c r="F27" s="2364"/>
      <c r="G27" s="2365"/>
      <c r="H27" s="2366">
        <v>0</v>
      </c>
      <c r="I27" s="1543">
        <v>4</v>
      </c>
      <c r="J27" s="2362"/>
    </row>
    <row r="28" spans="1:10" ht="10.5" customHeight="1">
      <c r="A28" s="1533">
        <v>5</v>
      </c>
      <c r="B28" s="1538"/>
      <c r="C28" s="2357">
        <v>-6</v>
      </c>
      <c r="D28" s="547" t="s">
        <v>1582</v>
      </c>
      <c r="E28" s="2363">
        <v>0</v>
      </c>
      <c r="F28" s="2364"/>
      <c r="G28" s="2365"/>
      <c r="H28" s="2366">
        <v>0</v>
      </c>
      <c r="I28" s="1543">
        <v>5</v>
      </c>
      <c r="J28" s="2362"/>
    </row>
    <row r="29" spans="1:10" ht="10.5" customHeight="1">
      <c r="A29" s="1533">
        <v>6</v>
      </c>
      <c r="B29" s="1538"/>
      <c r="C29" s="2357">
        <v>-7</v>
      </c>
      <c r="D29" s="547" t="s">
        <v>1583</v>
      </c>
      <c r="E29" s="2363">
        <v>0</v>
      </c>
      <c r="F29" s="2364"/>
      <c r="G29" s="2365"/>
      <c r="H29" s="2366">
        <v>0</v>
      </c>
      <c r="I29" s="1543">
        <v>6</v>
      </c>
      <c r="J29" s="2362"/>
    </row>
    <row r="30" spans="1:10" ht="10.5" customHeight="1">
      <c r="A30" s="1533">
        <v>7</v>
      </c>
      <c r="B30" s="1538"/>
      <c r="C30" s="2357">
        <v>-8</v>
      </c>
      <c r="D30" s="547" t="s">
        <v>1584</v>
      </c>
      <c r="E30" s="2363">
        <v>0</v>
      </c>
      <c r="F30" s="2364"/>
      <c r="G30" s="2365"/>
      <c r="H30" s="2366">
        <v>0</v>
      </c>
      <c r="I30" s="1543">
        <v>7</v>
      </c>
      <c r="J30" s="2362"/>
    </row>
    <row r="31" spans="1:10" ht="10.5" customHeight="1">
      <c r="A31" s="1533">
        <v>8</v>
      </c>
      <c r="B31" s="1538"/>
      <c r="C31" s="2357">
        <v>-9</v>
      </c>
      <c r="D31" s="547" t="s">
        <v>1585</v>
      </c>
      <c r="E31" s="2363">
        <v>25577</v>
      </c>
      <c r="F31" s="2364"/>
      <c r="G31" s="2365"/>
      <c r="H31" s="2366">
        <v>-2</v>
      </c>
      <c r="I31" s="1543">
        <v>8</v>
      </c>
      <c r="J31" s="2362"/>
    </row>
    <row r="32" spans="1:10" ht="10.5" customHeight="1">
      <c r="A32" s="1533">
        <v>9</v>
      </c>
      <c r="B32" s="1538"/>
      <c r="C32" s="2357">
        <v>-11</v>
      </c>
      <c r="D32" s="547" t="s">
        <v>1586</v>
      </c>
      <c r="E32" s="2363">
        <v>0</v>
      </c>
      <c r="F32" s="2364"/>
      <c r="G32" s="2365"/>
      <c r="H32" s="2366">
        <v>0</v>
      </c>
      <c r="I32" s="1543">
        <v>9</v>
      </c>
      <c r="J32" s="2362"/>
    </row>
    <row r="33" spans="1:10" ht="10.5" customHeight="1">
      <c r="A33" s="1533">
        <v>10</v>
      </c>
      <c r="B33" s="1538"/>
      <c r="C33" s="2357">
        <v>-13</v>
      </c>
      <c r="D33" s="547" t="s">
        <v>1587</v>
      </c>
      <c r="E33" s="2363">
        <v>0</v>
      </c>
      <c r="F33" s="2364"/>
      <c r="G33" s="2365"/>
      <c r="H33" s="2366">
        <v>0</v>
      </c>
      <c r="I33" s="1543">
        <v>10</v>
      </c>
      <c r="J33" s="2362"/>
    </row>
    <row r="34" spans="1:10" ht="10.5" customHeight="1">
      <c r="A34" s="1533">
        <v>11</v>
      </c>
      <c r="B34" s="1538"/>
      <c r="C34" s="2357">
        <v>-16</v>
      </c>
      <c r="D34" s="547" t="s">
        <v>1588</v>
      </c>
      <c r="E34" s="2363">
        <v>0</v>
      </c>
      <c r="F34" s="2364"/>
      <c r="G34" s="2365"/>
      <c r="H34" s="2366">
        <v>0</v>
      </c>
      <c r="I34" s="1543">
        <v>11</v>
      </c>
      <c r="J34" s="2362"/>
    </row>
    <row r="35" spans="1:10" ht="10.5" customHeight="1">
      <c r="A35" s="1533">
        <v>12</v>
      </c>
      <c r="B35" s="1538"/>
      <c r="C35" s="2357">
        <v>-17</v>
      </c>
      <c r="D35" s="547" t="s">
        <v>1589</v>
      </c>
      <c r="E35" s="2363">
        <v>0</v>
      </c>
      <c r="F35" s="2364"/>
      <c r="G35" s="2365"/>
      <c r="H35" s="2366">
        <v>0</v>
      </c>
      <c r="I35" s="1543">
        <v>12</v>
      </c>
      <c r="J35" s="2362"/>
    </row>
    <row r="36" spans="1:10" ht="10.5" customHeight="1">
      <c r="A36" s="1533">
        <v>13</v>
      </c>
      <c r="B36" s="1538"/>
      <c r="C36" s="2357">
        <v>-18</v>
      </c>
      <c r="D36" s="547" t="s">
        <v>1590</v>
      </c>
      <c r="E36" s="2363">
        <v>0</v>
      </c>
      <c r="F36" s="2364"/>
      <c r="G36" s="2365"/>
      <c r="H36" s="2366">
        <v>0</v>
      </c>
      <c r="I36" s="1543">
        <v>13</v>
      </c>
      <c r="J36" s="2362"/>
    </row>
    <row r="37" spans="1:10" ht="10.5" customHeight="1">
      <c r="A37" s="1533">
        <v>14</v>
      </c>
      <c r="B37" s="1538"/>
      <c r="C37" s="2357">
        <v>-19</v>
      </c>
      <c r="D37" s="547" t="s">
        <v>1591</v>
      </c>
      <c r="E37" s="2363">
        <v>0</v>
      </c>
      <c r="F37" s="2364"/>
      <c r="G37" s="2365"/>
      <c r="H37" s="2366">
        <v>0</v>
      </c>
      <c r="I37" s="1543">
        <v>14</v>
      </c>
      <c r="J37" s="2362"/>
    </row>
    <row r="38" spans="1:10" ht="10.5" customHeight="1">
      <c r="A38" s="1533">
        <v>15</v>
      </c>
      <c r="B38" s="1538"/>
      <c r="C38" s="2357">
        <v>-20</v>
      </c>
      <c r="D38" s="547" t="s">
        <v>1592</v>
      </c>
      <c r="E38" s="2363">
        <v>0</v>
      </c>
      <c r="F38" s="2364"/>
      <c r="G38" s="2365"/>
      <c r="H38" s="2366">
        <v>0</v>
      </c>
      <c r="I38" s="1543">
        <v>15</v>
      </c>
      <c r="J38" s="2362"/>
    </row>
    <row r="39" spans="1:10" ht="10.5" customHeight="1">
      <c r="A39" s="1533">
        <v>16</v>
      </c>
      <c r="B39" s="1538"/>
      <c r="C39" s="2357">
        <v>-22</v>
      </c>
      <c r="D39" s="547" t="s">
        <v>1593</v>
      </c>
      <c r="E39" s="2363">
        <v>0</v>
      </c>
      <c r="F39" s="2364"/>
      <c r="G39" s="2365"/>
      <c r="H39" s="2366">
        <v>0</v>
      </c>
      <c r="I39" s="1543">
        <v>16</v>
      </c>
      <c r="J39" s="2362"/>
    </row>
    <row r="40" spans="1:10" ht="10.5" customHeight="1">
      <c r="A40" s="1533">
        <v>17</v>
      </c>
      <c r="B40" s="1538"/>
      <c r="C40" s="2357">
        <v>-23</v>
      </c>
      <c r="D40" s="547" t="s">
        <v>1594</v>
      </c>
      <c r="E40" s="2363">
        <v>0</v>
      </c>
      <c r="F40" s="2364"/>
      <c r="G40" s="2365"/>
      <c r="H40" s="2366">
        <v>0</v>
      </c>
      <c r="I40" s="1543">
        <v>17</v>
      </c>
      <c r="J40" s="2362"/>
    </row>
    <row r="41" spans="1:10" ht="10.5" customHeight="1">
      <c r="A41" s="1533">
        <v>18</v>
      </c>
      <c r="B41" s="1538"/>
      <c r="C41" s="2357">
        <v>-24</v>
      </c>
      <c r="D41" s="547" t="s">
        <v>1595</v>
      </c>
      <c r="E41" s="2363">
        <v>0</v>
      </c>
      <c r="F41" s="2364"/>
      <c r="G41" s="2365"/>
      <c r="H41" s="2366">
        <v>0</v>
      </c>
      <c r="I41" s="1543">
        <v>18</v>
      </c>
      <c r="J41" s="2362"/>
    </row>
    <row r="42" spans="1:10" ht="10.5" customHeight="1">
      <c r="A42" s="1533">
        <v>19</v>
      </c>
      <c r="B42" s="1538"/>
      <c r="C42" s="2357">
        <v>-25</v>
      </c>
      <c r="D42" s="547" t="s">
        <v>1596</v>
      </c>
      <c r="E42" s="2363">
        <v>0</v>
      </c>
      <c r="F42" s="2364"/>
      <c r="G42" s="2365"/>
      <c r="H42" s="2366">
        <v>0</v>
      </c>
      <c r="I42" s="1543">
        <v>19</v>
      </c>
      <c r="J42" s="2362"/>
    </row>
    <row r="43" spans="1:10" ht="10.5" customHeight="1">
      <c r="A43" s="1533">
        <v>20</v>
      </c>
      <c r="B43" s="1538"/>
      <c r="C43" s="2357">
        <v>-26</v>
      </c>
      <c r="D43" s="547" t="s">
        <v>1597</v>
      </c>
      <c r="E43" s="2363">
        <v>46278</v>
      </c>
      <c r="F43" s="2364"/>
      <c r="G43" s="2365"/>
      <c r="H43" s="2366">
        <v>-5</v>
      </c>
      <c r="I43" s="1543">
        <v>20</v>
      </c>
      <c r="J43" s="2362"/>
    </row>
    <row r="44" spans="1:10" ht="10.5" customHeight="1">
      <c r="A44" s="1533">
        <v>21</v>
      </c>
      <c r="B44" s="1538"/>
      <c r="C44" s="2357">
        <v>-27</v>
      </c>
      <c r="D44" s="547" t="s">
        <v>1598</v>
      </c>
      <c r="E44" s="2363">
        <v>620987</v>
      </c>
      <c r="F44" s="2364"/>
      <c r="G44" s="2365"/>
      <c r="H44" s="2366">
        <v>-74</v>
      </c>
      <c r="I44" s="1543">
        <v>21</v>
      </c>
      <c r="J44" s="2362"/>
    </row>
    <row r="45" spans="1:10" ht="10.5" customHeight="1">
      <c r="A45" s="1533">
        <v>22</v>
      </c>
      <c r="B45" s="1538"/>
      <c r="C45" s="2357">
        <v>-29</v>
      </c>
      <c r="D45" s="547" t="s">
        <v>1599</v>
      </c>
      <c r="E45" s="2363">
        <v>0</v>
      </c>
      <c r="F45" s="2364"/>
      <c r="G45" s="2365"/>
      <c r="H45" s="2366">
        <v>0</v>
      </c>
      <c r="I45" s="1543">
        <v>22</v>
      </c>
      <c r="J45" s="2362"/>
    </row>
    <row r="46" spans="1:10" ht="10.5" customHeight="1">
      <c r="A46" s="1533">
        <v>23</v>
      </c>
      <c r="B46" s="1538"/>
      <c r="C46" s="2357">
        <v>-31</v>
      </c>
      <c r="D46" s="547" t="s">
        <v>1600</v>
      </c>
      <c r="E46" s="2363">
        <v>0</v>
      </c>
      <c r="F46" s="2364"/>
      <c r="G46" s="2365"/>
      <c r="H46" s="2366">
        <v>0</v>
      </c>
      <c r="I46" s="1543">
        <v>23</v>
      </c>
      <c r="J46" s="2362"/>
    </row>
    <row r="47" spans="1:10" ht="10.5" customHeight="1">
      <c r="A47" s="1533">
        <v>24</v>
      </c>
      <c r="B47" s="1538"/>
      <c r="C47" s="2357">
        <v>-35</v>
      </c>
      <c r="D47" s="547" t="s">
        <v>1601</v>
      </c>
      <c r="E47" s="2363">
        <v>0</v>
      </c>
      <c r="F47" s="2364"/>
      <c r="G47" s="2365"/>
      <c r="H47" s="2366">
        <v>0</v>
      </c>
      <c r="I47" s="1543">
        <v>24</v>
      </c>
      <c r="J47" s="2362"/>
    </row>
    <row r="48" spans="1:10" ht="10.5" customHeight="1">
      <c r="A48" s="1533">
        <v>25</v>
      </c>
      <c r="B48" s="1538"/>
      <c r="C48" s="2357">
        <v>-37</v>
      </c>
      <c r="D48" s="547" t="s">
        <v>1602</v>
      </c>
      <c r="E48" s="2363">
        <v>0</v>
      </c>
      <c r="F48" s="2364"/>
      <c r="G48" s="2365"/>
      <c r="H48" s="2366">
        <v>0</v>
      </c>
      <c r="I48" s="1543">
        <v>25</v>
      </c>
      <c r="J48" s="2362"/>
    </row>
    <row r="49" spans="1:10" ht="10.5" customHeight="1">
      <c r="A49" s="1533">
        <v>26</v>
      </c>
      <c r="B49" s="1538"/>
      <c r="C49" s="2357">
        <v>-39</v>
      </c>
      <c r="D49" s="547" t="s">
        <v>1603</v>
      </c>
      <c r="E49" s="2363">
        <v>0</v>
      </c>
      <c r="F49" s="2364"/>
      <c r="G49" s="2365"/>
      <c r="H49" s="2366">
        <v>0</v>
      </c>
      <c r="I49" s="1543">
        <v>26</v>
      </c>
      <c r="J49" s="2362"/>
    </row>
    <row r="50" spans="1:10" ht="10.5" customHeight="1">
      <c r="A50" s="1533">
        <v>27</v>
      </c>
      <c r="B50" s="1538"/>
      <c r="C50" s="2357">
        <v>-44</v>
      </c>
      <c r="D50" s="547" t="s">
        <v>1604</v>
      </c>
      <c r="E50" s="2363">
        <v>0</v>
      </c>
      <c r="F50" s="2364"/>
      <c r="G50" s="2365"/>
      <c r="H50" s="2366">
        <v>0</v>
      </c>
      <c r="I50" s="1543">
        <v>27</v>
      </c>
      <c r="J50" s="2362"/>
    </row>
    <row r="51" spans="1:10" ht="10.5" customHeight="1">
      <c r="A51" s="1533">
        <v>28</v>
      </c>
      <c r="B51" s="1538"/>
      <c r="C51" s="2357">
        <v>-45</v>
      </c>
      <c r="D51" s="547" t="s">
        <v>1605</v>
      </c>
      <c r="E51" s="2363">
        <v>0</v>
      </c>
      <c r="F51" s="2364"/>
      <c r="G51" s="2365"/>
      <c r="H51" s="2366">
        <v>0</v>
      </c>
      <c r="I51" s="1543">
        <v>28</v>
      </c>
      <c r="J51" s="2362"/>
    </row>
    <row r="52" spans="1:10" ht="10.5" customHeight="1">
      <c r="A52" s="1533">
        <v>29</v>
      </c>
      <c r="B52" s="1538"/>
      <c r="C52" s="2357"/>
      <c r="D52" s="547" t="s">
        <v>1921</v>
      </c>
      <c r="E52" s="2363">
        <v>0</v>
      </c>
      <c r="F52" s="2364"/>
      <c r="G52" s="2365"/>
      <c r="H52" s="2366">
        <v>0</v>
      </c>
      <c r="I52" s="1543">
        <v>29</v>
      </c>
      <c r="J52" s="2362"/>
    </row>
    <row r="53" spans="1:10" ht="10.5" customHeight="1">
      <c r="A53" s="1533">
        <v>30</v>
      </c>
      <c r="B53" s="1538"/>
      <c r="C53" s="2357"/>
      <c r="D53" s="547" t="s">
        <v>1922</v>
      </c>
      <c r="E53" s="2363">
        <v>0</v>
      </c>
      <c r="F53" s="2364"/>
      <c r="G53" s="2365"/>
      <c r="H53" s="2366">
        <v>0</v>
      </c>
      <c r="I53" s="1543">
        <v>30</v>
      </c>
      <c r="J53" s="2362"/>
    </row>
    <row r="54" spans="1:10" ht="10.5" customHeight="1">
      <c r="A54" s="1533">
        <v>31</v>
      </c>
      <c r="B54" s="1538"/>
      <c r="C54" s="545"/>
      <c r="D54" s="547" t="s">
        <v>1657</v>
      </c>
      <c r="E54" s="2363">
        <f>SUM(E24:E53)</f>
        <v>692960</v>
      </c>
      <c r="F54" s="2364"/>
      <c r="G54" s="2365"/>
      <c r="H54" s="2366">
        <f>SUM(H24:H53)</f>
        <v>-81</v>
      </c>
      <c r="I54" s="1543">
        <v>31</v>
      </c>
      <c r="J54" s="2362"/>
    </row>
    <row r="55" spans="1:10" ht="10.5" customHeight="1">
      <c r="A55" s="1533">
        <v>32</v>
      </c>
      <c r="B55" s="1538"/>
      <c r="C55" s="2357">
        <v>-52</v>
      </c>
      <c r="D55" s="547" t="s">
        <v>1608</v>
      </c>
      <c r="E55" s="2363">
        <v>155328</v>
      </c>
      <c r="F55" s="2364"/>
      <c r="G55" s="2365"/>
      <c r="H55" s="2366">
        <v>0</v>
      </c>
      <c r="I55" s="1543">
        <v>32</v>
      </c>
      <c r="J55" s="2362"/>
    </row>
    <row r="56" spans="1:10" ht="10.5" customHeight="1">
      <c r="A56" s="1533">
        <v>33</v>
      </c>
      <c r="B56" s="1538"/>
      <c r="C56" s="2357">
        <v>-53</v>
      </c>
      <c r="D56" s="547" t="s">
        <v>1609</v>
      </c>
      <c r="E56" s="2363">
        <v>0</v>
      </c>
      <c r="F56" s="2364"/>
      <c r="G56" s="2365"/>
      <c r="H56" s="2366">
        <v>0</v>
      </c>
      <c r="I56" s="1543">
        <v>33</v>
      </c>
      <c r="J56" s="2362"/>
    </row>
    <row r="57" spans="1:10" ht="10.5" customHeight="1">
      <c r="A57" s="1533">
        <v>34</v>
      </c>
      <c r="B57" s="1538"/>
      <c r="C57" s="2357">
        <v>-54</v>
      </c>
      <c r="D57" s="547" t="s">
        <v>1610</v>
      </c>
      <c r="E57" s="2363">
        <v>0</v>
      </c>
      <c r="F57" s="2364"/>
      <c r="G57" s="2365"/>
      <c r="H57" s="2366">
        <v>0</v>
      </c>
      <c r="I57" s="1543">
        <v>34</v>
      </c>
      <c r="J57" s="2362"/>
    </row>
    <row r="58" spans="1:10" ht="10.5" customHeight="1">
      <c r="A58" s="1533">
        <v>35</v>
      </c>
      <c r="B58" s="1538"/>
      <c r="C58" s="2357">
        <v>-55</v>
      </c>
      <c r="D58" s="547" t="s">
        <v>1611</v>
      </c>
      <c r="E58" s="2363">
        <v>0</v>
      </c>
      <c r="F58" s="2364"/>
      <c r="G58" s="2365"/>
      <c r="H58" s="2366">
        <v>0</v>
      </c>
      <c r="I58" s="1543">
        <v>35</v>
      </c>
      <c r="J58" s="2362"/>
    </row>
    <row r="59" spans="1:10" ht="10.5" customHeight="1">
      <c r="A59" s="1533">
        <v>36</v>
      </c>
      <c r="B59" s="1538"/>
      <c r="C59" s="2357">
        <v>-56</v>
      </c>
      <c r="D59" s="547" t="s">
        <v>175</v>
      </c>
      <c r="E59" s="2363">
        <v>0</v>
      </c>
      <c r="F59" s="2364"/>
      <c r="G59" s="2365"/>
      <c r="H59" s="2366">
        <v>0</v>
      </c>
      <c r="I59" s="1543">
        <v>36</v>
      </c>
      <c r="J59" s="2362"/>
    </row>
    <row r="60" spans="1:10" ht="10.5" customHeight="1">
      <c r="A60" s="1533">
        <v>37</v>
      </c>
      <c r="B60" s="1538"/>
      <c r="C60" s="2357">
        <v>-57</v>
      </c>
      <c r="D60" s="547" t="s">
        <v>1612</v>
      </c>
      <c r="E60" s="2363">
        <v>0</v>
      </c>
      <c r="F60" s="2364"/>
      <c r="G60" s="2365"/>
      <c r="H60" s="2366">
        <v>0</v>
      </c>
      <c r="I60" s="1543">
        <v>37</v>
      </c>
      <c r="J60" s="2362"/>
    </row>
    <row r="61" spans="1:10" ht="10.5" customHeight="1">
      <c r="A61" s="1533">
        <v>38</v>
      </c>
      <c r="B61" s="1538"/>
      <c r="C61" s="2357">
        <v>-58</v>
      </c>
      <c r="D61" s="547" t="s">
        <v>1613</v>
      </c>
      <c r="E61" s="2363">
        <v>4759</v>
      </c>
      <c r="F61" s="2364"/>
      <c r="G61" s="2365"/>
      <c r="H61" s="2366">
        <v>0</v>
      </c>
      <c r="I61" s="1543">
        <v>38</v>
      </c>
      <c r="J61" s="2362"/>
    </row>
    <row r="62" spans="1:10" ht="10.5" customHeight="1">
      <c r="A62" s="1533">
        <v>39</v>
      </c>
      <c r="B62" s="1538"/>
      <c r="C62" s="2357">
        <v>-59</v>
      </c>
      <c r="D62" s="547" t="s">
        <v>1659</v>
      </c>
      <c r="E62" s="2363">
        <v>19969</v>
      </c>
      <c r="F62" s="2364"/>
      <c r="G62" s="2365"/>
      <c r="H62" s="2366">
        <v>0</v>
      </c>
      <c r="I62" s="1543">
        <v>39</v>
      </c>
      <c r="J62" s="2362"/>
    </row>
    <row r="63" spans="1:10" ht="10.5" customHeight="1">
      <c r="A63" s="1533">
        <v>40</v>
      </c>
      <c r="B63" s="1538"/>
      <c r="C63" s="2357"/>
      <c r="D63" s="547" t="s">
        <v>1660</v>
      </c>
      <c r="E63" s="2363">
        <f>SUM(E55:E62)</f>
        <v>180056</v>
      </c>
      <c r="F63" s="2364"/>
      <c r="G63" s="3756"/>
      <c r="H63" s="2366">
        <f>SUM(H55:H62)</f>
        <v>0</v>
      </c>
      <c r="I63" s="1543">
        <v>40</v>
      </c>
      <c r="J63" s="2362"/>
    </row>
    <row r="64" spans="1:10" ht="10.5" customHeight="1">
      <c r="A64" s="1533">
        <v>41</v>
      </c>
      <c r="B64" s="1538"/>
      <c r="C64" s="2357">
        <v>-76</v>
      </c>
      <c r="D64" s="547" t="s">
        <v>1616</v>
      </c>
      <c r="E64" s="2363">
        <v>0</v>
      </c>
      <c r="F64" s="2364"/>
      <c r="G64" s="2365"/>
      <c r="H64" s="2366">
        <v>0</v>
      </c>
      <c r="I64" s="1543">
        <v>41</v>
      </c>
      <c r="J64" s="2362"/>
    </row>
    <row r="65" spans="1:10" ht="10.5" customHeight="1">
      <c r="A65" s="1533">
        <v>42</v>
      </c>
      <c r="B65" s="1538"/>
      <c r="C65" s="2357">
        <v>-80</v>
      </c>
      <c r="D65" s="547" t="s">
        <v>1617</v>
      </c>
      <c r="E65" s="2363">
        <v>0</v>
      </c>
      <c r="F65" s="2364"/>
      <c r="G65" s="2365"/>
      <c r="H65" s="2366">
        <v>0</v>
      </c>
      <c r="I65" s="1543">
        <v>42</v>
      </c>
      <c r="J65" s="2362"/>
    </row>
    <row r="66" spans="1:10" ht="10.5" customHeight="1">
      <c r="A66" s="1533">
        <v>43</v>
      </c>
      <c r="B66" s="1538"/>
      <c r="C66" s="2357">
        <v>-90</v>
      </c>
      <c r="D66" s="547" t="s">
        <v>1618</v>
      </c>
      <c r="E66" s="2363">
        <v>271722</v>
      </c>
      <c r="F66" s="2364"/>
      <c r="G66" s="2365"/>
      <c r="H66" s="2366">
        <v>0</v>
      </c>
      <c r="I66" s="1543">
        <v>43</v>
      </c>
      <c r="J66" s="2362"/>
    </row>
    <row r="67" spans="1:10" ht="10.5" customHeight="1" thickBot="1">
      <c r="A67" s="1533">
        <v>44</v>
      </c>
      <c r="B67" s="1538"/>
      <c r="C67" s="2111"/>
      <c r="D67" s="2367" t="s">
        <v>1619</v>
      </c>
      <c r="E67" s="3757">
        <f>SUM(E63:E66)+E54</f>
        <v>1144738</v>
      </c>
      <c r="F67" s="3758"/>
      <c r="G67" s="3759"/>
      <c r="H67" s="3760">
        <f>SUM(H63:H66)+H54</f>
        <v>-81</v>
      </c>
      <c r="I67" s="1543">
        <v>44</v>
      </c>
      <c r="J67" s="2362"/>
    </row>
    <row r="68" spans="1:10" ht="10.5" customHeight="1">
      <c r="A68" s="1754"/>
      <c r="B68" s="618"/>
      <c r="C68" s="617"/>
      <c r="D68" s="618"/>
      <c r="E68" s="617"/>
      <c r="F68" s="617"/>
      <c r="G68" s="617"/>
      <c r="H68" s="2353"/>
      <c r="I68" s="1548"/>
    </row>
    <row r="69" spans="1:10" ht="10.5" customHeight="1">
      <c r="A69" s="1565" t="s">
        <v>1923</v>
      </c>
      <c r="B69" s="618"/>
      <c r="C69" s="617"/>
      <c r="D69" s="618"/>
      <c r="E69" s="617"/>
      <c r="F69" s="617"/>
      <c r="G69" s="617"/>
      <c r="H69" s="2353"/>
      <c r="I69" s="1548"/>
    </row>
    <row r="70" spans="1:10" ht="10.5" customHeight="1">
      <c r="A70" s="1565" t="s">
        <v>3654</v>
      </c>
      <c r="B70" s="618"/>
      <c r="C70" s="617"/>
      <c r="D70" s="618"/>
      <c r="E70" s="617"/>
      <c r="F70" s="617"/>
      <c r="G70" s="617"/>
      <c r="H70" s="2353"/>
      <c r="I70" s="1548"/>
    </row>
    <row r="71" spans="1:10" ht="10.5" customHeight="1">
      <c r="A71" s="1562"/>
      <c r="C71" s="617"/>
      <c r="D71" s="618"/>
      <c r="E71" s="617"/>
      <c r="F71" s="617"/>
      <c r="G71" s="617"/>
      <c r="H71" s="2353"/>
      <c r="I71" s="1548"/>
    </row>
    <row r="72" spans="1:10" ht="10.5" customHeight="1">
      <c r="A72" s="1562"/>
      <c r="B72" s="618"/>
      <c r="C72" s="617"/>
      <c r="D72" s="618"/>
      <c r="E72" s="617"/>
      <c r="F72" s="617"/>
      <c r="G72" s="617"/>
      <c r="H72" s="2353"/>
      <c r="I72" s="1548"/>
    </row>
    <row r="73" spans="1:10" ht="10.5" customHeight="1">
      <c r="A73" s="1562"/>
      <c r="B73" s="618"/>
      <c r="C73" s="617"/>
      <c r="D73" s="618"/>
      <c r="E73" s="617"/>
      <c r="F73" s="617"/>
      <c r="G73" s="617"/>
      <c r="H73" s="2353"/>
      <c r="I73" s="1548"/>
    </row>
    <row r="74" spans="1:10" ht="10.5" customHeight="1">
      <c r="A74" s="1562"/>
      <c r="B74" s="618"/>
      <c r="C74" s="617"/>
      <c r="D74" s="618"/>
      <c r="E74" s="617"/>
      <c r="F74" s="617"/>
      <c r="G74" s="617"/>
      <c r="H74" s="2353"/>
      <c r="I74" s="1548"/>
    </row>
    <row r="75" spans="1:10" ht="6.75" customHeight="1">
      <c r="A75" s="1769"/>
      <c r="B75" s="641"/>
      <c r="C75" s="2368"/>
      <c r="D75" s="641"/>
      <c r="E75" s="641"/>
      <c r="F75" s="641"/>
      <c r="G75" s="641"/>
      <c r="H75" s="2369"/>
      <c r="I75" s="1566"/>
    </row>
    <row r="76" spans="1:10">
      <c r="A76" s="592" t="s">
        <v>166</v>
      </c>
    </row>
    <row r="77" spans="1:10" ht="14.25" customHeight="1"/>
    <row r="78" spans="1:10" ht="14.25" customHeight="1"/>
    <row r="79" spans="1:10"/>
    <row r="80" spans="1:10"/>
    <row r="81"/>
  </sheetData>
  <printOptions horizontalCentered="1" verticalCentered="1"/>
  <pageMargins left="1" right="1" top="0.5" bottom="0.5" header="0" footer="0"/>
  <pageSetup orientation="portrait" horizontalDpi="4294967292"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WVY331"/>
  <sheetViews>
    <sheetView showZeros="0" view="pageBreakPreview" zoomScaleNormal="100" workbookViewId="0">
      <selection sqref="A1:A14"/>
    </sheetView>
  </sheetViews>
  <sheetFormatPr defaultColWidth="0" defaultRowHeight="11.25" zeroHeight="1"/>
  <cols>
    <col min="1" max="1" width="3" style="3807" customWidth="1"/>
    <col min="2" max="3" width="5.5" style="1196" customWidth="1"/>
    <col min="4" max="4" width="4.33203125" style="1196" customWidth="1"/>
    <col min="5" max="5" width="37.1640625" style="1196" customWidth="1"/>
    <col min="6" max="9" width="13.83203125" style="3984" customWidth="1"/>
    <col min="10" max="12" width="13.83203125" style="1196" customWidth="1"/>
    <col min="13" max="13" width="5.1640625" style="1196" customWidth="1"/>
    <col min="14" max="14" width="3" style="3809" customWidth="1"/>
    <col min="15" max="17" width="9.33203125" style="1196" customWidth="1"/>
    <col min="18" max="256" width="9.33203125" style="1196" hidden="1"/>
    <col min="257" max="257" width="3" style="1196" customWidth="1"/>
    <col min="258" max="259" width="5.5" style="1196" customWidth="1"/>
    <col min="260" max="260" width="4.33203125" style="1196" customWidth="1"/>
    <col min="261" max="261" width="37.1640625" style="1196" customWidth="1"/>
    <col min="262" max="268" width="13.83203125" style="1196" customWidth="1"/>
    <col min="269" max="269" width="5.1640625" style="1196" customWidth="1"/>
    <col min="270" max="270" width="3" style="1196" customWidth="1"/>
    <col min="271" max="273" width="9.33203125" style="1196" customWidth="1"/>
    <col min="274" max="512" width="9.33203125" style="1196" hidden="1"/>
    <col min="513" max="513" width="3" style="1196" customWidth="1"/>
    <col min="514" max="515" width="5.5" style="1196" customWidth="1"/>
    <col min="516" max="516" width="4.33203125" style="1196" customWidth="1"/>
    <col min="517" max="517" width="37.1640625" style="1196" customWidth="1"/>
    <col min="518" max="524" width="13.83203125" style="1196" customWidth="1"/>
    <col min="525" max="525" width="5.1640625" style="1196" customWidth="1"/>
    <col min="526" max="526" width="3" style="1196" customWidth="1"/>
    <col min="527" max="529" width="9.33203125" style="1196" customWidth="1"/>
    <col min="530" max="768" width="9.33203125" style="1196" hidden="1"/>
    <col min="769" max="769" width="3" style="1196" customWidth="1"/>
    <col min="770" max="771" width="5.5" style="1196" customWidth="1"/>
    <col min="772" max="772" width="4.33203125" style="1196" customWidth="1"/>
    <col min="773" max="773" width="37.1640625" style="1196" customWidth="1"/>
    <col min="774" max="780" width="13.83203125" style="1196" customWidth="1"/>
    <col min="781" max="781" width="5.1640625" style="1196" customWidth="1"/>
    <col min="782" max="782" width="3" style="1196" customWidth="1"/>
    <col min="783" max="785" width="9.33203125" style="1196" customWidth="1"/>
    <col min="786" max="1024" width="9.33203125" style="1196" hidden="1"/>
    <col min="1025" max="1025" width="3" style="1196" customWidth="1"/>
    <col min="1026" max="1027" width="5.5" style="1196" customWidth="1"/>
    <col min="1028" max="1028" width="4.33203125" style="1196" customWidth="1"/>
    <col min="1029" max="1029" width="37.1640625" style="1196" customWidth="1"/>
    <col min="1030" max="1036" width="13.83203125" style="1196" customWidth="1"/>
    <col min="1037" max="1037" width="5.1640625" style="1196" customWidth="1"/>
    <col min="1038" max="1038" width="3" style="1196" customWidth="1"/>
    <col min="1039" max="1041" width="9.33203125" style="1196" customWidth="1"/>
    <col min="1042" max="1280" width="9.33203125" style="1196" hidden="1"/>
    <col min="1281" max="1281" width="3" style="1196" customWidth="1"/>
    <col min="1282" max="1283" width="5.5" style="1196" customWidth="1"/>
    <col min="1284" max="1284" width="4.33203125" style="1196" customWidth="1"/>
    <col min="1285" max="1285" width="37.1640625" style="1196" customWidth="1"/>
    <col min="1286" max="1292" width="13.83203125" style="1196" customWidth="1"/>
    <col min="1293" max="1293" width="5.1640625" style="1196" customWidth="1"/>
    <col min="1294" max="1294" width="3" style="1196" customWidth="1"/>
    <col min="1295" max="1297" width="9.33203125" style="1196" customWidth="1"/>
    <col min="1298" max="1536" width="9.33203125" style="1196" hidden="1"/>
    <col min="1537" max="1537" width="3" style="1196" customWidth="1"/>
    <col min="1538" max="1539" width="5.5" style="1196" customWidth="1"/>
    <col min="1540" max="1540" width="4.33203125" style="1196" customWidth="1"/>
    <col min="1541" max="1541" width="37.1640625" style="1196" customWidth="1"/>
    <col min="1542" max="1548" width="13.83203125" style="1196" customWidth="1"/>
    <col min="1549" max="1549" width="5.1640625" style="1196" customWidth="1"/>
    <col min="1550" max="1550" width="3" style="1196" customWidth="1"/>
    <col min="1551" max="1553" width="9.33203125" style="1196" customWidth="1"/>
    <col min="1554" max="1792" width="9.33203125" style="1196" hidden="1"/>
    <col min="1793" max="1793" width="3" style="1196" customWidth="1"/>
    <col min="1794" max="1795" width="5.5" style="1196" customWidth="1"/>
    <col min="1796" max="1796" width="4.33203125" style="1196" customWidth="1"/>
    <col min="1797" max="1797" width="37.1640625" style="1196" customWidth="1"/>
    <col min="1798" max="1804" width="13.83203125" style="1196" customWidth="1"/>
    <col min="1805" max="1805" width="5.1640625" style="1196" customWidth="1"/>
    <col min="1806" max="1806" width="3" style="1196" customWidth="1"/>
    <col min="1807" max="1809" width="9.33203125" style="1196" customWidth="1"/>
    <col min="1810" max="2048" width="9.33203125" style="1196" hidden="1"/>
    <col min="2049" max="2049" width="3" style="1196" customWidth="1"/>
    <col min="2050" max="2051" width="5.5" style="1196" customWidth="1"/>
    <col min="2052" max="2052" width="4.33203125" style="1196" customWidth="1"/>
    <col min="2053" max="2053" width="37.1640625" style="1196" customWidth="1"/>
    <col min="2054" max="2060" width="13.83203125" style="1196" customWidth="1"/>
    <col min="2061" max="2061" width="5.1640625" style="1196" customWidth="1"/>
    <col min="2062" max="2062" width="3" style="1196" customWidth="1"/>
    <col min="2063" max="2065" width="9.33203125" style="1196" customWidth="1"/>
    <col min="2066" max="2304" width="9.33203125" style="1196" hidden="1"/>
    <col min="2305" max="2305" width="3" style="1196" customWidth="1"/>
    <col min="2306" max="2307" width="5.5" style="1196" customWidth="1"/>
    <col min="2308" max="2308" width="4.33203125" style="1196" customWidth="1"/>
    <col min="2309" max="2309" width="37.1640625" style="1196" customWidth="1"/>
    <col min="2310" max="2316" width="13.83203125" style="1196" customWidth="1"/>
    <col min="2317" max="2317" width="5.1640625" style="1196" customWidth="1"/>
    <col min="2318" max="2318" width="3" style="1196" customWidth="1"/>
    <col min="2319" max="2321" width="9.33203125" style="1196" customWidth="1"/>
    <col min="2322" max="2560" width="9.33203125" style="1196" hidden="1"/>
    <col min="2561" max="2561" width="3" style="1196" customWidth="1"/>
    <col min="2562" max="2563" width="5.5" style="1196" customWidth="1"/>
    <col min="2564" max="2564" width="4.33203125" style="1196" customWidth="1"/>
    <col min="2565" max="2565" width="37.1640625" style="1196" customWidth="1"/>
    <col min="2566" max="2572" width="13.83203125" style="1196" customWidth="1"/>
    <col min="2573" max="2573" width="5.1640625" style="1196" customWidth="1"/>
    <col min="2574" max="2574" width="3" style="1196" customWidth="1"/>
    <col min="2575" max="2577" width="9.33203125" style="1196" customWidth="1"/>
    <col min="2578" max="2816" width="9.33203125" style="1196" hidden="1"/>
    <col min="2817" max="2817" width="3" style="1196" customWidth="1"/>
    <col min="2818" max="2819" width="5.5" style="1196" customWidth="1"/>
    <col min="2820" max="2820" width="4.33203125" style="1196" customWidth="1"/>
    <col min="2821" max="2821" width="37.1640625" style="1196" customWidth="1"/>
    <col min="2822" max="2828" width="13.83203125" style="1196" customWidth="1"/>
    <col min="2829" max="2829" width="5.1640625" style="1196" customWidth="1"/>
    <col min="2830" max="2830" width="3" style="1196" customWidth="1"/>
    <col min="2831" max="2833" width="9.33203125" style="1196" customWidth="1"/>
    <col min="2834" max="3072" width="9.33203125" style="1196" hidden="1"/>
    <col min="3073" max="3073" width="3" style="1196" customWidth="1"/>
    <col min="3074" max="3075" width="5.5" style="1196" customWidth="1"/>
    <col min="3076" max="3076" width="4.33203125" style="1196" customWidth="1"/>
    <col min="3077" max="3077" width="37.1640625" style="1196" customWidth="1"/>
    <col min="3078" max="3084" width="13.83203125" style="1196" customWidth="1"/>
    <col min="3085" max="3085" width="5.1640625" style="1196" customWidth="1"/>
    <col min="3086" max="3086" width="3" style="1196" customWidth="1"/>
    <col min="3087" max="3089" width="9.33203125" style="1196" customWidth="1"/>
    <col min="3090" max="3328" width="9.33203125" style="1196" hidden="1"/>
    <col min="3329" max="3329" width="3" style="1196" customWidth="1"/>
    <col min="3330" max="3331" width="5.5" style="1196" customWidth="1"/>
    <col min="3332" max="3332" width="4.33203125" style="1196" customWidth="1"/>
    <col min="3333" max="3333" width="37.1640625" style="1196" customWidth="1"/>
    <col min="3334" max="3340" width="13.83203125" style="1196" customWidth="1"/>
    <col min="3341" max="3341" width="5.1640625" style="1196" customWidth="1"/>
    <col min="3342" max="3342" width="3" style="1196" customWidth="1"/>
    <col min="3343" max="3345" width="9.33203125" style="1196" customWidth="1"/>
    <col min="3346" max="3584" width="9.33203125" style="1196" hidden="1"/>
    <col min="3585" max="3585" width="3" style="1196" customWidth="1"/>
    <col min="3586" max="3587" width="5.5" style="1196" customWidth="1"/>
    <col min="3588" max="3588" width="4.33203125" style="1196" customWidth="1"/>
    <col min="3589" max="3589" width="37.1640625" style="1196" customWidth="1"/>
    <col min="3590" max="3596" width="13.83203125" style="1196" customWidth="1"/>
    <col min="3597" max="3597" width="5.1640625" style="1196" customWidth="1"/>
    <col min="3598" max="3598" width="3" style="1196" customWidth="1"/>
    <col min="3599" max="3601" width="9.33203125" style="1196" customWidth="1"/>
    <col min="3602" max="3840" width="9.33203125" style="1196" hidden="1"/>
    <col min="3841" max="3841" width="3" style="1196" customWidth="1"/>
    <col min="3842" max="3843" width="5.5" style="1196" customWidth="1"/>
    <col min="3844" max="3844" width="4.33203125" style="1196" customWidth="1"/>
    <col min="3845" max="3845" width="37.1640625" style="1196" customWidth="1"/>
    <col min="3846" max="3852" width="13.83203125" style="1196" customWidth="1"/>
    <col min="3853" max="3853" width="5.1640625" style="1196" customWidth="1"/>
    <col min="3854" max="3854" width="3" style="1196" customWidth="1"/>
    <col min="3855" max="3857" width="9.33203125" style="1196" customWidth="1"/>
    <col min="3858" max="4096" width="9.33203125" style="1196" hidden="1"/>
    <col min="4097" max="4097" width="3" style="1196" customWidth="1"/>
    <col min="4098" max="4099" width="5.5" style="1196" customWidth="1"/>
    <col min="4100" max="4100" width="4.33203125" style="1196" customWidth="1"/>
    <col min="4101" max="4101" width="37.1640625" style="1196" customWidth="1"/>
    <col min="4102" max="4108" width="13.83203125" style="1196" customWidth="1"/>
    <col min="4109" max="4109" width="5.1640625" style="1196" customWidth="1"/>
    <col min="4110" max="4110" width="3" style="1196" customWidth="1"/>
    <col min="4111" max="4113" width="9.33203125" style="1196" customWidth="1"/>
    <col min="4114" max="4352" width="9.33203125" style="1196" hidden="1"/>
    <col min="4353" max="4353" width="3" style="1196" customWidth="1"/>
    <col min="4354" max="4355" width="5.5" style="1196" customWidth="1"/>
    <col min="4356" max="4356" width="4.33203125" style="1196" customWidth="1"/>
    <col min="4357" max="4357" width="37.1640625" style="1196" customWidth="1"/>
    <col min="4358" max="4364" width="13.83203125" style="1196" customWidth="1"/>
    <col min="4365" max="4365" width="5.1640625" style="1196" customWidth="1"/>
    <col min="4366" max="4366" width="3" style="1196" customWidth="1"/>
    <col min="4367" max="4369" width="9.33203125" style="1196" customWidth="1"/>
    <col min="4370" max="4608" width="9.33203125" style="1196" hidden="1"/>
    <col min="4609" max="4609" width="3" style="1196" customWidth="1"/>
    <col min="4610" max="4611" width="5.5" style="1196" customWidth="1"/>
    <col min="4612" max="4612" width="4.33203125" style="1196" customWidth="1"/>
    <col min="4613" max="4613" width="37.1640625" style="1196" customWidth="1"/>
    <col min="4614" max="4620" width="13.83203125" style="1196" customWidth="1"/>
    <col min="4621" max="4621" width="5.1640625" style="1196" customWidth="1"/>
    <col min="4622" max="4622" width="3" style="1196" customWidth="1"/>
    <col min="4623" max="4625" width="9.33203125" style="1196" customWidth="1"/>
    <col min="4626" max="4864" width="9.33203125" style="1196" hidden="1"/>
    <col min="4865" max="4865" width="3" style="1196" customWidth="1"/>
    <col min="4866" max="4867" width="5.5" style="1196" customWidth="1"/>
    <col min="4868" max="4868" width="4.33203125" style="1196" customWidth="1"/>
    <col min="4869" max="4869" width="37.1640625" style="1196" customWidth="1"/>
    <col min="4870" max="4876" width="13.83203125" style="1196" customWidth="1"/>
    <col min="4877" max="4877" width="5.1640625" style="1196" customWidth="1"/>
    <col min="4878" max="4878" width="3" style="1196" customWidth="1"/>
    <col min="4879" max="4881" width="9.33203125" style="1196" customWidth="1"/>
    <col min="4882" max="5120" width="9.33203125" style="1196" hidden="1"/>
    <col min="5121" max="5121" width="3" style="1196" customWidth="1"/>
    <col min="5122" max="5123" width="5.5" style="1196" customWidth="1"/>
    <col min="5124" max="5124" width="4.33203125" style="1196" customWidth="1"/>
    <col min="5125" max="5125" width="37.1640625" style="1196" customWidth="1"/>
    <col min="5126" max="5132" width="13.83203125" style="1196" customWidth="1"/>
    <col min="5133" max="5133" width="5.1640625" style="1196" customWidth="1"/>
    <col min="5134" max="5134" width="3" style="1196" customWidth="1"/>
    <col min="5135" max="5137" width="9.33203125" style="1196" customWidth="1"/>
    <col min="5138" max="5376" width="9.33203125" style="1196" hidden="1"/>
    <col min="5377" max="5377" width="3" style="1196" customWidth="1"/>
    <col min="5378" max="5379" width="5.5" style="1196" customWidth="1"/>
    <col min="5380" max="5380" width="4.33203125" style="1196" customWidth="1"/>
    <col min="5381" max="5381" width="37.1640625" style="1196" customWidth="1"/>
    <col min="5382" max="5388" width="13.83203125" style="1196" customWidth="1"/>
    <col min="5389" max="5389" width="5.1640625" style="1196" customWidth="1"/>
    <col min="5390" max="5390" width="3" style="1196" customWidth="1"/>
    <col min="5391" max="5393" width="9.33203125" style="1196" customWidth="1"/>
    <col min="5394" max="5632" width="9.33203125" style="1196" hidden="1"/>
    <col min="5633" max="5633" width="3" style="1196" customWidth="1"/>
    <col min="5634" max="5635" width="5.5" style="1196" customWidth="1"/>
    <col min="5636" max="5636" width="4.33203125" style="1196" customWidth="1"/>
    <col min="5637" max="5637" width="37.1640625" style="1196" customWidth="1"/>
    <col min="5638" max="5644" width="13.83203125" style="1196" customWidth="1"/>
    <col min="5645" max="5645" width="5.1640625" style="1196" customWidth="1"/>
    <col min="5646" max="5646" width="3" style="1196" customWidth="1"/>
    <col min="5647" max="5649" width="9.33203125" style="1196" customWidth="1"/>
    <col min="5650" max="5888" width="9.33203125" style="1196" hidden="1"/>
    <col min="5889" max="5889" width="3" style="1196" customWidth="1"/>
    <col min="5890" max="5891" width="5.5" style="1196" customWidth="1"/>
    <col min="5892" max="5892" width="4.33203125" style="1196" customWidth="1"/>
    <col min="5893" max="5893" width="37.1640625" style="1196" customWidth="1"/>
    <col min="5894" max="5900" width="13.83203125" style="1196" customWidth="1"/>
    <col min="5901" max="5901" width="5.1640625" style="1196" customWidth="1"/>
    <col min="5902" max="5902" width="3" style="1196" customWidth="1"/>
    <col min="5903" max="5905" width="9.33203125" style="1196" customWidth="1"/>
    <col min="5906" max="6144" width="9.33203125" style="1196" hidden="1"/>
    <col min="6145" max="6145" width="3" style="1196" customWidth="1"/>
    <col min="6146" max="6147" width="5.5" style="1196" customWidth="1"/>
    <col min="6148" max="6148" width="4.33203125" style="1196" customWidth="1"/>
    <col min="6149" max="6149" width="37.1640625" style="1196" customWidth="1"/>
    <col min="6150" max="6156" width="13.83203125" style="1196" customWidth="1"/>
    <col min="6157" max="6157" width="5.1640625" style="1196" customWidth="1"/>
    <col min="6158" max="6158" width="3" style="1196" customWidth="1"/>
    <col min="6159" max="6161" width="9.33203125" style="1196" customWidth="1"/>
    <col min="6162" max="6400" width="9.33203125" style="1196" hidden="1"/>
    <col min="6401" max="6401" width="3" style="1196" customWidth="1"/>
    <col min="6402" max="6403" width="5.5" style="1196" customWidth="1"/>
    <col min="6404" max="6404" width="4.33203125" style="1196" customWidth="1"/>
    <col min="6405" max="6405" width="37.1640625" style="1196" customWidth="1"/>
    <col min="6406" max="6412" width="13.83203125" style="1196" customWidth="1"/>
    <col min="6413" max="6413" width="5.1640625" style="1196" customWidth="1"/>
    <col min="6414" max="6414" width="3" style="1196" customWidth="1"/>
    <col min="6415" max="6417" width="9.33203125" style="1196" customWidth="1"/>
    <col min="6418" max="6656" width="9.33203125" style="1196" hidden="1"/>
    <col min="6657" max="6657" width="3" style="1196" customWidth="1"/>
    <col min="6658" max="6659" width="5.5" style="1196" customWidth="1"/>
    <col min="6660" max="6660" width="4.33203125" style="1196" customWidth="1"/>
    <col min="6661" max="6661" width="37.1640625" style="1196" customWidth="1"/>
    <col min="6662" max="6668" width="13.83203125" style="1196" customWidth="1"/>
    <col min="6669" max="6669" width="5.1640625" style="1196" customWidth="1"/>
    <col min="6670" max="6670" width="3" style="1196" customWidth="1"/>
    <col min="6671" max="6673" width="9.33203125" style="1196" customWidth="1"/>
    <col min="6674" max="6912" width="9.33203125" style="1196" hidden="1"/>
    <col min="6913" max="6913" width="3" style="1196" customWidth="1"/>
    <col min="6914" max="6915" width="5.5" style="1196" customWidth="1"/>
    <col min="6916" max="6916" width="4.33203125" style="1196" customWidth="1"/>
    <col min="6917" max="6917" width="37.1640625" style="1196" customWidth="1"/>
    <col min="6918" max="6924" width="13.83203125" style="1196" customWidth="1"/>
    <col min="6925" max="6925" width="5.1640625" style="1196" customWidth="1"/>
    <col min="6926" max="6926" width="3" style="1196" customWidth="1"/>
    <col min="6927" max="6929" width="9.33203125" style="1196" customWidth="1"/>
    <col min="6930" max="7168" width="9.33203125" style="1196" hidden="1"/>
    <col min="7169" max="7169" width="3" style="1196" customWidth="1"/>
    <col min="7170" max="7171" width="5.5" style="1196" customWidth="1"/>
    <col min="7172" max="7172" width="4.33203125" style="1196" customWidth="1"/>
    <col min="7173" max="7173" width="37.1640625" style="1196" customWidth="1"/>
    <col min="7174" max="7180" width="13.83203125" style="1196" customWidth="1"/>
    <col min="7181" max="7181" width="5.1640625" style="1196" customWidth="1"/>
    <col min="7182" max="7182" width="3" style="1196" customWidth="1"/>
    <col min="7183" max="7185" width="9.33203125" style="1196" customWidth="1"/>
    <col min="7186" max="7424" width="9.33203125" style="1196" hidden="1"/>
    <col min="7425" max="7425" width="3" style="1196" customWidth="1"/>
    <col min="7426" max="7427" width="5.5" style="1196" customWidth="1"/>
    <col min="7428" max="7428" width="4.33203125" style="1196" customWidth="1"/>
    <col min="7429" max="7429" width="37.1640625" style="1196" customWidth="1"/>
    <col min="7430" max="7436" width="13.83203125" style="1196" customWidth="1"/>
    <col min="7437" max="7437" width="5.1640625" style="1196" customWidth="1"/>
    <col min="7438" max="7438" width="3" style="1196" customWidth="1"/>
    <col min="7439" max="7441" width="9.33203125" style="1196" customWidth="1"/>
    <col min="7442" max="7680" width="9.33203125" style="1196" hidden="1"/>
    <col min="7681" max="7681" width="3" style="1196" customWidth="1"/>
    <col min="7682" max="7683" width="5.5" style="1196" customWidth="1"/>
    <col min="7684" max="7684" width="4.33203125" style="1196" customWidth="1"/>
    <col min="7685" max="7685" width="37.1640625" style="1196" customWidth="1"/>
    <col min="7686" max="7692" width="13.83203125" style="1196" customWidth="1"/>
    <col min="7693" max="7693" width="5.1640625" style="1196" customWidth="1"/>
    <col min="7694" max="7694" width="3" style="1196" customWidth="1"/>
    <col min="7695" max="7697" width="9.33203125" style="1196" customWidth="1"/>
    <col min="7698" max="7936" width="9.33203125" style="1196" hidden="1"/>
    <col min="7937" max="7937" width="3" style="1196" customWidth="1"/>
    <col min="7938" max="7939" width="5.5" style="1196" customWidth="1"/>
    <col min="7940" max="7940" width="4.33203125" style="1196" customWidth="1"/>
    <col min="7941" max="7941" width="37.1640625" style="1196" customWidth="1"/>
    <col min="7942" max="7948" width="13.83203125" style="1196" customWidth="1"/>
    <col min="7949" max="7949" width="5.1640625" style="1196" customWidth="1"/>
    <col min="7950" max="7950" width="3" style="1196" customWidth="1"/>
    <col min="7951" max="7953" width="9.33203125" style="1196" customWidth="1"/>
    <col min="7954" max="8192" width="9.33203125" style="1196" hidden="1"/>
    <col min="8193" max="8193" width="3" style="1196" customWidth="1"/>
    <col min="8194" max="8195" width="5.5" style="1196" customWidth="1"/>
    <col min="8196" max="8196" width="4.33203125" style="1196" customWidth="1"/>
    <col min="8197" max="8197" width="37.1640625" style="1196" customWidth="1"/>
    <col min="8198" max="8204" width="13.83203125" style="1196" customWidth="1"/>
    <col min="8205" max="8205" width="5.1640625" style="1196" customWidth="1"/>
    <col min="8206" max="8206" width="3" style="1196" customWidth="1"/>
    <col min="8207" max="8209" width="9.33203125" style="1196" customWidth="1"/>
    <col min="8210" max="8448" width="9.33203125" style="1196" hidden="1"/>
    <col min="8449" max="8449" width="3" style="1196" customWidth="1"/>
    <col min="8450" max="8451" width="5.5" style="1196" customWidth="1"/>
    <col min="8452" max="8452" width="4.33203125" style="1196" customWidth="1"/>
    <col min="8453" max="8453" width="37.1640625" style="1196" customWidth="1"/>
    <col min="8454" max="8460" width="13.83203125" style="1196" customWidth="1"/>
    <col min="8461" max="8461" width="5.1640625" style="1196" customWidth="1"/>
    <col min="8462" max="8462" width="3" style="1196" customWidth="1"/>
    <col min="8463" max="8465" width="9.33203125" style="1196" customWidth="1"/>
    <col min="8466" max="8704" width="9.33203125" style="1196" hidden="1"/>
    <col min="8705" max="8705" width="3" style="1196" customWidth="1"/>
    <col min="8706" max="8707" width="5.5" style="1196" customWidth="1"/>
    <col min="8708" max="8708" width="4.33203125" style="1196" customWidth="1"/>
    <col min="8709" max="8709" width="37.1640625" style="1196" customWidth="1"/>
    <col min="8710" max="8716" width="13.83203125" style="1196" customWidth="1"/>
    <col min="8717" max="8717" width="5.1640625" style="1196" customWidth="1"/>
    <col min="8718" max="8718" width="3" style="1196" customWidth="1"/>
    <col min="8719" max="8721" width="9.33203125" style="1196" customWidth="1"/>
    <col min="8722" max="8960" width="9.33203125" style="1196" hidden="1"/>
    <col min="8961" max="8961" width="3" style="1196" customWidth="1"/>
    <col min="8962" max="8963" width="5.5" style="1196" customWidth="1"/>
    <col min="8964" max="8964" width="4.33203125" style="1196" customWidth="1"/>
    <col min="8965" max="8965" width="37.1640625" style="1196" customWidth="1"/>
    <col min="8966" max="8972" width="13.83203125" style="1196" customWidth="1"/>
    <col min="8973" max="8973" width="5.1640625" style="1196" customWidth="1"/>
    <col min="8974" max="8974" width="3" style="1196" customWidth="1"/>
    <col min="8975" max="8977" width="9.33203125" style="1196" customWidth="1"/>
    <col min="8978" max="9216" width="9.33203125" style="1196" hidden="1"/>
    <col min="9217" max="9217" width="3" style="1196" customWidth="1"/>
    <col min="9218" max="9219" width="5.5" style="1196" customWidth="1"/>
    <col min="9220" max="9220" width="4.33203125" style="1196" customWidth="1"/>
    <col min="9221" max="9221" width="37.1640625" style="1196" customWidth="1"/>
    <col min="9222" max="9228" width="13.83203125" style="1196" customWidth="1"/>
    <col min="9229" max="9229" width="5.1640625" style="1196" customWidth="1"/>
    <col min="9230" max="9230" width="3" style="1196" customWidth="1"/>
    <col min="9231" max="9233" width="9.33203125" style="1196" customWidth="1"/>
    <col min="9234" max="9472" width="9.33203125" style="1196" hidden="1"/>
    <col min="9473" max="9473" width="3" style="1196" customWidth="1"/>
    <col min="9474" max="9475" width="5.5" style="1196" customWidth="1"/>
    <col min="9476" max="9476" width="4.33203125" style="1196" customWidth="1"/>
    <col min="9477" max="9477" width="37.1640625" style="1196" customWidth="1"/>
    <col min="9478" max="9484" width="13.83203125" style="1196" customWidth="1"/>
    <col min="9485" max="9485" width="5.1640625" style="1196" customWidth="1"/>
    <col min="9486" max="9486" width="3" style="1196" customWidth="1"/>
    <col min="9487" max="9489" width="9.33203125" style="1196" customWidth="1"/>
    <col min="9490" max="9728" width="9.33203125" style="1196" hidden="1"/>
    <col min="9729" max="9729" width="3" style="1196" customWidth="1"/>
    <col min="9730" max="9731" width="5.5" style="1196" customWidth="1"/>
    <col min="9732" max="9732" width="4.33203125" style="1196" customWidth="1"/>
    <col min="9733" max="9733" width="37.1640625" style="1196" customWidth="1"/>
    <col min="9734" max="9740" width="13.83203125" style="1196" customWidth="1"/>
    <col min="9741" max="9741" width="5.1640625" style="1196" customWidth="1"/>
    <col min="9742" max="9742" width="3" style="1196" customWidth="1"/>
    <col min="9743" max="9745" width="9.33203125" style="1196" customWidth="1"/>
    <col min="9746" max="9984" width="9.33203125" style="1196" hidden="1"/>
    <col min="9985" max="9985" width="3" style="1196" customWidth="1"/>
    <col min="9986" max="9987" width="5.5" style="1196" customWidth="1"/>
    <col min="9988" max="9988" width="4.33203125" style="1196" customWidth="1"/>
    <col min="9989" max="9989" width="37.1640625" style="1196" customWidth="1"/>
    <col min="9990" max="9996" width="13.83203125" style="1196" customWidth="1"/>
    <col min="9997" max="9997" width="5.1640625" style="1196" customWidth="1"/>
    <col min="9998" max="9998" width="3" style="1196" customWidth="1"/>
    <col min="9999" max="10001" width="9.33203125" style="1196" customWidth="1"/>
    <col min="10002" max="10240" width="9.33203125" style="1196" hidden="1"/>
    <col min="10241" max="10241" width="3" style="1196" customWidth="1"/>
    <col min="10242" max="10243" width="5.5" style="1196" customWidth="1"/>
    <col min="10244" max="10244" width="4.33203125" style="1196" customWidth="1"/>
    <col min="10245" max="10245" width="37.1640625" style="1196" customWidth="1"/>
    <col min="10246" max="10252" width="13.83203125" style="1196" customWidth="1"/>
    <col min="10253" max="10253" width="5.1640625" style="1196" customWidth="1"/>
    <col min="10254" max="10254" width="3" style="1196" customWidth="1"/>
    <col min="10255" max="10257" width="9.33203125" style="1196" customWidth="1"/>
    <col min="10258" max="10496" width="9.33203125" style="1196" hidden="1"/>
    <col min="10497" max="10497" width="3" style="1196" customWidth="1"/>
    <col min="10498" max="10499" width="5.5" style="1196" customWidth="1"/>
    <col min="10500" max="10500" width="4.33203125" style="1196" customWidth="1"/>
    <col min="10501" max="10501" width="37.1640625" style="1196" customWidth="1"/>
    <col min="10502" max="10508" width="13.83203125" style="1196" customWidth="1"/>
    <col min="10509" max="10509" width="5.1640625" style="1196" customWidth="1"/>
    <col min="10510" max="10510" width="3" style="1196" customWidth="1"/>
    <col min="10511" max="10513" width="9.33203125" style="1196" customWidth="1"/>
    <col min="10514" max="10752" width="9.33203125" style="1196" hidden="1"/>
    <col min="10753" max="10753" width="3" style="1196" customWidth="1"/>
    <col min="10754" max="10755" width="5.5" style="1196" customWidth="1"/>
    <col min="10756" max="10756" width="4.33203125" style="1196" customWidth="1"/>
    <col min="10757" max="10757" width="37.1640625" style="1196" customWidth="1"/>
    <col min="10758" max="10764" width="13.83203125" style="1196" customWidth="1"/>
    <col min="10765" max="10765" width="5.1640625" style="1196" customWidth="1"/>
    <col min="10766" max="10766" width="3" style="1196" customWidth="1"/>
    <col min="10767" max="10769" width="9.33203125" style="1196" customWidth="1"/>
    <col min="10770" max="11008" width="9.33203125" style="1196" hidden="1"/>
    <col min="11009" max="11009" width="3" style="1196" customWidth="1"/>
    <col min="11010" max="11011" width="5.5" style="1196" customWidth="1"/>
    <col min="11012" max="11012" width="4.33203125" style="1196" customWidth="1"/>
    <col min="11013" max="11013" width="37.1640625" style="1196" customWidth="1"/>
    <col min="11014" max="11020" width="13.83203125" style="1196" customWidth="1"/>
    <col min="11021" max="11021" width="5.1640625" style="1196" customWidth="1"/>
    <col min="11022" max="11022" width="3" style="1196" customWidth="1"/>
    <col min="11023" max="11025" width="9.33203125" style="1196" customWidth="1"/>
    <col min="11026" max="11264" width="9.33203125" style="1196" hidden="1"/>
    <col min="11265" max="11265" width="3" style="1196" customWidth="1"/>
    <col min="11266" max="11267" width="5.5" style="1196" customWidth="1"/>
    <col min="11268" max="11268" width="4.33203125" style="1196" customWidth="1"/>
    <col min="11269" max="11269" width="37.1640625" style="1196" customWidth="1"/>
    <col min="11270" max="11276" width="13.83203125" style="1196" customWidth="1"/>
    <col min="11277" max="11277" width="5.1640625" style="1196" customWidth="1"/>
    <col min="11278" max="11278" width="3" style="1196" customWidth="1"/>
    <col min="11279" max="11281" width="9.33203125" style="1196" customWidth="1"/>
    <col min="11282" max="11520" width="9.33203125" style="1196" hidden="1"/>
    <col min="11521" max="11521" width="3" style="1196" customWidth="1"/>
    <col min="11522" max="11523" width="5.5" style="1196" customWidth="1"/>
    <col min="11524" max="11524" width="4.33203125" style="1196" customWidth="1"/>
    <col min="11525" max="11525" width="37.1640625" style="1196" customWidth="1"/>
    <col min="11526" max="11532" width="13.83203125" style="1196" customWidth="1"/>
    <col min="11533" max="11533" width="5.1640625" style="1196" customWidth="1"/>
    <col min="11534" max="11534" width="3" style="1196" customWidth="1"/>
    <col min="11535" max="11537" width="9.33203125" style="1196" customWidth="1"/>
    <col min="11538" max="11776" width="9.33203125" style="1196" hidden="1"/>
    <col min="11777" max="11777" width="3" style="1196" customWidth="1"/>
    <col min="11778" max="11779" width="5.5" style="1196" customWidth="1"/>
    <col min="11780" max="11780" width="4.33203125" style="1196" customWidth="1"/>
    <col min="11781" max="11781" width="37.1640625" style="1196" customWidth="1"/>
    <col min="11782" max="11788" width="13.83203125" style="1196" customWidth="1"/>
    <col min="11789" max="11789" width="5.1640625" style="1196" customWidth="1"/>
    <col min="11790" max="11790" width="3" style="1196" customWidth="1"/>
    <col min="11791" max="11793" width="9.33203125" style="1196" customWidth="1"/>
    <col min="11794" max="12032" width="9.33203125" style="1196" hidden="1"/>
    <col min="12033" max="12033" width="3" style="1196" customWidth="1"/>
    <col min="12034" max="12035" width="5.5" style="1196" customWidth="1"/>
    <col min="12036" max="12036" width="4.33203125" style="1196" customWidth="1"/>
    <col min="12037" max="12037" width="37.1640625" style="1196" customWidth="1"/>
    <col min="12038" max="12044" width="13.83203125" style="1196" customWidth="1"/>
    <col min="12045" max="12045" width="5.1640625" style="1196" customWidth="1"/>
    <col min="12046" max="12046" width="3" style="1196" customWidth="1"/>
    <col min="12047" max="12049" width="9.33203125" style="1196" customWidth="1"/>
    <col min="12050" max="12288" width="9.33203125" style="1196" hidden="1"/>
    <col min="12289" max="12289" width="3" style="1196" customWidth="1"/>
    <col min="12290" max="12291" width="5.5" style="1196" customWidth="1"/>
    <col min="12292" max="12292" width="4.33203125" style="1196" customWidth="1"/>
    <col min="12293" max="12293" width="37.1640625" style="1196" customWidth="1"/>
    <col min="12294" max="12300" width="13.83203125" style="1196" customWidth="1"/>
    <col min="12301" max="12301" width="5.1640625" style="1196" customWidth="1"/>
    <col min="12302" max="12302" width="3" style="1196" customWidth="1"/>
    <col min="12303" max="12305" width="9.33203125" style="1196" customWidth="1"/>
    <col min="12306" max="12544" width="9.33203125" style="1196" hidden="1"/>
    <col min="12545" max="12545" width="3" style="1196" customWidth="1"/>
    <col min="12546" max="12547" width="5.5" style="1196" customWidth="1"/>
    <col min="12548" max="12548" width="4.33203125" style="1196" customWidth="1"/>
    <col min="12549" max="12549" width="37.1640625" style="1196" customWidth="1"/>
    <col min="12550" max="12556" width="13.83203125" style="1196" customWidth="1"/>
    <col min="12557" max="12557" width="5.1640625" style="1196" customWidth="1"/>
    <col min="12558" max="12558" width="3" style="1196" customWidth="1"/>
    <col min="12559" max="12561" width="9.33203125" style="1196" customWidth="1"/>
    <col min="12562" max="12800" width="9.33203125" style="1196" hidden="1"/>
    <col min="12801" max="12801" width="3" style="1196" customWidth="1"/>
    <col min="12802" max="12803" width="5.5" style="1196" customWidth="1"/>
    <col min="12804" max="12804" width="4.33203125" style="1196" customWidth="1"/>
    <col min="12805" max="12805" width="37.1640625" style="1196" customWidth="1"/>
    <col min="12806" max="12812" width="13.83203125" style="1196" customWidth="1"/>
    <col min="12813" max="12813" width="5.1640625" style="1196" customWidth="1"/>
    <col min="12814" max="12814" width="3" style="1196" customWidth="1"/>
    <col min="12815" max="12817" width="9.33203125" style="1196" customWidth="1"/>
    <col min="12818" max="13056" width="9.33203125" style="1196" hidden="1"/>
    <col min="13057" max="13057" width="3" style="1196" customWidth="1"/>
    <col min="13058" max="13059" width="5.5" style="1196" customWidth="1"/>
    <col min="13060" max="13060" width="4.33203125" style="1196" customWidth="1"/>
    <col min="13061" max="13061" width="37.1640625" style="1196" customWidth="1"/>
    <col min="13062" max="13068" width="13.83203125" style="1196" customWidth="1"/>
    <col min="13069" max="13069" width="5.1640625" style="1196" customWidth="1"/>
    <col min="13070" max="13070" width="3" style="1196" customWidth="1"/>
    <col min="13071" max="13073" width="9.33203125" style="1196" customWidth="1"/>
    <col min="13074" max="13312" width="9.33203125" style="1196" hidden="1"/>
    <col min="13313" max="13313" width="3" style="1196" customWidth="1"/>
    <col min="13314" max="13315" width="5.5" style="1196" customWidth="1"/>
    <col min="13316" max="13316" width="4.33203125" style="1196" customWidth="1"/>
    <col min="13317" max="13317" width="37.1640625" style="1196" customWidth="1"/>
    <col min="13318" max="13324" width="13.83203125" style="1196" customWidth="1"/>
    <col min="13325" max="13325" width="5.1640625" style="1196" customWidth="1"/>
    <col min="13326" max="13326" width="3" style="1196" customWidth="1"/>
    <col min="13327" max="13329" width="9.33203125" style="1196" customWidth="1"/>
    <col min="13330" max="13568" width="9.33203125" style="1196" hidden="1"/>
    <col min="13569" max="13569" width="3" style="1196" customWidth="1"/>
    <col min="13570" max="13571" width="5.5" style="1196" customWidth="1"/>
    <col min="13572" max="13572" width="4.33203125" style="1196" customWidth="1"/>
    <col min="13573" max="13573" width="37.1640625" style="1196" customWidth="1"/>
    <col min="13574" max="13580" width="13.83203125" style="1196" customWidth="1"/>
    <col min="13581" max="13581" width="5.1640625" style="1196" customWidth="1"/>
    <col min="13582" max="13582" width="3" style="1196" customWidth="1"/>
    <col min="13583" max="13585" width="9.33203125" style="1196" customWidth="1"/>
    <col min="13586" max="13824" width="9.33203125" style="1196" hidden="1"/>
    <col min="13825" max="13825" width="3" style="1196" customWidth="1"/>
    <col min="13826" max="13827" width="5.5" style="1196" customWidth="1"/>
    <col min="13828" max="13828" width="4.33203125" style="1196" customWidth="1"/>
    <col min="13829" max="13829" width="37.1640625" style="1196" customWidth="1"/>
    <col min="13830" max="13836" width="13.83203125" style="1196" customWidth="1"/>
    <col min="13837" max="13837" width="5.1640625" style="1196" customWidth="1"/>
    <col min="13838" max="13838" width="3" style="1196" customWidth="1"/>
    <col min="13839" max="13841" width="9.33203125" style="1196" customWidth="1"/>
    <col min="13842" max="14080" width="9.33203125" style="1196" hidden="1"/>
    <col min="14081" max="14081" width="3" style="1196" customWidth="1"/>
    <col min="14082" max="14083" width="5.5" style="1196" customWidth="1"/>
    <col min="14084" max="14084" width="4.33203125" style="1196" customWidth="1"/>
    <col min="14085" max="14085" width="37.1640625" style="1196" customWidth="1"/>
    <col min="14086" max="14092" width="13.83203125" style="1196" customWidth="1"/>
    <col min="14093" max="14093" width="5.1640625" style="1196" customWidth="1"/>
    <col min="14094" max="14094" width="3" style="1196" customWidth="1"/>
    <col min="14095" max="14097" width="9.33203125" style="1196" customWidth="1"/>
    <col min="14098" max="14336" width="9.33203125" style="1196" hidden="1"/>
    <col min="14337" max="14337" width="3" style="1196" customWidth="1"/>
    <col min="14338" max="14339" width="5.5" style="1196" customWidth="1"/>
    <col min="14340" max="14340" width="4.33203125" style="1196" customWidth="1"/>
    <col min="14341" max="14341" width="37.1640625" style="1196" customWidth="1"/>
    <col min="14342" max="14348" width="13.83203125" style="1196" customWidth="1"/>
    <col min="14349" max="14349" width="5.1640625" style="1196" customWidth="1"/>
    <col min="14350" max="14350" width="3" style="1196" customWidth="1"/>
    <col min="14351" max="14353" width="9.33203125" style="1196" customWidth="1"/>
    <col min="14354" max="14592" width="9.33203125" style="1196" hidden="1"/>
    <col min="14593" max="14593" width="3" style="1196" customWidth="1"/>
    <col min="14594" max="14595" width="5.5" style="1196" customWidth="1"/>
    <col min="14596" max="14596" width="4.33203125" style="1196" customWidth="1"/>
    <col min="14597" max="14597" width="37.1640625" style="1196" customWidth="1"/>
    <col min="14598" max="14604" width="13.83203125" style="1196" customWidth="1"/>
    <col min="14605" max="14605" width="5.1640625" style="1196" customWidth="1"/>
    <col min="14606" max="14606" width="3" style="1196" customWidth="1"/>
    <col min="14607" max="14609" width="9.33203125" style="1196" customWidth="1"/>
    <col min="14610" max="14848" width="9.33203125" style="1196" hidden="1"/>
    <col min="14849" max="14849" width="3" style="1196" customWidth="1"/>
    <col min="14850" max="14851" width="5.5" style="1196" customWidth="1"/>
    <col min="14852" max="14852" width="4.33203125" style="1196" customWidth="1"/>
    <col min="14853" max="14853" width="37.1640625" style="1196" customWidth="1"/>
    <col min="14854" max="14860" width="13.83203125" style="1196" customWidth="1"/>
    <col min="14861" max="14861" width="5.1640625" style="1196" customWidth="1"/>
    <col min="14862" max="14862" width="3" style="1196" customWidth="1"/>
    <col min="14863" max="14865" width="9.33203125" style="1196" customWidth="1"/>
    <col min="14866" max="15104" width="9.33203125" style="1196" hidden="1"/>
    <col min="15105" max="15105" width="3" style="1196" customWidth="1"/>
    <col min="15106" max="15107" width="5.5" style="1196" customWidth="1"/>
    <col min="15108" max="15108" width="4.33203125" style="1196" customWidth="1"/>
    <col min="15109" max="15109" width="37.1640625" style="1196" customWidth="1"/>
    <col min="15110" max="15116" width="13.83203125" style="1196" customWidth="1"/>
    <col min="15117" max="15117" width="5.1640625" style="1196" customWidth="1"/>
    <col min="15118" max="15118" width="3" style="1196" customWidth="1"/>
    <col min="15119" max="15121" width="9.33203125" style="1196" customWidth="1"/>
    <col min="15122" max="15360" width="9.33203125" style="1196" hidden="1"/>
    <col min="15361" max="15361" width="3" style="1196" customWidth="1"/>
    <col min="15362" max="15363" width="5.5" style="1196" customWidth="1"/>
    <col min="15364" max="15364" width="4.33203125" style="1196" customWidth="1"/>
    <col min="15365" max="15365" width="37.1640625" style="1196" customWidth="1"/>
    <col min="15366" max="15372" width="13.83203125" style="1196" customWidth="1"/>
    <col min="15373" max="15373" width="5.1640625" style="1196" customWidth="1"/>
    <col min="15374" max="15374" width="3" style="1196" customWidth="1"/>
    <col min="15375" max="15377" width="9.33203125" style="1196" customWidth="1"/>
    <col min="15378" max="15616" width="9.33203125" style="1196" hidden="1"/>
    <col min="15617" max="15617" width="3" style="1196" customWidth="1"/>
    <col min="15618" max="15619" width="5.5" style="1196" customWidth="1"/>
    <col min="15620" max="15620" width="4.33203125" style="1196" customWidth="1"/>
    <col min="15621" max="15621" width="37.1640625" style="1196" customWidth="1"/>
    <col min="15622" max="15628" width="13.83203125" style="1196" customWidth="1"/>
    <col min="15629" max="15629" width="5.1640625" style="1196" customWidth="1"/>
    <col min="15630" max="15630" width="3" style="1196" customWidth="1"/>
    <col min="15631" max="15633" width="9.33203125" style="1196" customWidth="1"/>
    <col min="15634" max="15872" width="9.33203125" style="1196" hidden="1"/>
    <col min="15873" max="15873" width="3" style="1196" customWidth="1"/>
    <col min="15874" max="15875" width="5.5" style="1196" customWidth="1"/>
    <col min="15876" max="15876" width="4.33203125" style="1196" customWidth="1"/>
    <col min="15877" max="15877" width="37.1640625" style="1196" customWidth="1"/>
    <col min="15878" max="15884" width="13.83203125" style="1196" customWidth="1"/>
    <col min="15885" max="15885" width="5.1640625" style="1196" customWidth="1"/>
    <col min="15886" max="15886" width="3" style="1196" customWidth="1"/>
    <col min="15887" max="15889" width="9.33203125" style="1196" customWidth="1"/>
    <col min="15890" max="16128" width="9.33203125" style="1196" hidden="1"/>
    <col min="16129" max="16129" width="3" style="1196" customWidth="1"/>
    <col min="16130" max="16131" width="5.5" style="1196" customWidth="1"/>
    <col min="16132" max="16132" width="4.33203125" style="1196" customWidth="1"/>
    <col min="16133" max="16133" width="37.1640625" style="1196" customWidth="1"/>
    <col min="16134" max="16140" width="13.83203125" style="1196" customWidth="1"/>
    <col min="16141" max="16141" width="5.1640625" style="1196" customWidth="1"/>
    <col min="16142" max="16142" width="3" style="1196" customWidth="1"/>
    <col min="16143" max="16145" width="9.33203125" style="1196" customWidth="1"/>
    <col min="16146" max="16384" width="9.33203125" style="1196" hidden="1"/>
  </cols>
  <sheetData>
    <row r="1" spans="1:14" ht="11.85" customHeight="1">
      <c r="A1" s="4225"/>
      <c r="B1" s="3761" t="s">
        <v>3658</v>
      </c>
      <c r="C1" s="3762"/>
      <c r="D1" s="3762"/>
      <c r="E1" s="3762"/>
      <c r="F1" s="3763"/>
      <c r="G1" s="3763"/>
      <c r="H1" s="3763"/>
      <c r="I1" s="3763"/>
      <c r="J1" s="3762"/>
      <c r="K1" s="3762"/>
      <c r="L1" s="3762"/>
      <c r="M1" s="3764"/>
      <c r="N1" s="4226">
        <v>104</v>
      </c>
    </row>
    <row r="2" spans="1:14" ht="11.85" customHeight="1">
      <c r="A2" s="4225"/>
      <c r="B2" s="3765" t="s">
        <v>710</v>
      </c>
      <c r="C2" s="3766"/>
      <c r="D2" s="3766"/>
      <c r="E2" s="3766"/>
      <c r="F2" s="3767"/>
      <c r="G2" s="3767"/>
      <c r="H2" s="3767"/>
      <c r="I2" s="3767"/>
      <c r="J2" s="3766"/>
      <c r="K2" s="3766"/>
      <c r="L2" s="3766"/>
      <c r="M2" s="3768"/>
      <c r="N2" s="4226"/>
    </row>
    <row r="3" spans="1:14" ht="11.85" customHeight="1">
      <c r="A3" s="4225"/>
      <c r="B3" s="3769"/>
      <c r="C3" s="3770"/>
      <c r="D3" s="3770"/>
      <c r="E3" s="3770"/>
      <c r="F3" s="3771"/>
      <c r="G3" s="3771"/>
      <c r="H3" s="3771"/>
      <c r="I3" s="3771"/>
      <c r="J3" s="3770"/>
      <c r="K3" s="3770"/>
      <c r="L3" s="3770"/>
      <c r="M3" s="3772"/>
      <c r="N3" s="4226"/>
    </row>
    <row r="4" spans="1:14" ht="11.85" customHeight="1">
      <c r="A4" s="4225"/>
      <c r="B4" s="3773" t="s">
        <v>1926</v>
      </c>
      <c r="C4" s="3770"/>
      <c r="D4" s="3774"/>
      <c r="E4" s="3774"/>
      <c r="F4" s="3775"/>
      <c r="G4" s="3775"/>
      <c r="H4" s="3775"/>
      <c r="I4" s="3775"/>
      <c r="J4" s="3774"/>
      <c r="K4" s="3774"/>
      <c r="L4" s="3774"/>
      <c r="M4" s="3776"/>
      <c r="N4" s="4226"/>
    </row>
    <row r="5" spans="1:14" ht="11.85" customHeight="1">
      <c r="A5" s="4225"/>
      <c r="B5" s="3773" t="s">
        <v>1927</v>
      </c>
      <c r="C5" s="3770"/>
      <c r="D5" s="3774"/>
      <c r="E5" s="3774"/>
      <c r="F5" s="3775"/>
      <c r="G5" s="3775"/>
      <c r="H5" s="3775"/>
      <c r="I5" s="3775"/>
      <c r="J5" s="3774"/>
      <c r="K5" s="3774"/>
      <c r="L5" s="3774"/>
      <c r="M5" s="3776"/>
      <c r="N5" s="4226"/>
    </row>
    <row r="6" spans="1:14" ht="11.85" customHeight="1">
      <c r="A6" s="4225"/>
      <c r="B6" s="3777"/>
      <c r="C6" s="3778"/>
      <c r="D6" s="3778"/>
      <c r="E6" s="3778"/>
      <c r="F6" s="3779"/>
      <c r="G6" s="3779"/>
      <c r="H6" s="3779"/>
      <c r="I6" s="3779"/>
      <c r="J6" s="3778"/>
      <c r="K6" s="3778"/>
      <c r="L6" s="3778"/>
      <c r="M6" s="3780"/>
      <c r="N6" s="4226"/>
    </row>
    <row r="7" spans="1:14" ht="11.85" customHeight="1">
      <c r="A7" s="4225"/>
      <c r="B7" s="3781"/>
      <c r="C7" s="3782"/>
      <c r="D7" s="3783"/>
      <c r="E7" s="3784"/>
      <c r="F7" s="3785"/>
      <c r="G7" s="3785"/>
      <c r="H7" s="3785"/>
      <c r="I7" s="3785"/>
      <c r="J7" s="3782"/>
      <c r="K7" s="3782"/>
      <c r="L7" s="3782"/>
      <c r="M7" s="3786"/>
      <c r="N7" s="4226"/>
    </row>
    <row r="8" spans="1:14" ht="11.85" customHeight="1">
      <c r="A8" s="4225"/>
      <c r="B8" s="3781"/>
      <c r="C8" s="3782"/>
      <c r="D8" s="3783"/>
      <c r="E8" s="3784"/>
      <c r="F8" s="3785"/>
      <c r="G8" s="3785" t="s">
        <v>1928</v>
      </c>
      <c r="H8" s="3785"/>
      <c r="I8" s="3785"/>
      <c r="J8" s="3782" t="s">
        <v>1929</v>
      </c>
      <c r="K8" s="3782"/>
      <c r="L8" s="3782"/>
      <c r="M8" s="3786"/>
      <c r="N8" s="4226"/>
    </row>
    <row r="9" spans="1:14" ht="11.85" customHeight="1">
      <c r="A9" s="4225"/>
      <c r="B9" s="3781" t="s">
        <v>639</v>
      </c>
      <c r="C9" s="3782" t="s">
        <v>784</v>
      </c>
      <c r="D9" s="3783"/>
      <c r="E9" s="3784" t="s">
        <v>1930</v>
      </c>
      <c r="F9" s="3785" t="s">
        <v>1931</v>
      </c>
      <c r="G9" s="3785" t="s">
        <v>1932</v>
      </c>
      <c r="H9" s="3785" t="s">
        <v>1933</v>
      </c>
      <c r="I9" s="3785" t="s">
        <v>1934</v>
      </c>
      <c r="J9" s="3782" t="s">
        <v>1935</v>
      </c>
      <c r="K9" s="3782" t="s">
        <v>1936</v>
      </c>
      <c r="L9" s="3782" t="s">
        <v>1929</v>
      </c>
      <c r="M9" s="3786" t="s">
        <v>639</v>
      </c>
      <c r="N9" s="4226"/>
    </row>
    <row r="10" spans="1:14" ht="11.85" customHeight="1">
      <c r="A10" s="4225"/>
      <c r="B10" s="3781" t="s">
        <v>642</v>
      </c>
      <c r="C10" s="3782" t="s">
        <v>788</v>
      </c>
      <c r="D10" s="3783"/>
      <c r="E10" s="3784"/>
      <c r="F10" s="3785" t="s">
        <v>1937</v>
      </c>
      <c r="G10" s="3785" t="s">
        <v>1938</v>
      </c>
      <c r="H10" s="3785" t="s">
        <v>1939</v>
      </c>
      <c r="I10" s="3785"/>
      <c r="J10" s="3782" t="s">
        <v>1940</v>
      </c>
      <c r="K10" s="3782"/>
      <c r="L10" s="3782"/>
      <c r="M10" s="3786" t="s">
        <v>642</v>
      </c>
      <c r="N10" s="4226"/>
    </row>
    <row r="11" spans="1:14" ht="11.85" customHeight="1" thickBot="1">
      <c r="A11" s="4225"/>
      <c r="B11" s="3787"/>
      <c r="C11" s="3788"/>
      <c r="D11" s="3789"/>
      <c r="E11" s="3790" t="s">
        <v>651</v>
      </c>
      <c r="F11" s="3785" t="s">
        <v>652</v>
      </c>
      <c r="G11" s="3785" t="s">
        <v>653</v>
      </c>
      <c r="H11" s="3785" t="s">
        <v>654</v>
      </c>
      <c r="I11" s="3785" t="s">
        <v>655</v>
      </c>
      <c r="J11" s="3782" t="s">
        <v>656</v>
      </c>
      <c r="K11" s="3782" t="s">
        <v>1087</v>
      </c>
      <c r="L11" s="3782" t="s">
        <v>1088</v>
      </c>
      <c r="M11" s="3791"/>
      <c r="N11" s="4226"/>
    </row>
    <row r="12" spans="1:14" ht="11.85" customHeight="1">
      <c r="A12" s="4225"/>
      <c r="B12" s="3792"/>
      <c r="C12" s="3793"/>
      <c r="D12" s="3774" t="s">
        <v>1941</v>
      </c>
      <c r="E12" s="3770"/>
      <c r="F12" s="3794"/>
      <c r="G12" s="3795"/>
      <c r="H12" s="3795"/>
      <c r="I12" s="3795"/>
      <c r="J12" s="3796"/>
      <c r="K12" s="3796"/>
      <c r="L12" s="3797"/>
      <c r="M12" s="3776"/>
      <c r="N12" s="4226"/>
    </row>
    <row r="13" spans="1:14" ht="11.25" customHeight="1">
      <c r="A13" s="4225"/>
      <c r="B13" s="3792"/>
      <c r="C13" s="3793"/>
      <c r="D13" s="3774" t="s">
        <v>1942</v>
      </c>
      <c r="E13" s="3770"/>
      <c r="F13" s="3798"/>
      <c r="G13" s="3799"/>
      <c r="H13" s="3799"/>
      <c r="I13" s="3799"/>
      <c r="J13" s="3793"/>
      <c r="K13" s="3793"/>
      <c r="L13" s="3800"/>
      <c r="M13" s="3776"/>
      <c r="N13" s="4226"/>
    </row>
    <row r="14" spans="1:14" ht="11.25" customHeight="1">
      <c r="A14" s="4225"/>
      <c r="B14" s="3801">
        <v>1</v>
      </c>
      <c r="C14" s="3788"/>
      <c r="D14" s="3778"/>
      <c r="E14" s="3778" t="s">
        <v>1943</v>
      </c>
      <c r="F14" s="3802">
        <v>0</v>
      </c>
      <c r="G14" s="3803">
        <v>0</v>
      </c>
      <c r="H14" s="3803">
        <v>0</v>
      </c>
      <c r="I14" s="3803">
        <v>0</v>
      </c>
      <c r="J14" s="3804">
        <v>0</v>
      </c>
      <c r="K14" s="3804"/>
      <c r="L14" s="3805">
        <v>0</v>
      </c>
      <c r="M14" s="3806">
        <v>1</v>
      </c>
      <c r="N14" s="4226"/>
    </row>
    <row r="15" spans="1:14" ht="11.25" customHeight="1">
      <c r="B15" s="3801">
        <v>2</v>
      </c>
      <c r="C15" s="3788"/>
      <c r="D15" s="3778"/>
      <c r="E15" s="3778" t="s">
        <v>1944</v>
      </c>
      <c r="F15" s="3802">
        <v>0</v>
      </c>
      <c r="G15" s="3803">
        <v>0</v>
      </c>
      <c r="H15" s="3803">
        <v>0</v>
      </c>
      <c r="I15" s="3803">
        <v>0</v>
      </c>
      <c r="J15" s="3804">
        <v>0</v>
      </c>
      <c r="K15" s="3804"/>
      <c r="L15" s="3805">
        <v>0</v>
      </c>
      <c r="M15" s="3806">
        <v>2</v>
      </c>
      <c r="N15" s="3808"/>
    </row>
    <row r="16" spans="1:14" ht="11.25" customHeight="1">
      <c r="B16" s="3801">
        <v>3</v>
      </c>
      <c r="C16" s="3788"/>
      <c r="D16" s="3778"/>
      <c r="E16" s="3778" t="s">
        <v>1945</v>
      </c>
      <c r="F16" s="3802">
        <v>1659</v>
      </c>
      <c r="G16" s="3803">
        <v>418</v>
      </c>
      <c r="H16" s="3803">
        <v>393</v>
      </c>
      <c r="I16" s="3803">
        <v>84</v>
      </c>
      <c r="J16" s="3804">
        <v>2554</v>
      </c>
      <c r="K16" s="3804"/>
      <c r="L16" s="3805">
        <v>2554</v>
      </c>
      <c r="M16" s="3806">
        <v>3</v>
      </c>
    </row>
    <row r="17" spans="1:14" ht="11.25" customHeight="1">
      <c r="B17" s="3801">
        <v>4</v>
      </c>
      <c r="C17" s="3788"/>
      <c r="D17" s="3778"/>
      <c r="E17" s="3778" t="s">
        <v>1946</v>
      </c>
      <c r="F17" s="3802">
        <v>272</v>
      </c>
      <c r="G17" s="3803">
        <v>0</v>
      </c>
      <c r="H17" s="3803">
        <v>0</v>
      </c>
      <c r="I17" s="3803">
        <v>0</v>
      </c>
      <c r="J17" s="3804">
        <v>272</v>
      </c>
      <c r="K17" s="3804"/>
      <c r="L17" s="3805">
        <v>272</v>
      </c>
      <c r="M17" s="3806">
        <v>4</v>
      </c>
      <c r="N17" s="3810"/>
    </row>
    <row r="18" spans="1:14" ht="11.25" customHeight="1">
      <c r="B18" s="3801">
        <v>5</v>
      </c>
      <c r="C18" s="3788"/>
      <c r="D18" s="3778"/>
      <c r="E18" s="3778" t="s">
        <v>1680</v>
      </c>
      <c r="F18" s="3802">
        <v>0</v>
      </c>
      <c r="G18" s="3803">
        <v>0</v>
      </c>
      <c r="H18" s="3803">
        <v>0</v>
      </c>
      <c r="I18" s="3803">
        <v>0</v>
      </c>
      <c r="J18" s="3804">
        <v>0</v>
      </c>
      <c r="K18" s="3804"/>
      <c r="L18" s="3805">
        <v>0</v>
      </c>
      <c r="M18" s="3806">
        <v>5</v>
      </c>
      <c r="N18" s="3810"/>
    </row>
    <row r="19" spans="1:14" ht="11.25" customHeight="1">
      <c r="B19" s="3792"/>
      <c r="C19" s="3793"/>
      <c r="D19" s="3774" t="s">
        <v>1947</v>
      </c>
      <c r="E19" s="3770"/>
      <c r="F19" s="3811">
        <v>0</v>
      </c>
      <c r="G19" s="3812"/>
      <c r="H19" s="3813"/>
      <c r="I19" s="3814"/>
      <c r="J19" s="3815"/>
      <c r="K19" s="3815"/>
      <c r="L19" s="3816"/>
      <c r="M19" s="3776"/>
      <c r="N19" s="3810"/>
    </row>
    <row r="20" spans="1:14" ht="11.25" customHeight="1">
      <c r="B20" s="3801">
        <v>6</v>
      </c>
      <c r="C20" s="3788"/>
      <c r="D20" s="3778"/>
      <c r="E20" s="3778" t="s">
        <v>1948</v>
      </c>
      <c r="F20" s="3802">
        <v>24</v>
      </c>
      <c r="G20" s="3803">
        <v>0</v>
      </c>
      <c r="H20" s="3803">
        <v>10</v>
      </c>
      <c r="I20" s="3803">
        <v>0</v>
      </c>
      <c r="J20" s="3804">
        <v>34</v>
      </c>
      <c r="K20" s="3804"/>
      <c r="L20" s="3805">
        <v>34</v>
      </c>
      <c r="M20" s="3806">
        <v>6</v>
      </c>
      <c r="N20" s="3810"/>
    </row>
    <row r="21" spans="1:14" ht="11.25" customHeight="1">
      <c r="B21" s="3801">
        <v>7</v>
      </c>
      <c r="C21" s="3788"/>
      <c r="D21" s="3778"/>
      <c r="E21" s="3778" t="s">
        <v>1949</v>
      </c>
      <c r="F21" s="3802">
        <v>0</v>
      </c>
      <c r="G21" s="3803">
        <v>0</v>
      </c>
      <c r="H21" s="3803">
        <v>0</v>
      </c>
      <c r="I21" s="3803">
        <v>0</v>
      </c>
      <c r="J21" s="3804">
        <v>0</v>
      </c>
      <c r="K21" s="3804"/>
      <c r="L21" s="3805">
        <v>0</v>
      </c>
      <c r="M21" s="3806">
        <v>7</v>
      </c>
      <c r="N21" s="3810"/>
    </row>
    <row r="22" spans="1:14" ht="11.25" customHeight="1">
      <c r="B22" s="3801">
        <v>8</v>
      </c>
      <c r="C22" s="3788"/>
      <c r="D22" s="3778"/>
      <c r="E22" s="3778" t="s">
        <v>1950</v>
      </c>
      <c r="F22" s="3802">
        <v>0</v>
      </c>
      <c r="G22" s="3803">
        <v>0</v>
      </c>
      <c r="H22" s="3803">
        <v>0</v>
      </c>
      <c r="I22" s="3803">
        <v>0</v>
      </c>
      <c r="J22" s="3804">
        <v>0</v>
      </c>
      <c r="K22" s="3804"/>
      <c r="L22" s="3805">
        <v>0</v>
      </c>
      <c r="M22" s="3806">
        <v>8</v>
      </c>
      <c r="N22" s="3810"/>
    </row>
    <row r="23" spans="1:14" ht="11.25" customHeight="1">
      <c r="B23" s="3801">
        <v>9</v>
      </c>
      <c r="C23" s="3788"/>
      <c r="D23" s="3778"/>
      <c r="E23" s="3778" t="s">
        <v>1951</v>
      </c>
      <c r="F23" s="3802">
        <v>0</v>
      </c>
      <c r="G23" s="3803">
        <v>0</v>
      </c>
      <c r="H23" s="3803">
        <v>0</v>
      </c>
      <c r="I23" s="3803">
        <v>0</v>
      </c>
      <c r="J23" s="3804">
        <v>0</v>
      </c>
      <c r="K23" s="3804"/>
      <c r="L23" s="3805">
        <v>0</v>
      </c>
      <c r="M23" s="3806">
        <v>9</v>
      </c>
    </row>
    <row r="24" spans="1:14" ht="11.25" customHeight="1">
      <c r="B24" s="3801">
        <v>10</v>
      </c>
      <c r="C24" s="3788"/>
      <c r="D24" s="3778"/>
      <c r="E24" s="3778" t="s">
        <v>1952</v>
      </c>
      <c r="F24" s="3802">
        <v>0</v>
      </c>
      <c r="G24" s="3803">
        <v>0</v>
      </c>
      <c r="H24" s="3803">
        <v>0</v>
      </c>
      <c r="I24" s="3803">
        <v>0</v>
      </c>
      <c r="J24" s="3804">
        <v>0</v>
      </c>
      <c r="K24" s="3804"/>
      <c r="L24" s="3805">
        <v>0</v>
      </c>
      <c r="M24" s="3806">
        <v>10</v>
      </c>
    </row>
    <row r="25" spans="1:14" ht="11.25" customHeight="1">
      <c r="B25" s="3801">
        <v>11</v>
      </c>
      <c r="C25" s="3788"/>
      <c r="D25" s="3778"/>
      <c r="E25" s="3778" t="s">
        <v>1953</v>
      </c>
      <c r="F25" s="3802">
        <v>0</v>
      </c>
      <c r="G25" s="3803">
        <v>0</v>
      </c>
      <c r="H25" s="3803">
        <v>0</v>
      </c>
      <c r="I25" s="3803">
        <v>0</v>
      </c>
      <c r="J25" s="3804">
        <v>0</v>
      </c>
      <c r="K25" s="3804"/>
      <c r="L25" s="3805">
        <v>0</v>
      </c>
      <c r="M25" s="3806">
        <v>11</v>
      </c>
    </row>
    <row r="26" spans="1:14" ht="11.25" customHeight="1">
      <c r="B26" s="3801">
        <v>12</v>
      </c>
      <c r="C26" s="3788"/>
      <c r="D26" s="3778"/>
      <c r="E26" s="3778" t="s">
        <v>1954</v>
      </c>
      <c r="F26" s="3802">
        <v>0</v>
      </c>
      <c r="G26" s="3803">
        <v>1</v>
      </c>
      <c r="H26" s="3803">
        <v>0</v>
      </c>
      <c r="I26" s="3803">
        <v>0</v>
      </c>
      <c r="J26" s="3804">
        <v>1</v>
      </c>
      <c r="K26" s="3804"/>
      <c r="L26" s="3805">
        <v>1</v>
      </c>
      <c r="M26" s="3806">
        <v>12</v>
      </c>
    </row>
    <row r="27" spans="1:14" ht="11.25" customHeight="1">
      <c r="B27" s="3801">
        <v>13</v>
      </c>
      <c r="C27" s="3788"/>
      <c r="D27" s="3778"/>
      <c r="E27" s="3778" t="s">
        <v>1955</v>
      </c>
      <c r="F27" s="3802">
        <v>0</v>
      </c>
      <c r="G27" s="3803">
        <v>0</v>
      </c>
      <c r="H27" s="3803">
        <v>0</v>
      </c>
      <c r="I27" s="3803">
        <v>0</v>
      </c>
      <c r="J27" s="3804">
        <v>0</v>
      </c>
      <c r="K27" s="3804"/>
      <c r="L27" s="3805">
        <v>0</v>
      </c>
      <c r="M27" s="3806">
        <v>13</v>
      </c>
      <c r="N27" s="4227" t="s">
        <v>3659</v>
      </c>
    </row>
    <row r="28" spans="1:14" ht="11.25" customHeight="1">
      <c r="B28" s="3801">
        <v>14</v>
      </c>
      <c r="C28" s="3788"/>
      <c r="D28" s="3778"/>
      <c r="E28" s="3778" t="s">
        <v>1956</v>
      </c>
      <c r="F28" s="3802">
        <v>79</v>
      </c>
      <c r="G28" s="3803">
        <v>4</v>
      </c>
      <c r="H28" s="3803">
        <v>1</v>
      </c>
      <c r="I28" s="3803">
        <v>0</v>
      </c>
      <c r="J28" s="3804">
        <v>84</v>
      </c>
      <c r="K28" s="3804"/>
      <c r="L28" s="3805">
        <v>84</v>
      </c>
      <c r="M28" s="3806">
        <v>14</v>
      </c>
      <c r="N28" s="4227"/>
    </row>
    <row r="29" spans="1:14" ht="11.25" customHeight="1">
      <c r="B29" s="3801">
        <v>15</v>
      </c>
      <c r="C29" s="3788"/>
      <c r="D29" s="3778"/>
      <c r="E29" s="3778" t="s">
        <v>1957</v>
      </c>
      <c r="F29" s="3802">
        <v>0</v>
      </c>
      <c r="G29" s="3803">
        <v>0</v>
      </c>
      <c r="H29" s="3803">
        <v>0</v>
      </c>
      <c r="I29" s="3803">
        <v>0</v>
      </c>
      <c r="J29" s="3804">
        <v>0</v>
      </c>
      <c r="K29" s="3804"/>
      <c r="L29" s="3805">
        <v>0</v>
      </c>
      <c r="M29" s="3806">
        <v>15</v>
      </c>
      <c r="N29" s="4227"/>
    </row>
    <row r="30" spans="1:14" ht="11.25" customHeight="1">
      <c r="A30" s="4228" t="s">
        <v>166</v>
      </c>
      <c r="B30" s="3801">
        <v>16</v>
      </c>
      <c r="C30" s="3788"/>
      <c r="D30" s="3778"/>
      <c r="E30" s="3778" t="s">
        <v>1958</v>
      </c>
      <c r="F30" s="3802">
        <v>0</v>
      </c>
      <c r="G30" s="3803">
        <v>1</v>
      </c>
      <c r="H30" s="3803">
        <v>1</v>
      </c>
      <c r="I30" s="3803">
        <v>0</v>
      </c>
      <c r="J30" s="3804">
        <v>2</v>
      </c>
      <c r="K30" s="3804"/>
      <c r="L30" s="3805">
        <v>2</v>
      </c>
      <c r="M30" s="3817">
        <v>16</v>
      </c>
      <c r="N30" s="4227"/>
    </row>
    <row r="31" spans="1:14" ht="11.25" customHeight="1">
      <c r="A31" s="4228"/>
      <c r="B31" s="3801">
        <v>17</v>
      </c>
      <c r="C31" s="3788"/>
      <c r="D31" s="3778"/>
      <c r="E31" s="3778" t="s">
        <v>1959</v>
      </c>
      <c r="F31" s="3802">
        <v>0</v>
      </c>
      <c r="G31" s="3803">
        <v>0</v>
      </c>
      <c r="H31" s="3803">
        <v>0</v>
      </c>
      <c r="I31" s="3803">
        <v>0</v>
      </c>
      <c r="J31" s="3804">
        <v>0</v>
      </c>
      <c r="K31" s="3804"/>
      <c r="L31" s="3805">
        <v>0</v>
      </c>
      <c r="M31" s="3817">
        <v>17</v>
      </c>
      <c r="N31" s="4227"/>
    </row>
    <row r="32" spans="1:14" ht="11.25" customHeight="1">
      <c r="A32" s="4228"/>
      <c r="B32" s="3801">
        <v>18</v>
      </c>
      <c r="C32" s="3788"/>
      <c r="D32" s="3778"/>
      <c r="E32" s="3778" t="s">
        <v>1960</v>
      </c>
      <c r="F32" s="3802">
        <v>0</v>
      </c>
      <c r="G32" s="3803">
        <v>0</v>
      </c>
      <c r="H32" s="3803">
        <v>0</v>
      </c>
      <c r="I32" s="3803">
        <v>0</v>
      </c>
      <c r="J32" s="3804">
        <v>0</v>
      </c>
      <c r="K32" s="3804"/>
      <c r="L32" s="3805">
        <v>0</v>
      </c>
      <c r="M32" s="3817">
        <v>18</v>
      </c>
      <c r="N32" s="4227"/>
    </row>
    <row r="33" spans="1:14" ht="11.25" customHeight="1">
      <c r="A33" s="4228"/>
      <c r="B33" s="3801">
        <v>19</v>
      </c>
      <c r="C33" s="3788"/>
      <c r="D33" s="3778"/>
      <c r="E33" s="3778" t="s">
        <v>1961</v>
      </c>
      <c r="F33" s="3802">
        <v>0</v>
      </c>
      <c r="G33" s="3803">
        <v>0</v>
      </c>
      <c r="H33" s="3803">
        <v>0</v>
      </c>
      <c r="I33" s="3803">
        <v>0</v>
      </c>
      <c r="J33" s="3804">
        <v>0</v>
      </c>
      <c r="K33" s="3804"/>
      <c r="L33" s="3805">
        <v>0</v>
      </c>
      <c r="M33" s="3817">
        <v>19</v>
      </c>
      <c r="N33" s="4227"/>
    </row>
    <row r="34" spans="1:14" ht="11.25" customHeight="1">
      <c r="A34" s="4228"/>
      <c r="B34" s="3801">
        <v>20</v>
      </c>
      <c r="C34" s="3788"/>
      <c r="D34" s="3778"/>
      <c r="E34" s="3778" t="s">
        <v>1962</v>
      </c>
      <c r="F34" s="3802">
        <v>0</v>
      </c>
      <c r="G34" s="3803">
        <v>0</v>
      </c>
      <c r="H34" s="3803">
        <v>0</v>
      </c>
      <c r="I34" s="3803">
        <v>0</v>
      </c>
      <c r="J34" s="3804">
        <v>0</v>
      </c>
      <c r="K34" s="3804"/>
      <c r="L34" s="3805">
        <v>0</v>
      </c>
      <c r="M34" s="3817">
        <v>20</v>
      </c>
      <c r="N34" s="4227"/>
    </row>
    <row r="35" spans="1:14" ht="11.25" customHeight="1">
      <c r="A35" s="4228"/>
      <c r="B35" s="3801">
        <v>21</v>
      </c>
      <c r="C35" s="3788"/>
      <c r="D35" s="3778"/>
      <c r="E35" s="3778" t="s">
        <v>1963</v>
      </c>
      <c r="F35" s="3802">
        <v>4308</v>
      </c>
      <c r="G35" s="3803">
        <v>860</v>
      </c>
      <c r="H35" s="3803">
        <v>2300</v>
      </c>
      <c r="I35" s="3803">
        <v>163</v>
      </c>
      <c r="J35" s="3804">
        <v>7631</v>
      </c>
      <c r="K35" s="3804"/>
      <c r="L35" s="3805">
        <v>7631</v>
      </c>
      <c r="M35" s="3817">
        <v>21</v>
      </c>
      <c r="N35" s="4227"/>
    </row>
    <row r="36" spans="1:14" ht="11.25" customHeight="1">
      <c r="A36" s="4228"/>
      <c r="B36" s="3801">
        <v>22</v>
      </c>
      <c r="C36" s="3788"/>
      <c r="D36" s="3778"/>
      <c r="E36" s="3778" t="s">
        <v>1964</v>
      </c>
      <c r="F36" s="3802">
        <v>0</v>
      </c>
      <c r="G36" s="3803">
        <v>0</v>
      </c>
      <c r="H36" s="3803">
        <v>0</v>
      </c>
      <c r="I36" s="3803">
        <v>0</v>
      </c>
      <c r="J36" s="3804">
        <v>0</v>
      </c>
      <c r="K36" s="3804"/>
      <c r="L36" s="3805">
        <v>0</v>
      </c>
      <c r="M36" s="3817">
        <v>22</v>
      </c>
      <c r="N36" s="4227"/>
    </row>
    <row r="37" spans="1:14" ht="11.25" customHeight="1">
      <c r="A37" s="4228"/>
      <c r="B37" s="3801">
        <v>23</v>
      </c>
      <c r="C37" s="3788"/>
      <c r="D37" s="3778"/>
      <c r="E37" s="3778" t="s">
        <v>1597</v>
      </c>
      <c r="F37" s="3802">
        <v>2057</v>
      </c>
      <c r="G37" s="3803">
        <v>109</v>
      </c>
      <c r="H37" s="3803">
        <v>13</v>
      </c>
      <c r="I37" s="3803">
        <v>0</v>
      </c>
      <c r="J37" s="3804">
        <v>2179</v>
      </c>
      <c r="K37" s="3804"/>
      <c r="L37" s="3805">
        <v>2179</v>
      </c>
      <c r="M37" s="3817">
        <v>23</v>
      </c>
      <c r="N37" s="4227"/>
    </row>
    <row r="38" spans="1:14" ht="11.25" customHeight="1">
      <c r="A38" s="4228"/>
      <c r="B38" s="3801">
        <v>24</v>
      </c>
      <c r="C38" s="3788"/>
      <c r="D38" s="3778"/>
      <c r="E38" s="3778" t="s">
        <v>1965</v>
      </c>
      <c r="F38" s="3802">
        <v>0</v>
      </c>
      <c r="G38" s="3803">
        <v>0</v>
      </c>
      <c r="H38" s="3803">
        <v>1</v>
      </c>
      <c r="I38" s="3803">
        <v>0</v>
      </c>
      <c r="J38" s="3804">
        <v>1</v>
      </c>
      <c r="K38" s="3804"/>
      <c r="L38" s="3805">
        <v>1</v>
      </c>
      <c r="M38" s="3817">
        <v>24</v>
      </c>
      <c r="N38" s="4227"/>
    </row>
    <row r="39" spans="1:14" ht="11.25" customHeight="1">
      <c r="A39" s="4228"/>
      <c r="B39" s="3801">
        <v>25</v>
      </c>
      <c r="C39" s="3788"/>
      <c r="D39" s="3778"/>
      <c r="E39" s="3778" t="s">
        <v>1966</v>
      </c>
      <c r="F39" s="3802">
        <v>0</v>
      </c>
      <c r="G39" s="3803">
        <v>0</v>
      </c>
      <c r="H39" s="3803">
        <v>0</v>
      </c>
      <c r="I39" s="3803">
        <v>0</v>
      </c>
      <c r="J39" s="3804">
        <v>0</v>
      </c>
      <c r="K39" s="3804"/>
      <c r="L39" s="3805">
        <v>0</v>
      </c>
      <c r="M39" s="3817">
        <v>25</v>
      </c>
      <c r="N39" s="4227"/>
    </row>
    <row r="40" spans="1:14" ht="11.25" customHeight="1">
      <c r="A40" s="4228"/>
      <c r="B40" s="3801">
        <v>26</v>
      </c>
      <c r="C40" s="3788"/>
      <c r="D40" s="3778"/>
      <c r="E40" s="3778" t="s">
        <v>1967</v>
      </c>
      <c r="F40" s="3802">
        <v>0</v>
      </c>
      <c r="G40" s="3803">
        <v>0</v>
      </c>
      <c r="H40" s="3803">
        <v>0</v>
      </c>
      <c r="I40" s="3803">
        <v>0</v>
      </c>
      <c r="J40" s="3804">
        <v>0</v>
      </c>
      <c r="K40" s="3804"/>
      <c r="L40" s="3805">
        <v>0</v>
      </c>
      <c r="M40" s="3817">
        <v>26</v>
      </c>
      <c r="N40" s="4227"/>
    </row>
    <row r="41" spans="1:14" ht="11.25" customHeight="1">
      <c r="A41" s="4228"/>
      <c r="B41" s="3801">
        <v>27</v>
      </c>
      <c r="C41" s="3788"/>
      <c r="D41" s="3778"/>
      <c r="E41" s="3778" t="s">
        <v>1968</v>
      </c>
      <c r="F41" s="3802">
        <v>0</v>
      </c>
      <c r="G41" s="3803">
        <v>1</v>
      </c>
      <c r="H41" s="3803">
        <v>19</v>
      </c>
      <c r="I41" s="3803">
        <v>0</v>
      </c>
      <c r="J41" s="3804">
        <v>20</v>
      </c>
      <c r="K41" s="3804"/>
      <c r="L41" s="3805">
        <v>20</v>
      </c>
      <c r="M41" s="3817">
        <v>27</v>
      </c>
      <c r="N41" s="4227"/>
    </row>
    <row r="42" spans="1:14" ht="11.25" customHeight="1">
      <c r="A42" s="4228"/>
      <c r="B42" s="3801">
        <v>28</v>
      </c>
      <c r="C42" s="3788"/>
      <c r="D42" s="3778"/>
      <c r="E42" s="3778" t="s">
        <v>1969</v>
      </c>
      <c r="F42" s="3802">
        <v>0</v>
      </c>
      <c r="G42" s="3803">
        <v>0</v>
      </c>
      <c r="H42" s="3803">
        <v>0</v>
      </c>
      <c r="I42" s="3803">
        <v>0</v>
      </c>
      <c r="J42" s="3804">
        <v>0</v>
      </c>
      <c r="K42" s="3804"/>
      <c r="L42" s="3805">
        <v>0</v>
      </c>
      <c r="M42" s="3817">
        <v>28</v>
      </c>
      <c r="N42" s="4227"/>
    </row>
    <row r="43" spans="1:14" ht="11.25" customHeight="1">
      <c r="A43" s="4228"/>
      <c r="B43" s="3801">
        <v>29</v>
      </c>
      <c r="C43" s="3788"/>
      <c r="D43" s="3778"/>
      <c r="E43" s="3778" t="s">
        <v>1970</v>
      </c>
      <c r="F43" s="3802">
        <v>0</v>
      </c>
      <c r="G43" s="3803">
        <v>0</v>
      </c>
      <c r="H43" s="3803">
        <v>0</v>
      </c>
      <c r="I43" s="3803">
        <v>0</v>
      </c>
      <c r="J43" s="3804">
        <v>0</v>
      </c>
      <c r="K43" s="3818" t="s">
        <v>766</v>
      </c>
      <c r="L43" s="3805">
        <v>0</v>
      </c>
      <c r="M43" s="3817">
        <v>29</v>
      </c>
      <c r="N43" s="4227"/>
    </row>
    <row r="44" spans="1:14" ht="11.25" customHeight="1" thickBot="1">
      <c r="A44" s="4228"/>
      <c r="B44" s="3819">
        <v>30</v>
      </c>
      <c r="C44" s="3820"/>
      <c r="D44" s="3821"/>
      <c r="E44" s="3821" t="s">
        <v>1971</v>
      </c>
      <c r="F44" s="3822">
        <v>0</v>
      </c>
      <c r="G44" s="3823">
        <v>0</v>
      </c>
      <c r="H44" s="3823">
        <v>0</v>
      </c>
      <c r="I44" s="3823">
        <v>0</v>
      </c>
      <c r="J44" s="3824">
        <v>0</v>
      </c>
      <c r="K44" s="3824"/>
      <c r="L44" s="3825">
        <v>0</v>
      </c>
      <c r="M44" s="3826">
        <v>30</v>
      </c>
      <c r="N44" s="4227"/>
    </row>
    <row r="45" spans="1:14" ht="4.5" customHeight="1">
      <c r="A45" s="3827"/>
      <c r="B45" s="3828"/>
      <c r="C45" s="3774"/>
      <c r="D45" s="3774"/>
      <c r="E45" s="3774"/>
      <c r="F45" s="3829"/>
      <c r="G45" s="3829"/>
      <c r="H45" s="3829"/>
      <c r="I45" s="3829"/>
      <c r="J45" s="3830"/>
      <c r="K45" s="3830"/>
      <c r="L45" s="3830"/>
      <c r="M45" s="3828"/>
      <c r="N45" s="3831"/>
    </row>
    <row r="46" spans="1:14" ht="24.75" customHeight="1">
      <c r="A46" s="4229" t="s">
        <v>3660</v>
      </c>
      <c r="B46" s="3832" t="s">
        <v>3661</v>
      </c>
      <c r="C46" s="3833"/>
      <c r="D46" s="3833"/>
      <c r="E46" s="3833"/>
      <c r="F46" s="3834"/>
      <c r="G46" s="3834"/>
      <c r="H46" s="3834"/>
      <c r="I46" s="3834"/>
      <c r="J46" s="3835"/>
      <c r="K46" s="3835"/>
      <c r="L46" s="3835"/>
      <c r="M46" s="3836"/>
      <c r="N46" s="4227" t="s">
        <v>3662</v>
      </c>
    </row>
    <row r="47" spans="1:14" ht="12" customHeight="1">
      <c r="A47" s="4229"/>
      <c r="B47" s="3837" t="s">
        <v>710</v>
      </c>
      <c r="C47" s="3838"/>
      <c r="D47" s="3838"/>
      <c r="E47" s="3838"/>
      <c r="F47" s="3839"/>
      <c r="G47" s="3839"/>
      <c r="H47" s="3839"/>
      <c r="I47" s="3839"/>
      <c r="J47" s="3840"/>
      <c r="K47" s="3840"/>
      <c r="L47" s="3840"/>
      <c r="M47" s="3841"/>
      <c r="N47" s="4227"/>
    </row>
    <row r="48" spans="1:14" ht="12" customHeight="1">
      <c r="A48" s="4229"/>
      <c r="B48" s="3842"/>
      <c r="C48" s="1211"/>
      <c r="D48" s="1211"/>
      <c r="E48" s="1211"/>
      <c r="F48" s="3843"/>
      <c r="G48" s="3843"/>
      <c r="H48" s="3843"/>
      <c r="I48" s="3843"/>
      <c r="J48" s="1211"/>
      <c r="K48" s="1211"/>
      <c r="L48" s="1211"/>
      <c r="M48" s="3844"/>
      <c r="N48" s="4227"/>
    </row>
    <row r="49" spans="1:14" ht="12" customHeight="1">
      <c r="A49" s="4229"/>
      <c r="B49" s="3845"/>
      <c r="C49" s="1214"/>
      <c r="D49" s="1209"/>
      <c r="E49" s="1215"/>
      <c r="F49" s="3846"/>
      <c r="G49" s="3846"/>
      <c r="H49" s="3846"/>
      <c r="I49" s="3846"/>
      <c r="J49" s="1214"/>
      <c r="K49" s="1214"/>
      <c r="L49" s="1214"/>
      <c r="M49" s="3847"/>
      <c r="N49" s="4227"/>
    </row>
    <row r="50" spans="1:14" ht="12" customHeight="1">
      <c r="A50" s="4229"/>
      <c r="B50" s="3845"/>
      <c r="C50" s="1214"/>
      <c r="D50" s="1209"/>
      <c r="E50" s="1215"/>
      <c r="F50" s="3846"/>
      <c r="G50" s="3846" t="s">
        <v>1928</v>
      </c>
      <c r="H50" s="3846"/>
      <c r="I50" s="3846"/>
      <c r="J50" s="1214" t="s">
        <v>1929</v>
      </c>
      <c r="K50" s="1214"/>
      <c r="L50" s="1214"/>
      <c r="M50" s="3847"/>
      <c r="N50" s="4227"/>
    </row>
    <row r="51" spans="1:14" ht="12" customHeight="1">
      <c r="A51" s="4229"/>
      <c r="B51" s="3845" t="s">
        <v>639</v>
      </c>
      <c r="C51" s="1214" t="s">
        <v>784</v>
      </c>
      <c r="D51" s="1209"/>
      <c r="E51" s="1215" t="s">
        <v>1930</v>
      </c>
      <c r="F51" s="3846" t="s">
        <v>1931</v>
      </c>
      <c r="G51" s="3846" t="s">
        <v>1932</v>
      </c>
      <c r="H51" s="3846" t="s">
        <v>1933</v>
      </c>
      <c r="I51" s="3846" t="s">
        <v>1934</v>
      </c>
      <c r="J51" s="1214" t="s">
        <v>1935</v>
      </c>
      <c r="K51" s="1214" t="s">
        <v>1936</v>
      </c>
      <c r="L51" s="1214" t="s">
        <v>1929</v>
      </c>
      <c r="M51" s="3847" t="s">
        <v>639</v>
      </c>
      <c r="N51" s="4227"/>
    </row>
    <row r="52" spans="1:14" ht="12" customHeight="1">
      <c r="A52" s="4229"/>
      <c r="B52" s="3845" t="s">
        <v>642</v>
      </c>
      <c r="C52" s="1214" t="s">
        <v>788</v>
      </c>
      <c r="D52" s="1209"/>
      <c r="E52" s="1215"/>
      <c r="F52" s="3846" t="s">
        <v>1937</v>
      </c>
      <c r="G52" s="3846" t="s">
        <v>1938</v>
      </c>
      <c r="H52" s="3846" t="s">
        <v>1939</v>
      </c>
      <c r="I52" s="3846"/>
      <c r="J52" s="1214" t="s">
        <v>1940</v>
      </c>
      <c r="K52" s="1214"/>
      <c r="L52" s="1214"/>
      <c r="M52" s="3847" t="s">
        <v>642</v>
      </c>
      <c r="N52" s="4227"/>
    </row>
    <row r="53" spans="1:14" ht="12" customHeight="1" thickBot="1">
      <c r="A53" s="4229"/>
      <c r="B53" s="3848"/>
      <c r="C53" s="1218"/>
      <c r="D53" s="1210"/>
      <c r="E53" s="1219" t="s">
        <v>651</v>
      </c>
      <c r="F53" s="3846" t="s">
        <v>652</v>
      </c>
      <c r="G53" s="3846" t="s">
        <v>653</v>
      </c>
      <c r="H53" s="3846" t="s">
        <v>654</v>
      </c>
      <c r="I53" s="3846" t="s">
        <v>655</v>
      </c>
      <c r="J53" s="1214" t="s">
        <v>656</v>
      </c>
      <c r="K53" s="1214" t="s">
        <v>1087</v>
      </c>
      <c r="L53" s="1214" t="s">
        <v>1088</v>
      </c>
      <c r="M53" s="3849"/>
      <c r="N53" s="4227"/>
    </row>
    <row r="54" spans="1:14" ht="12" customHeight="1">
      <c r="A54" s="4229"/>
      <c r="B54" s="3850"/>
      <c r="C54" s="3851"/>
      <c r="D54" s="1236" t="s">
        <v>1973</v>
      </c>
      <c r="E54" s="3852"/>
      <c r="F54" s="3853"/>
      <c r="G54" s="3854"/>
      <c r="H54" s="3854"/>
      <c r="I54" s="3854"/>
      <c r="J54" s="3855"/>
      <c r="K54" s="3855"/>
      <c r="L54" s="3856"/>
      <c r="M54" s="3857"/>
      <c r="N54" s="4227"/>
    </row>
    <row r="55" spans="1:14" ht="12" customHeight="1">
      <c r="A55" s="4229"/>
      <c r="B55" s="3858">
        <v>101</v>
      </c>
      <c r="C55" s="3859"/>
      <c r="D55" s="1242"/>
      <c r="E55" s="1211" t="s">
        <v>1974</v>
      </c>
      <c r="F55" s="3802">
        <v>0</v>
      </c>
      <c r="G55" s="3803">
        <v>0</v>
      </c>
      <c r="H55" s="3803">
        <v>0</v>
      </c>
      <c r="I55" s="3803">
        <v>0</v>
      </c>
      <c r="J55" s="3804">
        <v>0</v>
      </c>
      <c r="K55" s="3860"/>
      <c r="L55" s="3805">
        <v>0</v>
      </c>
      <c r="M55" s="3861">
        <v>101</v>
      </c>
      <c r="N55" s="4227"/>
    </row>
    <row r="56" spans="1:14" ht="12" customHeight="1">
      <c r="A56" s="4229"/>
      <c r="B56" s="3858">
        <f t="shared" ref="B56:B66" si="0">B55+1</f>
        <v>102</v>
      </c>
      <c r="C56" s="3859"/>
      <c r="D56" s="1242"/>
      <c r="E56" s="1211" t="s">
        <v>1975</v>
      </c>
      <c r="F56" s="3802">
        <v>0</v>
      </c>
      <c r="G56" s="3803">
        <v>0</v>
      </c>
      <c r="H56" s="3803">
        <v>19</v>
      </c>
      <c r="I56" s="3803">
        <v>0</v>
      </c>
      <c r="J56" s="3804">
        <v>19</v>
      </c>
      <c r="K56" s="3860"/>
      <c r="L56" s="3805">
        <v>19</v>
      </c>
      <c r="M56" s="3861">
        <f t="shared" ref="M56:M66" si="1">M55+1</f>
        <v>102</v>
      </c>
      <c r="N56" s="4227"/>
    </row>
    <row r="57" spans="1:14" ht="12" customHeight="1">
      <c r="A57" s="4229"/>
      <c r="B57" s="3858">
        <f t="shared" si="0"/>
        <v>103</v>
      </c>
      <c r="C57" s="3859"/>
      <c r="D57" s="1242"/>
      <c r="E57" s="1211" t="s">
        <v>1976</v>
      </c>
      <c r="F57" s="3802">
        <v>0</v>
      </c>
      <c r="G57" s="3803">
        <v>0</v>
      </c>
      <c r="H57" s="3803">
        <v>0</v>
      </c>
      <c r="I57" s="3803">
        <v>0</v>
      </c>
      <c r="J57" s="3804">
        <v>0</v>
      </c>
      <c r="K57" s="3818" t="s">
        <v>766</v>
      </c>
      <c r="L57" s="3805">
        <v>0</v>
      </c>
      <c r="M57" s="3861">
        <f t="shared" si="1"/>
        <v>103</v>
      </c>
      <c r="N57" s="4227"/>
    </row>
    <row r="58" spans="1:14" ht="12" customHeight="1">
      <c r="A58" s="4229"/>
      <c r="B58" s="3858">
        <f t="shared" si="0"/>
        <v>104</v>
      </c>
      <c r="C58" s="1213"/>
      <c r="D58" s="1242"/>
      <c r="E58" s="1211" t="s">
        <v>1977</v>
      </c>
      <c r="F58" s="3802">
        <v>0</v>
      </c>
      <c r="G58" s="3803">
        <v>0</v>
      </c>
      <c r="H58" s="3803">
        <v>0</v>
      </c>
      <c r="I58" s="3803">
        <v>0</v>
      </c>
      <c r="J58" s="3804">
        <v>0</v>
      </c>
      <c r="K58" s="3818" t="s">
        <v>766</v>
      </c>
      <c r="L58" s="3805">
        <v>0</v>
      </c>
      <c r="M58" s="3861">
        <f t="shared" si="1"/>
        <v>104</v>
      </c>
      <c r="N58" s="4227"/>
    </row>
    <row r="59" spans="1:14" ht="12" customHeight="1">
      <c r="A59" s="4229"/>
      <c r="B59" s="3858">
        <f t="shared" si="0"/>
        <v>105</v>
      </c>
      <c r="C59" s="1213"/>
      <c r="D59" s="1242"/>
      <c r="E59" s="1211" t="s">
        <v>1978</v>
      </c>
      <c r="F59" s="3802">
        <v>0</v>
      </c>
      <c r="G59" s="3803">
        <v>0</v>
      </c>
      <c r="H59" s="3803">
        <v>0</v>
      </c>
      <c r="I59" s="3803">
        <v>0</v>
      </c>
      <c r="J59" s="3804">
        <v>0</v>
      </c>
      <c r="K59" s="3818" t="s">
        <v>766</v>
      </c>
      <c r="L59" s="3805">
        <v>0</v>
      </c>
      <c r="M59" s="3861">
        <f t="shared" si="1"/>
        <v>105</v>
      </c>
      <c r="N59" s="4227"/>
    </row>
    <row r="60" spans="1:14" ht="12" customHeight="1">
      <c r="A60" s="4229"/>
      <c r="B60" s="3858">
        <f t="shared" si="0"/>
        <v>106</v>
      </c>
      <c r="C60" s="1213"/>
      <c r="D60" s="1242"/>
      <c r="E60" s="1211" t="s">
        <v>1596</v>
      </c>
      <c r="F60" s="3802">
        <v>0</v>
      </c>
      <c r="G60" s="3803">
        <v>0</v>
      </c>
      <c r="H60" s="3803">
        <v>0</v>
      </c>
      <c r="I60" s="3803">
        <v>0</v>
      </c>
      <c r="J60" s="3804">
        <v>0</v>
      </c>
      <c r="K60" s="3818" t="s">
        <v>766</v>
      </c>
      <c r="L60" s="3805">
        <v>0</v>
      </c>
      <c r="M60" s="3861">
        <f t="shared" si="1"/>
        <v>106</v>
      </c>
      <c r="N60" s="4227"/>
    </row>
    <row r="61" spans="1:14" ht="12" customHeight="1">
      <c r="B61" s="3858">
        <f t="shared" si="0"/>
        <v>107</v>
      </c>
      <c r="C61" s="1213"/>
      <c r="D61" s="1242"/>
      <c r="E61" s="1211" t="s">
        <v>1979</v>
      </c>
      <c r="F61" s="3802">
        <v>0</v>
      </c>
      <c r="G61" s="3803">
        <v>0</v>
      </c>
      <c r="H61" s="3803">
        <v>0</v>
      </c>
      <c r="I61" s="3803">
        <v>0</v>
      </c>
      <c r="J61" s="3804">
        <v>0</v>
      </c>
      <c r="K61" s="3818" t="s">
        <v>766</v>
      </c>
      <c r="L61" s="3805">
        <v>0</v>
      </c>
      <c r="M61" s="3861">
        <f t="shared" si="1"/>
        <v>107</v>
      </c>
      <c r="N61" s="3985"/>
    </row>
    <row r="62" spans="1:14" ht="12" customHeight="1">
      <c r="B62" s="3858">
        <f t="shared" si="0"/>
        <v>108</v>
      </c>
      <c r="C62" s="1213"/>
      <c r="D62" s="1242"/>
      <c r="E62" s="1211" t="s">
        <v>1980</v>
      </c>
      <c r="F62" s="3802">
        <v>0</v>
      </c>
      <c r="G62" s="3803">
        <v>0</v>
      </c>
      <c r="H62" s="3803">
        <v>0</v>
      </c>
      <c r="I62" s="3803">
        <v>0</v>
      </c>
      <c r="J62" s="3804">
        <v>0</v>
      </c>
      <c r="K62" s="3818" t="s">
        <v>766</v>
      </c>
      <c r="L62" s="3805">
        <v>0</v>
      </c>
      <c r="M62" s="3861">
        <f t="shared" si="1"/>
        <v>108</v>
      </c>
      <c r="N62" s="3985"/>
    </row>
    <row r="63" spans="1:14" ht="12" customHeight="1">
      <c r="B63" s="3858">
        <f t="shared" si="0"/>
        <v>109</v>
      </c>
      <c r="C63" s="1213"/>
      <c r="D63" s="1242"/>
      <c r="E63" s="1211" t="s">
        <v>1602</v>
      </c>
      <c r="F63" s="3802">
        <v>0</v>
      </c>
      <c r="G63" s="3803">
        <v>0</v>
      </c>
      <c r="H63" s="3803">
        <v>1</v>
      </c>
      <c r="I63" s="3803">
        <v>0</v>
      </c>
      <c r="J63" s="3804">
        <v>1</v>
      </c>
      <c r="K63" s="3860"/>
      <c r="L63" s="3805">
        <v>1</v>
      </c>
      <c r="M63" s="3861">
        <f t="shared" si="1"/>
        <v>109</v>
      </c>
      <c r="N63" s="3985"/>
    </row>
    <row r="64" spans="1:14" ht="12" customHeight="1">
      <c r="B64" s="3858">
        <f t="shared" si="0"/>
        <v>110</v>
      </c>
      <c r="C64" s="1213"/>
      <c r="D64" s="1242"/>
      <c r="E64" s="1211" t="s">
        <v>1981</v>
      </c>
      <c r="F64" s="3802">
        <v>0</v>
      </c>
      <c r="G64" s="3803">
        <v>55</v>
      </c>
      <c r="H64" s="3803">
        <v>4</v>
      </c>
      <c r="I64" s="3803">
        <v>35</v>
      </c>
      <c r="J64" s="3804">
        <v>94</v>
      </c>
      <c r="K64" s="3860"/>
      <c r="L64" s="3805">
        <v>94</v>
      </c>
      <c r="M64" s="3861">
        <f t="shared" si="1"/>
        <v>110</v>
      </c>
      <c r="N64" s="3985"/>
    </row>
    <row r="65" spans="1:14" ht="12" customHeight="1">
      <c r="B65" s="3858">
        <f t="shared" si="0"/>
        <v>111</v>
      </c>
      <c r="C65" s="1213"/>
      <c r="D65" s="1242"/>
      <c r="E65" s="1211" t="s">
        <v>1982</v>
      </c>
      <c r="F65" s="3802">
        <v>0</v>
      </c>
      <c r="G65" s="3803">
        <v>0</v>
      </c>
      <c r="H65" s="3803">
        <v>0</v>
      </c>
      <c r="I65" s="3803">
        <v>0</v>
      </c>
      <c r="J65" s="3804">
        <v>0</v>
      </c>
      <c r="K65" s="3860"/>
      <c r="L65" s="3805">
        <v>0</v>
      </c>
      <c r="M65" s="3861">
        <f t="shared" si="1"/>
        <v>111</v>
      </c>
      <c r="N65" s="3985"/>
    </row>
    <row r="66" spans="1:14" ht="12" customHeight="1">
      <c r="B66" s="3858">
        <f t="shared" si="0"/>
        <v>112</v>
      </c>
      <c r="C66" s="1213"/>
      <c r="D66" s="1242"/>
      <c r="E66" s="1211" t="s">
        <v>1983</v>
      </c>
      <c r="F66" s="3862" t="s">
        <v>766</v>
      </c>
      <c r="G66" s="3863" t="s">
        <v>766</v>
      </c>
      <c r="H66" s="3864" t="s">
        <v>766</v>
      </c>
      <c r="I66" s="3803">
        <v>3093</v>
      </c>
      <c r="J66" s="3804">
        <v>3093</v>
      </c>
      <c r="K66" s="3860"/>
      <c r="L66" s="3805">
        <v>3093</v>
      </c>
      <c r="M66" s="3861">
        <f t="shared" si="1"/>
        <v>112</v>
      </c>
      <c r="N66" s="3985"/>
    </row>
    <row r="67" spans="1:14" ht="12" customHeight="1">
      <c r="B67" s="3858">
        <v>113</v>
      </c>
      <c r="C67" s="1213"/>
      <c r="D67" s="1242"/>
      <c r="E67" s="1211" t="s">
        <v>1984</v>
      </c>
      <c r="F67" s="3865" t="s">
        <v>766</v>
      </c>
      <c r="G67" s="3863" t="s">
        <v>766</v>
      </c>
      <c r="H67" s="3864" t="s">
        <v>766</v>
      </c>
      <c r="I67" s="3803">
        <v>0</v>
      </c>
      <c r="J67" s="3804">
        <v>0</v>
      </c>
      <c r="K67" s="3860"/>
      <c r="L67" s="3805">
        <v>0</v>
      </c>
      <c r="M67" s="3861">
        <v>113</v>
      </c>
      <c r="N67" s="3985"/>
    </row>
    <row r="68" spans="1:14" ht="12" customHeight="1">
      <c r="B68" s="3858">
        <f t="shared" ref="B68:B87" si="2">B67+1</f>
        <v>114</v>
      </c>
      <c r="C68" s="1213"/>
      <c r="D68" s="1242"/>
      <c r="E68" s="1211" t="s">
        <v>1985</v>
      </c>
      <c r="F68" s="3865" t="s">
        <v>766</v>
      </c>
      <c r="G68" s="3863" t="s">
        <v>766</v>
      </c>
      <c r="H68" s="3864" t="s">
        <v>766</v>
      </c>
      <c r="I68" s="3803">
        <v>163</v>
      </c>
      <c r="J68" s="3804">
        <v>163</v>
      </c>
      <c r="K68" s="3860"/>
      <c r="L68" s="3805">
        <v>163</v>
      </c>
      <c r="M68" s="3861">
        <f t="shared" ref="M68:M87" si="3">M67+1</f>
        <v>114</v>
      </c>
      <c r="N68" s="3985"/>
    </row>
    <row r="69" spans="1:14" ht="12" customHeight="1">
      <c r="B69" s="3858">
        <f t="shared" si="2"/>
        <v>115</v>
      </c>
      <c r="C69" s="1213"/>
      <c r="D69" s="1242"/>
      <c r="E69" s="1211" t="s">
        <v>1986</v>
      </c>
      <c r="F69" s="3865" t="s">
        <v>766</v>
      </c>
      <c r="G69" s="3863" t="s">
        <v>766</v>
      </c>
      <c r="H69" s="3864" t="s">
        <v>766</v>
      </c>
      <c r="I69" s="3803">
        <v>0</v>
      </c>
      <c r="J69" s="3804">
        <v>0</v>
      </c>
      <c r="K69" s="3860"/>
      <c r="L69" s="3805">
        <v>0</v>
      </c>
      <c r="M69" s="3861">
        <f t="shared" si="3"/>
        <v>115</v>
      </c>
      <c r="N69" s="3985"/>
    </row>
    <row r="70" spans="1:14" ht="12" customHeight="1">
      <c r="B70" s="3858">
        <f t="shared" si="2"/>
        <v>116</v>
      </c>
      <c r="C70" s="1213"/>
      <c r="D70" s="1242"/>
      <c r="E70" s="1211" t="s">
        <v>1988</v>
      </c>
      <c r="F70" s="3865" t="s">
        <v>766</v>
      </c>
      <c r="G70" s="3863" t="s">
        <v>766</v>
      </c>
      <c r="H70" s="3864" t="s">
        <v>766</v>
      </c>
      <c r="I70" s="3803">
        <v>0</v>
      </c>
      <c r="J70" s="3804">
        <v>0</v>
      </c>
      <c r="K70" s="3860"/>
      <c r="L70" s="3805">
        <v>0</v>
      </c>
      <c r="M70" s="3861">
        <f t="shared" si="3"/>
        <v>116</v>
      </c>
      <c r="N70" s="3810"/>
    </row>
    <row r="71" spans="1:14" ht="12" customHeight="1">
      <c r="B71" s="3858">
        <f t="shared" si="2"/>
        <v>117</v>
      </c>
      <c r="C71" s="1213"/>
      <c r="D71" s="1242"/>
      <c r="E71" s="1211" t="s">
        <v>1989</v>
      </c>
      <c r="F71" s="3865" t="s">
        <v>766</v>
      </c>
      <c r="G71" s="3863" t="s">
        <v>766</v>
      </c>
      <c r="H71" s="3864" t="s">
        <v>766</v>
      </c>
      <c r="I71" s="3803">
        <v>0</v>
      </c>
      <c r="J71" s="3804">
        <v>0</v>
      </c>
      <c r="K71" s="3860"/>
      <c r="L71" s="3805">
        <v>0</v>
      </c>
      <c r="M71" s="3861">
        <f t="shared" si="3"/>
        <v>117</v>
      </c>
      <c r="N71" s="3810"/>
    </row>
    <row r="72" spans="1:14" ht="12" customHeight="1">
      <c r="A72" s="4230"/>
      <c r="B72" s="3858">
        <f t="shared" si="2"/>
        <v>118</v>
      </c>
      <c r="C72" s="1219" t="s">
        <v>939</v>
      </c>
      <c r="D72" s="1242"/>
      <c r="E72" s="1211" t="s">
        <v>1990</v>
      </c>
      <c r="F72" s="3865" t="s">
        <v>766</v>
      </c>
      <c r="G72" s="3863" t="s">
        <v>766</v>
      </c>
      <c r="H72" s="3803">
        <v>0</v>
      </c>
      <c r="I72" s="3866" t="s">
        <v>766</v>
      </c>
      <c r="J72" s="3804">
        <v>0</v>
      </c>
      <c r="K72" s="3860"/>
      <c r="L72" s="3805">
        <v>0</v>
      </c>
      <c r="M72" s="3861">
        <f t="shared" si="3"/>
        <v>118</v>
      </c>
      <c r="N72" s="3810"/>
    </row>
    <row r="73" spans="1:14" ht="12" customHeight="1">
      <c r="A73" s="4230"/>
      <c r="B73" s="3858">
        <f t="shared" si="2"/>
        <v>119</v>
      </c>
      <c r="C73" s="1219" t="s">
        <v>939</v>
      </c>
      <c r="D73" s="1242"/>
      <c r="E73" s="1211" t="s">
        <v>1991</v>
      </c>
      <c r="F73" s="3865" t="s">
        <v>766</v>
      </c>
      <c r="G73" s="3863" t="s">
        <v>766</v>
      </c>
      <c r="H73" s="3803">
        <v>0</v>
      </c>
      <c r="I73" s="3866" t="s">
        <v>766</v>
      </c>
      <c r="J73" s="3804">
        <v>0</v>
      </c>
      <c r="K73" s="3860"/>
      <c r="L73" s="3805">
        <v>0</v>
      </c>
      <c r="M73" s="3861">
        <f t="shared" si="3"/>
        <v>119</v>
      </c>
      <c r="N73" s="4236">
        <v>105</v>
      </c>
    </row>
    <row r="74" spans="1:14" ht="12" customHeight="1">
      <c r="A74" s="4230"/>
      <c r="B74" s="3858">
        <f t="shared" si="2"/>
        <v>120</v>
      </c>
      <c r="C74" s="1219" t="s">
        <v>939</v>
      </c>
      <c r="D74" s="1242"/>
      <c r="E74" s="1211" t="s">
        <v>1992</v>
      </c>
      <c r="F74" s="3865" t="s">
        <v>766</v>
      </c>
      <c r="G74" s="3863" t="s">
        <v>766</v>
      </c>
      <c r="H74" s="3803">
        <v>0</v>
      </c>
      <c r="I74" s="3863" t="s">
        <v>766</v>
      </c>
      <c r="J74" s="3804">
        <v>0</v>
      </c>
      <c r="K74" s="3860"/>
      <c r="L74" s="3805">
        <v>0</v>
      </c>
      <c r="M74" s="3861">
        <f t="shared" si="3"/>
        <v>120</v>
      </c>
      <c r="N74" s="4236"/>
    </row>
    <row r="75" spans="1:14" ht="12" customHeight="1">
      <c r="A75" s="4230"/>
      <c r="B75" s="3858">
        <f t="shared" si="2"/>
        <v>121</v>
      </c>
      <c r="C75" s="1219" t="s">
        <v>939</v>
      </c>
      <c r="D75" s="1242"/>
      <c r="E75" s="1211" t="s">
        <v>1993</v>
      </c>
      <c r="F75" s="3865" t="s">
        <v>766</v>
      </c>
      <c r="G75" s="3863" t="s">
        <v>766</v>
      </c>
      <c r="H75" s="3803">
        <v>0</v>
      </c>
      <c r="I75" s="3863" t="s">
        <v>766</v>
      </c>
      <c r="J75" s="3804">
        <v>0</v>
      </c>
      <c r="K75" s="3818"/>
      <c r="L75" s="3805">
        <v>0</v>
      </c>
      <c r="M75" s="3861">
        <f t="shared" si="3"/>
        <v>121</v>
      </c>
      <c r="N75" s="4236"/>
    </row>
    <row r="76" spans="1:14" ht="12" customHeight="1">
      <c r="A76" s="4230"/>
      <c r="B76" s="3858">
        <f t="shared" si="2"/>
        <v>122</v>
      </c>
      <c r="C76" s="1219" t="s">
        <v>939</v>
      </c>
      <c r="D76" s="1242"/>
      <c r="E76" s="1211" t="s">
        <v>1994</v>
      </c>
      <c r="F76" s="3865" t="s">
        <v>766</v>
      </c>
      <c r="G76" s="3863" t="s">
        <v>766</v>
      </c>
      <c r="H76" s="3803">
        <v>0</v>
      </c>
      <c r="I76" s="3863" t="s">
        <v>766</v>
      </c>
      <c r="J76" s="3804">
        <v>0</v>
      </c>
      <c r="K76" s="3818"/>
      <c r="L76" s="3805">
        <v>0</v>
      </c>
      <c r="M76" s="3861">
        <f t="shared" si="3"/>
        <v>122</v>
      </c>
      <c r="N76" s="4236"/>
    </row>
    <row r="77" spans="1:14" ht="12" customHeight="1">
      <c r="A77" s="4230"/>
      <c r="B77" s="3858">
        <f t="shared" si="2"/>
        <v>123</v>
      </c>
      <c r="C77" s="1219" t="s">
        <v>939</v>
      </c>
      <c r="D77" s="1242"/>
      <c r="E77" s="1211" t="s">
        <v>1995</v>
      </c>
      <c r="F77" s="3865" t="s">
        <v>766</v>
      </c>
      <c r="G77" s="3863" t="s">
        <v>766</v>
      </c>
      <c r="H77" s="3803">
        <v>0</v>
      </c>
      <c r="I77" s="3863" t="s">
        <v>766</v>
      </c>
      <c r="J77" s="3804">
        <v>0</v>
      </c>
      <c r="K77" s="3818"/>
      <c r="L77" s="3805">
        <v>0</v>
      </c>
      <c r="M77" s="3861">
        <f t="shared" si="3"/>
        <v>123</v>
      </c>
      <c r="N77" s="4236"/>
    </row>
    <row r="78" spans="1:14" ht="12" customHeight="1">
      <c r="A78" s="4230"/>
      <c r="B78" s="3858">
        <f t="shared" si="2"/>
        <v>124</v>
      </c>
      <c r="C78" s="1213"/>
      <c r="D78" s="1242"/>
      <c r="E78" s="1211" t="s">
        <v>1996</v>
      </c>
      <c r="F78" s="3865" t="s">
        <v>766</v>
      </c>
      <c r="G78" s="3863" t="s">
        <v>766</v>
      </c>
      <c r="H78" s="3803">
        <v>0</v>
      </c>
      <c r="I78" s="3863" t="s">
        <v>766</v>
      </c>
      <c r="J78" s="3804">
        <v>0</v>
      </c>
      <c r="K78" s="3860"/>
      <c r="L78" s="3805">
        <v>0</v>
      </c>
      <c r="M78" s="3861">
        <f t="shared" si="3"/>
        <v>124</v>
      </c>
      <c r="N78" s="4236"/>
    </row>
    <row r="79" spans="1:14" ht="12" customHeight="1">
      <c r="A79" s="4230"/>
      <c r="B79" s="3858">
        <f t="shared" si="2"/>
        <v>125</v>
      </c>
      <c r="C79" s="1213"/>
      <c r="D79" s="1242"/>
      <c r="E79" s="1211" t="s">
        <v>1997</v>
      </c>
      <c r="F79" s="3865" t="s">
        <v>766</v>
      </c>
      <c r="G79" s="3863" t="s">
        <v>766</v>
      </c>
      <c r="H79" s="3803">
        <v>0</v>
      </c>
      <c r="I79" s="3863" t="s">
        <v>766</v>
      </c>
      <c r="J79" s="3804">
        <v>0</v>
      </c>
      <c r="K79" s="3860"/>
      <c r="L79" s="3805">
        <v>0</v>
      </c>
      <c r="M79" s="3861">
        <f t="shared" si="3"/>
        <v>125</v>
      </c>
      <c r="N79" s="4236"/>
    </row>
    <row r="80" spans="1:14" ht="12" customHeight="1">
      <c r="A80" s="4230"/>
      <c r="B80" s="3858">
        <f t="shared" si="2"/>
        <v>126</v>
      </c>
      <c r="C80" s="1213"/>
      <c r="D80" s="1242"/>
      <c r="E80" s="1211" t="s">
        <v>1998</v>
      </c>
      <c r="F80" s="3865" t="s">
        <v>766</v>
      </c>
      <c r="G80" s="3863" t="s">
        <v>766</v>
      </c>
      <c r="H80" s="3803">
        <v>0</v>
      </c>
      <c r="I80" s="3863" t="s">
        <v>766</v>
      </c>
      <c r="J80" s="3804">
        <v>0</v>
      </c>
      <c r="K80" s="3860"/>
      <c r="L80" s="3805">
        <v>0</v>
      </c>
      <c r="M80" s="3861">
        <f t="shared" si="3"/>
        <v>126</v>
      </c>
      <c r="N80" s="4236"/>
    </row>
    <row r="81" spans="1:14" ht="12" customHeight="1">
      <c r="A81" s="4230"/>
      <c r="B81" s="3858">
        <f t="shared" si="2"/>
        <v>127</v>
      </c>
      <c r="C81" s="1213"/>
      <c r="D81" s="1242"/>
      <c r="E81" s="1211" t="s">
        <v>1999</v>
      </c>
      <c r="F81" s="3865" t="s">
        <v>766</v>
      </c>
      <c r="G81" s="3863" t="s">
        <v>766</v>
      </c>
      <c r="H81" s="3803">
        <v>0</v>
      </c>
      <c r="I81" s="3863" t="s">
        <v>766</v>
      </c>
      <c r="J81" s="3804">
        <v>0</v>
      </c>
      <c r="K81" s="3818"/>
      <c r="L81" s="3805">
        <v>0</v>
      </c>
      <c r="M81" s="3861">
        <f t="shared" si="3"/>
        <v>127</v>
      </c>
      <c r="N81" s="4236"/>
    </row>
    <row r="82" spans="1:14" ht="12" customHeight="1">
      <c r="A82" s="4230"/>
      <c r="B82" s="3858">
        <f t="shared" si="2"/>
        <v>128</v>
      </c>
      <c r="C82" s="1213"/>
      <c r="D82" s="1242"/>
      <c r="E82" s="1211" t="s">
        <v>2000</v>
      </c>
      <c r="F82" s="3865" t="s">
        <v>766</v>
      </c>
      <c r="G82" s="3863" t="s">
        <v>766</v>
      </c>
      <c r="H82" s="3803">
        <v>0</v>
      </c>
      <c r="I82" s="3863" t="s">
        <v>766</v>
      </c>
      <c r="J82" s="3804">
        <v>0</v>
      </c>
      <c r="K82" s="3818"/>
      <c r="L82" s="3805">
        <v>0</v>
      </c>
      <c r="M82" s="3861">
        <f t="shared" si="3"/>
        <v>128</v>
      </c>
      <c r="N82" s="4236"/>
    </row>
    <row r="83" spans="1:14" ht="12" customHeight="1">
      <c r="A83" s="4230"/>
      <c r="B83" s="3858">
        <f t="shared" si="2"/>
        <v>129</v>
      </c>
      <c r="C83" s="1213"/>
      <c r="D83" s="1242"/>
      <c r="E83" s="1211" t="s">
        <v>2001</v>
      </c>
      <c r="F83" s="3865" t="s">
        <v>766</v>
      </c>
      <c r="G83" s="3863" t="s">
        <v>766</v>
      </c>
      <c r="H83" s="3803">
        <v>0</v>
      </c>
      <c r="I83" s="3863" t="s">
        <v>766</v>
      </c>
      <c r="J83" s="3804">
        <v>0</v>
      </c>
      <c r="K83" s="3818"/>
      <c r="L83" s="3805">
        <v>0</v>
      </c>
      <c r="M83" s="3861">
        <f t="shared" si="3"/>
        <v>129</v>
      </c>
      <c r="N83" s="4236"/>
    </row>
    <row r="84" spans="1:14" ht="12" customHeight="1">
      <c r="A84" s="4230"/>
      <c r="B84" s="3858">
        <f t="shared" si="2"/>
        <v>130</v>
      </c>
      <c r="C84" s="1219" t="s">
        <v>939</v>
      </c>
      <c r="D84" s="1242"/>
      <c r="E84" s="1211" t="s">
        <v>2002</v>
      </c>
      <c r="F84" s="3865" t="s">
        <v>766</v>
      </c>
      <c r="G84" s="3863" t="s">
        <v>766</v>
      </c>
      <c r="H84" s="3803">
        <v>0</v>
      </c>
      <c r="I84" s="3863" t="s">
        <v>766</v>
      </c>
      <c r="J84" s="3804">
        <v>0</v>
      </c>
      <c r="K84" s="3860"/>
      <c r="L84" s="3805">
        <v>0</v>
      </c>
      <c r="M84" s="3861">
        <f t="shared" si="3"/>
        <v>130</v>
      </c>
      <c r="N84" s="4236"/>
    </row>
    <row r="85" spans="1:14" ht="12" customHeight="1">
      <c r="A85" s="4230"/>
      <c r="B85" s="3858">
        <f t="shared" si="2"/>
        <v>131</v>
      </c>
      <c r="C85" s="1219" t="s">
        <v>939</v>
      </c>
      <c r="D85" s="1242"/>
      <c r="E85" s="1211" t="s">
        <v>2003</v>
      </c>
      <c r="F85" s="3865" t="s">
        <v>766</v>
      </c>
      <c r="G85" s="3863" t="s">
        <v>766</v>
      </c>
      <c r="H85" s="3803">
        <v>0</v>
      </c>
      <c r="I85" s="3863" t="s">
        <v>766</v>
      </c>
      <c r="J85" s="3804">
        <v>0</v>
      </c>
      <c r="K85" s="3860"/>
      <c r="L85" s="3805">
        <v>0</v>
      </c>
      <c r="M85" s="3861">
        <f t="shared" si="3"/>
        <v>131</v>
      </c>
      <c r="N85" s="4236"/>
    </row>
    <row r="86" spans="1:14" ht="12" customHeight="1">
      <c r="A86" s="4230"/>
      <c r="B86" s="3858">
        <f t="shared" si="2"/>
        <v>132</v>
      </c>
      <c r="C86" s="1219" t="s">
        <v>939</v>
      </c>
      <c r="D86" s="1242"/>
      <c r="E86" s="1211" t="s">
        <v>2004</v>
      </c>
      <c r="F86" s="3865" t="s">
        <v>766</v>
      </c>
      <c r="G86" s="3863" t="s">
        <v>766</v>
      </c>
      <c r="H86" s="3803">
        <v>0</v>
      </c>
      <c r="I86" s="3863" t="s">
        <v>766</v>
      </c>
      <c r="J86" s="3804">
        <v>0</v>
      </c>
      <c r="K86" s="3860"/>
      <c r="L86" s="3805">
        <v>0</v>
      </c>
      <c r="M86" s="3861">
        <f t="shared" si="3"/>
        <v>132</v>
      </c>
      <c r="N86" s="4236"/>
    </row>
    <row r="87" spans="1:14" ht="12" customHeight="1" thickBot="1">
      <c r="A87" s="4230"/>
      <c r="B87" s="3867">
        <f t="shared" si="2"/>
        <v>133</v>
      </c>
      <c r="C87" s="3868" t="s">
        <v>939</v>
      </c>
      <c r="D87" s="3869"/>
      <c r="E87" s="3870" t="s">
        <v>2005</v>
      </c>
      <c r="F87" s="3871" t="s">
        <v>766</v>
      </c>
      <c r="G87" s="3872" t="s">
        <v>766</v>
      </c>
      <c r="H87" s="3823">
        <v>0</v>
      </c>
      <c r="I87" s="3872" t="s">
        <v>766</v>
      </c>
      <c r="J87" s="3873">
        <v>0</v>
      </c>
      <c r="K87" s="3874"/>
      <c r="L87" s="3875">
        <v>0</v>
      </c>
      <c r="M87" s="3876">
        <f t="shared" si="3"/>
        <v>133</v>
      </c>
      <c r="N87" s="4236"/>
    </row>
    <row r="88" spans="1:14" ht="4.5" customHeight="1">
      <c r="A88" s="3877"/>
      <c r="B88" s="3878"/>
      <c r="C88" s="3878"/>
      <c r="D88" s="3852"/>
      <c r="E88" s="1236"/>
      <c r="F88" s="3879"/>
      <c r="G88" s="3879"/>
      <c r="H88" s="3880"/>
      <c r="I88" s="3879"/>
      <c r="J88" s="3830"/>
      <c r="K88" s="3881"/>
      <c r="L88" s="3882"/>
      <c r="M88" s="3878"/>
      <c r="N88" s="3883"/>
    </row>
    <row r="89" spans="1:14" ht="11.25" customHeight="1">
      <c r="A89" s="4231"/>
      <c r="B89" s="3761" t="s">
        <v>3661</v>
      </c>
      <c r="C89" s="3762"/>
      <c r="D89" s="3762"/>
      <c r="E89" s="3762"/>
      <c r="F89" s="3884"/>
      <c r="G89" s="3884"/>
      <c r="H89" s="3884"/>
      <c r="I89" s="3884"/>
      <c r="J89" s="3885"/>
      <c r="K89" s="3885"/>
      <c r="L89" s="3885"/>
      <c r="M89" s="3886"/>
      <c r="N89" s="4232">
        <v>106</v>
      </c>
    </row>
    <row r="90" spans="1:14" ht="11.25" customHeight="1">
      <c r="A90" s="4231"/>
      <c r="B90" s="3765" t="s">
        <v>710</v>
      </c>
      <c r="C90" s="3766"/>
      <c r="D90" s="3766"/>
      <c r="E90" s="3766"/>
      <c r="F90" s="3887"/>
      <c r="G90" s="3887"/>
      <c r="H90" s="3887"/>
      <c r="I90" s="3887"/>
      <c r="J90" s="3888"/>
      <c r="K90" s="3888"/>
      <c r="L90" s="3888"/>
      <c r="M90" s="3889"/>
      <c r="N90" s="4233"/>
    </row>
    <row r="91" spans="1:14" ht="11.25" customHeight="1">
      <c r="A91" s="4231"/>
      <c r="B91" s="3890"/>
      <c r="C91" s="3891"/>
      <c r="D91" s="3891"/>
      <c r="E91" s="3891"/>
      <c r="F91" s="3892"/>
      <c r="G91" s="3892"/>
      <c r="H91" s="3892"/>
      <c r="I91" s="3892"/>
      <c r="J91" s="3891"/>
      <c r="K91" s="3891"/>
      <c r="L91" s="3891"/>
      <c r="M91" s="3893"/>
      <c r="N91" s="4233"/>
    </row>
    <row r="92" spans="1:14" ht="11.25" customHeight="1">
      <c r="A92" s="4231"/>
      <c r="B92" s="3782"/>
      <c r="C92" s="3782"/>
      <c r="D92" s="3783"/>
      <c r="E92" s="3784"/>
      <c r="F92" s="3785"/>
      <c r="G92" s="3785"/>
      <c r="H92" s="3785"/>
      <c r="I92" s="3785"/>
      <c r="J92" s="3782"/>
      <c r="K92" s="3782"/>
      <c r="L92" s="3782"/>
      <c r="M92" s="3782"/>
      <c r="N92" s="4233"/>
    </row>
    <row r="93" spans="1:14" ht="11.25" customHeight="1">
      <c r="A93" s="4231"/>
      <c r="B93" s="3782"/>
      <c r="C93" s="3782"/>
      <c r="D93" s="3783"/>
      <c r="E93" s="3784"/>
      <c r="F93" s="3785"/>
      <c r="G93" s="3785" t="s">
        <v>1928</v>
      </c>
      <c r="H93" s="3785"/>
      <c r="I93" s="3785"/>
      <c r="J93" s="3782" t="s">
        <v>1929</v>
      </c>
      <c r="K93" s="3782"/>
      <c r="L93" s="3782"/>
      <c r="M93" s="3782"/>
      <c r="N93" s="4233"/>
    </row>
    <row r="94" spans="1:14" ht="11.25" customHeight="1">
      <c r="A94" s="4231"/>
      <c r="B94" s="3782" t="s">
        <v>639</v>
      </c>
      <c r="C94" s="3782" t="s">
        <v>784</v>
      </c>
      <c r="D94" s="3783"/>
      <c r="E94" s="3784" t="s">
        <v>1930</v>
      </c>
      <c r="F94" s="3785" t="s">
        <v>1931</v>
      </c>
      <c r="G94" s="3785" t="s">
        <v>1932</v>
      </c>
      <c r="H94" s="3785" t="s">
        <v>1933</v>
      </c>
      <c r="I94" s="3785" t="s">
        <v>1934</v>
      </c>
      <c r="J94" s="3782" t="s">
        <v>1935</v>
      </c>
      <c r="K94" s="3782" t="s">
        <v>1936</v>
      </c>
      <c r="L94" s="3782" t="s">
        <v>1929</v>
      </c>
      <c r="M94" s="3782" t="s">
        <v>639</v>
      </c>
      <c r="N94" s="4233"/>
    </row>
    <row r="95" spans="1:14" ht="11.25" customHeight="1">
      <c r="A95" s="4231"/>
      <c r="B95" s="3782" t="s">
        <v>642</v>
      </c>
      <c r="C95" s="3782" t="s">
        <v>788</v>
      </c>
      <c r="D95" s="3783"/>
      <c r="E95" s="3784"/>
      <c r="F95" s="3785" t="s">
        <v>1937</v>
      </c>
      <c r="G95" s="3785" t="s">
        <v>1938</v>
      </c>
      <c r="H95" s="3785" t="s">
        <v>1939</v>
      </c>
      <c r="I95" s="3785"/>
      <c r="J95" s="3782" t="s">
        <v>1940</v>
      </c>
      <c r="K95" s="3782"/>
      <c r="L95" s="3782"/>
      <c r="M95" s="3782" t="s">
        <v>642</v>
      </c>
      <c r="N95" s="4233"/>
    </row>
    <row r="96" spans="1:14" ht="11.25" customHeight="1" thickBot="1">
      <c r="A96" s="4231"/>
      <c r="B96" s="3788"/>
      <c r="C96" s="3788"/>
      <c r="D96" s="3789"/>
      <c r="E96" s="3790" t="s">
        <v>651</v>
      </c>
      <c r="F96" s="3785" t="s">
        <v>652</v>
      </c>
      <c r="G96" s="3785" t="s">
        <v>653</v>
      </c>
      <c r="H96" s="3785" t="s">
        <v>654</v>
      </c>
      <c r="I96" s="3785" t="s">
        <v>655</v>
      </c>
      <c r="J96" s="3782" t="s">
        <v>656</v>
      </c>
      <c r="K96" s="3782" t="s">
        <v>1087</v>
      </c>
      <c r="L96" s="3782" t="s">
        <v>1088</v>
      </c>
      <c r="M96" s="3788"/>
      <c r="N96" s="4233"/>
    </row>
    <row r="97" spans="1:14" ht="11.25" customHeight="1">
      <c r="A97" s="4231"/>
      <c r="B97" s="3894"/>
      <c r="C97" s="3894"/>
      <c r="D97" s="3895" t="s">
        <v>1973</v>
      </c>
      <c r="F97" s="3794"/>
      <c r="G97" s="3795"/>
      <c r="H97" s="3795"/>
      <c r="I97" s="3795"/>
      <c r="J97" s="3796"/>
      <c r="K97" s="3796"/>
      <c r="L97" s="3797"/>
      <c r="M97" s="3896"/>
      <c r="N97" s="4233"/>
    </row>
    <row r="98" spans="1:14" ht="11.25" customHeight="1">
      <c r="A98" s="4231"/>
      <c r="B98" s="3897">
        <v>134</v>
      </c>
      <c r="C98" s="3897" t="s">
        <v>939</v>
      </c>
      <c r="D98" s="3898"/>
      <c r="E98" s="3778" t="s">
        <v>2006</v>
      </c>
      <c r="F98" s="3899" t="s">
        <v>766</v>
      </c>
      <c r="G98" s="3900" t="s">
        <v>766</v>
      </c>
      <c r="H98" s="3803">
        <v>0</v>
      </c>
      <c r="I98" s="3900" t="s">
        <v>766</v>
      </c>
      <c r="J98" s="3804">
        <v>0</v>
      </c>
      <c r="K98" s="3860"/>
      <c r="L98" s="3805">
        <v>0</v>
      </c>
      <c r="M98" s="3790">
        <v>134</v>
      </c>
      <c r="N98" s="4233"/>
    </row>
    <row r="99" spans="1:14" ht="11.25" customHeight="1">
      <c r="A99" s="4231"/>
      <c r="B99" s="3897">
        <f t="shared" ref="B99:B115" si="4">B98+1</f>
        <v>135</v>
      </c>
      <c r="C99" s="3897" t="s">
        <v>939</v>
      </c>
      <c r="D99" s="3898"/>
      <c r="E99" s="3778" t="s">
        <v>2007</v>
      </c>
      <c r="F99" s="3899" t="s">
        <v>766</v>
      </c>
      <c r="G99" s="3900" t="s">
        <v>766</v>
      </c>
      <c r="H99" s="3803">
        <v>0</v>
      </c>
      <c r="I99" s="3900" t="s">
        <v>766</v>
      </c>
      <c r="J99" s="3804">
        <v>0</v>
      </c>
      <c r="K99" s="3860"/>
      <c r="L99" s="3805">
        <v>0</v>
      </c>
      <c r="M99" s="3790">
        <f t="shared" ref="M99:M115" si="5">M98+1</f>
        <v>135</v>
      </c>
      <c r="N99" s="4233"/>
    </row>
    <row r="100" spans="1:14" ht="11.25" customHeight="1">
      <c r="B100" s="3897">
        <f t="shared" si="4"/>
        <v>136</v>
      </c>
      <c r="C100" s="3897" t="s">
        <v>939</v>
      </c>
      <c r="D100" s="3898"/>
      <c r="E100" s="3778" t="s">
        <v>2008</v>
      </c>
      <c r="F100" s="3899" t="s">
        <v>766</v>
      </c>
      <c r="G100" s="3900" t="s">
        <v>766</v>
      </c>
      <c r="H100" s="3803">
        <v>0</v>
      </c>
      <c r="I100" s="3803">
        <v>886</v>
      </c>
      <c r="J100" s="3804">
        <v>886</v>
      </c>
      <c r="K100" s="3860"/>
      <c r="L100" s="3805">
        <v>886</v>
      </c>
      <c r="M100" s="3790">
        <f t="shared" si="5"/>
        <v>136</v>
      </c>
      <c r="N100" s="4233"/>
    </row>
    <row r="101" spans="1:14" ht="11.25" customHeight="1">
      <c r="B101" s="3897">
        <f t="shared" si="4"/>
        <v>137</v>
      </c>
      <c r="C101" s="3897" t="s">
        <v>939</v>
      </c>
      <c r="D101" s="3898"/>
      <c r="E101" s="3778" t="s">
        <v>2009</v>
      </c>
      <c r="F101" s="3899" t="s">
        <v>766</v>
      </c>
      <c r="G101" s="3900" t="s">
        <v>766</v>
      </c>
      <c r="H101" s="3803">
        <v>0</v>
      </c>
      <c r="I101" s="3803">
        <v>0</v>
      </c>
      <c r="J101" s="3804">
        <v>0</v>
      </c>
      <c r="K101" s="3860"/>
      <c r="L101" s="3805">
        <v>0</v>
      </c>
      <c r="M101" s="3790">
        <f t="shared" si="5"/>
        <v>137</v>
      </c>
      <c r="N101" s="4233"/>
    </row>
    <row r="102" spans="1:14" ht="11.25" customHeight="1">
      <c r="B102" s="3897">
        <f t="shared" si="4"/>
        <v>138</v>
      </c>
      <c r="C102" s="3897" t="s">
        <v>939</v>
      </c>
      <c r="D102" s="3898"/>
      <c r="E102" s="3778" t="s">
        <v>2010</v>
      </c>
      <c r="F102" s="3899" t="s">
        <v>766</v>
      </c>
      <c r="G102" s="3900" t="s">
        <v>766</v>
      </c>
      <c r="H102" s="3803">
        <v>0</v>
      </c>
      <c r="I102" s="3803">
        <v>25791</v>
      </c>
      <c r="J102" s="3804">
        <v>25791</v>
      </c>
      <c r="K102" s="3860"/>
      <c r="L102" s="3805">
        <v>25791</v>
      </c>
      <c r="M102" s="3790">
        <f t="shared" si="5"/>
        <v>138</v>
      </c>
      <c r="N102" s="4233"/>
    </row>
    <row r="103" spans="1:14" ht="11.25" customHeight="1">
      <c r="B103" s="3897">
        <f t="shared" si="4"/>
        <v>139</v>
      </c>
      <c r="C103" s="3788"/>
      <c r="D103" s="3898"/>
      <c r="E103" s="3778" t="s">
        <v>2011</v>
      </c>
      <c r="F103" s="3899" t="s">
        <v>766</v>
      </c>
      <c r="G103" s="3900" t="s">
        <v>766</v>
      </c>
      <c r="H103" s="3803">
        <v>0</v>
      </c>
      <c r="I103" s="3900" t="s">
        <v>766</v>
      </c>
      <c r="J103" s="3804">
        <v>0</v>
      </c>
      <c r="K103" s="3860"/>
      <c r="L103" s="3805">
        <v>0</v>
      </c>
      <c r="M103" s="3790">
        <f t="shared" si="5"/>
        <v>139</v>
      </c>
      <c r="N103" s="4233"/>
    </row>
    <row r="104" spans="1:14" ht="11.25" customHeight="1">
      <c r="B104" s="3897">
        <f t="shared" si="4"/>
        <v>140</v>
      </c>
      <c r="C104" s="3788"/>
      <c r="D104" s="3898"/>
      <c r="E104" s="3778" t="s">
        <v>2012</v>
      </c>
      <c r="F104" s="3899" t="s">
        <v>766</v>
      </c>
      <c r="G104" s="3900" t="s">
        <v>766</v>
      </c>
      <c r="H104" s="3803">
        <v>0</v>
      </c>
      <c r="I104" s="3900" t="s">
        <v>766</v>
      </c>
      <c r="J104" s="3804">
        <v>0</v>
      </c>
      <c r="K104" s="3860"/>
      <c r="L104" s="3805">
        <v>0</v>
      </c>
      <c r="M104" s="3790">
        <f t="shared" si="5"/>
        <v>140</v>
      </c>
      <c r="N104" s="4233"/>
    </row>
    <row r="105" spans="1:14" ht="11.25" customHeight="1">
      <c r="B105" s="3897">
        <f t="shared" si="4"/>
        <v>141</v>
      </c>
      <c r="C105" s="3788"/>
      <c r="D105" s="3898"/>
      <c r="E105" s="3778" t="s">
        <v>2013</v>
      </c>
      <c r="F105" s="3899" t="s">
        <v>766</v>
      </c>
      <c r="G105" s="3900" t="s">
        <v>766</v>
      </c>
      <c r="H105" s="3803">
        <v>0</v>
      </c>
      <c r="I105" s="3900" t="s">
        <v>766</v>
      </c>
      <c r="J105" s="3804">
        <v>0</v>
      </c>
      <c r="K105" s="3860"/>
      <c r="L105" s="3805">
        <v>0</v>
      </c>
      <c r="M105" s="3790">
        <f t="shared" si="5"/>
        <v>141</v>
      </c>
      <c r="N105" s="4233"/>
    </row>
    <row r="106" spans="1:14" ht="11.25" customHeight="1">
      <c r="B106" s="3897">
        <f t="shared" si="4"/>
        <v>142</v>
      </c>
      <c r="C106" s="3788"/>
      <c r="D106" s="3898"/>
      <c r="E106" s="3778" t="s">
        <v>2014</v>
      </c>
      <c r="F106" s="3899" t="s">
        <v>766</v>
      </c>
      <c r="G106" s="3900" t="s">
        <v>766</v>
      </c>
      <c r="H106" s="3803">
        <v>0</v>
      </c>
      <c r="I106" s="3900" t="s">
        <v>766</v>
      </c>
      <c r="J106" s="3804">
        <v>0</v>
      </c>
      <c r="K106" s="3860"/>
      <c r="L106" s="3805">
        <v>0</v>
      </c>
      <c r="M106" s="3790">
        <f t="shared" si="5"/>
        <v>142</v>
      </c>
      <c r="N106" s="4233"/>
    </row>
    <row r="107" spans="1:14" ht="11.25" customHeight="1">
      <c r="B107" s="3897">
        <f t="shared" si="4"/>
        <v>143</v>
      </c>
      <c r="C107" s="3788"/>
      <c r="D107" s="3898"/>
      <c r="E107" s="3778" t="s">
        <v>2015</v>
      </c>
      <c r="F107" s="3899" t="s">
        <v>766</v>
      </c>
      <c r="G107" s="3900" t="s">
        <v>766</v>
      </c>
      <c r="H107" s="3803">
        <v>0</v>
      </c>
      <c r="I107" s="3900" t="s">
        <v>766</v>
      </c>
      <c r="J107" s="3804">
        <v>0</v>
      </c>
      <c r="K107" s="3860"/>
      <c r="L107" s="3805">
        <v>0</v>
      </c>
      <c r="M107" s="3790">
        <f t="shared" si="5"/>
        <v>143</v>
      </c>
      <c r="N107" s="4233"/>
    </row>
    <row r="108" spans="1:14" ht="11.25" customHeight="1">
      <c r="B108" s="3897">
        <f t="shared" si="4"/>
        <v>144</v>
      </c>
      <c r="C108" s="3788"/>
      <c r="D108" s="3898"/>
      <c r="E108" s="3778" t="s">
        <v>2016</v>
      </c>
      <c r="F108" s="3901" t="s">
        <v>766</v>
      </c>
      <c r="G108" s="3902" t="s">
        <v>766</v>
      </c>
      <c r="H108" s="3803">
        <v>0</v>
      </c>
      <c r="I108" s="3900" t="s">
        <v>766</v>
      </c>
      <c r="J108" s="3804">
        <v>0</v>
      </c>
      <c r="K108" s="3860"/>
      <c r="L108" s="3805">
        <v>0</v>
      </c>
      <c r="M108" s="3790">
        <f t="shared" si="5"/>
        <v>144</v>
      </c>
      <c r="N108" s="4233"/>
    </row>
    <row r="109" spans="1:14" ht="11.25" customHeight="1">
      <c r="B109" s="3897">
        <f t="shared" si="4"/>
        <v>145</v>
      </c>
      <c r="C109" s="3788"/>
      <c r="D109" s="3898"/>
      <c r="E109" s="3778" t="s">
        <v>2017</v>
      </c>
      <c r="F109" s="3802">
        <v>0</v>
      </c>
      <c r="G109" s="3803">
        <v>0</v>
      </c>
      <c r="H109" s="3803">
        <v>0</v>
      </c>
      <c r="I109" s="3803">
        <v>0</v>
      </c>
      <c r="J109" s="3804">
        <v>0</v>
      </c>
      <c r="K109" s="3860"/>
      <c r="L109" s="3805">
        <v>0</v>
      </c>
      <c r="M109" s="3790">
        <f t="shared" si="5"/>
        <v>145</v>
      </c>
    </row>
    <row r="110" spans="1:14" ht="11.25" customHeight="1">
      <c r="B110" s="3897">
        <f t="shared" si="4"/>
        <v>146</v>
      </c>
      <c r="C110" s="3788"/>
      <c r="D110" s="3898"/>
      <c r="E110" s="3778" t="s">
        <v>2018</v>
      </c>
      <c r="F110" s="3802">
        <v>0</v>
      </c>
      <c r="G110" s="3803">
        <v>0</v>
      </c>
      <c r="H110" s="3803">
        <v>0</v>
      </c>
      <c r="I110" s="3803">
        <v>0</v>
      </c>
      <c r="J110" s="3804">
        <v>0</v>
      </c>
      <c r="K110" s="3860"/>
      <c r="L110" s="3805">
        <v>0</v>
      </c>
      <c r="M110" s="3790">
        <f t="shared" si="5"/>
        <v>146</v>
      </c>
    </row>
    <row r="111" spans="1:14" ht="11.25" customHeight="1">
      <c r="B111" s="3897">
        <f t="shared" si="4"/>
        <v>147</v>
      </c>
      <c r="C111" s="3788"/>
      <c r="D111" s="3898"/>
      <c r="E111" s="3778" t="s">
        <v>2019</v>
      </c>
      <c r="F111" s="3802">
        <v>0</v>
      </c>
      <c r="G111" s="3803">
        <v>0</v>
      </c>
      <c r="H111" s="3803">
        <v>0</v>
      </c>
      <c r="I111" s="3803">
        <v>0</v>
      </c>
      <c r="J111" s="3804">
        <v>0</v>
      </c>
      <c r="K111" s="3860"/>
      <c r="L111" s="3805">
        <v>0</v>
      </c>
      <c r="M111" s="3790">
        <f t="shared" si="5"/>
        <v>147</v>
      </c>
    </row>
    <row r="112" spans="1:14" ht="11.25" customHeight="1">
      <c r="B112" s="3897">
        <f t="shared" si="4"/>
        <v>148</v>
      </c>
      <c r="C112" s="3788"/>
      <c r="D112" s="3898"/>
      <c r="E112" s="3778" t="s">
        <v>2020</v>
      </c>
      <c r="F112" s="3802">
        <v>0</v>
      </c>
      <c r="G112" s="3803">
        <v>0</v>
      </c>
      <c r="H112" s="3803">
        <v>0</v>
      </c>
      <c r="I112" s="3803">
        <v>0</v>
      </c>
      <c r="J112" s="3804">
        <v>0</v>
      </c>
      <c r="K112" s="3860"/>
      <c r="L112" s="3805">
        <v>0</v>
      </c>
      <c r="M112" s="3790">
        <f t="shared" si="5"/>
        <v>148</v>
      </c>
    </row>
    <row r="113" spans="1:14" ht="11.25" customHeight="1">
      <c r="B113" s="3897">
        <f t="shared" si="4"/>
        <v>149</v>
      </c>
      <c r="C113" s="3788"/>
      <c r="D113" s="3898"/>
      <c r="E113" s="3778" t="s">
        <v>2021</v>
      </c>
      <c r="F113" s="3802">
        <v>0</v>
      </c>
      <c r="G113" s="3803">
        <v>0</v>
      </c>
      <c r="H113" s="3803">
        <v>0</v>
      </c>
      <c r="I113" s="3803">
        <v>0</v>
      </c>
      <c r="J113" s="3804">
        <v>0</v>
      </c>
      <c r="K113" s="3860"/>
      <c r="L113" s="3805">
        <v>0</v>
      </c>
      <c r="M113" s="3790">
        <f t="shared" si="5"/>
        <v>149</v>
      </c>
    </row>
    <row r="114" spans="1:14" ht="11.25" customHeight="1">
      <c r="B114" s="3897">
        <f t="shared" si="4"/>
        <v>150</v>
      </c>
      <c r="C114" s="3788"/>
      <c r="D114" s="3898"/>
      <c r="E114" s="3778" t="s">
        <v>2022</v>
      </c>
      <c r="F114" s="3802">
        <v>2</v>
      </c>
      <c r="G114" s="3803">
        <v>0</v>
      </c>
      <c r="H114" s="3803">
        <v>0</v>
      </c>
      <c r="I114" s="3803">
        <v>0</v>
      </c>
      <c r="J114" s="3804">
        <v>2</v>
      </c>
      <c r="K114" s="3860"/>
      <c r="L114" s="3805">
        <v>2</v>
      </c>
      <c r="M114" s="3790">
        <f t="shared" si="5"/>
        <v>150</v>
      </c>
    </row>
    <row r="115" spans="1:14" ht="11.25" customHeight="1">
      <c r="B115" s="3897">
        <f t="shared" si="4"/>
        <v>151</v>
      </c>
      <c r="C115" s="3788"/>
      <c r="D115" s="3778" t="s">
        <v>2023</v>
      </c>
      <c r="E115" s="3898"/>
      <c r="F115" s="3903">
        <v>8401</v>
      </c>
      <c r="G115" s="3904">
        <v>1449</v>
      </c>
      <c r="H115" s="3904">
        <v>2762</v>
      </c>
      <c r="I115" s="3904">
        <v>30215</v>
      </c>
      <c r="J115" s="3804">
        <v>42827</v>
      </c>
      <c r="K115" s="3804">
        <v>0</v>
      </c>
      <c r="L115" s="3805">
        <v>42827</v>
      </c>
      <c r="M115" s="3790">
        <f t="shared" si="5"/>
        <v>151</v>
      </c>
      <c r="N115" s="4234" t="s">
        <v>3663</v>
      </c>
    </row>
    <row r="116" spans="1:14" ht="11.25" customHeight="1">
      <c r="B116" s="3782"/>
      <c r="C116" s="3894"/>
      <c r="D116" s="3895" t="s">
        <v>1658</v>
      </c>
      <c r="F116" s="3905"/>
      <c r="G116" s="3906"/>
      <c r="H116" s="3906"/>
      <c r="I116" s="3906"/>
      <c r="J116" s="3815"/>
      <c r="K116" s="3815"/>
      <c r="L116" s="3816"/>
      <c r="M116" s="3784"/>
      <c r="N116" s="4234"/>
    </row>
    <row r="117" spans="1:14" ht="11.25" customHeight="1">
      <c r="B117" s="3782"/>
      <c r="C117" s="3894"/>
      <c r="D117" s="3895" t="s">
        <v>2024</v>
      </c>
      <c r="F117" s="3905"/>
      <c r="G117" s="3906"/>
      <c r="H117" s="3906"/>
      <c r="I117" s="3906"/>
      <c r="J117" s="3815"/>
      <c r="K117" s="3815"/>
      <c r="L117" s="3816"/>
      <c r="M117" s="3784"/>
      <c r="N117" s="4234"/>
    </row>
    <row r="118" spans="1:14" ht="11.25" customHeight="1">
      <c r="B118" s="3897">
        <v>201</v>
      </c>
      <c r="C118" s="3788"/>
      <c r="D118" s="3898"/>
      <c r="E118" s="3778" t="s">
        <v>2025</v>
      </c>
      <c r="F118" s="3802">
        <v>0</v>
      </c>
      <c r="G118" s="3803">
        <v>0</v>
      </c>
      <c r="H118" s="3803">
        <v>0</v>
      </c>
      <c r="I118" s="3803">
        <v>0</v>
      </c>
      <c r="J118" s="3804">
        <v>0</v>
      </c>
      <c r="K118" s="3860"/>
      <c r="L118" s="3805">
        <v>0</v>
      </c>
      <c r="M118" s="3790">
        <v>201</v>
      </c>
      <c r="N118" s="4234"/>
    </row>
    <row r="119" spans="1:14" ht="11.25" customHeight="1">
      <c r="B119" s="3897">
        <f t="shared" ref="B119:B133" si="6">B118+1</f>
        <v>202</v>
      </c>
      <c r="C119" s="3897" t="s">
        <v>939</v>
      </c>
      <c r="D119" s="3898"/>
      <c r="E119" s="3778" t="s">
        <v>2026</v>
      </c>
      <c r="F119" s="3802">
        <v>1481</v>
      </c>
      <c r="G119" s="3803">
        <v>0</v>
      </c>
      <c r="H119" s="3803">
        <v>0</v>
      </c>
      <c r="I119" s="3803">
        <v>0</v>
      </c>
      <c r="J119" s="3804">
        <v>1481</v>
      </c>
      <c r="K119" s="3860"/>
      <c r="L119" s="3805">
        <v>1481</v>
      </c>
      <c r="M119" s="3790">
        <f t="shared" ref="M119:M133" si="7">M118+1</f>
        <v>202</v>
      </c>
      <c r="N119" s="4234"/>
    </row>
    <row r="120" spans="1:14" ht="11.25" customHeight="1">
      <c r="B120" s="3897">
        <f t="shared" si="6"/>
        <v>203</v>
      </c>
      <c r="C120" s="3897" t="s">
        <v>939</v>
      </c>
      <c r="D120" s="3898"/>
      <c r="E120" s="3778" t="s">
        <v>2027</v>
      </c>
      <c r="F120" s="3802">
        <v>0</v>
      </c>
      <c r="G120" s="3803">
        <v>0</v>
      </c>
      <c r="H120" s="3803">
        <v>0</v>
      </c>
      <c r="I120" s="3803">
        <v>0</v>
      </c>
      <c r="J120" s="3804">
        <v>0</v>
      </c>
      <c r="K120" s="3860"/>
      <c r="L120" s="3805">
        <v>0</v>
      </c>
      <c r="M120" s="3790">
        <f t="shared" si="7"/>
        <v>203</v>
      </c>
      <c r="N120" s="4234"/>
    </row>
    <row r="121" spans="1:14" ht="11.25" customHeight="1">
      <c r="B121" s="3897">
        <f t="shared" si="6"/>
        <v>204</v>
      </c>
      <c r="C121" s="3788"/>
      <c r="D121" s="3898"/>
      <c r="E121" s="3778" t="s">
        <v>2028</v>
      </c>
      <c r="F121" s="3802">
        <v>0</v>
      </c>
      <c r="G121" s="3803">
        <v>0</v>
      </c>
      <c r="H121" s="3803">
        <v>0</v>
      </c>
      <c r="I121" s="3803">
        <v>0</v>
      </c>
      <c r="J121" s="3804">
        <v>0</v>
      </c>
      <c r="K121" s="3860"/>
      <c r="L121" s="3805">
        <v>0</v>
      </c>
      <c r="M121" s="3790">
        <f t="shared" si="7"/>
        <v>204</v>
      </c>
      <c r="N121" s="4234"/>
    </row>
    <row r="122" spans="1:14" ht="11.25" customHeight="1">
      <c r="A122" s="4235" t="s">
        <v>166</v>
      </c>
      <c r="B122" s="3897">
        <f t="shared" si="6"/>
        <v>205</v>
      </c>
      <c r="C122" s="3788"/>
      <c r="D122" s="3898"/>
      <c r="E122" s="3778" t="s">
        <v>2029</v>
      </c>
      <c r="F122" s="3899" t="s">
        <v>766</v>
      </c>
      <c r="G122" s="3900" t="s">
        <v>766</v>
      </c>
      <c r="H122" s="3900" t="s">
        <v>766</v>
      </c>
      <c r="I122" s="3803">
        <v>591</v>
      </c>
      <c r="J122" s="3804">
        <v>591</v>
      </c>
      <c r="K122" s="3860"/>
      <c r="L122" s="3805">
        <v>591</v>
      </c>
      <c r="M122" s="3790">
        <f t="shared" si="7"/>
        <v>205</v>
      </c>
      <c r="N122" s="4234"/>
    </row>
    <row r="123" spans="1:14" ht="11.25" customHeight="1">
      <c r="A123" s="4235"/>
      <c r="B123" s="3897">
        <f t="shared" si="6"/>
        <v>206</v>
      </c>
      <c r="C123" s="3788"/>
      <c r="D123" s="3898"/>
      <c r="E123" s="3778" t="s">
        <v>2030</v>
      </c>
      <c r="F123" s="3899" t="s">
        <v>766</v>
      </c>
      <c r="G123" s="3900" t="s">
        <v>766</v>
      </c>
      <c r="H123" s="3900" t="s">
        <v>766</v>
      </c>
      <c r="I123" s="3803">
        <v>0</v>
      </c>
      <c r="J123" s="3804">
        <v>0</v>
      </c>
      <c r="K123" s="3860"/>
      <c r="L123" s="3805">
        <v>0</v>
      </c>
      <c r="M123" s="3790">
        <f t="shared" si="7"/>
        <v>206</v>
      </c>
      <c r="N123" s="4234"/>
    </row>
    <row r="124" spans="1:14" ht="11.25" customHeight="1">
      <c r="A124" s="4235"/>
      <c r="B124" s="3897">
        <f t="shared" si="6"/>
        <v>207</v>
      </c>
      <c r="C124" s="3897" t="s">
        <v>939</v>
      </c>
      <c r="D124" s="3898"/>
      <c r="E124" s="3778" t="s">
        <v>2031</v>
      </c>
      <c r="F124" s="3899" t="s">
        <v>766</v>
      </c>
      <c r="G124" s="3900" t="s">
        <v>766</v>
      </c>
      <c r="H124" s="3803">
        <v>0</v>
      </c>
      <c r="I124" s="3900" t="s">
        <v>766</v>
      </c>
      <c r="J124" s="3804">
        <v>0</v>
      </c>
      <c r="K124" s="3860"/>
      <c r="L124" s="3805">
        <v>0</v>
      </c>
      <c r="M124" s="3790">
        <f t="shared" si="7"/>
        <v>207</v>
      </c>
      <c r="N124" s="4234"/>
    </row>
    <row r="125" spans="1:14" ht="11.25" customHeight="1">
      <c r="A125" s="4235"/>
      <c r="B125" s="3897">
        <f t="shared" si="6"/>
        <v>208</v>
      </c>
      <c r="C125" s="3897" t="s">
        <v>939</v>
      </c>
      <c r="D125" s="3898"/>
      <c r="E125" s="3778" t="s">
        <v>2032</v>
      </c>
      <c r="F125" s="3899" t="s">
        <v>766</v>
      </c>
      <c r="G125" s="3900" t="s">
        <v>766</v>
      </c>
      <c r="H125" s="3803">
        <v>0</v>
      </c>
      <c r="I125" s="3900" t="s">
        <v>766</v>
      </c>
      <c r="J125" s="3804">
        <v>0</v>
      </c>
      <c r="K125" s="3860"/>
      <c r="L125" s="3805">
        <v>0</v>
      </c>
      <c r="M125" s="3790">
        <f t="shared" si="7"/>
        <v>208</v>
      </c>
      <c r="N125" s="4234"/>
    </row>
    <row r="126" spans="1:14" ht="11.25" customHeight="1">
      <c r="A126" s="4235"/>
      <c r="B126" s="3897">
        <f t="shared" si="6"/>
        <v>209</v>
      </c>
      <c r="C126" s="3788"/>
      <c r="D126" s="3898"/>
      <c r="E126" s="3778" t="s">
        <v>2033</v>
      </c>
      <c r="F126" s="3899" t="s">
        <v>766</v>
      </c>
      <c r="G126" s="3900" t="s">
        <v>766</v>
      </c>
      <c r="H126" s="3803">
        <v>0</v>
      </c>
      <c r="I126" s="3900" t="s">
        <v>766</v>
      </c>
      <c r="J126" s="3804">
        <v>0</v>
      </c>
      <c r="K126" s="3860"/>
      <c r="L126" s="3805">
        <v>0</v>
      </c>
      <c r="M126" s="3790">
        <f t="shared" si="7"/>
        <v>209</v>
      </c>
      <c r="N126" s="4234"/>
    </row>
    <row r="127" spans="1:14" ht="11.25" customHeight="1">
      <c r="A127" s="4235"/>
      <c r="B127" s="3897">
        <f t="shared" si="6"/>
        <v>210</v>
      </c>
      <c r="C127" s="3788"/>
      <c r="D127" s="3898"/>
      <c r="E127" s="3778" t="s">
        <v>2034</v>
      </c>
      <c r="F127" s="3899" t="s">
        <v>766</v>
      </c>
      <c r="G127" s="3900" t="s">
        <v>766</v>
      </c>
      <c r="H127" s="3803">
        <v>0</v>
      </c>
      <c r="I127" s="3900" t="s">
        <v>766</v>
      </c>
      <c r="J127" s="3804">
        <v>0</v>
      </c>
      <c r="K127" s="3860"/>
      <c r="L127" s="3805">
        <v>0</v>
      </c>
      <c r="M127" s="3790">
        <f t="shared" si="7"/>
        <v>210</v>
      </c>
      <c r="N127" s="4234"/>
    </row>
    <row r="128" spans="1:14" ht="11.25" customHeight="1">
      <c r="A128" s="4235"/>
      <c r="B128" s="3897">
        <f t="shared" si="6"/>
        <v>211</v>
      </c>
      <c r="C128" s="3897" t="s">
        <v>939</v>
      </c>
      <c r="D128" s="3898"/>
      <c r="E128" s="3778" t="s">
        <v>2035</v>
      </c>
      <c r="F128" s="3899" t="s">
        <v>766</v>
      </c>
      <c r="G128" s="3900" t="s">
        <v>766</v>
      </c>
      <c r="H128" s="3803">
        <v>0</v>
      </c>
      <c r="I128" s="3900" t="s">
        <v>766</v>
      </c>
      <c r="J128" s="3804">
        <v>0</v>
      </c>
      <c r="K128" s="3860"/>
      <c r="L128" s="3805">
        <v>0</v>
      </c>
      <c r="M128" s="3790">
        <f t="shared" si="7"/>
        <v>211</v>
      </c>
      <c r="N128" s="4234"/>
    </row>
    <row r="129" spans="1:14" ht="11.25" customHeight="1">
      <c r="A129" s="4235"/>
      <c r="B129" s="3897">
        <f t="shared" si="6"/>
        <v>212</v>
      </c>
      <c r="C129" s="3897" t="s">
        <v>939</v>
      </c>
      <c r="D129" s="3898"/>
      <c r="E129" s="3778" t="s">
        <v>2036</v>
      </c>
      <c r="F129" s="3899" t="s">
        <v>766</v>
      </c>
      <c r="G129" s="3900" t="s">
        <v>766</v>
      </c>
      <c r="H129" s="3803">
        <v>0</v>
      </c>
      <c r="I129" s="3900" t="s">
        <v>766</v>
      </c>
      <c r="J129" s="3804">
        <v>0</v>
      </c>
      <c r="K129" s="3860"/>
      <c r="L129" s="3805">
        <v>0</v>
      </c>
      <c r="M129" s="3790">
        <f t="shared" si="7"/>
        <v>212</v>
      </c>
      <c r="N129" s="4234"/>
    </row>
    <row r="130" spans="1:14" ht="11.25" customHeight="1">
      <c r="A130" s="4235"/>
      <c r="B130" s="3897">
        <f t="shared" si="6"/>
        <v>213</v>
      </c>
      <c r="C130" s="3897" t="s">
        <v>939</v>
      </c>
      <c r="D130" s="3898"/>
      <c r="E130" s="3778" t="s">
        <v>1221</v>
      </c>
      <c r="F130" s="3899" t="s">
        <v>766</v>
      </c>
      <c r="G130" s="3900" t="s">
        <v>766</v>
      </c>
      <c r="H130" s="3803">
        <v>0</v>
      </c>
      <c r="I130" s="3803">
        <v>10100</v>
      </c>
      <c r="J130" s="3804">
        <v>10100</v>
      </c>
      <c r="K130" s="3860"/>
      <c r="L130" s="3805">
        <v>10100</v>
      </c>
      <c r="M130" s="3790">
        <f t="shared" si="7"/>
        <v>213</v>
      </c>
      <c r="N130" s="4234"/>
    </row>
    <row r="131" spans="1:14" ht="11.25" customHeight="1">
      <c r="A131" s="4235"/>
      <c r="B131" s="3897">
        <f t="shared" si="6"/>
        <v>214</v>
      </c>
      <c r="C131" s="3788"/>
      <c r="D131" s="3898"/>
      <c r="E131" s="3778" t="s">
        <v>2037</v>
      </c>
      <c r="F131" s="3899" t="s">
        <v>766</v>
      </c>
      <c r="G131" s="3900" t="s">
        <v>766</v>
      </c>
      <c r="H131" s="3803">
        <v>0</v>
      </c>
      <c r="I131" s="3900" t="s">
        <v>766</v>
      </c>
      <c r="J131" s="3804">
        <v>0</v>
      </c>
      <c r="K131" s="3860"/>
      <c r="L131" s="3805">
        <v>0</v>
      </c>
      <c r="M131" s="3790">
        <f t="shared" si="7"/>
        <v>214</v>
      </c>
      <c r="N131" s="4234"/>
    </row>
    <row r="132" spans="1:14" ht="11.25" customHeight="1">
      <c r="A132" s="4235"/>
      <c r="B132" s="3897">
        <f t="shared" si="6"/>
        <v>215</v>
      </c>
      <c r="C132" s="3788"/>
      <c r="D132" s="3898"/>
      <c r="E132" s="3778" t="s">
        <v>2038</v>
      </c>
      <c r="F132" s="3899" t="s">
        <v>766</v>
      </c>
      <c r="G132" s="3900" t="s">
        <v>766</v>
      </c>
      <c r="H132" s="3803">
        <v>0</v>
      </c>
      <c r="I132" s="3900" t="s">
        <v>766</v>
      </c>
      <c r="J132" s="3804">
        <v>0</v>
      </c>
      <c r="K132" s="3860"/>
      <c r="L132" s="3805">
        <v>0</v>
      </c>
      <c r="M132" s="3790">
        <f t="shared" si="7"/>
        <v>215</v>
      </c>
      <c r="N132" s="4234"/>
    </row>
    <row r="133" spans="1:14" ht="11.25" customHeight="1" thickBot="1">
      <c r="A133" s="4235"/>
      <c r="B133" s="3897">
        <f t="shared" si="6"/>
        <v>216</v>
      </c>
      <c r="C133" s="3897" t="s">
        <v>939</v>
      </c>
      <c r="D133" s="3898"/>
      <c r="E133" s="3778" t="s">
        <v>2039</v>
      </c>
      <c r="F133" s="3907" t="s">
        <v>766</v>
      </c>
      <c r="G133" s="3823">
        <v>0</v>
      </c>
      <c r="H133" s="3823">
        <v>0</v>
      </c>
      <c r="I133" s="3908" t="s">
        <v>766</v>
      </c>
      <c r="J133" s="3873">
        <v>0</v>
      </c>
      <c r="K133" s="3909"/>
      <c r="L133" s="3875">
        <v>0</v>
      </c>
      <c r="M133" s="3790">
        <f t="shared" si="7"/>
        <v>216</v>
      </c>
      <c r="N133" s="4234"/>
    </row>
    <row r="134" spans="1:14" ht="4.5" customHeight="1">
      <c r="A134" s="3827"/>
      <c r="B134" s="3828"/>
      <c r="C134" s="3828"/>
      <c r="D134" s="3770"/>
      <c r="E134" s="3774"/>
      <c r="F134" s="3910"/>
      <c r="G134" s="3910"/>
      <c r="H134" s="3829"/>
      <c r="I134" s="3910"/>
      <c r="J134" s="3830"/>
      <c r="K134" s="3911"/>
      <c r="L134" s="3882"/>
      <c r="M134" s="3828"/>
      <c r="N134" s="3912"/>
    </row>
    <row r="135" spans="1:14" ht="11.1" customHeight="1">
      <c r="A135" s="4237" t="s">
        <v>2876</v>
      </c>
      <c r="B135" s="3761" t="s">
        <v>3661</v>
      </c>
      <c r="C135" s="3762"/>
      <c r="D135" s="3762"/>
      <c r="E135" s="3762"/>
      <c r="F135" s="3884"/>
      <c r="G135" s="3884"/>
      <c r="H135" s="3884"/>
      <c r="I135" s="3884"/>
      <c r="J135" s="3885"/>
      <c r="K135" s="3885"/>
      <c r="L135" s="3885"/>
      <c r="M135" s="3764"/>
      <c r="N135" s="4238" t="s">
        <v>3664</v>
      </c>
    </row>
    <row r="136" spans="1:14" ht="11.1" customHeight="1">
      <c r="A136" s="4237"/>
      <c r="B136" s="3765" t="s">
        <v>710</v>
      </c>
      <c r="C136" s="3766"/>
      <c r="D136" s="3766"/>
      <c r="E136" s="3766"/>
      <c r="F136" s="3887"/>
      <c r="G136" s="3887"/>
      <c r="H136" s="3887"/>
      <c r="I136" s="3887"/>
      <c r="J136" s="3888"/>
      <c r="K136" s="3888"/>
      <c r="L136" s="3888"/>
      <c r="M136" s="3768"/>
      <c r="N136" s="4238"/>
    </row>
    <row r="137" spans="1:14" ht="11.1" customHeight="1">
      <c r="A137" s="4237"/>
      <c r="B137" s="3890"/>
      <c r="C137" s="3891"/>
      <c r="D137" s="3891"/>
      <c r="E137" s="3891"/>
      <c r="F137" s="3892"/>
      <c r="G137" s="3892"/>
      <c r="H137" s="3892"/>
      <c r="I137" s="3892"/>
      <c r="J137" s="3891"/>
      <c r="K137" s="3891"/>
      <c r="L137" s="3891"/>
      <c r="M137" s="3893"/>
      <c r="N137" s="4238"/>
    </row>
    <row r="138" spans="1:14" ht="11.1" customHeight="1">
      <c r="A138" s="4237"/>
      <c r="B138" s="3782"/>
      <c r="C138" s="3782"/>
      <c r="D138" s="3783"/>
      <c r="E138" s="3784"/>
      <c r="F138" s="3785"/>
      <c r="G138" s="3785"/>
      <c r="H138" s="3785"/>
      <c r="I138" s="3785"/>
      <c r="J138" s="3782"/>
      <c r="K138" s="3782"/>
      <c r="L138" s="3782"/>
      <c r="M138" s="3782"/>
      <c r="N138" s="4238"/>
    </row>
    <row r="139" spans="1:14" ht="11.1" customHeight="1">
      <c r="A139" s="4237"/>
      <c r="B139" s="3782"/>
      <c r="C139" s="3782"/>
      <c r="D139" s="3783"/>
      <c r="E139" s="3784"/>
      <c r="F139" s="3785"/>
      <c r="G139" s="3785" t="s">
        <v>1928</v>
      </c>
      <c r="H139" s="3785"/>
      <c r="I139" s="3785"/>
      <c r="J139" s="3782" t="s">
        <v>1929</v>
      </c>
      <c r="K139" s="3782"/>
      <c r="L139" s="3782"/>
      <c r="M139" s="3782"/>
      <c r="N139" s="4238"/>
    </row>
    <row r="140" spans="1:14" ht="11.1" customHeight="1">
      <c r="A140" s="4237"/>
      <c r="B140" s="3782" t="s">
        <v>639</v>
      </c>
      <c r="C140" s="3782" t="s">
        <v>784</v>
      </c>
      <c r="D140" s="3783"/>
      <c r="E140" s="3784" t="s">
        <v>1930</v>
      </c>
      <c r="F140" s="3785" t="s">
        <v>1931</v>
      </c>
      <c r="G140" s="3785" t="s">
        <v>1932</v>
      </c>
      <c r="H140" s="3785" t="s">
        <v>1933</v>
      </c>
      <c r="I140" s="3785" t="s">
        <v>1934</v>
      </c>
      <c r="J140" s="3782" t="s">
        <v>1935</v>
      </c>
      <c r="K140" s="3782" t="s">
        <v>1936</v>
      </c>
      <c r="L140" s="3782" t="s">
        <v>1929</v>
      </c>
      <c r="M140" s="3782" t="s">
        <v>639</v>
      </c>
      <c r="N140" s="4238"/>
    </row>
    <row r="141" spans="1:14" ht="11.1" customHeight="1">
      <c r="A141" s="4237"/>
      <c r="B141" s="3782" t="s">
        <v>642</v>
      </c>
      <c r="C141" s="3782" t="s">
        <v>788</v>
      </c>
      <c r="D141" s="3783"/>
      <c r="E141" s="3784"/>
      <c r="F141" s="3785" t="s">
        <v>1937</v>
      </c>
      <c r="G141" s="3785" t="s">
        <v>1938</v>
      </c>
      <c r="H141" s="3785" t="s">
        <v>1939</v>
      </c>
      <c r="I141" s="3785"/>
      <c r="J141" s="3782" t="s">
        <v>1940</v>
      </c>
      <c r="K141" s="3782"/>
      <c r="L141" s="3782"/>
      <c r="M141" s="3782" t="s">
        <v>642</v>
      </c>
      <c r="N141" s="4238"/>
    </row>
    <row r="142" spans="1:14" ht="11.1" customHeight="1" thickBot="1">
      <c r="A142" s="4237"/>
      <c r="B142" s="3788"/>
      <c r="C142" s="3788"/>
      <c r="D142" s="3789"/>
      <c r="E142" s="3790" t="s">
        <v>651</v>
      </c>
      <c r="F142" s="3785" t="s">
        <v>652</v>
      </c>
      <c r="G142" s="3785" t="s">
        <v>653</v>
      </c>
      <c r="H142" s="3785" t="s">
        <v>654</v>
      </c>
      <c r="I142" s="3785" t="s">
        <v>655</v>
      </c>
      <c r="J142" s="3782" t="s">
        <v>656</v>
      </c>
      <c r="K142" s="3782" t="s">
        <v>1087</v>
      </c>
      <c r="L142" s="3782" t="s">
        <v>1088</v>
      </c>
      <c r="M142" s="3788"/>
      <c r="N142" s="4238"/>
    </row>
    <row r="143" spans="1:14" ht="11.1" customHeight="1">
      <c r="A143" s="4237"/>
      <c r="B143" s="3793"/>
      <c r="C143" s="3793"/>
      <c r="D143" s="3913" t="s">
        <v>2040</v>
      </c>
      <c r="E143" s="3774"/>
      <c r="F143" s="3794"/>
      <c r="G143" s="3795"/>
      <c r="H143" s="3914"/>
      <c r="I143" s="3915"/>
      <c r="J143" s="3796"/>
      <c r="K143" s="3796"/>
      <c r="L143" s="3797"/>
      <c r="M143" s="3896"/>
      <c r="N143" s="4238"/>
    </row>
    <row r="144" spans="1:14" ht="11.1" customHeight="1">
      <c r="A144" s="4237"/>
      <c r="B144" s="3897">
        <v>217</v>
      </c>
      <c r="C144" s="3788"/>
      <c r="D144" s="3778"/>
      <c r="E144" s="3778" t="s">
        <v>2041</v>
      </c>
      <c r="F144" s="3802">
        <v>0</v>
      </c>
      <c r="G144" s="3803">
        <v>0</v>
      </c>
      <c r="H144" s="3803">
        <v>0</v>
      </c>
      <c r="I144" s="3803">
        <v>0</v>
      </c>
      <c r="J144" s="3804">
        <v>0</v>
      </c>
      <c r="K144" s="3860"/>
      <c r="L144" s="3805">
        <v>0</v>
      </c>
      <c r="M144" s="3790">
        <v>217</v>
      </c>
      <c r="N144" s="4238"/>
    </row>
    <row r="145" spans="1:14" ht="11.1" customHeight="1">
      <c r="A145" s="4237"/>
      <c r="B145" s="3897">
        <f>B144+1</f>
        <v>218</v>
      </c>
      <c r="C145" s="3788"/>
      <c r="D145" s="3778"/>
      <c r="E145" s="3778" t="s">
        <v>1680</v>
      </c>
      <c r="F145" s="3802">
        <v>0</v>
      </c>
      <c r="G145" s="3803">
        <v>0</v>
      </c>
      <c r="H145" s="3803">
        <v>0</v>
      </c>
      <c r="I145" s="3803">
        <v>0</v>
      </c>
      <c r="J145" s="3804">
        <v>0</v>
      </c>
      <c r="K145" s="3860"/>
      <c r="L145" s="3805">
        <v>0</v>
      </c>
      <c r="M145" s="3790">
        <f>M144+1</f>
        <v>218</v>
      </c>
      <c r="N145" s="4238"/>
    </row>
    <row r="146" spans="1:14" ht="11.1" customHeight="1">
      <c r="A146" s="4237"/>
      <c r="B146" s="3897">
        <f>B145+1</f>
        <v>219</v>
      </c>
      <c r="C146" s="3788"/>
      <c r="D146" s="3778" t="s">
        <v>2042</v>
      </c>
      <c r="E146" s="3898"/>
      <c r="F146" s="3802">
        <v>1481</v>
      </c>
      <c r="G146" s="3916">
        <v>0</v>
      </c>
      <c r="H146" s="3917">
        <v>0</v>
      </c>
      <c r="I146" s="3916">
        <v>10691</v>
      </c>
      <c r="J146" s="3918">
        <v>12172</v>
      </c>
      <c r="K146" s="3918">
        <v>0</v>
      </c>
      <c r="L146" s="3919">
        <v>12172</v>
      </c>
      <c r="M146" s="3790">
        <f>M145+1</f>
        <v>219</v>
      </c>
      <c r="N146" s="4238"/>
    </row>
    <row r="147" spans="1:14" ht="11.1" customHeight="1">
      <c r="A147" s="4237"/>
      <c r="B147" s="3782"/>
      <c r="C147" s="3793"/>
      <c r="D147" s="3895" t="s">
        <v>2043</v>
      </c>
      <c r="E147" s="3774"/>
      <c r="F147" s="3905">
        <v>0</v>
      </c>
      <c r="G147" s="3920"/>
      <c r="H147" s="3921"/>
      <c r="I147" s="3920"/>
      <c r="J147" s="3922"/>
      <c r="K147" s="3922"/>
      <c r="L147" s="3923"/>
      <c r="M147" s="3784"/>
      <c r="N147" s="4238"/>
    </row>
    <row r="148" spans="1:14" ht="11.1" customHeight="1">
      <c r="B148" s="3897">
        <v>220</v>
      </c>
      <c r="C148" s="3788"/>
      <c r="D148" s="3778"/>
      <c r="E148" s="3778" t="s">
        <v>2025</v>
      </c>
      <c r="F148" s="3802">
        <v>0</v>
      </c>
      <c r="G148" s="3803">
        <v>0</v>
      </c>
      <c r="H148" s="3803">
        <v>0</v>
      </c>
      <c r="I148" s="3803">
        <v>0</v>
      </c>
      <c r="J148" s="3804">
        <v>0</v>
      </c>
      <c r="K148" s="3818" t="s">
        <v>766</v>
      </c>
      <c r="L148" s="3805">
        <v>0</v>
      </c>
      <c r="M148" s="3790">
        <v>220</v>
      </c>
      <c r="N148" s="4238"/>
    </row>
    <row r="149" spans="1:14" ht="11.1" customHeight="1">
      <c r="B149" s="3897">
        <f t="shared" ref="B149:B166" si="8">B148+1</f>
        <v>221</v>
      </c>
      <c r="C149" s="3897" t="s">
        <v>939</v>
      </c>
      <c r="D149" s="3778"/>
      <c r="E149" s="3778" t="s">
        <v>2026</v>
      </c>
      <c r="F149" s="3802">
        <v>0</v>
      </c>
      <c r="G149" s="3803">
        <v>0</v>
      </c>
      <c r="H149" s="3803">
        <v>0</v>
      </c>
      <c r="I149" s="3803">
        <v>0</v>
      </c>
      <c r="J149" s="3804">
        <v>0</v>
      </c>
      <c r="K149" s="3818" t="s">
        <v>766</v>
      </c>
      <c r="L149" s="3805">
        <v>0</v>
      </c>
      <c r="M149" s="3790">
        <f t="shared" ref="M149:M166" si="9">M148+1</f>
        <v>221</v>
      </c>
      <c r="N149" s="4238"/>
    </row>
    <row r="150" spans="1:14" ht="11.1" customHeight="1">
      <c r="B150" s="3924">
        <f t="shared" si="8"/>
        <v>222</v>
      </c>
      <c r="C150" s="3897" t="s">
        <v>939</v>
      </c>
      <c r="D150" s="3778"/>
      <c r="E150" s="3778" t="s">
        <v>2027</v>
      </c>
      <c r="F150" s="3802">
        <v>0</v>
      </c>
      <c r="G150" s="3803">
        <v>0</v>
      </c>
      <c r="H150" s="3803">
        <v>0</v>
      </c>
      <c r="I150" s="3803">
        <v>0</v>
      </c>
      <c r="J150" s="3804">
        <v>0</v>
      </c>
      <c r="K150" s="3818" t="s">
        <v>766</v>
      </c>
      <c r="L150" s="3805">
        <v>0</v>
      </c>
      <c r="M150" s="3790">
        <f t="shared" si="9"/>
        <v>222</v>
      </c>
      <c r="N150" s="4238"/>
    </row>
    <row r="151" spans="1:14" ht="11.1" customHeight="1">
      <c r="B151" s="3924">
        <f t="shared" si="8"/>
        <v>223</v>
      </c>
      <c r="C151" s="3788"/>
      <c r="D151" s="3778"/>
      <c r="E151" s="3778" t="s">
        <v>2028</v>
      </c>
      <c r="F151" s="3802">
        <v>0</v>
      </c>
      <c r="G151" s="3803">
        <v>0</v>
      </c>
      <c r="H151" s="3803">
        <v>0</v>
      </c>
      <c r="I151" s="3803">
        <v>0</v>
      </c>
      <c r="J151" s="3804">
        <v>0</v>
      </c>
      <c r="K151" s="3818" t="s">
        <v>766</v>
      </c>
      <c r="L151" s="3805">
        <v>0</v>
      </c>
      <c r="M151" s="3790">
        <f t="shared" si="9"/>
        <v>223</v>
      </c>
      <c r="N151" s="4238"/>
    </row>
    <row r="152" spans="1:14" ht="11.1" customHeight="1">
      <c r="B152" s="3924">
        <f t="shared" si="8"/>
        <v>224</v>
      </c>
      <c r="C152" s="3788"/>
      <c r="D152" s="3778"/>
      <c r="E152" s="3778" t="s">
        <v>2029</v>
      </c>
      <c r="F152" s="3925" t="s">
        <v>766</v>
      </c>
      <c r="G152" s="3926" t="s">
        <v>766</v>
      </c>
      <c r="H152" s="3927" t="s">
        <v>766</v>
      </c>
      <c r="I152" s="3803">
        <v>0</v>
      </c>
      <c r="J152" s="3804">
        <v>0</v>
      </c>
      <c r="K152" s="3818" t="s">
        <v>766</v>
      </c>
      <c r="L152" s="3805">
        <v>0</v>
      </c>
      <c r="M152" s="3790">
        <f t="shared" si="9"/>
        <v>224</v>
      </c>
      <c r="N152" s="4238"/>
    </row>
    <row r="153" spans="1:14" ht="11.1" customHeight="1">
      <c r="A153" s="1196"/>
      <c r="B153" s="3924">
        <f t="shared" si="8"/>
        <v>225</v>
      </c>
      <c r="C153" s="3788"/>
      <c r="D153" s="3778"/>
      <c r="E153" s="3778" t="s">
        <v>2030</v>
      </c>
      <c r="F153" s="3925" t="s">
        <v>766</v>
      </c>
      <c r="G153" s="3926" t="s">
        <v>766</v>
      </c>
      <c r="H153" s="3927" t="s">
        <v>766</v>
      </c>
      <c r="I153" s="3803">
        <v>0</v>
      </c>
      <c r="J153" s="3804">
        <v>0</v>
      </c>
      <c r="K153" s="3818" t="s">
        <v>766</v>
      </c>
      <c r="L153" s="3805">
        <v>0</v>
      </c>
      <c r="M153" s="3790">
        <f t="shared" si="9"/>
        <v>225</v>
      </c>
    </row>
    <row r="154" spans="1:14" ht="11.1" customHeight="1">
      <c r="A154" s="1196"/>
      <c r="B154" s="3924">
        <f t="shared" si="8"/>
        <v>226</v>
      </c>
      <c r="C154" s="3897" t="s">
        <v>939</v>
      </c>
      <c r="D154" s="3778"/>
      <c r="E154" s="3778" t="s">
        <v>2031</v>
      </c>
      <c r="F154" s="3925" t="s">
        <v>766</v>
      </c>
      <c r="G154" s="3926" t="s">
        <v>766</v>
      </c>
      <c r="H154" s="3803">
        <v>0</v>
      </c>
      <c r="I154" s="3803">
        <v>0</v>
      </c>
      <c r="J154" s="3804">
        <v>0</v>
      </c>
      <c r="K154" s="3818" t="s">
        <v>766</v>
      </c>
      <c r="L154" s="3805">
        <v>0</v>
      </c>
      <c r="M154" s="3790">
        <f t="shared" si="9"/>
        <v>226</v>
      </c>
    </row>
    <row r="155" spans="1:14" ht="11.1" customHeight="1">
      <c r="B155" s="3924">
        <f t="shared" si="8"/>
        <v>227</v>
      </c>
      <c r="C155" s="3897" t="s">
        <v>939</v>
      </c>
      <c r="D155" s="3778"/>
      <c r="E155" s="3778" t="s">
        <v>2032</v>
      </c>
      <c r="F155" s="3925" t="s">
        <v>766</v>
      </c>
      <c r="G155" s="3926" t="s">
        <v>766</v>
      </c>
      <c r="H155" s="3803">
        <v>0</v>
      </c>
      <c r="I155" s="3926" t="s">
        <v>766</v>
      </c>
      <c r="J155" s="3804">
        <v>0</v>
      </c>
      <c r="K155" s="3818" t="s">
        <v>766</v>
      </c>
      <c r="L155" s="3805">
        <v>0</v>
      </c>
      <c r="M155" s="3790">
        <f t="shared" si="9"/>
        <v>227</v>
      </c>
    </row>
    <row r="156" spans="1:14" ht="11.1" customHeight="1">
      <c r="B156" s="3924">
        <f t="shared" si="8"/>
        <v>228</v>
      </c>
      <c r="C156" s="3788"/>
      <c r="D156" s="3778"/>
      <c r="E156" s="3778" t="s">
        <v>2033</v>
      </c>
      <c r="F156" s="3925" t="s">
        <v>766</v>
      </c>
      <c r="G156" s="3926" t="s">
        <v>766</v>
      </c>
      <c r="H156" s="3803">
        <v>0</v>
      </c>
      <c r="I156" s="3926" t="s">
        <v>766</v>
      </c>
      <c r="J156" s="3804">
        <v>0</v>
      </c>
      <c r="K156" s="3818" t="s">
        <v>766</v>
      </c>
      <c r="L156" s="3805">
        <v>0</v>
      </c>
      <c r="M156" s="3790">
        <f t="shared" si="9"/>
        <v>228</v>
      </c>
    </row>
    <row r="157" spans="1:14" ht="11.1" customHeight="1">
      <c r="B157" s="3924">
        <f t="shared" si="8"/>
        <v>229</v>
      </c>
      <c r="C157" s="3788"/>
      <c r="D157" s="3778"/>
      <c r="E157" s="3778" t="s">
        <v>2034</v>
      </c>
      <c r="F157" s="3925" t="s">
        <v>766</v>
      </c>
      <c r="G157" s="3926" t="s">
        <v>766</v>
      </c>
      <c r="H157" s="3803">
        <v>0</v>
      </c>
      <c r="I157" s="3926" t="s">
        <v>766</v>
      </c>
      <c r="J157" s="3804">
        <v>0</v>
      </c>
      <c r="K157" s="3818" t="s">
        <v>766</v>
      </c>
      <c r="L157" s="3805">
        <v>0</v>
      </c>
      <c r="M157" s="3790">
        <f t="shared" si="9"/>
        <v>229</v>
      </c>
    </row>
    <row r="158" spans="1:14" ht="11.1" customHeight="1">
      <c r="B158" s="3924">
        <f t="shared" si="8"/>
        <v>230</v>
      </c>
      <c r="C158" s="3897" t="s">
        <v>939</v>
      </c>
      <c r="D158" s="3778"/>
      <c r="E158" s="3778" t="s">
        <v>2035</v>
      </c>
      <c r="F158" s="3925" t="s">
        <v>766</v>
      </c>
      <c r="G158" s="3926" t="s">
        <v>766</v>
      </c>
      <c r="H158" s="3803">
        <v>0</v>
      </c>
      <c r="I158" s="3926" t="s">
        <v>766</v>
      </c>
      <c r="J158" s="3804">
        <v>0</v>
      </c>
      <c r="K158" s="3818" t="s">
        <v>766</v>
      </c>
      <c r="L158" s="3805">
        <v>0</v>
      </c>
      <c r="M158" s="3790">
        <f t="shared" si="9"/>
        <v>230</v>
      </c>
    </row>
    <row r="159" spans="1:14" ht="11.1" customHeight="1">
      <c r="B159" s="3924">
        <f t="shared" si="8"/>
        <v>231</v>
      </c>
      <c r="C159" s="3897" t="s">
        <v>939</v>
      </c>
      <c r="D159" s="3778"/>
      <c r="E159" s="3778" t="s">
        <v>2036</v>
      </c>
      <c r="F159" s="3925" t="s">
        <v>766</v>
      </c>
      <c r="G159" s="3926" t="s">
        <v>766</v>
      </c>
      <c r="H159" s="3803">
        <v>0</v>
      </c>
      <c r="I159" s="3926" t="s">
        <v>766</v>
      </c>
      <c r="J159" s="3804">
        <v>0</v>
      </c>
      <c r="K159" s="3818" t="s">
        <v>766</v>
      </c>
      <c r="L159" s="3805">
        <v>0</v>
      </c>
      <c r="M159" s="3790">
        <f t="shared" si="9"/>
        <v>231</v>
      </c>
    </row>
    <row r="160" spans="1:14" ht="11.1" customHeight="1">
      <c r="B160" s="3924">
        <f t="shared" si="8"/>
        <v>232</v>
      </c>
      <c r="C160" s="3897" t="s">
        <v>939</v>
      </c>
      <c r="D160" s="3778"/>
      <c r="E160" s="3778" t="s">
        <v>1221</v>
      </c>
      <c r="F160" s="3925" t="s">
        <v>766</v>
      </c>
      <c r="G160" s="3926" t="s">
        <v>766</v>
      </c>
      <c r="H160" s="3927" t="s">
        <v>766</v>
      </c>
      <c r="I160" s="3803">
        <v>0</v>
      </c>
      <c r="J160" s="3804">
        <v>0</v>
      </c>
      <c r="K160" s="3818" t="s">
        <v>766</v>
      </c>
      <c r="L160" s="3805">
        <v>0</v>
      </c>
      <c r="M160" s="3790">
        <f t="shared" si="9"/>
        <v>232</v>
      </c>
    </row>
    <row r="161" spans="1:14" ht="11.1" customHeight="1">
      <c r="B161" s="3924">
        <f t="shared" si="8"/>
        <v>233</v>
      </c>
      <c r="C161" s="3788"/>
      <c r="D161" s="3778"/>
      <c r="E161" s="3778" t="s">
        <v>2037</v>
      </c>
      <c r="F161" s="3925" t="s">
        <v>766</v>
      </c>
      <c r="G161" s="3926" t="s">
        <v>766</v>
      </c>
      <c r="H161" s="3803">
        <v>0</v>
      </c>
      <c r="I161" s="3926" t="s">
        <v>766</v>
      </c>
      <c r="J161" s="3804">
        <v>0</v>
      </c>
      <c r="K161" s="3818" t="s">
        <v>766</v>
      </c>
      <c r="L161" s="3805">
        <v>0</v>
      </c>
      <c r="M161" s="3790">
        <f t="shared" si="9"/>
        <v>233</v>
      </c>
    </row>
    <row r="162" spans="1:14" ht="11.1" customHeight="1">
      <c r="B162" s="3924">
        <f t="shared" si="8"/>
        <v>234</v>
      </c>
      <c r="C162" s="3788"/>
      <c r="D162" s="3778"/>
      <c r="E162" s="3778" t="s">
        <v>2038</v>
      </c>
      <c r="F162" s="3925" t="s">
        <v>766</v>
      </c>
      <c r="G162" s="3926" t="s">
        <v>766</v>
      </c>
      <c r="H162" s="3803">
        <v>0</v>
      </c>
      <c r="I162" s="3926" t="s">
        <v>766</v>
      </c>
      <c r="J162" s="3804">
        <v>0</v>
      </c>
      <c r="K162" s="3818" t="s">
        <v>766</v>
      </c>
      <c r="L162" s="3805">
        <v>0</v>
      </c>
      <c r="M162" s="3790">
        <f t="shared" si="9"/>
        <v>234</v>
      </c>
    </row>
    <row r="163" spans="1:14" ht="11.1" customHeight="1">
      <c r="B163" s="3924">
        <f t="shared" si="8"/>
        <v>235</v>
      </c>
      <c r="C163" s="3897" t="s">
        <v>939</v>
      </c>
      <c r="D163" s="3778"/>
      <c r="E163" s="3778" t="s">
        <v>2039</v>
      </c>
      <c r="F163" s="3925" t="s">
        <v>766</v>
      </c>
      <c r="G163" s="3926" t="s">
        <v>766</v>
      </c>
      <c r="H163" s="3803">
        <v>0</v>
      </c>
      <c r="I163" s="3926" t="s">
        <v>766</v>
      </c>
      <c r="J163" s="3804">
        <v>0</v>
      </c>
      <c r="K163" s="3818" t="s">
        <v>766</v>
      </c>
      <c r="L163" s="3805">
        <v>0</v>
      </c>
      <c r="M163" s="3790">
        <f t="shared" si="9"/>
        <v>235</v>
      </c>
    </row>
    <row r="164" spans="1:14" ht="11.1" customHeight="1">
      <c r="B164" s="3924">
        <f t="shared" si="8"/>
        <v>236</v>
      </c>
      <c r="C164" s="3788"/>
      <c r="D164" s="3778"/>
      <c r="E164" s="3778" t="s">
        <v>2041</v>
      </c>
      <c r="F164" s="3802">
        <v>0</v>
      </c>
      <c r="G164" s="3803">
        <v>0</v>
      </c>
      <c r="H164" s="3803">
        <v>0</v>
      </c>
      <c r="I164" s="3803">
        <v>0</v>
      </c>
      <c r="J164" s="3804">
        <v>0</v>
      </c>
      <c r="K164" s="3818" t="s">
        <v>766</v>
      </c>
      <c r="L164" s="3805">
        <v>0</v>
      </c>
      <c r="M164" s="3790">
        <f t="shared" si="9"/>
        <v>236</v>
      </c>
    </row>
    <row r="165" spans="1:14" ht="11.1" customHeight="1">
      <c r="B165" s="3897">
        <f t="shared" si="8"/>
        <v>237</v>
      </c>
      <c r="C165" s="3788"/>
      <c r="D165" s="3778"/>
      <c r="E165" s="3778" t="s">
        <v>1680</v>
      </c>
      <c r="F165" s="3802">
        <v>0</v>
      </c>
      <c r="G165" s="3803">
        <v>0</v>
      </c>
      <c r="H165" s="3803">
        <v>0</v>
      </c>
      <c r="I165" s="3803">
        <v>0</v>
      </c>
      <c r="J165" s="3804">
        <v>0</v>
      </c>
      <c r="K165" s="3818" t="s">
        <v>766</v>
      </c>
      <c r="L165" s="3805">
        <v>0</v>
      </c>
      <c r="M165" s="3790">
        <f t="shared" si="9"/>
        <v>237</v>
      </c>
      <c r="N165" s="4239">
        <v>107</v>
      </c>
    </row>
    <row r="166" spans="1:14" ht="11.1" customHeight="1">
      <c r="B166" s="3897">
        <f t="shared" si="8"/>
        <v>238</v>
      </c>
      <c r="C166" s="3788"/>
      <c r="D166" s="3778" t="s">
        <v>2045</v>
      </c>
      <c r="E166" s="3898"/>
      <c r="F166" s="3802">
        <v>0</v>
      </c>
      <c r="G166" s="3916">
        <v>0</v>
      </c>
      <c r="H166" s="3917">
        <v>0</v>
      </c>
      <c r="I166" s="3916">
        <v>0</v>
      </c>
      <c r="J166" s="3918">
        <v>0</v>
      </c>
      <c r="K166" s="3928" t="s">
        <v>766</v>
      </c>
      <c r="L166" s="3919">
        <v>0</v>
      </c>
      <c r="M166" s="3784">
        <f t="shared" si="9"/>
        <v>238</v>
      </c>
      <c r="N166" s="4233"/>
    </row>
    <row r="167" spans="1:14" ht="11.1" customHeight="1">
      <c r="B167" s="3782"/>
      <c r="C167" s="3793"/>
      <c r="D167" s="3895" t="s">
        <v>2046</v>
      </c>
      <c r="E167" s="3774"/>
      <c r="F167" s="3811"/>
      <c r="G167" s="3920"/>
      <c r="H167" s="3920"/>
      <c r="I167" s="3920"/>
      <c r="J167" s="3922"/>
      <c r="K167" s="3922"/>
      <c r="L167" s="3923"/>
      <c r="M167" s="3929"/>
      <c r="N167" s="4233"/>
    </row>
    <row r="168" spans="1:14" ht="11.1" customHeight="1">
      <c r="B168" s="3897">
        <v>301</v>
      </c>
      <c r="C168" s="3788"/>
      <c r="D168" s="3778"/>
      <c r="E168" s="3778" t="s">
        <v>2025</v>
      </c>
      <c r="F168" s="3802">
        <v>0</v>
      </c>
      <c r="G168" s="3803">
        <v>65</v>
      </c>
      <c r="H168" s="3803">
        <v>21</v>
      </c>
      <c r="I168" s="3803">
        <v>0</v>
      </c>
      <c r="J168" s="3804">
        <v>86</v>
      </c>
      <c r="K168" s="3860"/>
      <c r="L168" s="3805">
        <v>86</v>
      </c>
      <c r="M168" s="3930">
        <v>301</v>
      </c>
      <c r="N168" s="4233"/>
    </row>
    <row r="169" spans="1:14" ht="11.1" customHeight="1">
      <c r="B169" s="3782"/>
      <c r="C169" s="3793"/>
      <c r="D169" s="3895"/>
      <c r="E169" s="3774" t="s">
        <v>2047</v>
      </c>
      <c r="F169" s="3905">
        <v>0</v>
      </c>
      <c r="G169" s="3920"/>
      <c r="H169" s="3920"/>
      <c r="I169" s="3920">
        <v>0</v>
      </c>
      <c r="J169" s="3922"/>
      <c r="K169" s="3922"/>
      <c r="L169" s="3923"/>
      <c r="M169" s="3929"/>
      <c r="N169" s="4233"/>
    </row>
    <row r="170" spans="1:14" ht="11.1" customHeight="1">
      <c r="A170" s="4235"/>
      <c r="B170" s="3897">
        <v>302</v>
      </c>
      <c r="C170" s="3897" t="s">
        <v>939</v>
      </c>
      <c r="D170" s="3778"/>
      <c r="E170" s="3778" t="s">
        <v>2048</v>
      </c>
      <c r="F170" s="3802">
        <v>0</v>
      </c>
      <c r="G170" s="3803">
        <v>0</v>
      </c>
      <c r="H170" s="3803">
        <v>0</v>
      </c>
      <c r="I170" s="3803">
        <v>0</v>
      </c>
      <c r="J170" s="3804">
        <v>0</v>
      </c>
      <c r="K170" s="3818" t="s">
        <v>766</v>
      </c>
      <c r="L170" s="3805">
        <v>0</v>
      </c>
      <c r="M170" s="3931">
        <v>302</v>
      </c>
      <c r="N170" s="4233"/>
    </row>
    <row r="171" spans="1:14" ht="11.1" customHeight="1">
      <c r="A171" s="4235"/>
      <c r="B171" s="3897">
        <f t="shared" ref="B171:B180" si="10">B170+1</f>
        <v>303</v>
      </c>
      <c r="C171" s="3897" t="s">
        <v>939</v>
      </c>
      <c r="D171" s="3778"/>
      <c r="E171" s="3778" t="s">
        <v>2049</v>
      </c>
      <c r="F171" s="3802">
        <v>0</v>
      </c>
      <c r="G171" s="3803">
        <v>0</v>
      </c>
      <c r="H171" s="3803">
        <v>0</v>
      </c>
      <c r="I171" s="3803">
        <v>0</v>
      </c>
      <c r="J171" s="3804">
        <v>0</v>
      </c>
      <c r="K171" s="3818" t="s">
        <v>766</v>
      </c>
      <c r="L171" s="3805">
        <v>0</v>
      </c>
      <c r="M171" s="3790">
        <f t="shared" ref="M171:M180" si="11">M170+1</f>
        <v>303</v>
      </c>
      <c r="N171" s="4233"/>
    </row>
    <row r="172" spans="1:14" ht="11.1" customHeight="1">
      <c r="A172" s="4235"/>
      <c r="B172" s="3897">
        <f t="shared" si="10"/>
        <v>304</v>
      </c>
      <c r="C172" s="3897" t="s">
        <v>939</v>
      </c>
      <c r="D172" s="3778"/>
      <c r="E172" s="3778" t="s">
        <v>2050</v>
      </c>
      <c r="F172" s="3802">
        <v>0</v>
      </c>
      <c r="G172" s="3803">
        <v>0</v>
      </c>
      <c r="H172" s="3803">
        <v>0</v>
      </c>
      <c r="I172" s="3803">
        <v>0</v>
      </c>
      <c r="J172" s="3804">
        <v>0</v>
      </c>
      <c r="K172" s="3860"/>
      <c r="L172" s="3805">
        <v>0</v>
      </c>
      <c r="M172" s="3790">
        <f t="shared" si="11"/>
        <v>304</v>
      </c>
      <c r="N172" s="4233"/>
    </row>
    <row r="173" spans="1:14" ht="11.1" customHeight="1">
      <c r="A173" s="4235"/>
      <c r="B173" s="3897">
        <f t="shared" si="10"/>
        <v>305</v>
      </c>
      <c r="C173" s="3897" t="s">
        <v>939</v>
      </c>
      <c r="D173" s="3778"/>
      <c r="E173" s="3778" t="s">
        <v>2051</v>
      </c>
      <c r="F173" s="3802">
        <v>0</v>
      </c>
      <c r="G173" s="3803">
        <v>0</v>
      </c>
      <c r="H173" s="3803">
        <v>0</v>
      </c>
      <c r="I173" s="3803">
        <v>0</v>
      </c>
      <c r="J173" s="3804">
        <v>0</v>
      </c>
      <c r="K173" s="3860"/>
      <c r="L173" s="3805">
        <v>0</v>
      </c>
      <c r="M173" s="3790">
        <f t="shared" si="11"/>
        <v>305</v>
      </c>
      <c r="N173" s="4233"/>
    </row>
    <row r="174" spans="1:14" ht="11.1" customHeight="1">
      <c r="A174" s="4235"/>
      <c r="B174" s="3897">
        <f t="shared" si="10"/>
        <v>306</v>
      </c>
      <c r="C174" s="3897" t="s">
        <v>939</v>
      </c>
      <c r="D174" s="3778"/>
      <c r="E174" s="3778" t="s">
        <v>2052</v>
      </c>
      <c r="F174" s="3802">
        <v>0</v>
      </c>
      <c r="G174" s="3803">
        <v>0</v>
      </c>
      <c r="H174" s="3803">
        <v>0</v>
      </c>
      <c r="I174" s="3803">
        <v>0</v>
      </c>
      <c r="J174" s="3804">
        <v>0</v>
      </c>
      <c r="K174" s="3860"/>
      <c r="L174" s="3805">
        <v>0</v>
      </c>
      <c r="M174" s="3790">
        <f t="shared" si="11"/>
        <v>306</v>
      </c>
      <c r="N174" s="4233"/>
    </row>
    <row r="175" spans="1:14" ht="11.1" customHeight="1">
      <c r="A175" s="4235"/>
      <c r="B175" s="3897">
        <f t="shared" si="10"/>
        <v>307</v>
      </c>
      <c r="C175" s="3897" t="s">
        <v>939</v>
      </c>
      <c r="D175" s="3778"/>
      <c r="E175" s="3778" t="s">
        <v>2053</v>
      </c>
      <c r="F175" s="3802">
        <v>365</v>
      </c>
      <c r="G175" s="3803">
        <v>0</v>
      </c>
      <c r="H175" s="3803">
        <v>0</v>
      </c>
      <c r="I175" s="3803">
        <v>0</v>
      </c>
      <c r="J175" s="3804">
        <v>365</v>
      </c>
      <c r="K175" s="3860"/>
      <c r="L175" s="3805">
        <v>365</v>
      </c>
      <c r="M175" s="3790">
        <f t="shared" si="11"/>
        <v>307</v>
      </c>
      <c r="N175" s="4233"/>
    </row>
    <row r="176" spans="1:14" ht="11.1" customHeight="1">
      <c r="A176" s="4235"/>
      <c r="B176" s="3897">
        <f t="shared" si="10"/>
        <v>308</v>
      </c>
      <c r="C176" s="3788"/>
      <c r="D176" s="3778"/>
      <c r="E176" s="3778" t="s">
        <v>2054</v>
      </c>
      <c r="F176" s="3802">
        <v>0</v>
      </c>
      <c r="G176" s="3803">
        <v>0</v>
      </c>
      <c r="H176" s="3803">
        <v>0</v>
      </c>
      <c r="I176" s="3803">
        <v>0</v>
      </c>
      <c r="J176" s="3804">
        <v>0</v>
      </c>
      <c r="K176" s="3860"/>
      <c r="L176" s="3805">
        <v>0</v>
      </c>
      <c r="M176" s="3790">
        <f t="shared" si="11"/>
        <v>308</v>
      </c>
      <c r="N176" s="4233"/>
    </row>
    <row r="177" spans="1:14" ht="11.1" customHeight="1">
      <c r="A177" s="4235"/>
      <c r="B177" s="3897">
        <f t="shared" si="10"/>
        <v>309</v>
      </c>
      <c r="C177" s="3788"/>
      <c r="D177" s="3778"/>
      <c r="E177" s="3778" t="s">
        <v>2029</v>
      </c>
      <c r="F177" s="3925" t="s">
        <v>766</v>
      </c>
      <c r="G177" s="3926" t="s">
        <v>766</v>
      </c>
      <c r="H177" s="3927" t="s">
        <v>766</v>
      </c>
      <c r="I177" s="3803">
        <v>146</v>
      </c>
      <c r="J177" s="3804">
        <v>146</v>
      </c>
      <c r="K177" s="3860"/>
      <c r="L177" s="3805">
        <v>146</v>
      </c>
      <c r="M177" s="3790">
        <f t="shared" si="11"/>
        <v>309</v>
      </c>
      <c r="N177" s="4233"/>
    </row>
    <row r="178" spans="1:14" ht="11.1" customHeight="1">
      <c r="A178" s="4235"/>
      <c r="B178" s="3897">
        <f t="shared" si="10"/>
        <v>310</v>
      </c>
      <c r="C178" s="3788"/>
      <c r="D178" s="3778"/>
      <c r="E178" s="3778" t="s">
        <v>2030</v>
      </c>
      <c r="F178" s="3925" t="s">
        <v>766</v>
      </c>
      <c r="G178" s="3926" t="s">
        <v>766</v>
      </c>
      <c r="H178" s="3927" t="s">
        <v>766</v>
      </c>
      <c r="I178" s="3803">
        <v>0</v>
      </c>
      <c r="J178" s="3804">
        <v>0</v>
      </c>
      <c r="K178" s="3860"/>
      <c r="L178" s="3805">
        <v>0</v>
      </c>
      <c r="M178" s="3790">
        <f t="shared" si="11"/>
        <v>310</v>
      </c>
      <c r="N178" s="4233"/>
    </row>
    <row r="179" spans="1:14" ht="11.1" customHeight="1">
      <c r="A179" s="4235"/>
      <c r="B179" s="3897">
        <f t="shared" si="10"/>
        <v>311</v>
      </c>
      <c r="C179" s="3897" t="s">
        <v>939</v>
      </c>
      <c r="D179" s="3778"/>
      <c r="E179" s="3778" t="s">
        <v>2031</v>
      </c>
      <c r="F179" s="3925" t="s">
        <v>766</v>
      </c>
      <c r="G179" s="3926" t="s">
        <v>766</v>
      </c>
      <c r="H179" s="3803">
        <v>0</v>
      </c>
      <c r="I179" s="3803">
        <v>0</v>
      </c>
      <c r="J179" s="3804">
        <v>0</v>
      </c>
      <c r="K179" s="3860"/>
      <c r="L179" s="3805">
        <v>0</v>
      </c>
      <c r="M179" s="3790">
        <f t="shared" si="11"/>
        <v>311</v>
      </c>
      <c r="N179" s="4233"/>
    </row>
    <row r="180" spans="1:14" ht="11.1" customHeight="1" thickBot="1">
      <c r="A180" s="4235"/>
      <c r="B180" s="3897">
        <f t="shared" si="10"/>
        <v>312</v>
      </c>
      <c r="C180" s="3897" t="s">
        <v>939</v>
      </c>
      <c r="D180" s="3778"/>
      <c r="E180" s="3778" t="s">
        <v>2032</v>
      </c>
      <c r="F180" s="3932" t="s">
        <v>766</v>
      </c>
      <c r="G180" s="3933" t="s">
        <v>766</v>
      </c>
      <c r="H180" s="3823">
        <v>0</v>
      </c>
      <c r="I180" s="3823">
        <v>0</v>
      </c>
      <c r="J180" s="3873">
        <v>0</v>
      </c>
      <c r="K180" s="3909"/>
      <c r="L180" s="3875">
        <v>0</v>
      </c>
      <c r="M180" s="3790">
        <f t="shared" si="11"/>
        <v>312</v>
      </c>
      <c r="N180" s="4233"/>
    </row>
    <row r="181" spans="1:14" ht="4.5" customHeight="1">
      <c r="A181" s="3934"/>
      <c r="B181" s="3828"/>
      <c r="C181" s="3828"/>
      <c r="D181" s="3774"/>
      <c r="E181" s="3774"/>
      <c r="F181" s="3910"/>
      <c r="G181" s="3910"/>
      <c r="H181" s="3829"/>
      <c r="I181" s="3910"/>
      <c r="J181" s="3830"/>
      <c r="K181" s="3911"/>
      <c r="L181" s="3882"/>
      <c r="M181" s="3828"/>
      <c r="N181" s="3831"/>
    </row>
    <row r="182" spans="1:14" ht="28.5" customHeight="1">
      <c r="A182" s="4240"/>
      <c r="B182" s="3761" t="s">
        <v>3661</v>
      </c>
      <c r="C182" s="3762"/>
      <c r="D182" s="3762"/>
      <c r="E182" s="3762"/>
      <c r="F182" s="3884"/>
      <c r="G182" s="3884"/>
      <c r="H182" s="3884"/>
      <c r="I182" s="3884"/>
      <c r="J182" s="3885"/>
      <c r="K182" s="3885"/>
      <c r="L182" s="3885"/>
      <c r="M182" s="3764"/>
      <c r="N182" s="4232">
        <v>108</v>
      </c>
    </row>
    <row r="183" spans="1:14">
      <c r="A183" s="4240"/>
      <c r="B183" s="3935" t="s">
        <v>710</v>
      </c>
      <c r="C183" s="3936"/>
      <c r="D183" s="3936"/>
      <c r="E183" s="3936"/>
      <c r="F183" s="3937"/>
      <c r="G183" s="3937"/>
      <c r="H183" s="3937"/>
      <c r="I183" s="3937"/>
      <c r="J183" s="3938"/>
      <c r="K183" s="3938"/>
      <c r="L183" s="3938"/>
      <c r="M183" s="3939"/>
      <c r="N183" s="4233"/>
    </row>
    <row r="184" spans="1:14" ht="2.1" customHeight="1">
      <c r="A184" s="4240"/>
      <c r="B184" s="3789"/>
      <c r="C184" s="3778"/>
      <c r="D184" s="3778"/>
      <c r="E184" s="3778"/>
      <c r="F184" s="3779"/>
      <c r="G184" s="3779"/>
      <c r="H184" s="3779"/>
      <c r="I184" s="3779"/>
      <c r="J184" s="3778"/>
      <c r="K184" s="3778"/>
      <c r="L184" s="3778"/>
      <c r="M184" s="3940"/>
      <c r="N184" s="4233"/>
    </row>
    <row r="185" spans="1:14">
      <c r="A185" s="4240"/>
      <c r="B185" s="3782"/>
      <c r="C185" s="3782"/>
      <c r="D185" s="3783"/>
      <c r="E185" s="3784"/>
      <c r="F185" s="3785"/>
      <c r="G185" s="3785"/>
      <c r="H185" s="3785"/>
      <c r="I185" s="3785"/>
      <c r="J185" s="3782"/>
      <c r="K185" s="3782"/>
      <c r="L185" s="3782"/>
      <c r="M185" s="3782"/>
      <c r="N185" s="4233"/>
    </row>
    <row r="186" spans="1:14">
      <c r="A186" s="4240"/>
      <c r="B186" s="3782"/>
      <c r="C186" s="3782"/>
      <c r="D186" s="3783"/>
      <c r="E186" s="3784"/>
      <c r="F186" s="3785"/>
      <c r="G186" s="3785" t="s">
        <v>1928</v>
      </c>
      <c r="H186" s="3785"/>
      <c r="I186" s="3785"/>
      <c r="J186" s="3782" t="s">
        <v>1929</v>
      </c>
      <c r="K186" s="3782"/>
      <c r="L186" s="3782"/>
      <c r="M186" s="3782"/>
      <c r="N186" s="4233"/>
    </row>
    <row r="187" spans="1:14">
      <c r="A187" s="4240"/>
      <c r="B187" s="3782" t="s">
        <v>639</v>
      </c>
      <c r="C187" s="3782" t="s">
        <v>784</v>
      </c>
      <c r="D187" s="3783"/>
      <c r="E187" s="3784" t="s">
        <v>1930</v>
      </c>
      <c r="F187" s="3785" t="s">
        <v>1931</v>
      </c>
      <c r="G187" s="3785" t="s">
        <v>1932</v>
      </c>
      <c r="H187" s="3785" t="s">
        <v>1933</v>
      </c>
      <c r="I187" s="3785" t="s">
        <v>1934</v>
      </c>
      <c r="J187" s="3782" t="s">
        <v>1935</v>
      </c>
      <c r="K187" s="3782" t="s">
        <v>1936</v>
      </c>
      <c r="L187" s="3782" t="s">
        <v>1929</v>
      </c>
      <c r="M187" s="3782" t="s">
        <v>639</v>
      </c>
      <c r="N187" s="4233"/>
    </row>
    <row r="188" spans="1:14">
      <c r="A188" s="4240"/>
      <c r="B188" s="3782" t="s">
        <v>642</v>
      </c>
      <c r="C188" s="3782" t="s">
        <v>788</v>
      </c>
      <c r="D188" s="3783"/>
      <c r="E188" s="3784"/>
      <c r="F188" s="3785" t="s">
        <v>1937</v>
      </c>
      <c r="G188" s="3785" t="s">
        <v>1938</v>
      </c>
      <c r="H188" s="3785" t="s">
        <v>1939</v>
      </c>
      <c r="I188" s="3785"/>
      <c r="J188" s="3782" t="s">
        <v>1940</v>
      </c>
      <c r="K188" s="3782"/>
      <c r="L188" s="3782"/>
      <c r="M188" s="3782" t="s">
        <v>642</v>
      </c>
      <c r="N188" s="4233"/>
    </row>
    <row r="189" spans="1:14" ht="12" thickBot="1">
      <c r="A189" s="4240"/>
      <c r="B189" s="3788"/>
      <c r="C189" s="3788"/>
      <c r="D189" s="3789"/>
      <c r="E189" s="3790" t="s">
        <v>651</v>
      </c>
      <c r="F189" s="3785" t="s">
        <v>652</v>
      </c>
      <c r="G189" s="3785" t="s">
        <v>653</v>
      </c>
      <c r="H189" s="3785" t="s">
        <v>654</v>
      </c>
      <c r="I189" s="3785" t="s">
        <v>655</v>
      </c>
      <c r="J189" s="3782" t="s">
        <v>656</v>
      </c>
      <c r="K189" s="3782" t="s">
        <v>1087</v>
      </c>
      <c r="L189" s="3782" t="s">
        <v>1088</v>
      </c>
      <c r="M189" s="3788"/>
      <c r="N189" s="4233"/>
    </row>
    <row r="190" spans="1:14" ht="10.7" customHeight="1">
      <c r="A190" s="4240"/>
      <c r="B190" s="3793"/>
      <c r="C190" s="3793"/>
      <c r="D190" s="3913" t="s">
        <v>2055</v>
      </c>
      <c r="E190" s="3774"/>
      <c r="F190" s="3794"/>
      <c r="G190" s="3795"/>
      <c r="H190" s="3795"/>
      <c r="I190" s="3795"/>
      <c r="J190" s="3796"/>
      <c r="K190" s="3796"/>
      <c r="L190" s="3797"/>
      <c r="M190" s="3896"/>
      <c r="N190" s="4233"/>
    </row>
    <row r="191" spans="1:14" ht="10.7" customHeight="1">
      <c r="A191" s="4240"/>
      <c r="B191" s="3897">
        <v>313</v>
      </c>
      <c r="C191" s="3788"/>
      <c r="D191" s="3898"/>
      <c r="E191" s="3778" t="s">
        <v>2033</v>
      </c>
      <c r="F191" s="3925" t="s">
        <v>766</v>
      </c>
      <c r="G191" s="3926" t="s">
        <v>766</v>
      </c>
      <c r="H191" s="3803">
        <v>0</v>
      </c>
      <c r="I191" s="3900" t="s">
        <v>766</v>
      </c>
      <c r="J191" s="3804">
        <v>0</v>
      </c>
      <c r="K191" s="3860"/>
      <c r="L191" s="3805">
        <v>0</v>
      </c>
      <c r="M191" s="3790">
        <v>313</v>
      </c>
      <c r="N191" s="4233"/>
    </row>
    <row r="192" spans="1:14" ht="10.7" customHeight="1">
      <c r="A192" s="4240"/>
      <c r="B192" s="3897">
        <f t="shared" ref="B192:B202" si="12">B191+1</f>
        <v>314</v>
      </c>
      <c r="C192" s="3788"/>
      <c r="D192" s="3898"/>
      <c r="E192" s="3778" t="s">
        <v>2034</v>
      </c>
      <c r="F192" s="3925" t="s">
        <v>766</v>
      </c>
      <c r="G192" s="3926" t="s">
        <v>766</v>
      </c>
      <c r="H192" s="3803">
        <v>0</v>
      </c>
      <c r="I192" s="3900" t="s">
        <v>766</v>
      </c>
      <c r="J192" s="3804">
        <v>0</v>
      </c>
      <c r="K192" s="3860"/>
      <c r="L192" s="3805">
        <v>0</v>
      </c>
      <c r="M192" s="3790">
        <f t="shared" ref="M192:M202" si="13">M191+1</f>
        <v>314</v>
      </c>
      <c r="N192" s="4233"/>
    </row>
    <row r="193" spans="2:14" ht="10.7" customHeight="1">
      <c r="B193" s="3897">
        <f t="shared" si="12"/>
        <v>315</v>
      </c>
      <c r="C193" s="3788"/>
      <c r="D193" s="3898"/>
      <c r="E193" s="3778" t="s">
        <v>2035</v>
      </c>
      <c r="F193" s="3925" t="s">
        <v>766</v>
      </c>
      <c r="G193" s="3926" t="s">
        <v>766</v>
      </c>
      <c r="H193" s="3803">
        <v>0</v>
      </c>
      <c r="I193" s="3900" t="s">
        <v>766</v>
      </c>
      <c r="J193" s="3804">
        <v>0</v>
      </c>
      <c r="K193" s="3860"/>
      <c r="L193" s="3805">
        <v>0</v>
      </c>
      <c r="M193" s="3790">
        <f t="shared" si="13"/>
        <v>315</v>
      </c>
      <c r="N193" s="4233"/>
    </row>
    <row r="194" spans="2:14" ht="10.7" customHeight="1">
      <c r="B194" s="3897">
        <f t="shared" si="12"/>
        <v>316</v>
      </c>
      <c r="C194" s="3788"/>
      <c r="D194" s="3898"/>
      <c r="E194" s="3778" t="s">
        <v>2036</v>
      </c>
      <c r="F194" s="3925" t="s">
        <v>766</v>
      </c>
      <c r="G194" s="3926" t="s">
        <v>766</v>
      </c>
      <c r="H194" s="3803">
        <v>0</v>
      </c>
      <c r="I194" s="3900" t="s">
        <v>766</v>
      </c>
      <c r="J194" s="3804">
        <v>0</v>
      </c>
      <c r="K194" s="3860"/>
      <c r="L194" s="3805">
        <v>0</v>
      </c>
      <c r="M194" s="3790">
        <f t="shared" si="13"/>
        <v>316</v>
      </c>
      <c r="N194" s="4233"/>
    </row>
    <row r="195" spans="2:14" ht="10.7" customHeight="1">
      <c r="B195" s="3897">
        <f t="shared" si="12"/>
        <v>317</v>
      </c>
      <c r="C195" s="3788"/>
      <c r="D195" s="3898"/>
      <c r="E195" s="3778" t="s">
        <v>1221</v>
      </c>
      <c r="F195" s="3925" t="s">
        <v>766</v>
      </c>
      <c r="G195" s="3941" t="s">
        <v>766</v>
      </c>
      <c r="H195" s="3942" t="s">
        <v>766</v>
      </c>
      <c r="I195" s="3803">
        <v>2642</v>
      </c>
      <c r="J195" s="3804">
        <v>2642</v>
      </c>
      <c r="K195" s="3860"/>
      <c r="L195" s="3805">
        <v>2642</v>
      </c>
      <c r="M195" s="3790">
        <f t="shared" si="13"/>
        <v>317</v>
      </c>
      <c r="N195" s="4233"/>
    </row>
    <row r="196" spans="2:14" ht="10.7" customHeight="1">
      <c r="B196" s="3897">
        <f t="shared" si="12"/>
        <v>318</v>
      </c>
      <c r="C196" s="3788"/>
      <c r="D196" s="3898"/>
      <c r="E196" s="3778" t="s">
        <v>2037</v>
      </c>
      <c r="F196" s="3925" t="s">
        <v>766</v>
      </c>
      <c r="G196" s="3941" t="s">
        <v>766</v>
      </c>
      <c r="H196" s="3803">
        <v>0</v>
      </c>
      <c r="I196" s="3900" t="s">
        <v>766</v>
      </c>
      <c r="J196" s="3804">
        <v>0</v>
      </c>
      <c r="K196" s="3860"/>
      <c r="L196" s="3805">
        <v>0</v>
      </c>
      <c r="M196" s="3790">
        <f t="shared" si="13"/>
        <v>318</v>
      </c>
      <c r="N196" s="4233"/>
    </row>
    <row r="197" spans="2:14" ht="10.7" customHeight="1">
      <c r="B197" s="3897">
        <f t="shared" si="12"/>
        <v>319</v>
      </c>
      <c r="C197" s="3788"/>
      <c r="D197" s="3898"/>
      <c r="E197" s="3778" t="s">
        <v>2038</v>
      </c>
      <c r="F197" s="3925" t="s">
        <v>766</v>
      </c>
      <c r="G197" s="3941" t="s">
        <v>766</v>
      </c>
      <c r="H197" s="3803">
        <v>0</v>
      </c>
      <c r="I197" s="3900" t="s">
        <v>766</v>
      </c>
      <c r="J197" s="3804">
        <v>0</v>
      </c>
      <c r="K197" s="3860"/>
      <c r="L197" s="3805">
        <v>0</v>
      </c>
      <c r="M197" s="3790">
        <f t="shared" si="13"/>
        <v>319</v>
      </c>
      <c r="N197" s="4233"/>
    </row>
    <row r="198" spans="2:14" ht="10.7" customHeight="1">
      <c r="B198" s="3897">
        <f t="shared" si="12"/>
        <v>320</v>
      </c>
      <c r="C198" s="3788"/>
      <c r="D198" s="3898"/>
      <c r="E198" s="3778" t="s">
        <v>2039</v>
      </c>
      <c r="F198" s="3925" t="s">
        <v>766</v>
      </c>
      <c r="G198" s="3941" t="s">
        <v>766</v>
      </c>
      <c r="H198" s="3803">
        <v>0</v>
      </c>
      <c r="I198" s="3900" t="s">
        <v>766</v>
      </c>
      <c r="J198" s="3804">
        <v>0</v>
      </c>
      <c r="K198" s="3860"/>
      <c r="L198" s="3805">
        <v>0</v>
      </c>
      <c r="M198" s="3790">
        <f t="shared" si="13"/>
        <v>320</v>
      </c>
      <c r="N198" s="4233"/>
    </row>
    <row r="199" spans="2:14" ht="10.7" customHeight="1">
      <c r="B199" s="3897">
        <f t="shared" si="12"/>
        <v>321</v>
      </c>
      <c r="C199" s="3788"/>
      <c r="D199" s="3898"/>
      <c r="E199" s="3778" t="s">
        <v>2041</v>
      </c>
      <c r="F199" s="3802">
        <v>0</v>
      </c>
      <c r="G199" s="3803">
        <v>0</v>
      </c>
      <c r="H199" s="3803">
        <v>0</v>
      </c>
      <c r="I199" s="3803">
        <v>0</v>
      </c>
      <c r="J199" s="3804">
        <v>0</v>
      </c>
      <c r="K199" s="3860"/>
      <c r="L199" s="3805">
        <v>0</v>
      </c>
      <c r="M199" s="3790">
        <f t="shared" si="13"/>
        <v>321</v>
      </c>
      <c r="N199" s="4233"/>
    </row>
    <row r="200" spans="2:14" ht="10.7" customHeight="1">
      <c r="B200" s="3897">
        <f t="shared" si="12"/>
        <v>322</v>
      </c>
      <c r="C200" s="3788"/>
      <c r="D200" s="3898"/>
      <c r="E200" s="3778" t="s">
        <v>1680</v>
      </c>
      <c r="F200" s="3802">
        <v>0</v>
      </c>
      <c r="G200" s="3803">
        <v>0</v>
      </c>
      <c r="H200" s="3803">
        <v>0</v>
      </c>
      <c r="I200" s="3803">
        <v>0</v>
      </c>
      <c r="J200" s="3804">
        <v>0</v>
      </c>
      <c r="K200" s="3860"/>
      <c r="L200" s="3805">
        <v>0</v>
      </c>
      <c r="M200" s="3790">
        <f t="shared" si="13"/>
        <v>322</v>
      </c>
      <c r="N200" s="4233"/>
    </row>
    <row r="201" spans="2:14" ht="10.7" customHeight="1">
      <c r="B201" s="3897">
        <f t="shared" si="12"/>
        <v>323</v>
      </c>
      <c r="C201" s="3788"/>
      <c r="D201" s="3778" t="s">
        <v>2056</v>
      </c>
      <c r="E201" s="3898"/>
      <c r="F201" s="3802">
        <v>365</v>
      </c>
      <c r="G201" s="3803">
        <v>65</v>
      </c>
      <c r="H201" s="3803">
        <v>21</v>
      </c>
      <c r="I201" s="3916">
        <v>2788</v>
      </c>
      <c r="J201" s="3804">
        <v>3239</v>
      </c>
      <c r="K201" s="3804">
        <v>0</v>
      </c>
      <c r="L201" s="3805">
        <v>3239</v>
      </c>
      <c r="M201" s="3790">
        <f t="shared" si="13"/>
        <v>323</v>
      </c>
      <c r="N201" s="4233"/>
    </row>
    <row r="202" spans="2:14" ht="10.7" customHeight="1">
      <c r="B202" s="3897">
        <f t="shared" si="12"/>
        <v>324</v>
      </c>
      <c r="C202" s="3788"/>
      <c r="D202" s="3778" t="s">
        <v>1660</v>
      </c>
      <c r="E202" s="3898"/>
      <c r="F202" s="3802">
        <v>1846</v>
      </c>
      <c r="G202" s="3803">
        <v>65</v>
      </c>
      <c r="H202" s="3803">
        <v>21</v>
      </c>
      <c r="I202" s="3916">
        <v>13479</v>
      </c>
      <c r="J202" s="3804">
        <v>15411</v>
      </c>
      <c r="K202" s="3804">
        <v>0</v>
      </c>
      <c r="L202" s="3805">
        <v>15411</v>
      </c>
      <c r="M202" s="3790">
        <f t="shared" si="13"/>
        <v>324</v>
      </c>
      <c r="N202" s="4233"/>
    </row>
    <row r="203" spans="2:14" ht="10.7" customHeight="1">
      <c r="B203" s="3782"/>
      <c r="C203" s="3894"/>
      <c r="D203" s="3895" t="s">
        <v>2057</v>
      </c>
      <c r="F203" s="3811"/>
      <c r="G203" s="3812"/>
      <c r="H203" s="3812"/>
      <c r="I203" s="3920"/>
      <c r="J203" s="3815"/>
      <c r="K203" s="3815"/>
      <c r="L203" s="3816"/>
      <c r="M203" s="3784"/>
    </row>
    <row r="204" spans="2:14" ht="10.7" customHeight="1">
      <c r="B204" s="3782"/>
      <c r="C204" s="3894"/>
      <c r="D204" s="3895" t="s">
        <v>2058</v>
      </c>
      <c r="F204" s="3811"/>
      <c r="G204" s="3812"/>
      <c r="H204" s="3812"/>
      <c r="I204" s="3920"/>
      <c r="J204" s="3815"/>
      <c r="K204" s="3815"/>
      <c r="L204" s="3816"/>
      <c r="M204" s="3784"/>
    </row>
    <row r="205" spans="2:14" ht="10.7" customHeight="1">
      <c r="B205" s="3897">
        <v>401</v>
      </c>
      <c r="C205" s="3788"/>
      <c r="D205" s="3898"/>
      <c r="E205" s="3778" t="s">
        <v>2025</v>
      </c>
      <c r="F205" s="3802">
        <v>0</v>
      </c>
      <c r="G205" s="3803">
        <v>0</v>
      </c>
      <c r="H205" s="3803">
        <v>0</v>
      </c>
      <c r="I205" s="3803">
        <v>0</v>
      </c>
      <c r="J205" s="3804">
        <v>0</v>
      </c>
      <c r="K205" s="3860"/>
      <c r="L205" s="3805">
        <v>0</v>
      </c>
      <c r="M205" s="3790">
        <v>401</v>
      </c>
    </row>
    <row r="206" spans="2:14" ht="10.7" customHeight="1">
      <c r="B206" s="3897">
        <f t="shared" ref="B206:B214" si="14">B205+1</f>
        <v>402</v>
      </c>
      <c r="C206" s="3788"/>
      <c r="D206" s="3898"/>
      <c r="E206" s="3778" t="s">
        <v>2059</v>
      </c>
      <c r="F206" s="3802">
        <v>3248</v>
      </c>
      <c r="G206" s="3803">
        <v>0</v>
      </c>
      <c r="H206" s="3803">
        <v>0</v>
      </c>
      <c r="I206" s="3803">
        <v>0</v>
      </c>
      <c r="J206" s="3804">
        <v>3248</v>
      </c>
      <c r="K206" s="3860"/>
      <c r="L206" s="3805">
        <v>3248</v>
      </c>
      <c r="M206" s="3790">
        <f t="shared" ref="M206:M214" si="15">M205+1</f>
        <v>402</v>
      </c>
    </row>
    <row r="207" spans="2:14" ht="10.7" customHeight="1">
      <c r="B207" s="3897">
        <f t="shared" si="14"/>
        <v>403</v>
      </c>
      <c r="C207" s="3788"/>
      <c r="D207" s="3898"/>
      <c r="E207" s="3778" t="s">
        <v>2060</v>
      </c>
      <c r="F207" s="3802">
        <v>2460</v>
      </c>
      <c r="G207" s="3803">
        <v>0</v>
      </c>
      <c r="H207" s="3803">
        <v>0</v>
      </c>
      <c r="I207" s="3803">
        <v>0</v>
      </c>
      <c r="J207" s="3804">
        <v>2460</v>
      </c>
      <c r="K207" s="3860"/>
      <c r="L207" s="3805">
        <v>2460</v>
      </c>
      <c r="M207" s="3790">
        <f t="shared" si="15"/>
        <v>403</v>
      </c>
    </row>
    <row r="208" spans="2:14" ht="10.7" customHeight="1">
      <c r="B208" s="3897">
        <f t="shared" si="14"/>
        <v>404</v>
      </c>
      <c r="C208" s="3788"/>
      <c r="D208" s="3898"/>
      <c r="E208" s="3778" t="s">
        <v>2061</v>
      </c>
      <c r="F208" s="3802">
        <v>0</v>
      </c>
      <c r="G208" s="3803">
        <v>0</v>
      </c>
      <c r="H208" s="3803">
        <v>0</v>
      </c>
      <c r="I208" s="3803">
        <v>0</v>
      </c>
      <c r="J208" s="3804">
        <v>0</v>
      </c>
      <c r="K208" s="3860"/>
      <c r="L208" s="3805">
        <v>0</v>
      </c>
      <c r="M208" s="3790">
        <f t="shared" si="15"/>
        <v>404</v>
      </c>
    </row>
    <row r="209" spans="1:14" ht="10.7" customHeight="1">
      <c r="B209" s="3897">
        <f t="shared" si="14"/>
        <v>405</v>
      </c>
      <c r="C209" s="3788"/>
      <c r="D209" s="3898"/>
      <c r="E209" s="3778" t="s">
        <v>2062</v>
      </c>
      <c r="F209" s="3802">
        <v>0</v>
      </c>
      <c r="G209" s="3803">
        <v>0</v>
      </c>
      <c r="H209" s="3803">
        <v>0</v>
      </c>
      <c r="I209" s="3803">
        <v>0</v>
      </c>
      <c r="J209" s="3804">
        <v>0</v>
      </c>
      <c r="K209" s="3860"/>
      <c r="L209" s="3805">
        <v>0</v>
      </c>
      <c r="M209" s="3790">
        <f t="shared" si="15"/>
        <v>405</v>
      </c>
    </row>
    <row r="210" spans="1:14" ht="10.7" customHeight="1">
      <c r="B210" s="3897">
        <f t="shared" si="14"/>
        <v>406</v>
      </c>
      <c r="C210" s="3788"/>
      <c r="D210" s="3898"/>
      <c r="E210" s="3778" t="s">
        <v>2063</v>
      </c>
      <c r="F210" s="3802">
        <v>0</v>
      </c>
      <c r="G210" s="3803">
        <v>0</v>
      </c>
      <c r="H210" s="3803">
        <v>0</v>
      </c>
      <c r="I210" s="3803">
        <v>0</v>
      </c>
      <c r="J210" s="3804">
        <v>0</v>
      </c>
      <c r="K210" s="3860"/>
      <c r="L210" s="3805">
        <v>0</v>
      </c>
      <c r="M210" s="3790">
        <f t="shared" si="15"/>
        <v>406</v>
      </c>
    </row>
    <row r="211" spans="1:14" ht="10.7" customHeight="1">
      <c r="B211" s="3897">
        <f t="shared" si="14"/>
        <v>407</v>
      </c>
      <c r="C211" s="3788"/>
      <c r="D211" s="3898"/>
      <c r="E211" s="3778" t="s">
        <v>2064</v>
      </c>
      <c r="F211" s="3802">
        <v>0</v>
      </c>
      <c r="G211" s="3803">
        <v>0</v>
      </c>
      <c r="H211" s="3803">
        <v>17</v>
      </c>
      <c r="I211" s="3803">
        <v>0</v>
      </c>
      <c r="J211" s="3804">
        <v>17</v>
      </c>
      <c r="K211" s="3860"/>
      <c r="L211" s="3805">
        <v>17</v>
      </c>
      <c r="M211" s="3790">
        <f t="shared" si="15"/>
        <v>407</v>
      </c>
      <c r="N211" s="4238" t="s">
        <v>3659</v>
      </c>
    </row>
    <row r="212" spans="1:14" ht="10.7" customHeight="1">
      <c r="B212" s="3897">
        <f t="shared" si="14"/>
        <v>408</v>
      </c>
      <c r="C212" s="3788"/>
      <c r="D212" s="3898"/>
      <c r="E212" s="3778" t="s">
        <v>2065</v>
      </c>
      <c r="F212" s="3802">
        <v>0</v>
      </c>
      <c r="G212" s="3803">
        <v>0</v>
      </c>
      <c r="H212" s="3803">
        <v>0</v>
      </c>
      <c r="I212" s="3803">
        <v>0</v>
      </c>
      <c r="J212" s="3804">
        <v>0</v>
      </c>
      <c r="K212" s="3860"/>
      <c r="L212" s="3805">
        <v>0</v>
      </c>
      <c r="M212" s="3790">
        <f t="shared" si="15"/>
        <v>408</v>
      </c>
      <c r="N212" s="4238"/>
    </row>
    <row r="213" spans="1:14" ht="10.7" customHeight="1">
      <c r="B213" s="3782">
        <f t="shared" si="14"/>
        <v>409</v>
      </c>
      <c r="C213" s="3793"/>
      <c r="D213" s="3770"/>
      <c r="E213" s="3774" t="s">
        <v>2066</v>
      </c>
      <c r="F213" s="3802">
        <v>0</v>
      </c>
      <c r="G213" s="3803">
        <v>0</v>
      </c>
      <c r="H213" s="3803">
        <v>0</v>
      </c>
      <c r="I213" s="3803">
        <v>0</v>
      </c>
      <c r="J213" s="3815">
        <v>0</v>
      </c>
      <c r="K213" s="3943"/>
      <c r="L213" s="3816">
        <v>0</v>
      </c>
      <c r="M213" s="3784">
        <f t="shared" si="15"/>
        <v>409</v>
      </c>
      <c r="N213" s="4238"/>
    </row>
    <row r="214" spans="1:14" ht="10.7" customHeight="1">
      <c r="B214" s="3944">
        <f t="shared" si="14"/>
        <v>410</v>
      </c>
      <c r="C214" s="3945"/>
      <c r="D214" s="3946"/>
      <c r="E214" s="3947" t="s">
        <v>2067</v>
      </c>
      <c r="F214" s="3948">
        <v>0</v>
      </c>
      <c r="G214" s="3949">
        <v>0</v>
      </c>
      <c r="H214" s="3950"/>
      <c r="I214" s="3950">
        <v>0</v>
      </c>
      <c r="J214" s="3951"/>
      <c r="K214" s="3952"/>
      <c r="L214" s="3953">
        <v>0</v>
      </c>
      <c r="M214" s="3929">
        <f t="shared" si="15"/>
        <v>410</v>
      </c>
      <c r="N214" s="4238"/>
    </row>
    <row r="215" spans="1:14" ht="10.7" customHeight="1">
      <c r="B215" s="3954"/>
      <c r="C215" s="3955"/>
      <c r="D215" s="3956"/>
      <c r="E215" s="3891" t="s">
        <v>2068</v>
      </c>
      <c r="F215" s="3903">
        <v>0</v>
      </c>
      <c r="G215" s="3917">
        <v>0</v>
      </c>
      <c r="H215" s="3803">
        <v>0</v>
      </c>
      <c r="I215" s="3803">
        <v>0</v>
      </c>
      <c r="J215" s="3957">
        <v>0</v>
      </c>
      <c r="K215" s="3958"/>
      <c r="L215" s="3959">
        <v>0</v>
      </c>
      <c r="M215" s="3931"/>
      <c r="N215" s="4238"/>
    </row>
    <row r="216" spans="1:14" ht="10.7" customHeight="1">
      <c r="A216" s="4235" t="s">
        <v>166</v>
      </c>
      <c r="B216" s="3897">
        <v>411</v>
      </c>
      <c r="C216" s="3788"/>
      <c r="D216" s="3898"/>
      <c r="E216" s="3778" t="s">
        <v>2069</v>
      </c>
      <c r="F216" s="3802">
        <v>258</v>
      </c>
      <c r="G216" s="3803">
        <v>0</v>
      </c>
      <c r="H216" s="3803">
        <v>0</v>
      </c>
      <c r="I216" s="3803">
        <v>0</v>
      </c>
      <c r="J216" s="3804">
        <v>258</v>
      </c>
      <c r="K216" s="3860"/>
      <c r="L216" s="3805">
        <v>258</v>
      </c>
      <c r="M216" s="3790">
        <v>411</v>
      </c>
      <c r="N216" s="4238"/>
    </row>
    <row r="217" spans="1:14" ht="10.7" customHeight="1">
      <c r="A217" s="4235"/>
      <c r="B217" s="3897">
        <f t="shared" ref="B217:B224" si="16">B216+1</f>
        <v>412</v>
      </c>
      <c r="C217" s="3788"/>
      <c r="D217" s="3898"/>
      <c r="E217" s="3778" t="s">
        <v>2070</v>
      </c>
      <c r="F217" s="3925" t="s">
        <v>766</v>
      </c>
      <c r="G217" s="3941" t="s">
        <v>766</v>
      </c>
      <c r="H217" s="3941" t="s">
        <v>766</v>
      </c>
      <c r="I217" s="3803">
        <v>0</v>
      </c>
      <c r="J217" s="3804">
        <v>0</v>
      </c>
      <c r="K217" s="3860"/>
      <c r="L217" s="3805">
        <v>0</v>
      </c>
      <c r="M217" s="3790">
        <f t="shared" ref="M217:M224" si="17">M216+1</f>
        <v>412</v>
      </c>
      <c r="N217" s="4238"/>
    </row>
    <row r="218" spans="1:14" ht="10.7" customHeight="1">
      <c r="A218" s="4235"/>
      <c r="B218" s="3897">
        <f t="shared" si="16"/>
        <v>413</v>
      </c>
      <c r="C218" s="3788"/>
      <c r="D218" s="3898"/>
      <c r="E218" s="3778" t="s">
        <v>2071</v>
      </c>
      <c r="F218" s="3802">
        <v>0</v>
      </c>
      <c r="G218" s="3803">
        <v>0</v>
      </c>
      <c r="H218" s="3803">
        <v>0</v>
      </c>
      <c r="I218" s="3803">
        <v>0</v>
      </c>
      <c r="J218" s="3804">
        <v>0</v>
      </c>
      <c r="K218" s="3860"/>
      <c r="L218" s="3805">
        <v>0</v>
      </c>
      <c r="M218" s="3790">
        <f t="shared" si="17"/>
        <v>413</v>
      </c>
      <c r="N218" s="4238"/>
    </row>
    <row r="219" spans="1:14" ht="10.7" customHeight="1">
      <c r="A219" s="4235"/>
      <c r="B219" s="3897">
        <f t="shared" si="16"/>
        <v>414</v>
      </c>
      <c r="C219" s="3788"/>
      <c r="D219" s="3898"/>
      <c r="E219" s="3778" t="s">
        <v>2029</v>
      </c>
      <c r="F219" s="3925" t="s">
        <v>766</v>
      </c>
      <c r="G219" s="3941" t="s">
        <v>766</v>
      </c>
      <c r="H219" s="3941" t="s">
        <v>766</v>
      </c>
      <c r="I219" s="3803">
        <v>2207</v>
      </c>
      <c r="J219" s="3804">
        <v>2207</v>
      </c>
      <c r="K219" s="3860"/>
      <c r="L219" s="3805">
        <v>2207</v>
      </c>
      <c r="M219" s="3790">
        <f t="shared" si="17"/>
        <v>414</v>
      </c>
      <c r="N219" s="4238"/>
    </row>
    <row r="220" spans="1:14" ht="10.7" customHeight="1">
      <c r="A220" s="4235"/>
      <c r="B220" s="3897">
        <f t="shared" si="16"/>
        <v>415</v>
      </c>
      <c r="C220" s="3788"/>
      <c r="D220" s="3898"/>
      <c r="E220" s="3778" t="s">
        <v>2030</v>
      </c>
      <c r="F220" s="3925" t="s">
        <v>766</v>
      </c>
      <c r="G220" s="3941" t="s">
        <v>766</v>
      </c>
      <c r="H220" s="3941" t="s">
        <v>766</v>
      </c>
      <c r="I220" s="3803">
        <v>0</v>
      </c>
      <c r="J220" s="3804">
        <v>0</v>
      </c>
      <c r="K220" s="3860"/>
      <c r="L220" s="3805">
        <v>0</v>
      </c>
      <c r="M220" s="3790">
        <f t="shared" si="17"/>
        <v>415</v>
      </c>
      <c r="N220" s="4238"/>
    </row>
    <row r="221" spans="1:14" ht="10.7" customHeight="1">
      <c r="A221" s="4235"/>
      <c r="B221" s="3897">
        <f t="shared" si="16"/>
        <v>416</v>
      </c>
      <c r="C221" s="3788"/>
      <c r="D221" s="3898"/>
      <c r="E221" s="3778" t="s">
        <v>2037</v>
      </c>
      <c r="F221" s="3925" t="s">
        <v>766</v>
      </c>
      <c r="G221" s="3926" t="s">
        <v>766</v>
      </c>
      <c r="H221" s="3803">
        <v>0</v>
      </c>
      <c r="I221" s="3926" t="s">
        <v>766</v>
      </c>
      <c r="J221" s="3804">
        <v>0</v>
      </c>
      <c r="K221" s="3860"/>
      <c r="L221" s="3805">
        <v>0</v>
      </c>
      <c r="M221" s="3790">
        <f t="shared" si="17"/>
        <v>416</v>
      </c>
      <c r="N221" s="4238"/>
    </row>
    <row r="222" spans="1:14" ht="10.7" customHeight="1">
      <c r="A222" s="4235"/>
      <c r="B222" s="3897">
        <f t="shared" si="16"/>
        <v>417</v>
      </c>
      <c r="C222" s="3788"/>
      <c r="D222" s="3898"/>
      <c r="E222" s="3778" t="s">
        <v>2038</v>
      </c>
      <c r="F222" s="3925" t="s">
        <v>766</v>
      </c>
      <c r="G222" s="3941" t="s">
        <v>766</v>
      </c>
      <c r="H222" s="3803">
        <v>0</v>
      </c>
      <c r="I222" s="3926" t="s">
        <v>766</v>
      </c>
      <c r="J222" s="3804">
        <v>0</v>
      </c>
      <c r="K222" s="3860"/>
      <c r="L222" s="3805">
        <v>0</v>
      </c>
      <c r="M222" s="3790">
        <f t="shared" si="17"/>
        <v>417</v>
      </c>
      <c r="N222" s="4238"/>
    </row>
    <row r="223" spans="1:14" ht="10.7" customHeight="1">
      <c r="A223" s="4235"/>
      <c r="B223" s="3897">
        <f t="shared" si="16"/>
        <v>418</v>
      </c>
      <c r="C223" s="3960"/>
      <c r="D223" s="3898"/>
      <c r="E223" s="3778" t="s">
        <v>1680</v>
      </c>
      <c r="F223" s="3802">
        <v>0</v>
      </c>
      <c r="G223" s="3803">
        <v>0</v>
      </c>
      <c r="H223" s="3803">
        <v>0</v>
      </c>
      <c r="I223" s="3803">
        <v>0</v>
      </c>
      <c r="J223" s="3804">
        <v>0</v>
      </c>
      <c r="K223" s="3860"/>
      <c r="L223" s="3805">
        <v>0</v>
      </c>
      <c r="M223" s="3790">
        <f t="shared" si="17"/>
        <v>418</v>
      </c>
      <c r="N223" s="4238"/>
    </row>
    <row r="224" spans="1:14" ht="10.7" customHeight="1">
      <c r="A224" s="4235"/>
      <c r="B224" s="3897">
        <f t="shared" si="16"/>
        <v>419</v>
      </c>
      <c r="C224" s="3788"/>
      <c r="D224" s="3778" t="s">
        <v>2072</v>
      </c>
      <c r="E224" s="3898"/>
      <c r="F224" s="3802">
        <v>5966</v>
      </c>
      <c r="G224" s="3803">
        <v>0</v>
      </c>
      <c r="H224" s="3803">
        <v>17</v>
      </c>
      <c r="I224" s="3916">
        <v>2207</v>
      </c>
      <c r="J224" s="3804">
        <v>8190</v>
      </c>
      <c r="K224" s="3804">
        <v>0</v>
      </c>
      <c r="L224" s="3805">
        <v>8190</v>
      </c>
      <c r="M224" s="3790">
        <f t="shared" si="17"/>
        <v>419</v>
      </c>
      <c r="N224" s="4238"/>
    </row>
    <row r="225" spans="1:14" ht="10.7" customHeight="1">
      <c r="A225" s="4235"/>
      <c r="B225" s="3782"/>
      <c r="C225" s="3894"/>
      <c r="D225" s="3895" t="s">
        <v>2073</v>
      </c>
      <c r="F225" s="3811"/>
      <c r="G225" s="3812"/>
      <c r="H225" s="3812"/>
      <c r="I225" s="3920"/>
      <c r="J225" s="3815"/>
      <c r="K225" s="3815"/>
      <c r="L225" s="3816"/>
      <c r="M225" s="3784"/>
      <c r="N225" s="4238"/>
    </row>
    <row r="226" spans="1:14" ht="10.7" customHeight="1">
      <c r="A226" s="4235"/>
      <c r="B226" s="3897">
        <v>420</v>
      </c>
      <c r="C226" s="3788"/>
      <c r="D226" s="3898"/>
      <c r="E226" s="3778" t="s">
        <v>2025</v>
      </c>
      <c r="F226" s="3802">
        <v>0</v>
      </c>
      <c r="G226" s="3803">
        <v>0</v>
      </c>
      <c r="H226" s="3803">
        <v>0</v>
      </c>
      <c r="I226" s="3803">
        <v>0</v>
      </c>
      <c r="J226" s="3804">
        <v>0</v>
      </c>
      <c r="K226" s="3860"/>
      <c r="L226" s="3805">
        <v>0</v>
      </c>
      <c r="M226" s="3790">
        <v>420</v>
      </c>
      <c r="N226" s="4238"/>
    </row>
    <row r="227" spans="1:14" ht="10.7" customHeight="1" thickBot="1">
      <c r="A227" s="4235"/>
      <c r="B227" s="3897">
        <f>B226+1</f>
        <v>421</v>
      </c>
      <c r="C227" s="3788"/>
      <c r="D227" s="3898"/>
      <c r="E227" s="3778" t="s">
        <v>2074</v>
      </c>
      <c r="F227" s="3822">
        <v>2767</v>
      </c>
      <c r="G227" s="3823">
        <v>0</v>
      </c>
      <c r="H227" s="3823">
        <v>32</v>
      </c>
      <c r="I227" s="3823">
        <v>0</v>
      </c>
      <c r="J227" s="3873">
        <v>2799</v>
      </c>
      <c r="K227" s="3909"/>
      <c r="L227" s="3875">
        <v>2799</v>
      </c>
      <c r="M227" s="3790">
        <f>M226+1</f>
        <v>421</v>
      </c>
      <c r="N227" s="4238"/>
    </row>
    <row r="228" spans="1:14" ht="5.25" customHeight="1">
      <c r="A228" s="3827"/>
      <c r="B228" s="3828"/>
      <c r="C228" s="3774"/>
      <c r="D228" s="3770"/>
      <c r="E228" s="3774"/>
      <c r="F228" s="3829"/>
      <c r="G228" s="3829"/>
      <c r="H228" s="3829"/>
      <c r="I228" s="3829"/>
      <c r="J228" s="3830"/>
      <c r="K228" s="3911"/>
      <c r="L228" s="3882"/>
      <c r="M228" s="3828"/>
      <c r="N228" s="3831"/>
    </row>
    <row r="229" spans="1:14" ht="20.25" customHeight="1">
      <c r="A229" s="4240" t="s">
        <v>3665</v>
      </c>
      <c r="B229" s="3761" t="s">
        <v>3661</v>
      </c>
      <c r="C229" s="3762"/>
      <c r="D229" s="3762"/>
      <c r="E229" s="3762"/>
      <c r="F229" s="3884"/>
      <c r="G229" s="3884"/>
      <c r="H229" s="3884"/>
      <c r="I229" s="3884"/>
      <c r="J229" s="3885"/>
      <c r="K229" s="3885"/>
      <c r="L229" s="3885"/>
      <c r="M229" s="3764"/>
      <c r="N229" s="4238" t="s">
        <v>3666</v>
      </c>
    </row>
    <row r="230" spans="1:14" ht="11.25" customHeight="1">
      <c r="A230" s="4240"/>
      <c r="B230" s="3765" t="s">
        <v>710</v>
      </c>
      <c r="C230" s="3766"/>
      <c r="D230" s="3766"/>
      <c r="E230" s="3766"/>
      <c r="F230" s="3887"/>
      <c r="G230" s="3887"/>
      <c r="H230" s="3887"/>
      <c r="I230" s="3887"/>
      <c r="J230" s="3888"/>
      <c r="K230" s="3888"/>
      <c r="L230" s="3888"/>
      <c r="M230" s="3768"/>
      <c r="N230" s="4238"/>
    </row>
    <row r="231" spans="1:14" ht="18" customHeight="1">
      <c r="A231" s="4240"/>
      <c r="B231" s="3890"/>
      <c r="C231" s="3891"/>
      <c r="D231" s="3891"/>
      <c r="E231" s="3891"/>
      <c r="F231" s="3892"/>
      <c r="G231" s="3892"/>
      <c r="H231" s="3892"/>
      <c r="I231" s="3892"/>
      <c r="J231" s="3891"/>
      <c r="K231" s="3891"/>
      <c r="L231" s="3891"/>
      <c r="M231" s="3893"/>
      <c r="N231" s="4238"/>
    </row>
    <row r="232" spans="1:14">
      <c r="A232" s="4240"/>
      <c r="B232" s="3782"/>
      <c r="C232" s="3782"/>
      <c r="D232" s="3783"/>
      <c r="E232" s="3784"/>
      <c r="F232" s="3785"/>
      <c r="G232" s="3785"/>
      <c r="H232" s="3785"/>
      <c r="I232" s="3785"/>
      <c r="J232" s="3782"/>
      <c r="K232" s="3782"/>
      <c r="L232" s="3782"/>
      <c r="M232" s="3782"/>
      <c r="N232" s="4238"/>
    </row>
    <row r="233" spans="1:14">
      <c r="A233" s="4240"/>
      <c r="B233" s="3782"/>
      <c r="C233" s="3782"/>
      <c r="D233" s="3783"/>
      <c r="E233" s="3784"/>
      <c r="F233" s="3785"/>
      <c r="G233" s="3785" t="s">
        <v>1928</v>
      </c>
      <c r="H233" s="3785"/>
      <c r="I233" s="3785"/>
      <c r="J233" s="3782" t="s">
        <v>1929</v>
      </c>
      <c r="K233" s="3782"/>
      <c r="L233" s="3782"/>
      <c r="M233" s="3782"/>
      <c r="N233" s="4238"/>
    </row>
    <row r="234" spans="1:14">
      <c r="A234" s="4240"/>
      <c r="B234" s="3782" t="s">
        <v>639</v>
      </c>
      <c r="C234" s="3782" t="s">
        <v>784</v>
      </c>
      <c r="D234" s="3783"/>
      <c r="E234" s="3784" t="s">
        <v>1930</v>
      </c>
      <c r="F234" s="3785" t="s">
        <v>1931</v>
      </c>
      <c r="G234" s="3785" t="s">
        <v>1932</v>
      </c>
      <c r="H234" s="3785" t="s">
        <v>1933</v>
      </c>
      <c r="I234" s="3785" t="s">
        <v>1934</v>
      </c>
      <c r="J234" s="3782" t="s">
        <v>1935</v>
      </c>
      <c r="K234" s="3782" t="s">
        <v>1936</v>
      </c>
      <c r="L234" s="3782" t="s">
        <v>1929</v>
      </c>
      <c r="M234" s="3782" t="s">
        <v>639</v>
      </c>
      <c r="N234" s="4238"/>
    </row>
    <row r="235" spans="1:14">
      <c r="A235" s="4240"/>
      <c r="B235" s="3782" t="s">
        <v>642</v>
      </c>
      <c r="C235" s="3782" t="s">
        <v>788</v>
      </c>
      <c r="D235" s="3783"/>
      <c r="E235" s="3784"/>
      <c r="F235" s="3785" t="s">
        <v>1937</v>
      </c>
      <c r="G235" s="3785" t="s">
        <v>1938</v>
      </c>
      <c r="H235" s="3785" t="s">
        <v>1939</v>
      </c>
      <c r="I235" s="3785"/>
      <c r="J235" s="3782" t="s">
        <v>1940</v>
      </c>
      <c r="K235" s="3782"/>
      <c r="L235" s="3782"/>
      <c r="M235" s="3782" t="s">
        <v>642</v>
      </c>
      <c r="N235" s="4238"/>
    </row>
    <row r="236" spans="1:14" ht="12" thickBot="1">
      <c r="A236" s="4240"/>
      <c r="B236" s="3788"/>
      <c r="C236" s="3788"/>
      <c r="D236" s="3789"/>
      <c r="E236" s="3790" t="s">
        <v>651</v>
      </c>
      <c r="F236" s="3785" t="s">
        <v>652</v>
      </c>
      <c r="G236" s="3785" t="s">
        <v>653</v>
      </c>
      <c r="H236" s="3785" t="s">
        <v>654</v>
      </c>
      <c r="I236" s="3785" t="s">
        <v>655</v>
      </c>
      <c r="J236" s="3782" t="s">
        <v>656</v>
      </c>
      <c r="K236" s="3782" t="s">
        <v>1087</v>
      </c>
      <c r="L236" s="3782" t="s">
        <v>1088</v>
      </c>
      <c r="M236" s="3788"/>
      <c r="N236" s="4238"/>
    </row>
    <row r="237" spans="1:14">
      <c r="A237" s="4240"/>
      <c r="B237" s="3782"/>
      <c r="C237" s="3793"/>
      <c r="D237" s="3913" t="s">
        <v>2075</v>
      </c>
      <c r="E237" s="3774"/>
      <c r="F237" s="3794"/>
      <c r="G237" s="3795"/>
      <c r="H237" s="3914"/>
      <c r="I237" s="3915"/>
      <c r="J237" s="3796"/>
      <c r="K237" s="3796"/>
      <c r="L237" s="3797"/>
      <c r="M237" s="3896"/>
      <c r="N237" s="4238"/>
    </row>
    <row r="238" spans="1:14">
      <c r="A238" s="4240"/>
      <c r="B238" s="3897">
        <v>422</v>
      </c>
      <c r="C238" s="3960"/>
      <c r="D238" s="3898"/>
      <c r="E238" s="3778" t="s">
        <v>2076</v>
      </c>
      <c r="F238" s="3802">
        <v>0</v>
      </c>
      <c r="G238" s="3803">
        <v>0</v>
      </c>
      <c r="H238" s="3803">
        <v>0</v>
      </c>
      <c r="I238" s="3803">
        <v>0</v>
      </c>
      <c r="J238" s="3804">
        <v>0</v>
      </c>
      <c r="K238" s="3860"/>
      <c r="L238" s="3805">
        <v>0</v>
      </c>
      <c r="M238" s="3790">
        <v>422</v>
      </c>
      <c r="N238" s="4238"/>
    </row>
    <row r="239" spans="1:14">
      <c r="B239" s="3897">
        <f>B238+1</f>
        <v>423</v>
      </c>
      <c r="C239" s="3960"/>
      <c r="D239" s="3898"/>
      <c r="E239" s="3778" t="s">
        <v>2077</v>
      </c>
      <c r="F239" s="3802">
        <v>0</v>
      </c>
      <c r="G239" s="3803">
        <v>2</v>
      </c>
      <c r="H239" s="3803">
        <v>0</v>
      </c>
      <c r="I239" s="3803">
        <v>0</v>
      </c>
      <c r="J239" s="3804">
        <v>2</v>
      </c>
      <c r="K239" s="3860"/>
      <c r="L239" s="3805">
        <v>2</v>
      </c>
      <c r="M239" s="3790">
        <f>M238+1</f>
        <v>423</v>
      </c>
      <c r="N239" s="4238"/>
    </row>
    <row r="240" spans="1:14">
      <c r="B240" s="3897">
        <f>B239+1</f>
        <v>424</v>
      </c>
      <c r="C240" s="3960"/>
      <c r="D240" s="3898"/>
      <c r="E240" s="3778" t="s">
        <v>2078</v>
      </c>
      <c r="F240" s="3802">
        <v>0</v>
      </c>
      <c r="G240" s="3803">
        <v>0</v>
      </c>
      <c r="H240" s="3803">
        <v>0</v>
      </c>
      <c r="I240" s="3803">
        <v>0</v>
      </c>
      <c r="J240" s="3804">
        <v>0</v>
      </c>
      <c r="K240" s="3860"/>
      <c r="L240" s="3805">
        <v>0</v>
      </c>
      <c r="M240" s="3790">
        <f>M239+1</f>
        <v>424</v>
      </c>
      <c r="N240" s="4238"/>
    </row>
    <row r="241" spans="2:14">
      <c r="B241" s="3897">
        <f>B240+1</f>
        <v>425</v>
      </c>
      <c r="C241" s="3788"/>
      <c r="D241" s="3898"/>
      <c r="E241" s="3778" t="s">
        <v>2066</v>
      </c>
      <c r="F241" s="3802">
        <v>0</v>
      </c>
      <c r="G241" s="3803">
        <v>0</v>
      </c>
      <c r="H241" s="3803">
        <v>0</v>
      </c>
      <c r="I241" s="3803">
        <v>0</v>
      </c>
      <c r="J241" s="3804">
        <v>0</v>
      </c>
      <c r="K241" s="3860"/>
      <c r="L241" s="3805">
        <v>0</v>
      </c>
      <c r="M241" s="3790">
        <f>M240+1</f>
        <v>425</v>
      </c>
      <c r="N241" s="4238"/>
    </row>
    <row r="242" spans="2:14">
      <c r="B242" s="3782">
        <f>B241+1</f>
        <v>426</v>
      </c>
      <c r="C242" s="3793"/>
      <c r="E242" s="3895" t="s">
        <v>2079</v>
      </c>
      <c r="F242" s="3905">
        <v>0</v>
      </c>
      <c r="G242" s="3812"/>
      <c r="H242" s="3815">
        <v>0</v>
      </c>
      <c r="I242" s="3815">
        <v>0</v>
      </c>
      <c r="J242" s="3815"/>
      <c r="K242" s="3815"/>
      <c r="L242" s="3816"/>
      <c r="M242" s="3784">
        <f>M241+1</f>
        <v>426</v>
      </c>
      <c r="N242" s="4238"/>
    </row>
    <row r="243" spans="2:14">
      <c r="B243" s="3897"/>
      <c r="C243" s="3788"/>
      <c r="D243" s="3898"/>
      <c r="E243" s="3778" t="s">
        <v>2068</v>
      </c>
      <c r="F243" s="3903">
        <v>0</v>
      </c>
      <c r="G243" s="3803">
        <v>0</v>
      </c>
      <c r="H243" s="3804">
        <v>0</v>
      </c>
      <c r="I243" s="3804">
        <v>0</v>
      </c>
      <c r="J243" s="3804">
        <v>0</v>
      </c>
      <c r="K243" s="3860"/>
      <c r="L243" s="3805">
        <v>0</v>
      </c>
      <c r="M243" s="3790"/>
      <c r="N243" s="4238"/>
    </row>
    <row r="244" spans="2:14">
      <c r="B244" s="3897">
        <v>427</v>
      </c>
      <c r="C244" s="3788"/>
      <c r="D244" s="3898"/>
      <c r="E244" s="3778" t="s">
        <v>2069</v>
      </c>
      <c r="F244" s="3802">
        <v>0</v>
      </c>
      <c r="G244" s="3803">
        <v>0</v>
      </c>
      <c r="H244" s="3803">
        <v>0</v>
      </c>
      <c r="I244" s="3803">
        <v>0</v>
      </c>
      <c r="J244" s="3804">
        <v>0</v>
      </c>
      <c r="K244" s="3860"/>
      <c r="L244" s="3805">
        <v>0</v>
      </c>
      <c r="M244" s="3790">
        <v>427</v>
      </c>
      <c r="N244" s="4238"/>
    </row>
    <row r="245" spans="2:14">
      <c r="B245" s="3897">
        <f t="shared" ref="B245:B252" si="18">B244+1</f>
        <v>428</v>
      </c>
      <c r="C245" s="3788"/>
      <c r="D245" s="3898"/>
      <c r="E245" s="3778" t="s">
        <v>2070</v>
      </c>
      <c r="F245" s="3925" t="s">
        <v>766</v>
      </c>
      <c r="G245" s="3941" t="s">
        <v>766</v>
      </c>
      <c r="H245" s="3961" t="s">
        <v>766</v>
      </c>
      <c r="I245" s="3803">
        <v>0</v>
      </c>
      <c r="J245" s="3804">
        <v>0</v>
      </c>
      <c r="K245" s="3860"/>
      <c r="L245" s="3805">
        <v>0</v>
      </c>
      <c r="M245" s="3790">
        <f t="shared" ref="M245:M252" si="19">M244+1</f>
        <v>428</v>
      </c>
    </row>
    <row r="246" spans="2:14">
      <c r="B246" s="3897">
        <f t="shared" si="18"/>
        <v>429</v>
      </c>
      <c r="C246" s="3788"/>
      <c r="D246" s="3898"/>
      <c r="E246" s="3778" t="s">
        <v>2071</v>
      </c>
      <c r="F246" s="3802">
        <v>0</v>
      </c>
      <c r="G246" s="3803">
        <v>0</v>
      </c>
      <c r="H246" s="3803">
        <v>0</v>
      </c>
      <c r="I246" s="3803">
        <v>0</v>
      </c>
      <c r="J246" s="3804">
        <v>0</v>
      </c>
      <c r="K246" s="3860"/>
      <c r="L246" s="3805">
        <v>0</v>
      </c>
      <c r="M246" s="3790">
        <f t="shared" si="19"/>
        <v>429</v>
      </c>
    </row>
    <row r="247" spans="2:14">
      <c r="B247" s="3897">
        <f t="shared" si="18"/>
        <v>430</v>
      </c>
      <c r="C247" s="3788"/>
      <c r="D247" s="3898"/>
      <c r="E247" s="3778" t="s">
        <v>2029</v>
      </c>
      <c r="F247" s="3925" t="s">
        <v>766</v>
      </c>
      <c r="G247" s="3941" t="s">
        <v>766</v>
      </c>
      <c r="H247" s="3941" t="s">
        <v>766</v>
      </c>
      <c r="I247" s="3803">
        <v>1024</v>
      </c>
      <c r="J247" s="3804">
        <v>1024</v>
      </c>
      <c r="K247" s="3860"/>
      <c r="L247" s="3805">
        <v>1024</v>
      </c>
      <c r="M247" s="3790">
        <f t="shared" si="19"/>
        <v>430</v>
      </c>
    </row>
    <row r="248" spans="2:14">
      <c r="B248" s="3897">
        <f t="shared" si="18"/>
        <v>431</v>
      </c>
      <c r="C248" s="3788"/>
      <c r="D248" s="3898"/>
      <c r="E248" s="3778" t="s">
        <v>2030</v>
      </c>
      <c r="F248" s="3925" t="s">
        <v>766</v>
      </c>
      <c r="G248" s="3941" t="s">
        <v>766</v>
      </c>
      <c r="H248" s="3941" t="s">
        <v>766</v>
      </c>
      <c r="I248" s="3803">
        <v>0</v>
      </c>
      <c r="J248" s="3804">
        <v>0</v>
      </c>
      <c r="K248" s="3860"/>
      <c r="L248" s="3805">
        <v>0</v>
      </c>
      <c r="M248" s="3790">
        <f t="shared" si="19"/>
        <v>431</v>
      </c>
    </row>
    <row r="249" spans="2:14">
      <c r="B249" s="3897">
        <f t="shared" si="18"/>
        <v>432</v>
      </c>
      <c r="C249" s="3788"/>
      <c r="D249" s="3898"/>
      <c r="E249" s="3778" t="s">
        <v>2037</v>
      </c>
      <c r="F249" s="3925" t="s">
        <v>766</v>
      </c>
      <c r="G249" s="3941" t="s">
        <v>766</v>
      </c>
      <c r="H249" s="3803">
        <v>0</v>
      </c>
      <c r="I249" s="3803">
        <v>0</v>
      </c>
      <c r="J249" s="3804">
        <v>0</v>
      </c>
      <c r="K249" s="3860"/>
      <c r="L249" s="3805">
        <v>0</v>
      </c>
      <c r="M249" s="3790">
        <f t="shared" si="19"/>
        <v>432</v>
      </c>
    </row>
    <row r="250" spans="2:14">
      <c r="B250" s="3897">
        <f t="shared" si="18"/>
        <v>433</v>
      </c>
      <c r="C250" s="3788"/>
      <c r="D250" s="3898"/>
      <c r="E250" s="3778" t="s">
        <v>2038</v>
      </c>
      <c r="F250" s="3925" t="s">
        <v>766</v>
      </c>
      <c r="G250" s="3941" t="s">
        <v>766</v>
      </c>
      <c r="H250" s="3803">
        <v>0</v>
      </c>
      <c r="I250" s="3803">
        <v>0</v>
      </c>
      <c r="J250" s="3804">
        <v>0</v>
      </c>
      <c r="K250" s="3860"/>
      <c r="L250" s="3805">
        <v>0</v>
      </c>
      <c r="M250" s="3790">
        <f t="shared" si="19"/>
        <v>433</v>
      </c>
    </row>
    <row r="251" spans="2:14">
      <c r="B251" s="3897">
        <f t="shared" si="18"/>
        <v>434</v>
      </c>
      <c r="C251" s="3960"/>
      <c r="D251" s="3898"/>
      <c r="E251" s="3778" t="s">
        <v>1680</v>
      </c>
      <c r="F251" s="3802">
        <v>0</v>
      </c>
      <c r="G251" s="3803">
        <v>0</v>
      </c>
      <c r="H251" s="3803">
        <v>0</v>
      </c>
      <c r="I251" s="3803">
        <v>0</v>
      </c>
      <c r="J251" s="3804">
        <v>0</v>
      </c>
      <c r="K251" s="3860"/>
      <c r="L251" s="3805">
        <v>0</v>
      </c>
      <c r="M251" s="3790">
        <f t="shared" si="19"/>
        <v>434</v>
      </c>
    </row>
    <row r="252" spans="2:14">
      <c r="B252" s="3897">
        <f t="shared" si="18"/>
        <v>435</v>
      </c>
      <c r="C252" s="3788"/>
      <c r="D252" s="3778" t="s">
        <v>2080</v>
      </c>
      <c r="E252" s="3778"/>
      <c r="F252" s="3802">
        <v>2767</v>
      </c>
      <c r="G252" s="3803">
        <v>2</v>
      </c>
      <c r="H252" s="3803">
        <v>32</v>
      </c>
      <c r="I252" s="3916">
        <v>1024</v>
      </c>
      <c r="J252" s="3804">
        <v>3825</v>
      </c>
      <c r="K252" s="3804">
        <v>0</v>
      </c>
      <c r="L252" s="3805">
        <v>3825</v>
      </c>
      <c r="M252" s="3790">
        <f t="shared" si="19"/>
        <v>435</v>
      </c>
    </row>
    <row r="253" spans="2:14">
      <c r="B253" s="3782"/>
      <c r="C253" s="3894"/>
      <c r="D253" s="3895" t="s">
        <v>2081</v>
      </c>
      <c r="E253" s="3895"/>
      <c r="F253" s="3811"/>
      <c r="G253" s="3812"/>
      <c r="H253" s="3812"/>
      <c r="I253" s="3920"/>
      <c r="J253" s="3815"/>
      <c r="K253" s="3815"/>
      <c r="L253" s="3816"/>
      <c r="M253" s="3784"/>
    </row>
    <row r="254" spans="2:14">
      <c r="B254" s="3897">
        <v>501</v>
      </c>
      <c r="C254" s="3788"/>
      <c r="D254" s="3898"/>
      <c r="E254" s="3778" t="s">
        <v>2082</v>
      </c>
      <c r="F254" s="3802">
        <v>0</v>
      </c>
      <c r="G254" s="3803">
        <v>0</v>
      </c>
      <c r="H254" s="3803">
        <v>0</v>
      </c>
      <c r="I254" s="3926" t="s">
        <v>766</v>
      </c>
      <c r="J254" s="3804">
        <v>0</v>
      </c>
      <c r="K254" s="3860"/>
      <c r="L254" s="3805">
        <v>0</v>
      </c>
      <c r="M254" s="3790">
        <v>501</v>
      </c>
    </row>
    <row r="255" spans="2:14">
      <c r="B255" s="3897">
        <f>B254+1</f>
        <v>502</v>
      </c>
      <c r="C255" s="3788"/>
      <c r="D255" s="3898"/>
      <c r="E255" s="3778" t="s">
        <v>2083</v>
      </c>
      <c r="F255" s="3802">
        <v>0</v>
      </c>
      <c r="G255" s="3803">
        <v>0</v>
      </c>
      <c r="H255" s="3803">
        <v>0</v>
      </c>
      <c r="I255" s="3926" t="s">
        <v>766</v>
      </c>
      <c r="J255" s="3804">
        <v>0</v>
      </c>
      <c r="K255" s="3818" t="s">
        <v>766</v>
      </c>
      <c r="L255" s="3805">
        <v>0</v>
      </c>
      <c r="M255" s="3790">
        <f>M254+1</f>
        <v>502</v>
      </c>
    </row>
    <row r="256" spans="2:14" ht="11.25" customHeight="1">
      <c r="B256" s="3897">
        <f>B255+1</f>
        <v>503</v>
      </c>
      <c r="C256" s="3960"/>
      <c r="D256" s="3898"/>
      <c r="E256" s="3778" t="s">
        <v>2084</v>
      </c>
      <c r="F256" s="3802">
        <v>0</v>
      </c>
      <c r="G256" s="3803">
        <v>0</v>
      </c>
      <c r="H256" s="3803">
        <v>0</v>
      </c>
      <c r="I256" s="3926" t="s">
        <v>766</v>
      </c>
      <c r="J256" s="3804">
        <v>0</v>
      </c>
      <c r="K256" s="3818" t="s">
        <v>766</v>
      </c>
      <c r="L256" s="3805">
        <v>0</v>
      </c>
      <c r="M256" s="3790">
        <f>M255+1</f>
        <v>503</v>
      </c>
      <c r="N256" s="4243">
        <v>109</v>
      </c>
    </row>
    <row r="257" spans="1:14">
      <c r="B257" s="3897">
        <f>B256+1</f>
        <v>504</v>
      </c>
      <c r="C257" s="3960"/>
      <c r="D257" s="3898"/>
      <c r="E257" s="3778" t="s">
        <v>2085</v>
      </c>
      <c r="F257" s="3925" t="s">
        <v>766</v>
      </c>
      <c r="G257" s="3941" t="s">
        <v>766</v>
      </c>
      <c r="H257" s="3941" t="s">
        <v>766</v>
      </c>
      <c r="I257" s="3803">
        <v>0</v>
      </c>
      <c r="J257" s="3804">
        <v>0</v>
      </c>
      <c r="K257" s="3860"/>
      <c r="L257" s="3805">
        <v>0</v>
      </c>
      <c r="M257" s="3790">
        <f>M256+1</f>
        <v>504</v>
      </c>
      <c r="N257" s="4244"/>
    </row>
    <row r="258" spans="1:14">
      <c r="B258" s="3897">
        <f>B257+1</f>
        <v>505</v>
      </c>
      <c r="C258" s="3960"/>
      <c r="D258" s="3898"/>
      <c r="E258" s="3778" t="s">
        <v>2029</v>
      </c>
      <c r="F258" s="3925" t="s">
        <v>766</v>
      </c>
      <c r="G258" s="3941" t="s">
        <v>766</v>
      </c>
      <c r="H258" s="3941" t="s">
        <v>766</v>
      </c>
      <c r="I258" s="3803">
        <v>0</v>
      </c>
      <c r="J258" s="3804">
        <v>0</v>
      </c>
      <c r="K258" s="3860"/>
      <c r="L258" s="3805">
        <v>0</v>
      </c>
      <c r="M258" s="3790">
        <f>M257+1</f>
        <v>505</v>
      </c>
      <c r="N258" s="4244"/>
    </row>
    <row r="259" spans="1:14">
      <c r="B259" s="3897">
        <f>B258+1</f>
        <v>506</v>
      </c>
      <c r="C259" s="3788"/>
      <c r="D259" s="3778" t="s">
        <v>2086</v>
      </c>
      <c r="E259" s="3778"/>
      <c r="F259" s="3802">
        <v>0</v>
      </c>
      <c r="G259" s="3803">
        <v>0</v>
      </c>
      <c r="H259" s="3803">
        <v>0</v>
      </c>
      <c r="I259" s="3916">
        <v>0</v>
      </c>
      <c r="J259" s="3804">
        <v>0</v>
      </c>
      <c r="K259" s="3804">
        <v>0</v>
      </c>
      <c r="L259" s="3805">
        <v>0</v>
      </c>
      <c r="M259" s="3790">
        <f>M258+1</f>
        <v>506</v>
      </c>
      <c r="N259" s="4244"/>
    </row>
    <row r="260" spans="1:14">
      <c r="B260" s="3782"/>
      <c r="C260" s="3894"/>
      <c r="D260" s="3895" t="s">
        <v>2087</v>
      </c>
      <c r="E260" s="3895"/>
      <c r="F260" s="3811"/>
      <c r="G260" s="3812"/>
      <c r="H260" s="3950"/>
      <c r="I260" s="3920"/>
      <c r="J260" s="3815"/>
      <c r="K260" s="3815"/>
      <c r="L260" s="3816"/>
      <c r="M260" s="3784"/>
      <c r="N260" s="4244"/>
    </row>
    <row r="261" spans="1:14" ht="11.25" customHeight="1">
      <c r="A261" s="4235"/>
      <c r="B261" s="3897">
        <v>507</v>
      </c>
      <c r="C261" s="3897" t="s">
        <v>939</v>
      </c>
      <c r="D261" s="3898"/>
      <c r="E261" s="3778" t="s">
        <v>2025</v>
      </c>
      <c r="F261" s="3802">
        <v>0</v>
      </c>
      <c r="G261" s="3803">
        <v>0</v>
      </c>
      <c r="H261" s="3803">
        <v>0</v>
      </c>
      <c r="I261" s="3803">
        <v>0</v>
      </c>
      <c r="J261" s="3804">
        <v>0</v>
      </c>
      <c r="K261" s="3818" t="s">
        <v>766</v>
      </c>
      <c r="L261" s="3805">
        <v>0</v>
      </c>
      <c r="M261" s="3790">
        <v>507</v>
      </c>
      <c r="N261" s="4244"/>
    </row>
    <row r="262" spans="1:14">
      <c r="A262" s="4235"/>
      <c r="B262" s="3897">
        <f t="shared" ref="B262:B271" si="20">B261+1</f>
        <v>508</v>
      </c>
      <c r="C262" s="3897" t="s">
        <v>939</v>
      </c>
      <c r="D262" s="3898"/>
      <c r="E262" s="3778" t="s">
        <v>2088</v>
      </c>
      <c r="F262" s="3802">
        <v>0</v>
      </c>
      <c r="G262" s="3803">
        <v>0</v>
      </c>
      <c r="H262" s="3803">
        <v>0</v>
      </c>
      <c r="I262" s="3803">
        <v>0</v>
      </c>
      <c r="J262" s="3804">
        <v>0</v>
      </c>
      <c r="K262" s="3818" t="s">
        <v>766</v>
      </c>
      <c r="L262" s="3805">
        <v>0</v>
      </c>
      <c r="M262" s="3790">
        <f t="shared" ref="M262:M271" si="21">M261+1</f>
        <v>508</v>
      </c>
      <c r="N262" s="4244"/>
    </row>
    <row r="263" spans="1:14">
      <c r="A263" s="4235"/>
      <c r="B263" s="3897">
        <f t="shared" si="20"/>
        <v>509</v>
      </c>
      <c r="C263" s="3897" t="s">
        <v>939</v>
      </c>
      <c r="D263" s="3898"/>
      <c r="E263" s="3778" t="s">
        <v>2089</v>
      </c>
      <c r="F263" s="3802">
        <v>0</v>
      </c>
      <c r="G263" s="3803">
        <v>0</v>
      </c>
      <c r="H263" s="3803">
        <v>0</v>
      </c>
      <c r="I263" s="3803">
        <v>0</v>
      </c>
      <c r="J263" s="3804">
        <v>0</v>
      </c>
      <c r="K263" s="3818" t="s">
        <v>766</v>
      </c>
      <c r="L263" s="3805">
        <v>0</v>
      </c>
      <c r="M263" s="3790">
        <f t="shared" si="21"/>
        <v>509</v>
      </c>
      <c r="N263" s="4244"/>
    </row>
    <row r="264" spans="1:14">
      <c r="A264" s="4235"/>
      <c r="B264" s="3897">
        <f t="shared" si="20"/>
        <v>510</v>
      </c>
      <c r="C264" s="3897" t="s">
        <v>939</v>
      </c>
      <c r="D264" s="3898"/>
      <c r="E264" s="3778" t="s">
        <v>2090</v>
      </c>
      <c r="F264" s="3802">
        <v>0</v>
      </c>
      <c r="G264" s="3803">
        <v>0</v>
      </c>
      <c r="H264" s="3803">
        <v>0</v>
      </c>
      <c r="I264" s="3803">
        <v>0</v>
      </c>
      <c r="J264" s="3804">
        <v>0</v>
      </c>
      <c r="K264" s="3818" t="s">
        <v>766</v>
      </c>
      <c r="L264" s="3805">
        <v>0</v>
      </c>
      <c r="M264" s="3790">
        <f t="shared" si="21"/>
        <v>510</v>
      </c>
      <c r="N264" s="4244"/>
    </row>
    <row r="265" spans="1:14">
      <c r="A265" s="4235"/>
      <c r="B265" s="3897">
        <f t="shared" si="20"/>
        <v>511</v>
      </c>
      <c r="C265" s="3897" t="s">
        <v>939</v>
      </c>
      <c r="D265" s="3898"/>
      <c r="E265" s="3778" t="s">
        <v>2070</v>
      </c>
      <c r="F265" s="3925" t="s">
        <v>766</v>
      </c>
      <c r="G265" s="3941" t="s">
        <v>766</v>
      </c>
      <c r="H265" s="3941" t="s">
        <v>766</v>
      </c>
      <c r="I265" s="3803">
        <v>0</v>
      </c>
      <c r="J265" s="3804">
        <v>0</v>
      </c>
      <c r="K265" s="3818" t="s">
        <v>766</v>
      </c>
      <c r="L265" s="3805">
        <v>0</v>
      </c>
      <c r="M265" s="3790">
        <f t="shared" si="21"/>
        <v>511</v>
      </c>
      <c r="N265" s="4244"/>
    </row>
    <row r="266" spans="1:14">
      <c r="A266" s="4235"/>
      <c r="B266" s="3897">
        <f t="shared" si="20"/>
        <v>512</v>
      </c>
      <c r="C266" s="3897" t="s">
        <v>939</v>
      </c>
      <c r="D266" s="3898"/>
      <c r="E266" s="3778" t="s">
        <v>2029</v>
      </c>
      <c r="F266" s="3925" t="s">
        <v>766</v>
      </c>
      <c r="G266" s="3941" t="s">
        <v>766</v>
      </c>
      <c r="H266" s="3941" t="s">
        <v>766</v>
      </c>
      <c r="I266" s="3803">
        <v>0</v>
      </c>
      <c r="J266" s="3804">
        <v>0</v>
      </c>
      <c r="K266" s="3818" t="s">
        <v>766</v>
      </c>
      <c r="L266" s="3805">
        <v>0</v>
      </c>
      <c r="M266" s="3790">
        <f t="shared" si="21"/>
        <v>512</v>
      </c>
      <c r="N266" s="4244"/>
    </row>
    <row r="267" spans="1:14">
      <c r="A267" s="4235"/>
      <c r="B267" s="3897">
        <f t="shared" si="20"/>
        <v>513</v>
      </c>
      <c r="C267" s="3897" t="s">
        <v>939</v>
      </c>
      <c r="D267" s="3898"/>
      <c r="E267" s="3778" t="s">
        <v>2091</v>
      </c>
      <c r="F267" s="3925" t="s">
        <v>766</v>
      </c>
      <c r="G267" s="3941" t="s">
        <v>766</v>
      </c>
      <c r="H267" s="3941" t="s">
        <v>766</v>
      </c>
      <c r="I267" s="3803">
        <v>0</v>
      </c>
      <c r="J267" s="3804">
        <v>0</v>
      </c>
      <c r="K267" s="3818" t="s">
        <v>766</v>
      </c>
      <c r="L267" s="3805">
        <v>0</v>
      </c>
      <c r="M267" s="3790">
        <f t="shared" si="21"/>
        <v>513</v>
      </c>
      <c r="N267" s="4244"/>
    </row>
    <row r="268" spans="1:14">
      <c r="A268" s="4235"/>
      <c r="B268" s="3897">
        <f t="shared" si="20"/>
        <v>514</v>
      </c>
      <c r="C268" s="3897" t="s">
        <v>939</v>
      </c>
      <c r="D268" s="3898"/>
      <c r="E268" s="3778" t="s">
        <v>2037</v>
      </c>
      <c r="F268" s="3925" t="s">
        <v>766</v>
      </c>
      <c r="G268" s="3941" t="s">
        <v>766</v>
      </c>
      <c r="H268" s="3803">
        <v>0</v>
      </c>
      <c r="I268" s="3926" t="s">
        <v>766</v>
      </c>
      <c r="J268" s="3804">
        <v>0</v>
      </c>
      <c r="K268" s="3818" t="s">
        <v>766</v>
      </c>
      <c r="L268" s="3805">
        <v>0</v>
      </c>
      <c r="M268" s="3790">
        <f t="shared" si="21"/>
        <v>514</v>
      </c>
      <c r="N268" s="4244"/>
    </row>
    <row r="269" spans="1:14">
      <c r="A269" s="4235"/>
      <c r="B269" s="3897">
        <f t="shared" si="20"/>
        <v>515</v>
      </c>
      <c r="C269" s="3897" t="s">
        <v>939</v>
      </c>
      <c r="D269" s="3898"/>
      <c r="E269" s="3778" t="s">
        <v>2038</v>
      </c>
      <c r="F269" s="3925" t="s">
        <v>766</v>
      </c>
      <c r="G269" s="3941" t="s">
        <v>766</v>
      </c>
      <c r="H269" s="3803">
        <v>0</v>
      </c>
      <c r="I269" s="3926" t="s">
        <v>766</v>
      </c>
      <c r="J269" s="3804">
        <v>0</v>
      </c>
      <c r="K269" s="3818" t="s">
        <v>766</v>
      </c>
      <c r="L269" s="3805">
        <v>0</v>
      </c>
      <c r="M269" s="3790">
        <f t="shared" si="21"/>
        <v>515</v>
      </c>
      <c r="N269" s="4244"/>
    </row>
    <row r="270" spans="1:14">
      <c r="A270" s="4235"/>
      <c r="B270" s="3897">
        <f t="shared" si="20"/>
        <v>516</v>
      </c>
      <c r="C270" s="3897" t="s">
        <v>939</v>
      </c>
      <c r="D270" s="3898"/>
      <c r="E270" s="3778" t="s">
        <v>1680</v>
      </c>
      <c r="F270" s="3802">
        <v>0</v>
      </c>
      <c r="G270" s="3803">
        <v>0</v>
      </c>
      <c r="H270" s="3803">
        <v>0</v>
      </c>
      <c r="I270" s="3803">
        <v>0</v>
      </c>
      <c r="J270" s="3804">
        <v>0</v>
      </c>
      <c r="K270" s="3818" t="s">
        <v>766</v>
      </c>
      <c r="L270" s="3805">
        <v>0</v>
      </c>
      <c r="M270" s="3790">
        <f t="shared" si="21"/>
        <v>516</v>
      </c>
      <c r="N270" s="4244"/>
    </row>
    <row r="271" spans="1:14" ht="12" thickBot="1">
      <c r="A271" s="4235"/>
      <c r="B271" s="3897">
        <f t="shared" si="20"/>
        <v>517</v>
      </c>
      <c r="C271" s="3897" t="s">
        <v>939</v>
      </c>
      <c r="D271" s="3778" t="s">
        <v>2092</v>
      </c>
      <c r="E271" s="3778"/>
      <c r="F271" s="3822">
        <v>0</v>
      </c>
      <c r="G271" s="3823">
        <v>0</v>
      </c>
      <c r="H271" s="3823">
        <v>0</v>
      </c>
      <c r="I271" s="3962">
        <v>0</v>
      </c>
      <c r="J271" s="3873">
        <v>0</v>
      </c>
      <c r="K271" s="3909" t="s">
        <v>766</v>
      </c>
      <c r="L271" s="3963">
        <v>0</v>
      </c>
      <c r="M271" s="3790">
        <f t="shared" si="21"/>
        <v>517</v>
      </c>
      <c r="N271" s="4244"/>
    </row>
    <row r="272" spans="1:14" ht="5.25" customHeight="1">
      <c r="A272" s="3934"/>
      <c r="B272" s="3828"/>
      <c r="C272" s="3828"/>
      <c r="D272" s="3774"/>
      <c r="E272" s="3774"/>
      <c r="F272" s="3829"/>
      <c r="G272" s="3829"/>
      <c r="H272" s="3829"/>
      <c r="I272" s="3829"/>
      <c r="J272" s="3830"/>
      <c r="K272" s="3911"/>
      <c r="L272" s="3830"/>
      <c r="M272" s="3828"/>
      <c r="N272" s="3831"/>
    </row>
    <row r="273" spans="1:14" ht="30.75" customHeight="1">
      <c r="A273" s="4240"/>
      <c r="B273" s="3761" t="s">
        <v>3661</v>
      </c>
      <c r="C273" s="3762"/>
      <c r="D273" s="3762"/>
      <c r="E273" s="3762"/>
      <c r="F273" s="3884"/>
      <c r="G273" s="3884"/>
      <c r="H273" s="3884"/>
      <c r="I273" s="3884"/>
      <c r="J273" s="3885"/>
      <c r="K273" s="3885"/>
      <c r="L273" s="3885"/>
      <c r="M273" s="3886"/>
      <c r="N273" s="4232">
        <v>110</v>
      </c>
    </row>
    <row r="274" spans="1:14">
      <c r="A274" s="4240"/>
      <c r="B274" s="3765" t="s">
        <v>710</v>
      </c>
      <c r="C274" s="3766"/>
      <c r="D274" s="3766"/>
      <c r="E274" s="3766"/>
      <c r="F274" s="3887"/>
      <c r="G274" s="3887"/>
      <c r="H274" s="3887"/>
      <c r="I274" s="3887"/>
      <c r="J274" s="3888"/>
      <c r="K274" s="3888"/>
      <c r="L274" s="3888"/>
      <c r="M274" s="3889"/>
      <c r="N274" s="4241"/>
    </row>
    <row r="275" spans="1:14">
      <c r="A275" s="4240"/>
      <c r="B275" s="3890"/>
      <c r="C275" s="3891"/>
      <c r="D275" s="3891"/>
      <c r="E275" s="3891"/>
      <c r="F275" s="3892"/>
      <c r="G275" s="3892"/>
      <c r="H275" s="3892"/>
      <c r="I275" s="3892"/>
      <c r="J275" s="3891"/>
      <c r="K275" s="3891"/>
      <c r="L275" s="3891"/>
      <c r="M275" s="3931"/>
      <c r="N275" s="4241"/>
    </row>
    <row r="276" spans="1:14">
      <c r="A276" s="4240"/>
      <c r="B276" s="3782"/>
      <c r="C276" s="3782"/>
      <c r="D276" s="3783"/>
      <c r="E276" s="3784"/>
      <c r="F276" s="3785"/>
      <c r="G276" s="3785"/>
      <c r="H276" s="3785"/>
      <c r="I276" s="3785"/>
      <c r="J276" s="3782"/>
      <c r="K276" s="3782"/>
      <c r="L276" s="3782"/>
      <c r="M276" s="3782"/>
      <c r="N276" s="4241"/>
    </row>
    <row r="277" spans="1:14">
      <c r="A277" s="4240"/>
      <c r="B277" s="3782"/>
      <c r="C277" s="3782"/>
      <c r="D277" s="3783"/>
      <c r="E277" s="3784"/>
      <c r="F277" s="3785"/>
      <c r="G277" s="3785" t="s">
        <v>1928</v>
      </c>
      <c r="H277" s="3785"/>
      <c r="I277" s="3785"/>
      <c r="J277" s="3782" t="s">
        <v>1929</v>
      </c>
      <c r="K277" s="3782"/>
      <c r="L277" s="3782"/>
      <c r="M277" s="3782"/>
      <c r="N277" s="4241"/>
    </row>
    <row r="278" spans="1:14">
      <c r="A278" s="4240"/>
      <c r="B278" s="3782" t="s">
        <v>639</v>
      </c>
      <c r="C278" s="3782" t="s">
        <v>784</v>
      </c>
      <c r="D278" s="3783"/>
      <c r="E278" s="3784" t="s">
        <v>1930</v>
      </c>
      <c r="F278" s="3785" t="s">
        <v>1931</v>
      </c>
      <c r="G278" s="3785" t="s">
        <v>1932</v>
      </c>
      <c r="H278" s="3785" t="s">
        <v>1933</v>
      </c>
      <c r="I278" s="3785" t="s">
        <v>1934</v>
      </c>
      <c r="J278" s="3782" t="s">
        <v>1935</v>
      </c>
      <c r="K278" s="3782" t="s">
        <v>1936</v>
      </c>
      <c r="L278" s="3782" t="s">
        <v>1929</v>
      </c>
      <c r="M278" s="3782" t="s">
        <v>639</v>
      </c>
      <c r="N278" s="4241"/>
    </row>
    <row r="279" spans="1:14">
      <c r="A279" s="4240"/>
      <c r="B279" s="3782" t="s">
        <v>642</v>
      </c>
      <c r="C279" s="3782" t="s">
        <v>788</v>
      </c>
      <c r="D279" s="3783"/>
      <c r="E279" s="3784"/>
      <c r="F279" s="3785" t="s">
        <v>1937</v>
      </c>
      <c r="G279" s="3785" t="s">
        <v>1938</v>
      </c>
      <c r="H279" s="3785" t="s">
        <v>1939</v>
      </c>
      <c r="I279" s="3785"/>
      <c r="J279" s="3782" t="s">
        <v>1940</v>
      </c>
      <c r="K279" s="3782"/>
      <c r="L279" s="3782"/>
      <c r="M279" s="3782" t="s">
        <v>642</v>
      </c>
      <c r="N279" s="4241"/>
    </row>
    <row r="280" spans="1:14" ht="12" thickBot="1">
      <c r="A280" s="4240"/>
      <c r="B280" s="3788"/>
      <c r="C280" s="3788"/>
      <c r="D280" s="3789"/>
      <c r="E280" s="3790" t="s">
        <v>651</v>
      </c>
      <c r="F280" s="3964" t="s">
        <v>652</v>
      </c>
      <c r="G280" s="3964" t="s">
        <v>653</v>
      </c>
      <c r="H280" s="3964" t="s">
        <v>654</v>
      </c>
      <c r="I280" s="3964" t="s">
        <v>655</v>
      </c>
      <c r="J280" s="3897" t="s">
        <v>656</v>
      </c>
      <c r="K280" s="3897" t="s">
        <v>1087</v>
      </c>
      <c r="L280" s="3897" t="s">
        <v>1088</v>
      </c>
      <c r="M280" s="3897"/>
      <c r="N280" s="4241"/>
    </row>
    <row r="281" spans="1:14">
      <c r="A281" s="4240"/>
      <c r="B281" s="3782"/>
      <c r="C281" s="3894"/>
      <c r="D281" s="3895" t="s">
        <v>2093</v>
      </c>
      <c r="E281" s="3895"/>
      <c r="F281" s="3965"/>
      <c r="G281" s="3966"/>
      <c r="H281" s="3966"/>
      <c r="I281" s="3966"/>
      <c r="J281" s="3967"/>
      <c r="K281" s="3967"/>
      <c r="L281" s="3968"/>
      <c r="M281" s="3782"/>
      <c r="N281" s="4241"/>
    </row>
    <row r="282" spans="1:14">
      <c r="A282" s="4240"/>
      <c r="B282" s="3897">
        <v>518</v>
      </c>
      <c r="C282" s="3788"/>
      <c r="D282" s="3898"/>
      <c r="E282" s="3778" t="s">
        <v>2025</v>
      </c>
      <c r="F282" s="3802">
        <v>0</v>
      </c>
      <c r="G282" s="3803">
        <v>0</v>
      </c>
      <c r="H282" s="3969">
        <v>0</v>
      </c>
      <c r="I282" s="3803">
        <v>0</v>
      </c>
      <c r="J282" s="3804">
        <v>0</v>
      </c>
      <c r="K282" s="3860"/>
      <c r="L282" s="3970">
        <v>0</v>
      </c>
      <c r="M282" s="3897">
        <v>518</v>
      </c>
      <c r="N282" s="4241"/>
    </row>
    <row r="283" spans="1:14">
      <c r="B283" s="3897">
        <f t="shared" ref="B283:B292" si="22">B282+1</f>
        <v>519</v>
      </c>
      <c r="C283" s="3788"/>
      <c r="D283" s="3898"/>
      <c r="E283" s="3778" t="s">
        <v>2094</v>
      </c>
      <c r="F283" s="3802">
        <v>0</v>
      </c>
      <c r="G283" s="3803">
        <v>0</v>
      </c>
      <c r="H283" s="3969">
        <v>0</v>
      </c>
      <c r="I283" s="3803">
        <v>0</v>
      </c>
      <c r="J283" s="3804">
        <v>0</v>
      </c>
      <c r="K283" s="3860"/>
      <c r="L283" s="3970">
        <v>0</v>
      </c>
      <c r="M283" s="3897">
        <f t="shared" ref="M283:M292" si="23">M282+1</f>
        <v>519</v>
      </c>
      <c r="N283" s="4241"/>
    </row>
    <row r="284" spans="1:14">
      <c r="B284" s="3897">
        <f t="shared" si="22"/>
        <v>520</v>
      </c>
      <c r="C284" s="3788"/>
      <c r="D284" s="3898"/>
      <c r="E284" s="3778" t="s">
        <v>2095</v>
      </c>
      <c r="F284" s="3802">
        <v>0</v>
      </c>
      <c r="G284" s="3803">
        <v>0</v>
      </c>
      <c r="H284" s="3969">
        <v>901</v>
      </c>
      <c r="I284" s="3803">
        <v>0</v>
      </c>
      <c r="J284" s="3804">
        <v>901</v>
      </c>
      <c r="K284" s="3860"/>
      <c r="L284" s="3970">
        <v>901</v>
      </c>
      <c r="M284" s="3897">
        <f t="shared" si="23"/>
        <v>520</v>
      </c>
      <c r="N284" s="4241"/>
    </row>
    <row r="285" spans="1:14">
      <c r="B285" s="3897">
        <f t="shared" si="22"/>
        <v>521</v>
      </c>
      <c r="C285" s="3788"/>
      <c r="D285" s="3898"/>
      <c r="E285" s="3778" t="s">
        <v>2096</v>
      </c>
      <c r="F285" s="3802">
        <v>0</v>
      </c>
      <c r="G285" s="3803">
        <v>0</v>
      </c>
      <c r="H285" s="3969">
        <v>0</v>
      </c>
      <c r="I285" s="3803">
        <v>0</v>
      </c>
      <c r="J285" s="3804">
        <v>0</v>
      </c>
      <c r="K285" s="3860"/>
      <c r="L285" s="3970">
        <v>0</v>
      </c>
      <c r="M285" s="3897">
        <f t="shared" si="23"/>
        <v>521</v>
      </c>
      <c r="N285" s="4241"/>
    </row>
    <row r="286" spans="1:14">
      <c r="B286" s="3897">
        <f t="shared" si="22"/>
        <v>522</v>
      </c>
      <c r="C286" s="3788"/>
      <c r="D286" s="3898"/>
      <c r="E286" s="3778" t="s">
        <v>2029</v>
      </c>
      <c r="F286" s="3971" t="s">
        <v>766</v>
      </c>
      <c r="G286" s="3900" t="s">
        <v>766</v>
      </c>
      <c r="H286" s="3972" t="s">
        <v>766</v>
      </c>
      <c r="I286" s="3803">
        <v>0</v>
      </c>
      <c r="J286" s="3804">
        <v>0</v>
      </c>
      <c r="K286" s="3860"/>
      <c r="L286" s="3970">
        <v>0</v>
      </c>
      <c r="M286" s="3897">
        <f t="shared" si="23"/>
        <v>522</v>
      </c>
      <c r="N286" s="4241"/>
    </row>
    <row r="287" spans="1:14">
      <c r="B287" s="3897">
        <f t="shared" si="22"/>
        <v>523</v>
      </c>
      <c r="C287" s="3788"/>
      <c r="D287" s="3898"/>
      <c r="E287" s="3778" t="s">
        <v>2091</v>
      </c>
      <c r="F287" s="3971" t="s">
        <v>766</v>
      </c>
      <c r="G287" s="3900" t="s">
        <v>766</v>
      </c>
      <c r="H287" s="3972" t="s">
        <v>766</v>
      </c>
      <c r="I287" s="3803">
        <v>0</v>
      </c>
      <c r="J287" s="3804">
        <v>0</v>
      </c>
      <c r="K287" s="3860"/>
      <c r="L287" s="3970">
        <v>0</v>
      </c>
      <c r="M287" s="3897">
        <f t="shared" si="23"/>
        <v>523</v>
      </c>
    </row>
    <row r="288" spans="1:14">
      <c r="B288" s="3897">
        <f t="shared" si="22"/>
        <v>524</v>
      </c>
      <c r="C288" s="3788"/>
      <c r="D288" s="3898"/>
      <c r="E288" s="3778" t="s">
        <v>2037</v>
      </c>
      <c r="F288" s="3971" t="s">
        <v>766</v>
      </c>
      <c r="G288" s="3900" t="s">
        <v>766</v>
      </c>
      <c r="H288" s="3969">
        <v>0</v>
      </c>
      <c r="I288" s="3973" t="s">
        <v>766</v>
      </c>
      <c r="J288" s="3804">
        <v>0</v>
      </c>
      <c r="K288" s="3860"/>
      <c r="L288" s="3970">
        <v>0</v>
      </c>
      <c r="M288" s="3897">
        <f t="shared" si="23"/>
        <v>524</v>
      </c>
    </row>
    <row r="289" spans="1:14">
      <c r="B289" s="3897">
        <f t="shared" si="22"/>
        <v>525</v>
      </c>
      <c r="C289" s="3788"/>
      <c r="D289" s="3898"/>
      <c r="E289" s="3778" t="s">
        <v>2038</v>
      </c>
      <c r="F289" s="3971" t="s">
        <v>766</v>
      </c>
      <c r="G289" s="3900" t="s">
        <v>766</v>
      </c>
      <c r="H289" s="3969">
        <v>0</v>
      </c>
      <c r="I289" s="3973" t="s">
        <v>766</v>
      </c>
      <c r="J289" s="3804">
        <v>0</v>
      </c>
      <c r="K289" s="3860"/>
      <c r="L289" s="3970">
        <v>0</v>
      </c>
      <c r="M289" s="3897">
        <f t="shared" si="23"/>
        <v>525</v>
      </c>
    </row>
    <row r="290" spans="1:14">
      <c r="B290" s="3897">
        <f t="shared" si="22"/>
        <v>526</v>
      </c>
      <c r="C290" s="3788"/>
      <c r="D290" s="3898"/>
      <c r="E290" s="3778" t="s">
        <v>1680</v>
      </c>
      <c r="F290" s="3802">
        <v>0</v>
      </c>
      <c r="G290" s="3803">
        <v>0</v>
      </c>
      <c r="H290" s="3969">
        <v>0</v>
      </c>
      <c r="I290" s="3803">
        <v>0</v>
      </c>
      <c r="J290" s="3804">
        <v>0</v>
      </c>
      <c r="K290" s="3860"/>
      <c r="L290" s="3970">
        <v>0</v>
      </c>
      <c r="M290" s="3897">
        <f t="shared" si="23"/>
        <v>526</v>
      </c>
    </row>
    <row r="291" spans="1:14">
      <c r="B291" s="3897">
        <f t="shared" si="22"/>
        <v>527</v>
      </c>
      <c r="C291" s="3788"/>
      <c r="D291" s="3778" t="s">
        <v>2097</v>
      </c>
      <c r="E291" s="3778"/>
      <c r="F291" s="3974">
        <v>0</v>
      </c>
      <c r="G291" s="3803">
        <v>0</v>
      </c>
      <c r="H291" s="3975">
        <v>901</v>
      </c>
      <c r="I291" s="3976">
        <v>0</v>
      </c>
      <c r="J291" s="3804">
        <v>901</v>
      </c>
      <c r="K291" s="3804">
        <v>0</v>
      </c>
      <c r="L291" s="3970">
        <v>901</v>
      </c>
      <c r="M291" s="3897">
        <f t="shared" si="23"/>
        <v>527</v>
      </c>
    </row>
    <row r="292" spans="1:14">
      <c r="B292" s="3897">
        <f t="shared" si="22"/>
        <v>528</v>
      </c>
      <c r="C292" s="3788"/>
      <c r="D292" s="3778" t="s">
        <v>2098</v>
      </c>
      <c r="E292" s="3778"/>
      <c r="F292" s="3974">
        <v>8733</v>
      </c>
      <c r="G292" s="3803">
        <v>2</v>
      </c>
      <c r="H292" s="3975">
        <v>950</v>
      </c>
      <c r="I292" s="3976">
        <v>3231</v>
      </c>
      <c r="J292" s="3804">
        <v>12916</v>
      </c>
      <c r="K292" s="3804">
        <v>0</v>
      </c>
      <c r="L292" s="3970">
        <v>12916</v>
      </c>
      <c r="M292" s="3897">
        <f t="shared" si="23"/>
        <v>528</v>
      </c>
    </row>
    <row r="293" spans="1:14">
      <c r="B293" s="3782"/>
      <c r="C293" s="3894"/>
      <c r="D293" s="3895" t="s">
        <v>2099</v>
      </c>
      <c r="E293" s="3895"/>
      <c r="F293" s="3977"/>
      <c r="G293" s="3906"/>
      <c r="H293" s="3978"/>
      <c r="I293" s="3814"/>
      <c r="J293" s="3815"/>
      <c r="K293" s="3815"/>
      <c r="L293" s="3979"/>
      <c r="M293" s="3782"/>
    </row>
    <row r="294" spans="1:14">
      <c r="B294" s="3897">
        <v>601</v>
      </c>
      <c r="C294" s="3788"/>
      <c r="D294" s="3898"/>
      <c r="E294" s="3778" t="s">
        <v>2100</v>
      </c>
      <c r="F294" s="3802">
        <v>0</v>
      </c>
      <c r="G294" s="3803">
        <v>2</v>
      </c>
      <c r="H294" s="3969">
        <v>6</v>
      </c>
      <c r="I294" s="3803">
        <v>24</v>
      </c>
      <c r="J294" s="3804">
        <v>32</v>
      </c>
      <c r="K294" s="3860"/>
      <c r="L294" s="3970">
        <v>32</v>
      </c>
      <c r="M294" s="3897">
        <v>601</v>
      </c>
    </row>
    <row r="295" spans="1:14">
      <c r="B295" s="3897">
        <f t="shared" ref="B295:B313" si="24">B294+1</f>
        <v>602</v>
      </c>
      <c r="C295" s="3788"/>
      <c r="D295" s="3898"/>
      <c r="E295" s="3778" t="s">
        <v>2101</v>
      </c>
      <c r="F295" s="3802">
        <v>0</v>
      </c>
      <c r="G295" s="3803">
        <v>0</v>
      </c>
      <c r="H295" s="3969">
        <v>0</v>
      </c>
      <c r="I295" s="3803">
        <v>0</v>
      </c>
      <c r="J295" s="3804">
        <v>0</v>
      </c>
      <c r="K295" s="3860"/>
      <c r="L295" s="3970">
        <v>0</v>
      </c>
      <c r="M295" s="3897">
        <f t="shared" ref="M295:M313" si="25">M294+1</f>
        <v>602</v>
      </c>
    </row>
    <row r="296" spans="1:14">
      <c r="B296" s="3897">
        <f t="shared" si="24"/>
        <v>603</v>
      </c>
      <c r="C296" s="3788"/>
      <c r="D296" s="3898"/>
      <c r="E296" s="3778" t="s">
        <v>2102</v>
      </c>
      <c r="F296" s="3802">
        <v>0</v>
      </c>
      <c r="G296" s="3803">
        <v>0</v>
      </c>
      <c r="H296" s="3969">
        <v>655</v>
      </c>
      <c r="I296" s="3803">
        <v>0</v>
      </c>
      <c r="J296" s="3804">
        <v>655</v>
      </c>
      <c r="K296" s="3860"/>
      <c r="L296" s="3970">
        <v>655</v>
      </c>
      <c r="M296" s="3897">
        <f t="shared" si="25"/>
        <v>603</v>
      </c>
    </row>
    <row r="297" spans="1:14">
      <c r="B297" s="3897">
        <f t="shared" si="24"/>
        <v>604</v>
      </c>
      <c r="C297" s="3788"/>
      <c r="D297" s="3898"/>
      <c r="E297" s="3778" t="s">
        <v>2103</v>
      </c>
      <c r="F297" s="3802">
        <v>0</v>
      </c>
      <c r="G297" s="3803">
        <v>0</v>
      </c>
      <c r="H297" s="3969">
        <v>0</v>
      </c>
      <c r="I297" s="3803">
        <v>0</v>
      </c>
      <c r="J297" s="3804">
        <v>0</v>
      </c>
      <c r="K297" s="3860"/>
      <c r="L297" s="3970">
        <v>0</v>
      </c>
      <c r="M297" s="3897">
        <f t="shared" si="25"/>
        <v>604</v>
      </c>
    </row>
    <row r="298" spans="1:14" ht="11.25" customHeight="1">
      <c r="B298" s="3897">
        <f t="shared" si="24"/>
        <v>605</v>
      </c>
      <c r="C298" s="3788"/>
      <c r="D298" s="3898"/>
      <c r="E298" s="3778" t="s">
        <v>2104</v>
      </c>
      <c r="F298" s="3802">
        <v>0</v>
      </c>
      <c r="G298" s="3803">
        <v>0</v>
      </c>
      <c r="H298" s="3969">
        <v>0</v>
      </c>
      <c r="I298" s="3803">
        <v>0</v>
      </c>
      <c r="J298" s="3804">
        <v>0</v>
      </c>
      <c r="K298" s="3860"/>
      <c r="L298" s="3970">
        <v>0</v>
      </c>
      <c r="M298" s="3897">
        <f t="shared" si="25"/>
        <v>605</v>
      </c>
      <c r="N298" s="4242" t="s">
        <v>3659</v>
      </c>
    </row>
    <row r="299" spans="1:14" ht="11.25" customHeight="1">
      <c r="B299" s="3897">
        <f t="shared" si="24"/>
        <v>606</v>
      </c>
      <c r="C299" s="3788"/>
      <c r="D299" s="3898"/>
      <c r="E299" s="3778" t="s">
        <v>2105</v>
      </c>
      <c r="F299" s="3802">
        <v>0</v>
      </c>
      <c r="G299" s="3803">
        <v>0</v>
      </c>
      <c r="H299" s="3969">
        <v>0</v>
      </c>
      <c r="I299" s="3803">
        <v>0</v>
      </c>
      <c r="J299" s="3804">
        <v>0</v>
      </c>
      <c r="K299" s="3818" t="s">
        <v>766</v>
      </c>
      <c r="L299" s="3970">
        <v>0</v>
      </c>
      <c r="M299" s="3897">
        <f t="shared" si="25"/>
        <v>606</v>
      </c>
      <c r="N299" s="4242"/>
    </row>
    <row r="300" spans="1:14" ht="11.25" customHeight="1">
      <c r="B300" s="3897">
        <f t="shared" si="24"/>
        <v>607</v>
      </c>
      <c r="C300" s="3788"/>
      <c r="D300" s="3898"/>
      <c r="E300" s="3778" t="s">
        <v>2106</v>
      </c>
      <c r="F300" s="3802">
        <v>0</v>
      </c>
      <c r="G300" s="3803">
        <v>0</v>
      </c>
      <c r="H300" s="3969">
        <v>0</v>
      </c>
      <c r="I300" s="3803">
        <v>0</v>
      </c>
      <c r="J300" s="3804">
        <v>0</v>
      </c>
      <c r="K300" s="3860"/>
      <c r="L300" s="3970">
        <v>0</v>
      </c>
      <c r="M300" s="3897">
        <f t="shared" si="25"/>
        <v>607</v>
      </c>
      <c r="N300" s="4242"/>
    </row>
    <row r="301" spans="1:14">
      <c r="B301" s="3897">
        <f t="shared" si="24"/>
        <v>608</v>
      </c>
      <c r="C301" s="3788"/>
      <c r="D301" s="3898"/>
      <c r="E301" s="3778" t="s">
        <v>2107</v>
      </c>
      <c r="F301" s="3802">
        <v>0</v>
      </c>
      <c r="G301" s="3803">
        <v>0</v>
      </c>
      <c r="H301" s="3969">
        <v>0</v>
      </c>
      <c r="I301" s="3803">
        <v>0</v>
      </c>
      <c r="J301" s="3804">
        <v>0</v>
      </c>
      <c r="K301" s="3860"/>
      <c r="L301" s="3970">
        <v>0</v>
      </c>
      <c r="M301" s="3897">
        <f t="shared" si="25"/>
        <v>608</v>
      </c>
      <c r="N301" s="4242"/>
    </row>
    <row r="302" spans="1:14">
      <c r="B302" s="3897">
        <f t="shared" si="24"/>
        <v>609</v>
      </c>
      <c r="C302" s="3788"/>
      <c r="D302" s="3898"/>
      <c r="E302" s="3778" t="s">
        <v>2108</v>
      </c>
      <c r="F302" s="3802">
        <v>0</v>
      </c>
      <c r="G302" s="3803">
        <v>0</v>
      </c>
      <c r="H302" s="3969">
        <v>0</v>
      </c>
      <c r="I302" s="3803">
        <v>0</v>
      </c>
      <c r="J302" s="3804">
        <v>0</v>
      </c>
      <c r="K302" s="3860"/>
      <c r="L302" s="3970">
        <v>0</v>
      </c>
      <c r="M302" s="3897">
        <f t="shared" si="25"/>
        <v>609</v>
      </c>
      <c r="N302" s="4242"/>
    </row>
    <row r="303" spans="1:14">
      <c r="A303" s="4235" t="s">
        <v>166</v>
      </c>
      <c r="B303" s="3897">
        <f t="shared" si="24"/>
        <v>610</v>
      </c>
      <c r="C303" s="3788"/>
      <c r="D303" s="3898"/>
      <c r="E303" s="3778" t="s">
        <v>2109</v>
      </c>
      <c r="F303" s="3802">
        <v>0</v>
      </c>
      <c r="G303" s="3803">
        <v>0</v>
      </c>
      <c r="H303" s="3969">
        <v>0</v>
      </c>
      <c r="I303" s="3803">
        <v>0</v>
      </c>
      <c r="J303" s="3804">
        <v>0</v>
      </c>
      <c r="K303" s="3860"/>
      <c r="L303" s="3970">
        <v>0</v>
      </c>
      <c r="M303" s="3897">
        <f t="shared" si="25"/>
        <v>610</v>
      </c>
      <c r="N303" s="4242"/>
    </row>
    <row r="304" spans="1:14">
      <c r="A304" s="4235"/>
      <c r="B304" s="3897">
        <f t="shared" si="24"/>
        <v>611</v>
      </c>
      <c r="C304" s="3788"/>
      <c r="D304" s="3898"/>
      <c r="E304" s="3778" t="s">
        <v>2029</v>
      </c>
      <c r="F304" s="3971" t="s">
        <v>766</v>
      </c>
      <c r="G304" s="3900" t="s">
        <v>766</v>
      </c>
      <c r="H304" s="3972" t="s">
        <v>766</v>
      </c>
      <c r="I304" s="3803">
        <v>0</v>
      </c>
      <c r="J304" s="3804">
        <v>0</v>
      </c>
      <c r="K304" s="3860"/>
      <c r="L304" s="3970">
        <v>0</v>
      </c>
      <c r="M304" s="3897">
        <f t="shared" si="25"/>
        <v>611</v>
      </c>
      <c r="N304" s="4242"/>
    </row>
    <row r="305" spans="1:14">
      <c r="A305" s="4235"/>
      <c r="B305" s="3897">
        <f t="shared" si="24"/>
        <v>612</v>
      </c>
      <c r="C305" s="3788"/>
      <c r="D305" s="3898"/>
      <c r="E305" s="3778" t="s">
        <v>2091</v>
      </c>
      <c r="F305" s="3971" t="s">
        <v>766</v>
      </c>
      <c r="G305" s="3900" t="s">
        <v>766</v>
      </c>
      <c r="H305" s="3972" t="s">
        <v>766</v>
      </c>
      <c r="I305" s="3803">
        <v>0</v>
      </c>
      <c r="J305" s="3804">
        <v>0</v>
      </c>
      <c r="K305" s="3860"/>
      <c r="L305" s="3970">
        <v>0</v>
      </c>
      <c r="M305" s="3897">
        <f t="shared" si="25"/>
        <v>612</v>
      </c>
      <c r="N305" s="4242"/>
    </row>
    <row r="306" spans="1:14">
      <c r="A306" s="4235"/>
      <c r="B306" s="3897">
        <f t="shared" si="24"/>
        <v>613</v>
      </c>
      <c r="C306" s="3788"/>
      <c r="D306" s="3898"/>
      <c r="E306" s="3778" t="s">
        <v>2110</v>
      </c>
      <c r="F306" s="3971" t="s">
        <v>766</v>
      </c>
      <c r="G306" s="3900" t="s">
        <v>766</v>
      </c>
      <c r="H306" s="3972" t="s">
        <v>766</v>
      </c>
      <c r="I306" s="3803">
        <v>0</v>
      </c>
      <c r="J306" s="3804">
        <v>0</v>
      </c>
      <c r="K306" s="3860"/>
      <c r="L306" s="3970">
        <v>0</v>
      </c>
      <c r="M306" s="3897">
        <f t="shared" si="25"/>
        <v>613</v>
      </c>
      <c r="N306" s="4242"/>
    </row>
    <row r="307" spans="1:14">
      <c r="A307" s="4235"/>
      <c r="B307" s="3897">
        <f t="shared" si="24"/>
        <v>614</v>
      </c>
      <c r="C307" s="3788"/>
      <c r="D307" s="3898"/>
      <c r="E307" s="3778" t="s">
        <v>2111</v>
      </c>
      <c r="F307" s="3971" t="s">
        <v>766</v>
      </c>
      <c r="G307" s="3900" t="s">
        <v>766</v>
      </c>
      <c r="H307" s="3972" t="s">
        <v>766</v>
      </c>
      <c r="I307" s="3803">
        <v>0</v>
      </c>
      <c r="J307" s="3804">
        <v>0</v>
      </c>
      <c r="K307" s="3860"/>
      <c r="L307" s="3970">
        <v>0</v>
      </c>
      <c r="M307" s="3897">
        <f t="shared" si="25"/>
        <v>614</v>
      </c>
      <c r="N307" s="4242"/>
    </row>
    <row r="308" spans="1:14">
      <c r="A308" s="4235"/>
      <c r="B308" s="3897">
        <f t="shared" si="24"/>
        <v>615</v>
      </c>
      <c r="C308" s="3788"/>
      <c r="D308" s="3898"/>
      <c r="E308" s="3778" t="s">
        <v>2112</v>
      </c>
      <c r="F308" s="3971" t="s">
        <v>766</v>
      </c>
      <c r="G308" s="3900" t="s">
        <v>766</v>
      </c>
      <c r="H308" s="3972" t="s">
        <v>766</v>
      </c>
      <c r="I308" s="3803">
        <v>0</v>
      </c>
      <c r="J308" s="3804">
        <v>0</v>
      </c>
      <c r="K308" s="3860"/>
      <c r="L308" s="3970">
        <v>0</v>
      </c>
      <c r="M308" s="3897">
        <f t="shared" si="25"/>
        <v>615</v>
      </c>
      <c r="N308" s="4242"/>
    </row>
    <row r="309" spans="1:14">
      <c r="A309" s="4235"/>
      <c r="B309" s="3897">
        <f t="shared" si="24"/>
        <v>616</v>
      </c>
      <c r="C309" s="3788"/>
      <c r="D309" s="3898"/>
      <c r="E309" s="3778" t="s">
        <v>2037</v>
      </c>
      <c r="F309" s="3971" t="s">
        <v>766</v>
      </c>
      <c r="G309" s="3900" t="s">
        <v>766</v>
      </c>
      <c r="H309" s="3969">
        <v>0</v>
      </c>
      <c r="I309" s="3803">
        <v>0</v>
      </c>
      <c r="J309" s="3804">
        <v>0</v>
      </c>
      <c r="K309" s="3860"/>
      <c r="L309" s="3970">
        <v>0</v>
      </c>
      <c r="M309" s="3897">
        <f t="shared" si="25"/>
        <v>616</v>
      </c>
      <c r="N309" s="4242"/>
    </row>
    <row r="310" spans="1:14">
      <c r="A310" s="4235"/>
      <c r="B310" s="3897">
        <f t="shared" si="24"/>
        <v>617</v>
      </c>
      <c r="C310" s="3788"/>
      <c r="D310" s="3898"/>
      <c r="E310" s="3778" t="s">
        <v>2038</v>
      </c>
      <c r="F310" s="3971" t="s">
        <v>766</v>
      </c>
      <c r="G310" s="3803">
        <v>0</v>
      </c>
      <c r="H310" s="3969">
        <v>0</v>
      </c>
      <c r="I310" s="3803">
        <v>0</v>
      </c>
      <c r="J310" s="3804">
        <v>0</v>
      </c>
      <c r="K310" s="3860"/>
      <c r="L310" s="3970">
        <v>0</v>
      </c>
      <c r="M310" s="3897">
        <f t="shared" si="25"/>
        <v>617</v>
      </c>
      <c r="N310" s="4242"/>
    </row>
    <row r="311" spans="1:14">
      <c r="A311" s="4235"/>
      <c r="B311" s="3897">
        <f t="shared" si="24"/>
        <v>618</v>
      </c>
      <c r="C311" s="3788"/>
      <c r="D311" s="3898"/>
      <c r="E311" s="3778" t="s">
        <v>1680</v>
      </c>
      <c r="F311" s="3802">
        <v>0</v>
      </c>
      <c r="G311" s="3803">
        <v>0</v>
      </c>
      <c r="H311" s="3969">
        <v>0</v>
      </c>
      <c r="I311" s="3803">
        <v>0</v>
      </c>
      <c r="J311" s="3804">
        <v>0</v>
      </c>
      <c r="K311" s="3860"/>
      <c r="L311" s="3970">
        <v>0</v>
      </c>
      <c r="M311" s="3897">
        <f t="shared" si="25"/>
        <v>618</v>
      </c>
      <c r="N311" s="4242"/>
    </row>
    <row r="312" spans="1:14" ht="11.25" customHeight="1">
      <c r="A312" s="4235"/>
      <c r="B312" s="3897">
        <f t="shared" si="24"/>
        <v>619</v>
      </c>
      <c r="C312" s="3788"/>
      <c r="D312" s="3778" t="s">
        <v>2113</v>
      </c>
      <c r="E312" s="3778"/>
      <c r="F312" s="3974">
        <v>0</v>
      </c>
      <c r="G312" s="3904">
        <v>2</v>
      </c>
      <c r="H312" s="3904">
        <v>661</v>
      </c>
      <c r="I312" s="3904">
        <v>24</v>
      </c>
      <c r="J312" s="3804">
        <v>687</v>
      </c>
      <c r="K312" s="3804">
        <v>0</v>
      </c>
      <c r="L312" s="3970">
        <v>687</v>
      </c>
      <c r="M312" s="3897">
        <f t="shared" si="25"/>
        <v>619</v>
      </c>
      <c r="N312" s="4242"/>
    </row>
    <row r="313" spans="1:14" ht="12" thickBot="1">
      <c r="A313" s="4235"/>
      <c r="B313" s="3897">
        <f t="shared" si="24"/>
        <v>620</v>
      </c>
      <c r="C313" s="3897" t="s">
        <v>939</v>
      </c>
      <c r="D313" s="3778" t="s">
        <v>2114</v>
      </c>
      <c r="E313" s="3778"/>
      <c r="F313" s="3980">
        <v>18980</v>
      </c>
      <c r="G313" s="3981">
        <v>1518</v>
      </c>
      <c r="H313" s="3981">
        <v>4394</v>
      </c>
      <c r="I313" s="3981">
        <v>46949</v>
      </c>
      <c r="J313" s="3982">
        <v>71841</v>
      </c>
      <c r="K313" s="3982">
        <v>0</v>
      </c>
      <c r="L313" s="3983">
        <v>71841</v>
      </c>
      <c r="M313" s="3897">
        <f t="shared" si="25"/>
        <v>620</v>
      </c>
      <c r="N313" s="4242"/>
    </row>
    <row r="314" spans="1:14"/>
    <row r="315" spans="1:14">
      <c r="B315" s="1196" t="s">
        <v>3649</v>
      </c>
    </row>
    <row r="316" spans="1:14"/>
    <row r="317" spans="1:14"/>
    <row r="318" spans="1:14"/>
    <row r="319" spans="1:14"/>
    <row r="320" spans="1:14"/>
    <row r="321" spans="2:14" s="3807" customFormat="1">
      <c r="B321" s="1196"/>
      <c r="C321" s="1196"/>
      <c r="D321" s="1196"/>
      <c r="E321" s="1196"/>
      <c r="F321" s="3984"/>
      <c r="G321" s="3984"/>
      <c r="H321" s="3984"/>
      <c r="I321" s="3984"/>
      <c r="J321" s="1196"/>
      <c r="K321" s="1196"/>
      <c r="L321" s="1196"/>
      <c r="M321" s="1196"/>
      <c r="N321" s="3809"/>
    </row>
    <row r="322" spans="2:14" s="3807" customFormat="1">
      <c r="B322" s="1196"/>
      <c r="C322" s="1196"/>
      <c r="D322" s="1196"/>
      <c r="E322" s="1196"/>
      <c r="F322" s="3984"/>
      <c r="G322" s="3984"/>
      <c r="H322" s="3984"/>
      <c r="I322" s="3984"/>
      <c r="J322" s="1196"/>
      <c r="K322" s="1196"/>
      <c r="L322" s="1196"/>
      <c r="M322" s="1196"/>
      <c r="N322" s="3809"/>
    </row>
    <row r="323" spans="2:14" s="3807" customFormat="1">
      <c r="B323" s="1196"/>
      <c r="C323" s="1196"/>
      <c r="D323" s="1196"/>
      <c r="E323" s="1196"/>
      <c r="F323" s="3984"/>
      <c r="G323" s="3984"/>
      <c r="H323" s="3984"/>
      <c r="I323" s="3984"/>
      <c r="J323" s="1196"/>
      <c r="K323" s="1196"/>
      <c r="L323" s="1196"/>
      <c r="M323" s="1196"/>
      <c r="N323" s="3809"/>
    </row>
    <row r="324" spans="2:14" s="3807" customFormat="1">
      <c r="B324" s="1196"/>
      <c r="C324" s="1196"/>
      <c r="D324" s="1196"/>
      <c r="E324" s="1196"/>
      <c r="F324" s="3984"/>
      <c r="G324" s="3984"/>
      <c r="H324" s="3984"/>
      <c r="I324" s="3984"/>
      <c r="J324" s="1196"/>
      <c r="K324" s="1196"/>
      <c r="L324" s="1196"/>
      <c r="M324" s="1196"/>
      <c r="N324" s="3809"/>
    </row>
    <row r="325" spans="2:14" s="3807" customFormat="1">
      <c r="B325" s="1196"/>
      <c r="C325" s="1196"/>
      <c r="D325" s="1196"/>
      <c r="E325" s="1196"/>
      <c r="F325" s="3984"/>
      <c r="G325" s="3984"/>
      <c r="H325" s="3984"/>
      <c r="I325" s="3984"/>
      <c r="J325" s="1196"/>
      <c r="K325" s="1196"/>
      <c r="L325" s="1196"/>
      <c r="M325" s="1196"/>
      <c r="N325" s="3809"/>
    </row>
    <row r="326" spans="2:14" s="3807" customFormat="1">
      <c r="B326" s="1196"/>
      <c r="C326" s="1196"/>
      <c r="D326" s="1196"/>
      <c r="E326" s="1196"/>
      <c r="F326" s="3984"/>
      <c r="G326" s="3984"/>
      <c r="H326" s="3984"/>
      <c r="I326" s="3984"/>
      <c r="J326" s="1196"/>
      <c r="K326" s="1196"/>
      <c r="L326" s="1196"/>
      <c r="M326" s="1196"/>
      <c r="N326" s="3809"/>
    </row>
    <row r="327" spans="2:14" s="3807" customFormat="1">
      <c r="B327" s="1196"/>
      <c r="C327" s="1196"/>
      <c r="D327" s="1196"/>
      <c r="E327" s="1196"/>
      <c r="F327" s="3984"/>
      <c r="G327" s="3984"/>
      <c r="H327" s="3984"/>
      <c r="I327" s="3984"/>
      <c r="J327" s="1196"/>
      <c r="K327" s="1196"/>
      <c r="L327" s="1196"/>
      <c r="M327" s="1196"/>
      <c r="N327" s="3809"/>
    </row>
    <row r="328" spans="2:14" s="3807" customFormat="1">
      <c r="B328" s="1196"/>
      <c r="C328" s="1196"/>
      <c r="D328" s="1196"/>
      <c r="E328" s="1196"/>
      <c r="F328" s="3984"/>
      <c r="G328" s="3984"/>
      <c r="H328" s="3984"/>
      <c r="I328" s="3984"/>
      <c r="J328" s="1196"/>
      <c r="K328" s="1196"/>
      <c r="L328" s="1196"/>
      <c r="M328" s="1196"/>
      <c r="N328" s="3809"/>
    </row>
    <row r="329" spans="2:14" s="3807" customFormat="1">
      <c r="B329" s="1196"/>
      <c r="C329" s="1196"/>
      <c r="D329" s="1196"/>
      <c r="E329" s="1196"/>
      <c r="F329" s="3984"/>
      <c r="G329" s="3984"/>
      <c r="H329" s="3984"/>
      <c r="I329" s="3984"/>
      <c r="J329" s="1196"/>
      <c r="K329" s="1196"/>
      <c r="L329" s="1196"/>
      <c r="M329" s="1196"/>
      <c r="N329" s="3809"/>
    </row>
    <row r="330" spans="2:14" s="3807" customFormat="1">
      <c r="B330" s="1196"/>
      <c r="C330" s="1196"/>
      <c r="D330" s="1196"/>
      <c r="E330" s="1196"/>
      <c r="F330" s="3984"/>
      <c r="G330" s="3984"/>
      <c r="H330" s="3984"/>
      <c r="I330" s="3984"/>
      <c r="J330" s="1196"/>
      <c r="K330" s="1196"/>
      <c r="L330" s="1196"/>
      <c r="M330" s="1196"/>
      <c r="N330" s="3809"/>
    </row>
    <row r="331" spans="2:14" s="3807" customFormat="1">
      <c r="B331" s="1196"/>
      <c r="C331" s="1196"/>
      <c r="D331" s="1196"/>
      <c r="E331" s="1196"/>
      <c r="F331" s="3984"/>
      <c r="G331" s="3984"/>
      <c r="H331" s="3984"/>
      <c r="I331" s="3984"/>
      <c r="J331" s="1196"/>
      <c r="K331" s="1196"/>
      <c r="L331" s="1196"/>
      <c r="M331" s="1196"/>
      <c r="N331" s="3809"/>
    </row>
  </sheetData>
  <mergeCells count="28">
    <mergeCell ref="A273:A282"/>
    <mergeCell ref="N273:N286"/>
    <mergeCell ref="N298:N313"/>
    <mergeCell ref="A303:A313"/>
    <mergeCell ref="N211:N227"/>
    <mergeCell ref="A216:A227"/>
    <mergeCell ref="A229:A238"/>
    <mergeCell ref="N229:N244"/>
    <mergeCell ref="N256:N271"/>
    <mergeCell ref="A261:A271"/>
    <mergeCell ref="A135:A147"/>
    <mergeCell ref="N135:N152"/>
    <mergeCell ref="N165:N180"/>
    <mergeCell ref="A170:A180"/>
    <mergeCell ref="A182:A192"/>
    <mergeCell ref="N182:N202"/>
    <mergeCell ref="A72:A87"/>
    <mergeCell ref="A89:A99"/>
    <mergeCell ref="N89:N108"/>
    <mergeCell ref="N115:N133"/>
    <mergeCell ref="A122:A133"/>
    <mergeCell ref="N73:N87"/>
    <mergeCell ref="A1:A14"/>
    <mergeCell ref="N1:N14"/>
    <mergeCell ref="N27:N44"/>
    <mergeCell ref="A30:A44"/>
    <mergeCell ref="A46:A60"/>
    <mergeCell ref="N46:N60"/>
  </mergeCells>
  <printOptions horizontalCentered="1" verticalCentered="1"/>
  <pageMargins left="0.5" right="0.5" top="1" bottom="1" header="0" footer="0"/>
  <pageSetup fitToHeight="7" orientation="landscape" horizontalDpi="4294967292" r:id="rId1"/>
  <headerFooter alignWithMargins="0"/>
  <rowBreaks count="6" manualBreakCount="6">
    <brk id="45" max="13" man="1"/>
    <brk id="88" max="13" man="1"/>
    <brk id="134" max="16383" man="1"/>
    <brk id="181" max="13" man="1"/>
    <brk id="228" max="13" man="1"/>
    <brk id="272" max="1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N151"/>
  <sheetViews>
    <sheetView showZeros="0" view="pageBreakPreview" zoomScale="80" zoomScaleNormal="100" zoomScaleSheetLayoutView="80" workbookViewId="0"/>
  </sheetViews>
  <sheetFormatPr defaultRowHeight="11.25" zeroHeight="1"/>
  <cols>
    <col min="1" max="1" width="4.6640625" style="527" customWidth="1"/>
    <col min="2" max="2" width="6.6640625" style="527" customWidth="1"/>
    <col min="3" max="3" width="13.1640625" style="527" customWidth="1"/>
    <col min="4" max="4" width="9" style="527" customWidth="1"/>
    <col min="5" max="5" width="10.6640625" style="527" customWidth="1"/>
    <col min="6" max="6" width="10.5" style="527" customWidth="1"/>
    <col min="7" max="7" width="13.83203125" style="527" customWidth="1"/>
    <col min="8" max="9" width="13.1640625" style="527" bestFit="1" customWidth="1"/>
    <col min="10" max="10" width="9.6640625" style="527" customWidth="1"/>
    <col min="11" max="11" width="4.6640625" style="527" customWidth="1"/>
    <col min="12" max="13" width="9.33203125" style="527"/>
    <col min="14" max="14" width="10.5" style="527" bestFit="1" customWidth="1"/>
    <col min="15" max="256" width="9.33203125" style="527"/>
    <col min="257" max="257" width="4.6640625" style="527" customWidth="1"/>
    <col min="258" max="258" width="6.6640625" style="527" customWidth="1"/>
    <col min="259" max="259" width="13.1640625" style="527" customWidth="1"/>
    <col min="260" max="260" width="9" style="527" customWidth="1"/>
    <col min="261" max="261" width="10.6640625" style="527" customWidth="1"/>
    <col min="262" max="262" width="10.5" style="527" customWidth="1"/>
    <col min="263" max="263" width="13.83203125" style="527" customWidth="1"/>
    <col min="264" max="265" width="13.1640625" style="527" bestFit="1" customWidth="1"/>
    <col min="266" max="266" width="9.6640625" style="527" customWidth="1"/>
    <col min="267" max="267" width="4.6640625" style="527" customWidth="1"/>
    <col min="268" max="269" width="9.33203125" style="527"/>
    <col min="270" max="270" width="10.5" style="527" bestFit="1" customWidth="1"/>
    <col min="271" max="512" width="9.33203125" style="527"/>
    <col min="513" max="513" width="4.6640625" style="527" customWidth="1"/>
    <col min="514" max="514" width="6.6640625" style="527" customWidth="1"/>
    <col min="515" max="515" width="13.1640625" style="527" customWidth="1"/>
    <col min="516" max="516" width="9" style="527" customWidth="1"/>
    <col min="517" max="517" width="10.6640625" style="527" customWidth="1"/>
    <col min="518" max="518" width="10.5" style="527" customWidth="1"/>
    <col min="519" max="519" width="13.83203125" style="527" customWidth="1"/>
    <col min="520" max="521" width="13.1640625" style="527" bestFit="1" customWidth="1"/>
    <col min="522" max="522" width="9.6640625" style="527" customWidth="1"/>
    <col min="523" max="523" width="4.6640625" style="527" customWidth="1"/>
    <col min="524" max="525" width="9.33203125" style="527"/>
    <col min="526" max="526" width="10.5" style="527" bestFit="1" customWidth="1"/>
    <col min="527" max="768" width="9.33203125" style="527"/>
    <col min="769" max="769" width="4.6640625" style="527" customWidth="1"/>
    <col min="770" max="770" width="6.6640625" style="527" customWidth="1"/>
    <col min="771" max="771" width="13.1640625" style="527" customWidth="1"/>
    <col min="772" max="772" width="9" style="527" customWidth="1"/>
    <col min="773" max="773" width="10.6640625" style="527" customWidth="1"/>
    <col min="774" max="774" width="10.5" style="527" customWidth="1"/>
    <col min="775" max="775" width="13.83203125" style="527" customWidth="1"/>
    <col min="776" max="777" width="13.1640625" style="527" bestFit="1" customWidth="1"/>
    <col min="778" max="778" width="9.6640625" style="527" customWidth="1"/>
    <col min="779" max="779" width="4.6640625" style="527" customWidth="1"/>
    <col min="780" max="781" width="9.33203125" style="527"/>
    <col min="782" max="782" width="10.5" style="527" bestFit="1" customWidth="1"/>
    <col min="783" max="1024" width="9.33203125" style="527"/>
    <col min="1025" max="1025" width="4.6640625" style="527" customWidth="1"/>
    <col min="1026" max="1026" width="6.6640625" style="527" customWidth="1"/>
    <col min="1027" max="1027" width="13.1640625" style="527" customWidth="1"/>
    <col min="1028" max="1028" width="9" style="527" customWidth="1"/>
    <col min="1029" max="1029" width="10.6640625" style="527" customWidth="1"/>
    <col min="1030" max="1030" width="10.5" style="527" customWidth="1"/>
    <col min="1031" max="1031" width="13.83203125" style="527" customWidth="1"/>
    <col min="1032" max="1033" width="13.1640625" style="527" bestFit="1" customWidth="1"/>
    <col min="1034" max="1034" width="9.6640625" style="527" customWidth="1"/>
    <col min="1035" max="1035" width="4.6640625" style="527" customWidth="1"/>
    <col min="1036" max="1037" width="9.33203125" style="527"/>
    <col min="1038" max="1038" width="10.5" style="527" bestFit="1" customWidth="1"/>
    <col min="1039" max="1280" width="9.33203125" style="527"/>
    <col min="1281" max="1281" width="4.6640625" style="527" customWidth="1"/>
    <col min="1282" max="1282" width="6.6640625" style="527" customWidth="1"/>
    <col min="1283" max="1283" width="13.1640625" style="527" customWidth="1"/>
    <col min="1284" max="1284" width="9" style="527" customWidth="1"/>
    <col min="1285" max="1285" width="10.6640625" style="527" customWidth="1"/>
    <col min="1286" max="1286" width="10.5" style="527" customWidth="1"/>
    <col min="1287" max="1287" width="13.83203125" style="527" customWidth="1"/>
    <col min="1288" max="1289" width="13.1640625" style="527" bestFit="1" customWidth="1"/>
    <col min="1290" max="1290" width="9.6640625" style="527" customWidth="1"/>
    <col min="1291" max="1291" width="4.6640625" style="527" customWidth="1"/>
    <col min="1292" max="1293" width="9.33203125" style="527"/>
    <col min="1294" max="1294" width="10.5" style="527" bestFit="1" customWidth="1"/>
    <col min="1295" max="1536" width="9.33203125" style="527"/>
    <col min="1537" max="1537" width="4.6640625" style="527" customWidth="1"/>
    <col min="1538" max="1538" width="6.6640625" style="527" customWidth="1"/>
    <col min="1539" max="1539" width="13.1640625" style="527" customWidth="1"/>
    <col min="1540" max="1540" width="9" style="527" customWidth="1"/>
    <col min="1541" max="1541" width="10.6640625" style="527" customWidth="1"/>
    <col min="1542" max="1542" width="10.5" style="527" customWidth="1"/>
    <col min="1543" max="1543" width="13.83203125" style="527" customWidth="1"/>
    <col min="1544" max="1545" width="13.1640625" style="527" bestFit="1" customWidth="1"/>
    <col min="1546" max="1546" width="9.6640625" style="527" customWidth="1"/>
    <col min="1547" max="1547" width="4.6640625" style="527" customWidth="1"/>
    <col min="1548" max="1549" width="9.33203125" style="527"/>
    <col min="1550" max="1550" width="10.5" style="527" bestFit="1" customWidth="1"/>
    <col min="1551" max="1792" width="9.33203125" style="527"/>
    <col min="1793" max="1793" width="4.6640625" style="527" customWidth="1"/>
    <col min="1794" max="1794" width="6.6640625" style="527" customWidth="1"/>
    <col min="1795" max="1795" width="13.1640625" style="527" customWidth="1"/>
    <col min="1796" max="1796" width="9" style="527" customWidth="1"/>
    <col min="1797" max="1797" width="10.6640625" style="527" customWidth="1"/>
    <col min="1798" max="1798" width="10.5" style="527" customWidth="1"/>
    <col min="1799" max="1799" width="13.83203125" style="527" customWidth="1"/>
    <col min="1800" max="1801" width="13.1640625" style="527" bestFit="1" customWidth="1"/>
    <col min="1802" max="1802" width="9.6640625" style="527" customWidth="1"/>
    <col min="1803" max="1803" width="4.6640625" style="527" customWidth="1"/>
    <col min="1804" max="1805" width="9.33203125" style="527"/>
    <col min="1806" max="1806" width="10.5" style="527" bestFit="1" customWidth="1"/>
    <col min="1807" max="2048" width="9.33203125" style="527"/>
    <col min="2049" max="2049" width="4.6640625" style="527" customWidth="1"/>
    <col min="2050" max="2050" width="6.6640625" style="527" customWidth="1"/>
    <col min="2051" max="2051" width="13.1640625" style="527" customWidth="1"/>
    <col min="2052" max="2052" width="9" style="527" customWidth="1"/>
    <col min="2053" max="2053" width="10.6640625" style="527" customWidth="1"/>
    <col min="2054" max="2054" width="10.5" style="527" customWidth="1"/>
    <col min="2055" max="2055" width="13.83203125" style="527" customWidth="1"/>
    <col min="2056" max="2057" width="13.1640625" style="527" bestFit="1" customWidth="1"/>
    <col min="2058" max="2058" width="9.6640625" style="527" customWidth="1"/>
    <col min="2059" max="2059" width="4.6640625" style="527" customWidth="1"/>
    <col min="2060" max="2061" width="9.33203125" style="527"/>
    <col min="2062" max="2062" width="10.5" style="527" bestFit="1" customWidth="1"/>
    <col min="2063" max="2304" width="9.33203125" style="527"/>
    <col min="2305" max="2305" width="4.6640625" style="527" customWidth="1"/>
    <col min="2306" max="2306" width="6.6640625" style="527" customWidth="1"/>
    <col min="2307" max="2307" width="13.1640625" style="527" customWidth="1"/>
    <col min="2308" max="2308" width="9" style="527" customWidth="1"/>
    <col min="2309" max="2309" width="10.6640625" style="527" customWidth="1"/>
    <col min="2310" max="2310" width="10.5" style="527" customWidth="1"/>
    <col min="2311" max="2311" width="13.83203125" style="527" customWidth="1"/>
    <col min="2312" max="2313" width="13.1640625" style="527" bestFit="1" customWidth="1"/>
    <col min="2314" max="2314" width="9.6640625" style="527" customWidth="1"/>
    <col min="2315" max="2315" width="4.6640625" style="527" customWidth="1"/>
    <col min="2316" max="2317" width="9.33203125" style="527"/>
    <col min="2318" max="2318" width="10.5" style="527" bestFit="1" customWidth="1"/>
    <col min="2319" max="2560" width="9.33203125" style="527"/>
    <col min="2561" max="2561" width="4.6640625" style="527" customWidth="1"/>
    <col min="2562" max="2562" width="6.6640625" style="527" customWidth="1"/>
    <col min="2563" max="2563" width="13.1640625" style="527" customWidth="1"/>
    <col min="2564" max="2564" width="9" style="527" customWidth="1"/>
    <col min="2565" max="2565" width="10.6640625" style="527" customWidth="1"/>
    <col min="2566" max="2566" width="10.5" style="527" customWidth="1"/>
    <col min="2567" max="2567" width="13.83203125" style="527" customWidth="1"/>
    <col min="2568" max="2569" width="13.1640625" style="527" bestFit="1" customWidth="1"/>
    <col min="2570" max="2570" width="9.6640625" style="527" customWidth="1"/>
    <col min="2571" max="2571" width="4.6640625" style="527" customWidth="1"/>
    <col min="2572" max="2573" width="9.33203125" style="527"/>
    <col min="2574" max="2574" width="10.5" style="527" bestFit="1" customWidth="1"/>
    <col min="2575" max="2816" width="9.33203125" style="527"/>
    <col min="2817" max="2817" width="4.6640625" style="527" customWidth="1"/>
    <col min="2818" max="2818" width="6.6640625" style="527" customWidth="1"/>
    <col min="2819" max="2819" width="13.1640625" style="527" customWidth="1"/>
    <col min="2820" max="2820" width="9" style="527" customWidth="1"/>
    <col min="2821" max="2821" width="10.6640625" style="527" customWidth="1"/>
    <col min="2822" max="2822" width="10.5" style="527" customWidth="1"/>
    <col min="2823" max="2823" width="13.83203125" style="527" customWidth="1"/>
    <col min="2824" max="2825" width="13.1640625" style="527" bestFit="1" customWidth="1"/>
    <col min="2826" max="2826" width="9.6640625" style="527" customWidth="1"/>
    <col min="2827" max="2827" width="4.6640625" style="527" customWidth="1"/>
    <col min="2828" max="2829" width="9.33203125" style="527"/>
    <col min="2830" max="2830" width="10.5" style="527" bestFit="1" customWidth="1"/>
    <col min="2831" max="3072" width="9.33203125" style="527"/>
    <col min="3073" max="3073" width="4.6640625" style="527" customWidth="1"/>
    <col min="3074" max="3074" width="6.6640625" style="527" customWidth="1"/>
    <col min="3075" max="3075" width="13.1640625" style="527" customWidth="1"/>
    <col min="3076" max="3076" width="9" style="527" customWidth="1"/>
    <col min="3077" max="3077" width="10.6640625" style="527" customWidth="1"/>
    <col min="3078" max="3078" width="10.5" style="527" customWidth="1"/>
    <col min="3079" max="3079" width="13.83203125" style="527" customWidth="1"/>
    <col min="3080" max="3081" width="13.1640625" style="527" bestFit="1" customWidth="1"/>
    <col min="3082" max="3082" width="9.6640625" style="527" customWidth="1"/>
    <col min="3083" max="3083" width="4.6640625" style="527" customWidth="1"/>
    <col min="3084" max="3085" width="9.33203125" style="527"/>
    <col min="3086" max="3086" width="10.5" style="527" bestFit="1" customWidth="1"/>
    <col min="3087" max="3328" width="9.33203125" style="527"/>
    <col min="3329" max="3329" width="4.6640625" style="527" customWidth="1"/>
    <col min="3330" max="3330" width="6.6640625" style="527" customWidth="1"/>
    <col min="3331" max="3331" width="13.1640625" style="527" customWidth="1"/>
    <col min="3332" max="3332" width="9" style="527" customWidth="1"/>
    <col min="3333" max="3333" width="10.6640625" style="527" customWidth="1"/>
    <col min="3334" max="3334" width="10.5" style="527" customWidth="1"/>
    <col min="3335" max="3335" width="13.83203125" style="527" customWidth="1"/>
    <col min="3336" max="3337" width="13.1640625" style="527" bestFit="1" customWidth="1"/>
    <col min="3338" max="3338" width="9.6640625" style="527" customWidth="1"/>
    <col min="3339" max="3339" width="4.6640625" style="527" customWidth="1"/>
    <col min="3340" max="3341" width="9.33203125" style="527"/>
    <col min="3342" max="3342" width="10.5" style="527" bestFit="1" customWidth="1"/>
    <col min="3343" max="3584" width="9.33203125" style="527"/>
    <col min="3585" max="3585" width="4.6640625" style="527" customWidth="1"/>
    <col min="3586" max="3586" width="6.6640625" style="527" customWidth="1"/>
    <col min="3587" max="3587" width="13.1640625" style="527" customWidth="1"/>
    <col min="3588" max="3588" width="9" style="527" customWidth="1"/>
    <col min="3589" max="3589" width="10.6640625" style="527" customWidth="1"/>
    <col min="3590" max="3590" width="10.5" style="527" customWidth="1"/>
    <col min="3591" max="3591" width="13.83203125" style="527" customWidth="1"/>
    <col min="3592" max="3593" width="13.1640625" style="527" bestFit="1" customWidth="1"/>
    <col min="3594" max="3594" width="9.6640625" style="527" customWidth="1"/>
    <col min="3595" max="3595" width="4.6640625" style="527" customWidth="1"/>
    <col min="3596" max="3597" width="9.33203125" style="527"/>
    <col min="3598" max="3598" width="10.5" style="527" bestFit="1" customWidth="1"/>
    <col min="3599" max="3840" width="9.33203125" style="527"/>
    <col min="3841" max="3841" width="4.6640625" style="527" customWidth="1"/>
    <col min="3842" max="3842" width="6.6640625" style="527" customWidth="1"/>
    <col min="3843" max="3843" width="13.1640625" style="527" customWidth="1"/>
    <col min="3844" max="3844" width="9" style="527" customWidth="1"/>
    <col min="3845" max="3845" width="10.6640625" style="527" customWidth="1"/>
    <col min="3846" max="3846" width="10.5" style="527" customWidth="1"/>
    <col min="3847" max="3847" width="13.83203125" style="527" customWidth="1"/>
    <col min="3848" max="3849" width="13.1640625" style="527" bestFit="1" customWidth="1"/>
    <col min="3850" max="3850" width="9.6640625" style="527" customWidth="1"/>
    <col min="3851" max="3851" width="4.6640625" style="527" customWidth="1"/>
    <col min="3852" max="3853" width="9.33203125" style="527"/>
    <col min="3854" max="3854" width="10.5" style="527" bestFit="1" customWidth="1"/>
    <col min="3855" max="4096" width="9.33203125" style="527"/>
    <col min="4097" max="4097" width="4.6640625" style="527" customWidth="1"/>
    <col min="4098" max="4098" width="6.6640625" style="527" customWidth="1"/>
    <col min="4099" max="4099" width="13.1640625" style="527" customWidth="1"/>
    <col min="4100" max="4100" width="9" style="527" customWidth="1"/>
    <col min="4101" max="4101" width="10.6640625" style="527" customWidth="1"/>
    <col min="4102" max="4102" width="10.5" style="527" customWidth="1"/>
    <col min="4103" max="4103" width="13.83203125" style="527" customWidth="1"/>
    <col min="4104" max="4105" width="13.1640625" style="527" bestFit="1" customWidth="1"/>
    <col min="4106" max="4106" width="9.6640625" style="527" customWidth="1"/>
    <col min="4107" max="4107" width="4.6640625" style="527" customWidth="1"/>
    <col min="4108" max="4109" width="9.33203125" style="527"/>
    <col min="4110" max="4110" width="10.5" style="527" bestFit="1" customWidth="1"/>
    <col min="4111" max="4352" width="9.33203125" style="527"/>
    <col min="4353" max="4353" width="4.6640625" style="527" customWidth="1"/>
    <col min="4354" max="4354" width="6.6640625" style="527" customWidth="1"/>
    <col min="4355" max="4355" width="13.1640625" style="527" customWidth="1"/>
    <col min="4356" max="4356" width="9" style="527" customWidth="1"/>
    <col min="4357" max="4357" width="10.6640625" style="527" customWidth="1"/>
    <col min="4358" max="4358" width="10.5" style="527" customWidth="1"/>
    <col min="4359" max="4359" width="13.83203125" style="527" customWidth="1"/>
    <col min="4360" max="4361" width="13.1640625" style="527" bestFit="1" customWidth="1"/>
    <col min="4362" max="4362" width="9.6640625" style="527" customWidth="1"/>
    <col min="4363" max="4363" width="4.6640625" style="527" customWidth="1"/>
    <col min="4364" max="4365" width="9.33203125" style="527"/>
    <col min="4366" max="4366" width="10.5" style="527" bestFit="1" customWidth="1"/>
    <col min="4367" max="4608" width="9.33203125" style="527"/>
    <col min="4609" max="4609" width="4.6640625" style="527" customWidth="1"/>
    <col min="4610" max="4610" width="6.6640625" style="527" customWidth="1"/>
    <col min="4611" max="4611" width="13.1640625" style="527" customWidth="1"/>
    <col min="4612" max="4612" width="9" style="527" customWidth="1"/>
    <col min="4613" max="4613" width="10.6640625" style="527" customWidth="1"/>
    <col min="4614" max="4614" width="10.5" style="527" customWidth="1"/>
    <col min="4615" max="4615" width="13.83203125" style="527" customWidth="1"/>
    <col min="4616" max="4617" width="13.1640625" style="527" bestFit="1" customWidth="1"/>
    <col min="4618" max="4618" width="9.6640625" style="527" customWidth="1"/>
    <col min="4619" max="4619" width="4.6640625" style="527" customWidth="1"/>
    <col min="4620" max="4621" width="9.33203125" style="527"/>
    <col min="4622" max="4622" width="10.5" style="527" bestFit="1" customWidth="1"/>
    <col min="4623" max="4864" width="9.33203125" style="527"/>
    <col min="4865" max="4865" width="4.6640625" style="527" customWidth="1"/>
    <col min="4866" max="4866" width="6.6640625" style="527" customWidth="1"/>
    <col min="4867" max="4867" width="13.1640625" style="527" customWidth="1"/>
    <col min="4868" max="4868" width="9" style="527" customWidth="1"/>
    <col min="4869" max="4869" width="10.6640625" style="527" customWidth="1"/>
    <col min="4870" max="4870" width="10.5" style="527" customWidth="1"/>
    <col min="4871" max="4871" width="13.83203125" style="527" customWidth="1"/>
    <col min="4872" max="4873" width="13.1640625" style="527" bestFit="1" customWidth="1"/>
    <col min="4874" max="4874" width="9.6640625" style="527" customWidth="1"/>
    <col min="4875" max="4875" width="4.6640625" style="527" customWidth="1"/>
    <col min="4876" max="4877" width="9.33203125" style="527"/>
    <col min="4878" max="4878" width="10.5" style="527" bestFit="1" customWidth="1"/>
    <col min="4879" max="5120" width="9.33203125" style="527"/>
    <col min="5121" max="5121" width="4.6640625" style="527" customWidth="1"/>
    <col min="5122" max="5122" width="6.6640625" style="527" customWidth="1"/>
    <col min="5123" max="5123" width="13.1640625" style="527" customWidth="1"/>
    <col min="5124" max="5124" width="9" style="527" customWidth="1"/>
    <col min="5125" max="5125" width="10.6640625" style="527" customWidth="1"/>
    <col min="5126" max="5126" width="10.5" style="527" customWidth="1"/>
    <col min="5127" max="5127" width="13.83203125" style="527" customWidth="1"/>
    <col min="5128" max="5129" width="13.1640625" style="527" bestFit="1" customWidth="1"/>
    <col min="5130" max="5130" width="9.6640625" style="527" customWidth="1"/>
    <col min="5131" max="5131" width="4.6640625" style="527" customWidth="1"/>
    <col min="5132" max="5133" width="9.33203125" style="527"/>
    <col min="5134" max="5134" width="10.5" style="527" bestFit="1" customWidth="1"/>
    <col min="5135" max="5376" width="9.33203125" style="527"/>
    <col min="5377" max="5377" width="4.6640625" style="527" customWidth="1"/>
    <col min="5378" max="5378" width="6.6640625" style="527" customWidth="1"/>
    <col min="5379" max="5379" width="13.1640625" style="527" customWidth="1"/>
    <col min="5380" max="5380" width="9" style="527" customWidth="1"/>
    <col min="5381" max="5381" width="10.6640625" style="527" customWidth="1"/>
    <col min="5382" max="5382" width="10.5" style="527" customWidth="1"/>
    <col min="5383" max="5383" width="13.83203125" style="527" customWidth="1"/>
    <col min="5384" max="5385" width="13.1640625" style="527" bestFit="1" customWidth="1"/>
    <col min="5386" max="5386" width="9.6640625" style="527" customWidth="1"/>
    <col min="5387" max="5387" width="4.6640625" style="527" customWidth="1"/>
    <col min="5388" max="5389" width="9.33203125" style="527"/>
    <col min="5390" max="5390" width="10.5" style="527" bestFit="1" customWidth="1"/>
    <col min="5391" max="5632" width="9.33203125" style="527"/>
    <col min="5633" max="5633" width="4.6640625" style="527" customWidth="1"/>
    <col min="5634" max="5634" width="6.6640625" style="527" customWidth="1"/>
    <col min="5635" max="5635" width="13.1640625" style="527" customWidth="1"/>
    <col min="5636" max="5636" width="9" style="527" customWidth="1"/>
    <col min="5637" max="5637" width="10.6640625" style="527" customWidth="1"/>
    <col min="5638" max="5638" width="10.5" style="527" customWidth="1"/>
    <col min="5639" max="5639" width="13.83203125" style="527" customWidth="1"/>
    <col min="5640" max="5641" width="13.1640625" style="527" bestFit="1" customWidth="1"/>
    <col min="5642" max="5642" width="9.6640625" style="527" customWidth="1"/>
    <col min="5643" max="5643" width="4.6640625" style="527" customWidth="1"/>
    <col min="5644" max="5645" width="9.33203125" style="527"/>
    <col min="5646" max="5646" width="10.5" style="527" bestFit="1" customWidth="1"/>
    <col min="5647" max="5888" width="9.33203125" style="527"/>
    <col min="5889" max="5889" width="4.6640625" style="527" customWidth="1"/>
    <col min="5890" max="5890" width="6.6640625" style="527" customWidth="1"/>
    <col min="5891" max="5891" width="13.1640625" style="527" customWidth="1"/>
    <col min="5892" max="5892" width="9" style="527" customWidth="1"/>
    <col min="5893" max="5893" width="10.6640625" style="527" customWidth="1"/>
    <col min="5894" max="5894" width="10.5" style="527" customWidth="1"/>
    <col min="5895" max="5895" width="13.83203125" style="527" customWidth="1"/>
    <col min="5896" max="5897" width="13.1640625" style="527" bestFit="1" customWidth="1"/>
    <col min="5898" max="5898" width="9.6640625" style="527" customWidth="1"/>
    <col min="5899" max="5899" width="4.6640625" style="527" customWidth="1"/>
    <col min="5900" max="5901" width="9.33203125" style="527"/>
    <col min="5902" max="5902" width="10.5" style="527" bestFit="1" customWidth="1"/>
    <col min="5903" max="6144" width="9.33203125" style="527"/>
    <col min="6145" max="6145" width="4.6640625" style="527" customWidth="1"/>
    <col min="6146" max="6146" width="6.6640625" style="527" customWidth="1"/>
    <col min="6147" max="6147" width="13.1640625" style="527" customWidth="1"/>
    <col min="6148" max="6148" width="9" style="527" customWidth="1"/>
    <col min="6149" max="6149" width="10.6640625" style="527" customWidth="1"/>
    <col min="6150" max="6150" width="10.5" style="527" customWidth="1"/>
    <col min="6151" max="6151" width="13.83203125" style="527" customWidth="1"/>
    <col min="6152" max="6153" width="13.1640625" style="527" bestFit="1" customWidth="1"/>
    <col min="6154" max="6154" width="9.6640625" style="527" customWidth="1"/>
    <col min="6155" max="6155" width="4.6640625" style="527" customWidth="1"/>
    <col min="6156" max="6157" width="9.33203125" style="527"/>
    <col min="6158" max="6158" width="10.5" style="527" bestFit="1" customWidth="1"/>
    <col min="6159" max="6400" width="9.33203125" style="527"/>
    <col min="6401" max="6401" width="4.6640625" style="527" customWidth="1"/>
    <col min="6402" max="6402" width="6.6640625" style="527" customWidth="1"/>
    <col min="6403" max="6403" width="13.1640625" style="527" customWidth="1"/>
    <col min="6404" max="6404" width="9" style="527" customWidth="1"/>
    <col min="6405" max="6405" width="10.6640625" style="527" customWidth="1"/>
    <col min="6406" max="6406" width="10.5" style="527" customWidth="1"/>
    <col min="6407" max="6407" width="13.83203125" style="527" customWidth="1"/>
    <col min="6408" max="6409" width="13.1640625" style="527" bestFit="1" customWidth="1"/>
    <col min="6410" max="6410" width="9.6640625" style="527" customWidth="1"/>
    <col min="6411" max="6411" width="4.6640625" style="527" customWidth="1"/>
    <col min="6412" max="6413" width="9.33203125" style="527"/>
    <col min="6414" max="6414" width="10.5" style="527" bestFit="1" customWidth="1"/>
    <col min="6415" max="6656" width="9.33203125" style="527"/>
    <col min="6657" max="6657" width="4.6640625" style="527" customWidth="1"/>
    <col min="6658" max="6658" width="6.6640625" style="527" customWidth="1"/>
    <col min="6659" max="6659" width="13.1640625" style="527" customWidth="1"/>
    <col min="6660" max="6660" width="9" style="527" customWidth="1"/>
    <col min="6661" max="6661" width="10.6640625" style="527" customWidth="1"/>
    <col min="6662" max="6662" width="10.5" style="527" customWidth="1"/>
    <col min="6663" max="6663" width="13.83203125" style="527" customWidth="1"/>
    <col min="6664" max="6665" width="13.1640625" style="527" bestFit="1" customWidth="1"/>
    <col min="6666" max="6666" width="9.6640625" style="527" customWidth="1"/>
    <col min="6667" max="6667" width="4.6640625" style="527" customWidth="1"/>
    <col min="6668" max="6669" width="9.33203125" style="527"/>
    <col min="6670" max="6670" width="10.5" style="527" bestFit="1" customWidth="1"/>
    <col min="6671" max="6912" width="9.33203125" style="527"/>
    <col min="6913" max="6913" width="4.6640625" style="527" customWidth="1"/>
    <col min="6914" max="6914" width="6.6640625" style="527" customWidth="1"/>
    <col min="6915" max="6915" width="13.1640625" style="527" customWidth="1"/>
    <col min="6916" max="6916" width="9" style="527" customWidth="1"/>
    <col min="6917" max="6917" width="10.6640625" style="527" customWidth="1"/>
    <col min="6918" max="6918" width="10.5" style="527" customWidth="1"/>
    <col min="6919" max="6919" width="13.83203125" style="527" customWidth="1"/>
    <col min="6920" max="6921" width="13.1640625" style="527" bestFit="1" customWidth="1"/>
    <col min="6922" max="6922" width="9.6640625" style="527" customWidth="1"/>
    <col min="6923" max="6923" width="4.6640625" style="527" customWidth="1"/>
    <col min="6924" max="6925" width="9.33203125" style="527"/>
    <col min="6926" max="6926" width="10.5" style="527" bestFit="1" customWidth="1"/>
    <col min="6927" max="7168" width="9.33203125" style="527"/>
    <col min="7169" max="7169" width="4.6640625" style="527" customWidth="1"/>
    <col min="7170" max="7170" width="6.6640625" style="527" customWidth="1"/>
    <col min="7171" max="7171" width="13.1640625" style="527" customWidth="1"/>
    <col min="7172" max="7172" width="9" style="527" customWidth="1"/>
    <col min="7173" max="7173" width="10.6640625" style="527" customWidth="1"/>
    <col min="7174" max="7174" width="10.5" style="527" customWidth="1"/>
    <col min="7175" max="7175" width="13.83203125" style="527" customWidth="1"/>
    <col min="7176" max="7177" width="13.1640625" style="527" bestFit="1" customWidth="1"/>
    <col min="7178" max="7178" width="9.6640625" style="527" customWidth="1"/>
    <col min="7179" max="7179" width="4.6640625" style="527" customWidth="1"/>
    <col min="7180" max="7181" width="9.33203125" style="527"/>
    <col min="7182" max="7182" width="10.5" style="527" bestFit="1" customWidth="1"/>
    <col min="7183" max="7424" width="9.33203125" style="527"/>
    <col min="7425" max="7425" width="4.6640625" style="527" customWidth="1"/>
    <col min="7426" max="7426" width="6.6640625" style="527" customWidth="1"/>
    <col min="7427" max="7427" width="13.1640625" style="527" customWidth="1"/>
    <col min="7428" max="7428" width="9" style="527" customWidth="1"/>
    <col min="7429" max="7429" width="10.6640625" style="527" customWidth="1"/>
    <col min="7430" max="7430" width="10.5" style="527" customWidth="1"/>
    <col min="7431" max="7431" width="13.83203125" style="527" customWidth="1"/>
    <col min="7432" max="7433" width="13.1640625" style="527" bestFit="1" customWidth="1"/>
    <col min="7434" max="7434" width="9.6640625" style="527" customWidth="1"/>
    <col min="7435" max="7435" width="4.6640625" style="527" customWidth="1"/>
    <col min="7436" max="7437" width="9.33203125" style="527"/>
    <col min="7438" max="7438" width="10.5" style="527" bestFit="1" customWidth="1"/>
    <col min="7439" max="7680" width="9.33203125" style="527"/>
    <col min="7681" max="7681" width="4.6640625" style="527" customWidth="1"/>
    <col min="7682" max="7682" width="6.6640625" style="527" customWidth="1"/>
    <col min="7683" max="7683" width="13.1640625" style="527" customWidth="1"/>
    <col min="7684" max="7684" width="9" style="527" customWidth="1"/>
    <col min="7685" max="7685" width="10.6640625" style="527" customWidth="1"/>
    <col min="7686" max="7686" width="10.5" style="527" customWidth="1"/>
    <col min="7687" max="7687" width="13.83203125" style="527" customWidth="1"/>
    <col min="7688" max="7689" width="13.1640625" style="527" bestFit="1" customWidth="1"/>
    <col min="7690" max="7690" width="9.6640625" style="527" customWidth="1"/>
    <col min="7691" max="7691" width="4.6640625" style="527" customWidth="1"/>
    <col min="7692" max="7693" width="9.33203125" style="527"/>
    <col min="7694" max="7694" width="10.5" style="527" bestFit="1" customWidth="1"/>
    <col min="7695" max="7936" width="9.33203125" style="527"/>
    <col min="7937" max="7937" width="4.6640625" style="527" customWidth="1"/>
    <col min="7938" max="7938" width="6.6640625" style="527" customWidth="1"/>
    <col min="7939" max="7939" width="13.1640625" style="527" customWidth="1"/>
    <col min="7940" max="7940" width="9" style="527" customWidth="1"/>
    <col min="7941" max="7941" width="10.6640625" style="527" customWidth="1"/>
    <col min="7942" max="7942" width="10.5" style="527" customWidth="1"/>
    <col min="7943" max="7943" width="13.83203125" style="527" customWidth="1"/>
    <col min="7944" max="7945" width="13.1640625" style="527" bestFit="1" customWidth="1"/>
    <col min="7946" max="7946" width="9.6640625" style="527" customWidth="1"/>
    <col min="7947" max="7947" width="4.6640625" style="527" customWidth="1"/>
    <col min="7948" max="7949" width="9.33203125" style="527"/>
    <col min="7950" max="7950" width="10.5" style="527" bestFit="1" customWidth="1"/>
    <col min="7951" max="8192" width="9.33203125" style="527"/>
    <col min="8193" max="8193" width="4.6640625" style="527" customWidth="1"/>
    <col min="8194" max="8194" width="6.6640625" style="527" customWidth="1"/>
    <col min="8195" max="8195" width="13.1640625" style="527" customWidth="1"/>
    <col min="8196" max="8196" width="9" style="527" customWidth="1"/>
    <col min="8197" max="8197" width="10.6640625" style="527" customWidth="1"/>
    <col min="8198" max="8198" width="10.5" style="527" customWidth="1"/>
    <col min="8199" max="8199" width="13.83203125" style="527" customWidth="1"/>
    <col min="8200" max="8201" width="13.1640625" style="527" bestFit="1" customWidth="1"/>
    <col min="8202" max="8202" width="9.6640625" style="527" customWidth="1"/>
    <col min="8203" max="8203" width="4.6640625" style="527" customWidth="1"/>
    <col min="8204" max="8205" width="9.33203125" style="527"/>
    <col min="8206" max="8206" width="10.5" style="527" bestFit="1" customWidth="1"/>
    <col min="8207" max="8448" width="9.33203125" style="527"/>
    <col min="8449" max="8449" width="4.6640625" style="527" customWidth="1"/>
    <col min="8450" max="8450" width="6.6640625" style="527" customWidth="1"/>
    <col min="8451" max="8451" width="13.1640625" style="527" customWidth="1"/>
    <col min="8452" max="8452" width="9" style="527" customWidth="1"/>
    <col min="8453" max="8453" width="10.6640625" style="527" customWidth="1"/>
    <col min="8454" max="8454" width="10.5" style="527" customWidth="1"/>
    <col min="8455" max="8455" width="13.83203125" style="527" customWidth="1"/>
    <col min="8456" max="8457" width="13.1640625" style="527" bestFit="1" customWidth="1"/>
    <col min="8458" max="8458" width="9.6640625" style="527" customWidth="1"/>
    <col min="8459" max="8459" width="4.6640625" style="527" customWidth="1"/>
    <col min="8460" max="8461" width="9.33203125" style="527"/>
    <col min="8462" max="8462" width="10.5" style="527" bestFit="1" customWidth="1"/>
    <col min="8463" max="8704" width="9.33203125" style="527"/>
    <col min="8705" max="8705" width="4.6640625" style="527" customWidth="1"/>
    <col min="8706" max="8706" width="6.6640625" style="527" customWidth="1"/>
    <col min="8707" max="8707" width="13.1640625" style="527" customWidth="1"/>
    <col min="8708" max="8708" width="9" style="527" customWidth="1"/>
    <col min="8709" max="8709" width="10.6640625" style="527" customWidth="1"/>
    <col min="8710" max="8710" width="10.5" style="527" customWidth="1"/>
    <col min="8711" max="8711" width="13.83203125" style="527" customWidth="1"/>
    <col min="8712" max="8713" width="13.1640625" style="527" bestFit="1" customWidth="1"/>
    <col min="8714" max="8714" width="9.6640625" style="527" customWidth="1"/>
    <col min="8715" max="8715" width="4.6640625" style="527" customWidth="1"/>
    <col min="8716" max="8717" width="9.33203125" style="527"/>
    <col min="8718" max="8718" width="10.5" style="527" bestFit="1" customWidth="1"/>
    <col min="8719" max="8960" width="9.33203125" style="527"/>
    <col min="8961" max="8961" width="4.6640625" style="527" customWidth="1"/>
    <col min="8962" max="8962" width="6.6640625" style="527" customWidth="1"/>
    <col min="8963" max="8963" width="13.1640625" style="527" customWidth="1"/>
    <col min="8964" max="8964" width="9" style="527" customWidth="1"/>
    <col min="8965" max="8965" width="10.6640625" style="527" customWidth="1"/>
    <col min="8966" max="8966" width="10.5" style="527" customWidth="1"/>
    <col min="8967" max="8967" width="13.83203125" style="527" customWidth="1"/>
    <col min="8968" max="8969" width="13.1640625" style="527" bestFit="1" customWidth="1"/>
    <col min="8970" max="8970" width="9.6640625" style="527" customWidth="1"/>
    <col min="8971" max="8971" width="4.6640625" style="527" customWidth="1"/>
    <col min="8972" max="8973" width="9.33203125" style="527"/>
    <col min="8974" max="8974" width="10.5" style="527" bestFit="1" customWidth="1"/>
    <col min="8975" max="9216" width="9.33203125" style="527"/>
    <col min="9217" max="9217" width="4.6640625" style="527" customWidth="1"/>
    <col min="9218" max="9218" width="6.6640625" style="527" customWidth="1"/>
    <col min="9219" max="9219" width="13.1640625" style="527" customWidth="1"/>
    <col min="9220" max="9220" width="9" style="527" customWidth="1"/>
    <col min="9221" max="9221" width="10.6640625" style="527" customWidth="1"/>
    <col min="9222" max="9222" width="10.5" style="527" customWidth="1"/>
    <col min="9223" max="9223" width="13.83203125" style="527" customWidth="1"/>
    <col min="9224" max="9225" width="13.1640625" style="527" bestFit="1" customWidth="1"/>
    <col min="9226" max="9226" width="9.6640625" style="527" customWidth="1"/>
    <col min="9227" max="9227" width="4.6640625" style="527" customWidth="1"/>
    <col min="9228" max="9229" width="9.33203125" style="527"/>
    <col min="9230" max="9230" width="10.5" style="527" bestFit="1" customWidth="1"/>
    <col min="9231" max="9472" width="9.33203125" style="527"/>
    <col min="9473" max="9473" width="4.6640625" style="527" customWidth="1"/>
    <col min="9474" max="9474" width="6.6640625" style="527" customWidth="1"/>
    <col min="9475" max="9475" width="13.1640625" style="527" customWidth="1"/>
    <col min="9476" max="9476" width="9" style="527" customWidth="1"/>
    <col min="9477" max="9477" width="10.6640625" style="527" customWidth="1"/>
    <col min="9478" max="9478" width="10.5" style="527" customWidth="1"/>
    <col min="9479" max="9479" width="13.83203125" style="527" customWidth="1"/>
    <col min="9480" max="9481" width="13.1640625" style="527" bestFit="1" customWidth="1"/>
    <col min="9482" max="9482" width="9.6640625" style="527" customWidth="1"/>
    <col min="9483" max="9483" width="4.6640625" style="527" customWidth="1"/>
    <col min="9484" max="9485" width="9.33203125" style="527"/>
    <col min="9486" max="9486" width="10.5" style="527" bestFit="1" customWidth="1"/>
    <col min="9487" max="9728" width="9.33203125" style="527"/>
    <col min="9729" max="9729" width="4.6640625" style="527" customWidth="1"/>
    <col min="9730" max="9730" width="6.6640625" style="527" customWidth="1"/>
    <col min="9731" max="9731" width="13.1640625" style="527" customWidth="1"/>
    <col min="9732" max="9732" width="9" style="527" customWidth="1"/>
    <col min="9733" max="9733" width="10.6640625" style="527" customWidth="1"/>
    <col min="9734" max="9734" width="10.5" style="527" customWidth="1"/>
    <col min="9735" max="9735" width="13.83203125" style="527" customWidth="1"/>
    <col min="9736" max="9737" width="13.1640625" style="527" bestFit="1" customWidth="1"/>
    <col min="9738" max="9738" width="9.6640625" style="527" customWidth="1"/>
    <col min="9739" max="9739" width="4.6640625" style="527" customWidth="1"/>
    <col min="9740" max="9741" width="9.33203125" style="527"/>
    <col min="9742" max="9742" width="10.5" style="527" bestFit="1" customWidth="1"/>
    <col min="9743" max="9984" width="9.33203125" style="527"/>
    <col min="9985" max="9985" width="4.6640625" style="527" customWidth="1"/>
    <col min="9986" max="9986" width="6.6640625" style="527" customWidth="1"/>
    <col min="9987" max="9987" width="13.1640625" style="527" customWidth="1"/>
    <col min="9988" max="9988" width="9" style="527" customWidth="1"/>
    <col min="9989" max="9989" width="10.6640625" style="527" customWidth="1"/>
    <col min="9990" max="9990" width="10.5" style="527" customWidth="1"/>
    <col min="9991" max="9991" width="13.83203125" style="527" customWidth="1"/>
    <col min="9992" max="9993" width="13.1640625" style="527" bestFit="1" customWidth="1"/>
    <col min="9994" max="9994" width="9.6640625" style="527" customWidth="1"/>
    <col min="9995" max="9995" width="4.6640625" style="527" customWidth="1"/>
    <col min="9996" max="9997" width="9.33203125" style="527"/>
    <col min="9998" max="9998" width="10.5" style="527" bestFit="1" customWidth="1"/>
    <col min="9999" max="10240" width="9.33203125" style="527"/>
    <col min="10241" max="10241" width="4.6640625" style="527" customWidth="1"/>
    <col min="10242" max="10242" width="6.6640625" style="527" customWidth="1"/>
    <col min="10243" max="10243" width="13.1640625" style="527" customWidth="1"/>
    <col min="10244" max="10244" width="9" style="527" customWidth="1"/>
    <col min="10245" max="10245" width="10.6640625" style="527" customWidth="1"/>
    <col min="10246" max="10246" width="10.5" style="527" customWidth="1"/>
    <col min="10247" max="10247" width="13.83203125" style="527" customWidth="1"/>
    <col min="10248" max="10249" width="13.1640625" style="527" bestFit="1" customWidth="1"/>
    <col min="10250" max="10250" width="9.6640625" style="527" customWidth="1"/>
    <col min="10251" max="10251" width="4.6640625" style="527" customWidth="1"/>
    <col min="10252" max="10253" width="9.33203125" style="527"/>
    <col min="10254" max="10254" width="10.5" style="527" bestFit="1" customWidth="1"/>
    <col min="10255" max="10496" width="9.33203125" style="527"/>
    <col min="10497" max="10497" width="4.6640625" style="527" customWidth="1"/>
    <col min="10498" max="10498" width="6.6640625" style="527" customWidth="1"/>
    <col min="10499" max="10499" width="13.1640625" style="527" customWidth="1"/>
    <col min="10500" max="10500" width="9" style="527" customWidth="1"/>
    <col min="10501" max="10501" width="10.6640625" style="527" customWidth="1"/>
    <col min="10502" max="10502" width="10.5" style="527" customWidth="1"/>
    <col min="10503" max="10503" width="13.83203125" style="527" customWidth="1"/>
    <col min="10504" max="10505" width="13.1640625" style="527" bestFit="1" customWidth="1"/>
    <col min="10506" max="10506" width="9.6640625" style="527" customWidth="1"/>
    <col min="10507" max="10507" width="4.6640625" style="527" customWidth="1"/>
    <col min="10508" max="10509" width="9.33203125" style="527"/>
    <col min="10510" max="10510" width="10.5" style="527" bestFit="1" customWidth="1"/>
    <col min="10511" max="10752" width="9.33203125" style="527"/>
    <col min="10753" max="10753" width="4.6640625" style="527" customWidth="1"/>
    <col min="10754" max="10754" width="6.6640625" style="527" customWidth="1"/>
    <col min="10755" max="10755" width="13.1640625" style="527" customWidth="1"/>
    <col min="10756" max="10756" width="9" style="527" customWidth="1"/>
    <col min="10757" max="10757" width="10.6640625" style="527" customWidth="1"/>
    <col min="10758" max="10758" width="10.5" style="527" customWidth="1"/>
    <col min="10759" max="10759" width="13.83203125" style="527" customWidth="1"/>
    <col min="10760" max="10761" width="13.1640625" style="527" bestFit="1" customWidth="1"/>
    <col min="10762" max="10762" width="9.6640625" style="527" customWidth="1"/>
    <col min="10763" max="10763" width="4.6640625" style="527" customWidth="1"/>
    <col min="10764" max="10765" width="9.33203125" style="527"/>
    <col min="10766" max="10766" width="10.5" style="527" bestFit="1" customWidth="1"/>
    <col min="10767" max="11008" width="9.33203125" style="527"/>
    <col min="11009" max="11009" width="4.6640625" style="527" customWidth="1"/>
    <col min="11010" max="11010" width="6.6640625" style="527" customWidth="1"/>
    <col min="11011" max="11011" width="13.1640625" style="527" customWidth="1"/>
    <col min="11012" max="11012" width="9" style="527" customWidth="1"/>
    <col min="11013" max="11013" width="10.6640625" style="527" customWidth="1"/>
    <col min="11014" max="11014" width="10.5" style="527" customWidth="1"/>
    <col min="11015" max="11015" width="13.83203125" style="527" customWidth="1"/>
    <col min="11016" max="11017" width="13.1640625" style="527" bestFit="1" customWidth="1"/>
    <col min="11018" max="11018" width="9.6640625" style="527" customWidth="1"/>
    <col min="11019" max="11019" width="4.6640625" style="527" customWidth="1"/>
    <col min="11020" max="11021" width="9.33203125" style="527"/>
    <col min="11022" max="11022" width="10.5" style="527" bestFit="1" customWidth="1"/>
    <col min="11023" max="11264" width="9.33203125" style="527"/>
    <col min="11265" max="11265" width="4.6640625" style="527" customWidth="1"/>
    <col min="11266" max="11266" width="6.6640625" style="527" customWidth="1"/>
    <col min="11267" max="11267" width="13.1640625" style="527" customWidth="1"/>
    <col min="11268" max="11268" width="9" style="527" customWidth="1"/>
    <col min="11269" max="11269" width="10.6640625" style="527" customWidth="1"/>
    <col min="11270" max="11270" width="10.5" style="527" customWidth="1"/>
    <col min="11271" max="11271" width="13.83203125" style="527" customWidth="1"/>
    <col min="11272" max="11273" width="13.1640625" style="527" bestFit="1" customWidth="1"/>
    <col min="11274" max="11274" width="9.6640625" style="527" customWidth="1"/>
    <col min="11275" max="11275" width="4.6640625" style="527" customWidth="1"/>
    <col min="11276" max="11277" width="9.33203125" style="527"/>
    <col min="11278" max="11278" width="10.5" style="527" bestFit="1" customWidth="1"/>
    <col min="11279" max="11520" width="9.33203125" style="527"/>
    <col min="11521" max="11521" width="4.6640625" style="527" customWidth="1"/>
    <col min="11522" max="11522" width="6.6640625" style="527" customWidth="1"/>
    <col min="11523" max="11523" width="13.1640625" style="527" customWidth="1"/>
    <col min="11524" max="11524" width="9" style="527" customWidth="1"/>
    <col min="11525" max="11525" width="10.6640625" style="527" customWidth="1"/>
    <col min="11526" max="11526" width="10.5" style="527" customWidth="1"/>
    <col min="11527" max="11527" width="13.83203125" style="527" customWidth="1"/>
    <col min="11528" max="11529" width="13.1640625" style="527" bestFit="1" customWidth="1"/>
    <col min="11530" max="11530" width="9.6640625" style="527" customWidth="1"/>
    <col min="11531" max="11531" width="4.6640625" style="527" customWidth="1"/>
    <col min="11532" max="11533" width="9.33203125" style="527"/>
    <col min="11534" max="11534" width="10.5" style="527" bestFit="1" customWidth="1"/>
    <col min="11535" max="11776" width="9.33203125" style="527"/>
    <col min="11777" max="11777" width="4.6640625" style="527" customWidth="1"/>
    <col min="11778" max="11778" width="6.6640625" style="527" customWidth="1"/>
    <col min="11779" max="11779" width="13.1640625" style="527" customWidth="1"/>
    <col min="11780" max="11780" width="9" style="527" customWidth="1"/>
    <col min="11781" max="11781" width="10.6640625" style="527" customWidth="1"/>
    <col min="11782" max="11782" width="10.5" style="527" customWidth="1"/>
    <col min="11783" max="11783" width="13.83203125" style="527" customWidth="1"/>
    <col min="11784" max="11785" width="13.1640625" style="527" bestFit="1" customWidth="1"/>
    <col min="11786" max="11786" width="9.6640625" style="527" customWidth="1"/>
    <col min="11787" max="11787" width="4.6640625" style="527" customWidth="1"/>
    <col min="11788" max="11789" width="9.33203125" style="527"/>
    <col min="11790" max="11790" width="10.5" style="527" bestFit="1" customWidth="1"/>
    <col min="11791" max="12032" width="9.33203125" style="527"/>
    <col min="12033" max="12033" width="4.6640625" style="527" customWidth="1"/>
    <col min="12034" max="12034" width="6.6640625" style="527" customWidth="1"/>
    <col min="12035" max="12035" width="13.1640625" style="527" customWidth="1"/>
    <col min="12036" max="12036" width="9" style="527" customWidth="1"/>
    <col min="12037" max="12037" width="10.6640625" style="527" customWidth="1"/>
    <col min="12038" max="12038" width="10.5" style="527" customWidth="1"/>
    <col min="12039" max="12039" width="13.83203125" style="527" customWidth="1"/>
    <col min="12040" max="12041" width="13.1640625" style="527" bestFit="1" customWidth="1"/>
    <col min="12042" max="12042" width="9.6640625" style="527" customWidth="1"/>
    <col min="12043" max="12043" width="4.6640625" style="527" customWidth="1"/>
    <col min="12044" max="12045" width="9.33203125" style="527"/>
    <col min="12046" max="12046" width="10.5" style="527" bestFit="1" customWidth="1"/>
    <col min="12047" max="12288" width="9.33203125" style="527"/>
    <col min="12289" max="12289" width="4.6640625" style="527" customWidth="1"/>
    <col min="12290" max="12290" width="6.6640625" style="527" customWidth="1"/>
    <col min="12291" max="12291" width="13.1640625" style="527" customWidth="1"/>
    <col min="12292" max="12292" width="9" style="527" customWidth="1"/>
    <col min="12293" max="12293" width="10.6640625" style="527" customWidth="1"/>
    <col min="12294" max="12294" width="10.5" style="527" customWidth="1"/>
    <col min="12295" max="12295" width="13.83203125" style="527" customWidth="1"/>
    <col min="12296" max="12297" width="13.1640625" style="527" bestFit="1" customWidth="1"/>
    <col min="12298" max="12298" width="9.6640625" style="527" customWidth="1"/>
    <col min="12299" max="12299" width="4.6640625" style="527" customWidth="1"/>
    <col min="12300" max="12301" width="9.33203125" style="527"/>
    <col min="12302" max="12302" width="10.5" style="527" bestFit="1" customWidth="1"/>
    <col min="12303" max="12544" width="9.33203125" style="527"/>
    <col min="12545" max="12545" width="4.6640625" style="527" customWidth="1"/>
    <col min="12546" max="12546" width="6.6640625" style="527" customWidth="1"/>
    <col min="12547" max="12547" width="13.1640625" style="527" customWidth="1"/>
    <col min="12548" max="12548" width="9" style="527" customWidth="1"/>
    <col min="12549" max="12549" width="10.6640625" style="527" customWidth="1"/>
    <col min="12550" max="12550" width="10.5" style="527" customWidth="1"/>
    <col min="12551" max="12551" width="13.83203125" style="527" customWidth="1"/>
    <col min="12552" max="12553" width="13.1640625" style="527" bestFit="1" customWidth="1"/>
    <col min="12554" max="12554" width="9.6640625" style="527" customWidth="1"/>
    <col min="12555" max="12555" width="4.6640625" style="527" customWidth="1"/>
    <col min="12556" max="12557" width="9.33203125" style="527"/>
    <col min="12558" max="12558" width="10.5" style="527" bestFit="1" customWidth="1"/>
    <col min="12559" max="12800" width="9.33203125" style="527"/>
    <col min="12801" max="12801" width="4.6640625" style="527" customWidth="1"/>
    <col min="12802" max="12802" width="6.6640625" style="527" customWidth="1"/>
    <col min="12803" max="12803" width="13.1640625" style="527" customWidth="1"/>
    <col min="12804" max="12804" width="9" style="527" customWidth="1"/>
    <col min="12805" max="12805" width="10.6640625" style="527" customWidth="1"/>
    <col min="12806" max="12806" width="10.5" style="527" customWidth="1"/>
    <col min="12807" max="12807" width="13.83203125" style="527" customWidth="1"/>
    <col min="12808" max="12809" width="13.1640625" style="527" bestFit="1" customWidth="1"/>
    <col min="12810" max="12810" width="9.6640625" style="527" customWidth="1"/>
    <col min="12811" max="12811" width="4.6640625" style="527" customWidth="1"/>
    <col min="12812" max="12813" width="9.33203125" style="527"/>
    <col min="12814" max="12814" width="10.5" style="527" bestFit="1" customWidth="1"/>
    <col min="12815" max="13056" width="9.33203125" style="527"/>
    <col min="13057" max="13057" width="4.6640625" style="527" customWidth="1"/>
    <col min="13058" max="13058" width="6.6640625" style="527" customWidth="1"/>
    <col min="13059" max="13059" width="13.1640625" style="527" customWidth="1"/>
    <col min="13060" max="13060" width="9" style="527" customWidth="1"/>
    <col min="13061" max="13061" width="10.6640625" style="527" customWidth="1"/>
    <col min="13062" max="13062" width="10.5" style="527" customWidth="1"/>
    <col min="13063" max="13063" width="13.83203125" style="527" customWidth="1"/>
    <col min="13064" max="13065" width="13.1640625" style="527" bestFit="1" customWidth="1"/>
    <col min="13066" max="13066" width="9.6640625" style="527" customWidth="1"/>
    <col min="13067" max="13067" width="4.6640625" style="527" customWidth="1"/>
    <col min="13068" max="13069" width="9.33203125" style="527"/>
    <col min="13070" max="13070" width="10.5" style="527" bestFit="1" customWidth="1"/>
    <col min="13071" max="13312" width="9.33203125" style="527"/>
    <col min="13313" max="13313" width="4.6640625" style="527" customWidth="1"/>
    <col min="13314" max="13314" width="6.6640625" style="527" customWidth="1"/>
    <col min="13315" max="13315" width="13.1640625" style="527" customWidth="1"/>
    <col min="13316" max="13316" width="9" style="527" customWidth="1"/>
    <col min="13317" max="13317" width="10.6640625" style="527" customWidth="1"/>
    <col min="13318" max="13318" width="10.5" style="527" customWidth="1"/>
    <col min="13319" max="13319" width="13.83203125" style="527" customWidth="1"/>
    <col min="13320" max="13321" width="13.1640625" style="527" bestFit="1" customWidth="1"/>
    <col min="13322" max="13322" width="9.6640625" style="527" customWidth="1"/>
    <col min="13323" max="13323" width="4.6640625" style="527" customWidth="1"/>
    <col min="13324" max="13325" width="9.33203125" style="527"/>
    <col min="13326" max="13326" width="10.5" style="527" bestFit="1" customWidth="1"/>
    <col min="13327" max="13568" width="9.33203125" style="527"/>
    <col min="13569" max="13569" width="4.6640625" style="527" customWidth="1"/>
    <col min="13570" max="13570" width="6.6640625" style="527" customWidth="1"/>
    <col min="13571" max="13571" width="13.1640625" style="527" customWidth="1"/>
    <col min="13572" max="13572" width="9" style="527" customWidth="1"/>
    <col min="13573" max="13573" width="10.6640625" style="527" customWidth="1"/>
    <col min="13574" max="13574" width="10.5" style="527" customWidth="1"/>
    <col min="13575" max="13575" width="13.83203125" style="527" customWidth="1"/>
    <col min="13576" max="13577" width="13.1640625" style="527" bestFit="1" customWidth="1"/>
    <col min="13578" max="13578" width="9.6640625" style="527" customWidth="1"/>
    <col min="13579" max="13579" width="4.6640625" style="527" customWidth="1"/>
    <col min="13580" max="13581" width="9.33203125" style="527"/>
    <col min="13582" max="13582" width="10.5" style="527" bestFit="1" customWidth="1"/>
    <col min="13583" max="13824" width="9.33203125" style="527"/>
    <col min="13825" max="13825" width="4.6640625" style="527" customWidth="1"/>
    <col min="13826" max="13826" width="6.6640625" style="527" customWidth="1"/>
    <col min="13827" max="13827" width="13.1640625" style="527" customWidth="1"/>
    <col min="13828" max="13828" width="9" style="527" customWidth="1"/>
    <col min="13829" max="13829" width="10.6640625" style="527" customWidth="1"/>
    <col min="13830" max="13830" width="10.5" style="527" customWidth="1"/>
    <col min="13831" max="13831" width="13.83203125" style="527" customWidth="1"/>
    <col min="13832" max="13833" width="13.1640625" style="527" bestFit="1" customWidth="1"/>
    <col min="13834" max="13834" width="9.6640625" style="527" customWidth="1"/>
    <col min="13835" max="13835" width="4.6640625" style="527" customWidth="1"/>
    <col min="13836" max="13837" width="9.33203125" style="527"/>
    <col min="13838" max="13838" width="10.5" style="527" bestFit="1" customWidth="1"/>
    <col min="13839" max="14080" width="9.33203125" style="527"/>
    <col min="14081" max="14081" width="4.6640625" style="527" customWidth="1"/>
    <col min="14082" max="14082" width="6.6640625" style="527" customWidth="1"/>
    <col min="14083" max="14083" width="13.1640625" style="527" customWidth="1"/>
    <col min="14084" max="14084" width="9" style="527" customWidth="1"/>
    <col min="14085" max="14085" width="10.6640625" style="527" customWidth="1"/>
    <col min="14086" max="14086" width="10.5" style="527" customWidth="1"/>
    <col min="14087" max="14087" width="13.83203125" style="527" customWidth="1"/>
    <col min="14088" max="14089" width="13.1640625" style="527" bestFit="1" customWidth="1"/>
    <col min="14090" max="14090" width="9.6640625" style="527" customWidth="1"/>
    <col min="14091" max="14091" width="4.6640625" style="527" customWidth="1"/>
    <col min="14092" max="14093" width="9.33203125" style="527"/>
    <col min="14094" max="14094" width="10.5" style="527" bestFit="1" customWidth="1"/>
    <col min="14095" max="14336" width="9.33203125" style="527"/>
    <col min="14337" max="14337" width="4.6640625" style="527" customWidth="1"/>
    <col min="14338" max="14338" width="6.6640625" style="527" customWidth="1"/>
    <col min="14339" max="14339" width="13.1640625" style="527" customWidth="1"/>
    <col min="14340" max="14340" width="9" style="527" customWidth="1"/>
    <col min="14341" max="14341" width="10.6640625" style="527" customWidth="1"/>
    <col min="14342" max="14342" width="10.5" style="527" customWidth="1"/>
    <col min="14343" max="14343" width="13.83203125" style="527" customWidth="1"/>
    <col min="14344" max="14345" width="13.1640625" style="527" bestFit="1" customWidth="1"/>
    <col min="14346" max="14346" width="9.6640625" style="527" customWidth="1"/>
    <col min="14347" max="14347" width="4.6640625" style="527" customWidth="1"/>
    <col min="14348" max="14349" width="9.33203125" style="527"/>
    <col min="14350" max="14350" width="10.5" style="527" bestFit="1" customWidth="1"/>
    <col min="14351" max="14592" width="9.33203125" style="527"/>
    <col min="14593" max="14593" width="4.6640625" style="527" customWidth="1"/>
    <col min="14594" max="14594" width="6.6640625" style="527" customWidth="1"/>
    <col min="14595" max="14595" width="13.1640625" style="527" customWidth="1"/>
    <col min="14596" max="14596" width="9" style="527" customWidth="1"/>
    <col min="14597" max="14597" width="10.6640625" style="527" customWidth="1"/>
    <col min="14598" max="14598" width="10.5" style="527" customWidth="1"/>
    <col min="14599" max="14599" width="13.83203125" style="527" customWidth="1"/>
    <col min="14600" max="14601" width="13.1640625" style="527" bestFit="1" customWidth="1"/>
    <col min="14602" max="14602" width="9.6640625" style="527" customWidth="1"/>
    <col min="14603" max="14603" width="4.6640625" style="527" customWidth="1"/>
    <col min="14604" max="14605" width="9.33203125" style="527"/>
    <col min="14606" max="14606" width="10.5" style="527" bestFit="1" customWidth="1"/>
    <col min="14607" max="14848" width="9.33203125" style="527"/>
    <col min="14849" max="14849" width="4.6640625" style="527" customWidth="1"/>
    <col min="14850" max="14850" width="6.6640625" style="527" customWidth="1"/>
    <col min="14851" max="14851" width="13.1640625" style="527" customWidth="1"/>
    <col min="14852" max="14852" width="9" style="527" customWidth="1"/>
    <col min="14853" max="14853" width="10.6640625" style="527" customWidth="1"/>
    <col min="14854" max="14854" width="10.5" style="527" customWidth="1"/>
    <col min="14855" max="14855" width="13.83203125" style="527" customWidth="1"/>
    <col min="14856" max="14857" width="13.1640625" style="527" bestFit="1" customWidth="1"/>
    <col min="14858" max="14858" width="9.6640625" style="527" customWidth="1"/>
    <col min="14859" max="14859" width="4.6640625" style="527" customWidth="1"/>
    <col min="14860" max="14861" width="9.33203125" style="527"/>
    <col min="14862" max="14862" width="10.5" style="527" bestFit="1" customWidth="1"/>
    <col min="14863" max="15104" width="9.33203125" style="527"/>
    <col min="15105" max="15105" width="4.6640625" style="527" customWidth="1"/>
    <col min="15106" max="15106" width="6.6640625" style="527" customWidth="1"/>
    <col min="15107" max="15107" width="13.1640625" style="527" customWidth="1"/>
    <col min="15108" max="15108" width="9" style="527" customWidth="1"/>
    <col min="15109" max="15109" width="10.6640625" style="527" customWidth="1"/>
    <col min="15110" max="15110" width="10.5" style="527" customWidth="1"/>
    <col min="15111" max="15111" width="13.83203125" style="527" customWidth="1"/>
    <col min="15112" max="15113" width="13.1640625" style="527" bestFit="1" customWidth="1"/>
    <col min="15114" max="15114" width="9.6640625" style="527" customWidth="1"/>
    <col min="15115" max="15115" width="4.6640625" style="527" customWidth="1"/>
    <col min="15116" max="15117" width="9.33203125" style="527"/>
    <col min="15118" max="15118" width="10.5" style="527" bestFit="1" customWidth="1"/>
    <col min="15119" max="15360" width="9.33203125" style="527"/>
    <col min="15361" max="15361" width="4.6640625" style="527" customWidth="1"/>
    <col min="15362" max="15362" width="6.6640625" style="527" customWidth="1"/>
    <col min="15363" max="15363" width="13.1640625" style="527" customWidth="1"/>
    <col min="15364" max="15364" width="9" style="527" customWidth="1"/>
    <col min="15365" max="15365" width="10.6640625" style="527" customWidth="1"/>
    <col min="15366" max="15366" width="10.5" style="527" customWidth="1"/>
    <col min="15367" max="15367" width="13.83203125" style="527" customWidth="1"/>
    <col min="15368" max="15369" width="13.1640625" style="527" bestFit="1" customWidth="1"/>
    <col min="15370" max="15370" width="9.6640625" style="527" customWidth="1"/>
    <col min="15371" max="15371" width="4.6640625" style="527" customWidth="1"/>
    <col min="15372" max="15373" width="9.33203125" style="527"/>
    <col min="15374" max="15374" width="10.5" style="527" bestFit="1" customWidth="1"/>
    <col min="15375" max="15616" width="9.33203125" style="527"/>
    <col min="15617" max="15617" width="4.6640625" style="527" customWidth="1"/>
    <col min="15618" max="15618" width="6.6640625" style="527" customWidth="1"/>
    <col min="15619" max="15619" width="13.1640625" style="527" customWidth="1"/>
    <col min="15620" max="15620" width="9" style="527" customWidth="1"/>
    <col min="15621" max="15621" width="10.6640625" style="527" customWidth="1"/>
    <col min="15622" max="15622" width="10.5" style="527" customWidth="1"/>
    <col min="15623" max="15623" width="13.83203125" style="527" customWidth="1"/>
    <col min="15624" max="15625" width="13.1640625" style="527" bestFit="1" customWidth="1"/>
    <col min="15626" max="15626" width="9.6640625" style="527" customWidth="1"/>
    <col min="15627" max="15627" width="4.6640625" style="527" customWidth="1"/>
    <col min="15628" max="15629" width="9.33203125" style="527"/>
    <col min="15630" max="15630" width="10.5" style="527" bestFit="1" customWidth="1"/>
    <col min="15631" max="15872" width="9.33203125" style="527"/>
    <col min="15873" max="15873" width="4.6640625" style="527" customWidth="1"/>
    <col min="15874" max="15874" width="6.6640625" style="527" customWidth="1"/>
    <col min="15875" max="15875" width="13.1640625" style="527" customWidth="1"/>
    <col min="15876" max="15876" width="9" style="527" customWidth="1"/>
    <col min="15877" max="15877" width="10.6640625" style="527" customWidth="1"/>
    <col min="15878" max="15878" width="10.5" style="527" customWidth="1"/>
    <col min="15879" max="15879" width="13.83203125" style="527" customWidth="1"/>
    <col min="15880" max="15881" width="13.1640625" style="527" bestFit="1" customWidth="1"/>
    <col min="15882" max="15882" width="9.6640625" style="527" customWidth="1"/>
    <col min="15883" max="15883" width="4.6640625" style="527" customWidth="1"/>
    <col min="15884" max="15885" width="9.33203125" style="527"/>
    <col min="15886" max="15886" width="10.5" style="527" bestFit="1" customWidth="1"/>
    <col min="15887" max="16128" width="9.33203125" style="527"/>
    <col min="16129" max="16129" width="4.6640625" style="527" customWidth="1"/>
    <col min="16130" max="16130" width="6.6640625" style="527" customWidth="1"/>
    <col min="16131" max="16131" width="13.1640625" style="527" customWidth="1"/>
    <col min="16132" max="16132" width="9" style="527" customWidth="1"/>
    <col min="16133" max="16133" width="10.6640625" style="527" customWidth="1"/>
    <col min="16134" max="16134" width="10.5" style="527" customWidth="1"/>
    <col min="16135" max="16135" width="13.83203125" style="527" customWidth="1"/>
    <col min="16136" max="16137" width="13.1640625" style="527" bestFit="1" customWidth="1"/>
    <col min="16138" max="16138" width="9.6640625" style="527" customWidth="1"/>
    <col min="16139" max="16139" width="4.6640625" style="527" customWidth="1"/>
    <col min="16140" max="16141" width="9.33203125" style="527"/>
    <col min="16142" max="16142" width="10.5" style="527" bestFit="1" customWidth="1"/>
    <col min="16143" max="16384" width="9.33203125" style="527"/>
  </cols>
  <sheetData>
    <row r="1" spans="1:11" ht="12" customHeight="1">
      <c r="A1" s="526" t="s">
        <v>559</v>
      </c>
      <c r="B1" s="525"/>
      <c r="C1" s="525"/>
      <c r="D1" s="525"/>
      <c r="E1" s="525"/>
      <c r="F1" s="525"/>
      <c r="H1" s="526"/>
      <c r="J1" s="526"/>
      <c r="K1" s="234">
        <v>111</v>
      </c>
    </row>
    <row r="2" spans="1:11" ht="23.25" customHeight="1">
      <c r="A2" s="594" t="s">
        <v>3667</v>
      </c>
      <c r="B2" s="596"/>
      <c r="C2" s="596"/>
      <c r="D2" s="596"/>
      <c r="E2" s="596"/>
      <c r="F2" s="596"/>
      <c r="G2" s="596"/>
      <c r="H2" s="596"/>
      <c r="I2" s="596"/>
      <c r="J2" s="596"/>
      <c r="K2" s="1752"/>
    </row>
    <row r="3" spans="1:11" ht="15" customHeight="1">
      <c r="A3" s="650"/>
      <c r="B3" s="600"/>
      <c r="C3" s="600"/>
      <c r="D3" s="600"/>
      <c r="E3" s="600"/>
      <c r="F3" s="600"/>
      <c r="G3" s="600"/>
      <c r="H3" s="600"/>
      <c r="I3" s="600"/>
      <c r="J3" s="600"/>
      <c r="K3" s="1929"/>
    </row>
    <row r="4" spans="1:11" ht="12" customHeight="1">
      <c r="A4" s="1930"/>
      <c r="B4" s="1931"/>
      <c r="C4" s="1931"/>
      <c r="D4" s="529" t="s">
        <v>2711</v>
      </c>
      <c r="E4" s="529"/>
      <c r="F4" s="529"/>
      <c r="G4" s="529"/>
      <c r="H4" s="1931"/>
      <c r="I4" s="1931"/>
      <c r="J4" s="1931"/>
      <c r="K4" s="1932"/>
    </row>
    <row r="5" spans="1:11" ht="12" customHeight="1">
      <c r="A5" s="1933"/>
      <c r="B5" s="1934"/>
      <c r="C5" s="1935" t="s">
        <v>2712</v>
      </c>
      <c r="D5" s="1936"/>
      <c r="E5" s="1936"/>
      <c r="F5" s="1936"/>
      <c r="G5" s="1936" t="s">
        <v>2713</v>
      </c>
      <c r="H5" s="1934"/>
      <c r="I5" s="1934"/>
      <c r="J5" s="1934"/>
      <c r="K5" s="1937"/>
    </row>
    <row r="6" spans="1:11" ht="12" customHeight="1">
      <c r="A6" s="1933"/>
      <c r="B6" s="1934"/>
      <c r="C6" s="1935" t="s">
        <v>2714</v>
      </c>
      <c r="D6" s="1935" t="s">
        <v>2715</v>
      </c>
      <c r="E6" s="1935" t="s">
        <v>2713</v>
      </c>
      <c r="F6" s="1935" t="s">
        <v>2713</v>
      </c>
      <c r="G6" s="1935" t="s">
        <v>2716</v>
      </c>
      <c r="H6" s="1935" t="s">
        <v>2713</v>
      </c>
      <c r="I6" s="1935" t="s">
        <v>2713</v>
      </c>
      <c r="J6" s="1934"/>
      <c r="K6" s="1937"/>
    </row>
    <row r="7" spans="1:11" ht="12" customHeight="1">
      <c r="A7" s="1938" t="s">
        <v>639</v>
      </c>
      <c r="B7" s="1935" t="s">
        <v>1343</v>
      </c>
      <c r="C7" s="1935" t="s">
        <v>2717</v>
      </c>
      <c r="D7" s="1935" t="s">
        <v>1682</v>
      </c>
      <c r="E7" s="1935" t="s">
        <v>2718</v>
      </c>
      <c r="F7" s="1935" t="s">
        <v>2719</v>
      </c>
      <c r="G7" s="1935" t="s">
        <v>2720</v>
      </c>
      <c r="H7" s="1935" t="s">
        <v>2721</v>
      </c>
      <c r="I7" s="1935" t="s">
        <v>2722</v>
      </c>
      <c r="J7" s="1935" t="s">
        <v>2723</v>
      </c>
      <c r="K7" s="1939" t="s">
        <v>639</v>
      </c>
    </row>
    <row r="8" spans="1:11" ht="12" customHeight="1">
      <c r="A8" s="1938" t="s">
        <v>642</v>
      </c>
      <c r="B8" s="1935"/>
      <c r="C8" s="1935" t="s">
        <v>2724</v>
      </c>
      <c r="D8" s="1935" t="s">
        <v>2725</v>
      </c>
      <c r="E8" s="1935" t="s">
        <v>2726</v>
      </c>
      <c r="F8" s="1935" t="s">
        <v>2727</v>
      </c>
      <c r="G8" s="1935" t="s">
        <v>2728</v>
      </c>
      <c r="H8" s="1935" t="s">
        <v>2729</v>
      </c>
      <c r="I8" s="1935" t="s">
        <v>2729</v>
      </c>
      <c r="J8" s="1935"/>
      <c r="K8" s="1939" t="s">
        <v>642</v>
      </c>
    </row>
    <row r="9" spans="1:11" ht="12" customHeight="1">
      <c r="A9" s="1940"/>
      <c r="B9" s="1941" t="s">
        <v>651</v>
      </c>
      <c r="C9" s="1941" t="s">
        <v>652</v>
      </c>
      <c r="D9" s="1941" t="s">
        <v>653</v>
      </c>
      <c r="E9" s="1941" t="s">
        <v>654</v>
      </c>
      <c r="F9" s="1941" t="s">
        <v>655</v>
      </c>
      <c r="G9" s="1941" t="s">
        <v>656</v>
      </c>
      <c r="H9" s="1941" t="s">
        <v>1087</v>
      </c>
      <c r="I9" s="1941" t="s">
        <v>1088</v>
      </c>
      <c r="J9" s="1941" t="s">
        <v>1362</v>
      </c>
      <c r="K9" s="1942"/>
    </row>
    <row r="10" spans="1:11" ht="12" customHeight="1">
      <c r="A10" s="1943">
        <v>1</v>
      </c>
      <c r="B10" s="1944">
        <v>1</v>
      </c>
      <c r="C10" s="1945">
        <v>1</v>
      </c>
      <c r="D10" s="1946">
        <v>9059</v>
      </c>
      <c r="E10" s="1946">
        <f>3287-1</f>
        <v>3286</v>
      </c>
      <c r="F10" s="1946">
        <v>183</v>
      </c>
      <c r="G10" s="1946">
        <v>1144</v>
      </c>
      <c r="H10" s="1946">
        <v>0</v>
      </c>
      <c r="I10" s="1946">
        <v>0</v>
      </c>
      <c r="J10" s="1946">
        <f t="shared" ref="J10:J15" si="0">SUM(D10:I10)</f>
        <v>13672</v>
      </c>
      <c r="K10" s="1947">
        <v>1</v>
      </c>
    </row>
    <row r="11" spans="1:11" ht="12" customHeight="1">
      <c r="A11" s="1943">
        <v>2</v>
      </c>
      <c r="B11" s="1944" t="s">
        <v>2730</v>
      </c>
      <c r="C11" s="1945">
        <v>0.75</v>
      </c>
      <c r="D11" s="1946">
        <v>0</v>
      </c>
      <c r="E11" s="1946">
        <v>0</v>
      </c>
      <c r="F11" s="1946">
        <v>0</v>
      </c>
      <c r="G11" s="1946">
        <v>0</v>
      </c>
      <c r="H11" s="1946">
        <v>0</v>
      </c>
      <c r="I11" s="1946">
        <v>0</v>
      </c>
      <c r="J11" s="1946">
        <f t="shared" si="0"/>
        <v>0</v>
      </c>
      <c r="K11" s="1947">
        <v>2</v>
      </c>
    </row>
    <row r="12" spans="1:11" ht="12" customHeight="1">
      <c r="A12" s="1943">
        <v>3</v>
      </c>
      <c r="B12" s="1944" t="s">
        <v>2730</v>
      </c>
      <c r="C12" s="1948">
        <v>0.66700000000000004</v>
      </c>
      <c r="D12" s="1946">
        <v>0</v>
      </c>
      <c r="E12" s="1946">
        <v>0</v>
      </c>
      <c r="F12" s="1946">
        <v>0</v>
      </c>
      <c r="G12" s="1946">
        <v>0</v>
      </c>
      <c r="H12" s="1946">
        <v>0</v>
      </c>
      <c r="I12" s="1946">
        <v>0</v>
      </c>
      <c r="J12" s="1946">
        <f t="shared" si="0"/>
        <v>0</v>
      </c>
      <c r="K12" s="1947">
        <v>3</v>
      </c>
    </row>
    <row r="13" spans="1:11" ht="12" customHeight="1">
      <c r="A13" s="1943">
        <v>4</v>
      </c>
      <c r="B13" s="1944" t="s">
        <v>2730</v>
      </c>
      <c r="C13" s="1945">
        <v>0.5</v>
      </c>
      <c r="D13" s="1946">
        <v>190</v>
      </c>
      <c r="E13" s="1946">
        <v>0</v>
      </c>
      <c r="F13" s="1946">
        <v>0</v>
      </c>
      <c r="G13" s="1946">
        <v>29</v>
      </c>
      <c r="H13" s="1946">
        <v>0</v>
      </c>
      <c r="I13" s="1946">
        <v>0</v>
      </c>
      <c r="J13" s="1946">
        <f t="shared" si="0"/>
        <v>219</v>
      </c>
      <c r="K13" s="1947">
        <v>4</v>
      </c>
    </row>
    <row r="14" spans="1:11" ht="12" customHeight="1">
      <c r="A14" s="1943">
        <v>5</v>
      </c>
      <c r="B14" s="1944" t="s">
        <v>2730</v>
      </c>
      <c r="C14" s="1948">
        <v>0.33300000000000002</v>
      </c>
      <c r="D14" s="1946">
        <v>0</v>
      </c>
      <c r="E14" s="1946">
        <v>0</v>
      </c>
      <c r="F14" s="1946">
        <v>0</v>
      </c>
      <c r="G14" s="1946">
        <v>0</v>
      </c>
      <c r="H14" s="1946">
        <v>0</v>
      </c>
      <c r="I14" s="1946">
        <v>0</v>
      </c>
      <c r="J14" s="1946">
        <f t="shared" si="0"/>
        <v>0</v>
      </c>
      <c r="K14" s="1947">
        <v>5</v>
      </c>
    </row>
    <row r="15" spans="1:11" ht="12" customHeight="1">
      <c r="A15" s="1943">
        <v>6</v>
      </c>
      <c r="B15" s="1944" t="s">
        <v>2730</v>
      </c>
      <c r="C15" s="1945">
        <v>0.25</v>
      </c>
      <c r="D15" s="1946">
        <v>0</v>
      </c>
      <c r="E15" s="1946">
        <v>0</v>
      </c>
      <c r="F15" s="1946">
        <v>0</v>
      </c>
      <c r="G15" s="1946">
        <v>0</v>
      </c>
      <c r="H15" s="1946">
        <v>0</v>
      </c>
      <c r="I15" s="1946">
        <v>0</v>
      </c>
      <c r="J15" s="1946">
        <f t="shared" si="0"/>
        <v>0</v>
      </c>
      <c r="K15" s="1947">
        <v>6</v>
      </c>
    </row>
    <row r="16" spans="1:11" ht="12" customHeight="1">
      <c r="A16" s="1943">
        <v>7</v>
      </c>
      <c r="B16" s="1944" t="s">
        <v>2730</v>
      </c>
      <c r="C16" s="1945">
        <v>0.2</v>
      </c>
      <c r="D16" s="1946">
        <v>0</v>
      </c>
      <c r="E16" s="1946">
        <v>0</v>
      </c>
      <c r="F16" s="1946">
        <v>0</v>
      </c>
      <c r="G16" s="1946">
        <v>0</v>
      </c>
      <c r="H16" s="1946">
        <v>0</v>
      </c>
      <c r="I16" s="1946">
        <v>0</v>
      </c>
      <c r="J16" s="1946">
        <v>0</v>
      </c>
      <c r="K16" s="1947">
        <v>7</v>
      </c>
    </row>
    <row r="17" spans="1:14" ht="12" customHeight="1">
      <c r="A17" s="1943">
        <v>8</v>
      </c>
      <c r="B17" s="1944" t="s">
        <v>2730</v>
      </c>
      <c r="C17" s="1949">
        <v>0.16700000000000001</v>
      </c>
      <c r="D17" s="1946">
        <v>0</v>
      </c>
      <c r="E17" s="1946">
        <v>0</v>
      </c>
      <c r="F17" s="1946">
        <v>0</v>
      </c>
      <c r="G17" s="1946">
        <v>0</v>
      </c>
      <c r="H17" s="1946">
        <v>0</v>
      </c>
      <c r="I17" s="1946">
        <v>0</v>
      </c>
      <c r="J17" s="1946">
        <v>0</v>
      </c>
      <c r="K17" s="1947">
        <v>8</v>
      </c>
    </row>
    <row r="18" spans="1:14" ht="26.25" customHeight="1">
      <c r="A18" s="1943">
        <v>9</v>
      </c>
      <c r="B18" s="1931"/>
      <c r="C18" s="1950" t="s">
        <v>2731</v>
      </c>
      <c r="D18" s="1946">
        <f t="shared" ref="D18:I18" si="1">SUM(D11:D17)</f>
        <v>190</v>
      </c>
      <c r="E18" s="1946">
        <f t="shared" si="1"/>
        <v>0</v>
      </c>
      <c r="F18" s="1946">
        <f t="shared" si="1"/>
        <v>0</v>
      </c>
      <c r="G18" s="1946">
        <f t="shared" si="1"/>
        <v>29</v>
      </c>
      <c r="H18" s="1946">
        <f t="shared" si="1"/>
        <v>0</v>
      </c>
      <c r="I18" s="1946">
        <f t="shared" si="1"/>
        <v>0</v>
      </c>
      <c r="J18" s="1946">
        <f>SUM(D18:I18)</f>
        <v>219</v>
      </c>
      <c r="K18" s="1947">
        <v>9</v>
      </c>
      <c r="N18" s="1768"/>
    </row>
    <row r="19" spans="1:14" ht="12" customHeight="1">
      <c r="A19" s="1943">
        <v>10</v>
      </c>
      <c r="B19" s="1951"/>
      <c r="C19" s="1952"/>
      <c r="D19" s="1946"/>
      <c r="E19" s="1953"/>
      <c r="F19" s="1946"/>
      <c r="G19" s="1946"/>
      <c r="H19" s="1946"/>
      <c r="I19" s="1946" t="s">
        <v>598</v>
      </c>
      <c r="J19" s="1946"/>
      <c r="K19" s="1947">
        <v>10</v>
      </c>
      <c r="N19" s="1768"/>
    </row>
    <row r="20" spans="1:14" ht="25.5" customHeight="1">
      <c r="A20" s="1943">
        <v>11</v>
      </c>
      <c r="B20" s="1951"/>
      <c r="C20" s="1952" t="s">
        <v>2732</v>
      </c>
      <c r="D20" s="1946">
        <f t="shared" ref="D20:I20" si="2">+D18+D10</f>
        <v>9249</v>
      </c>
      <c r="E20" s="1946">
        <f t="shared" si="2"/>
        <v>3286</v>
      </c>
      <c r="F20" s="1946">
        <f t="shared" si="2"/>
        <v>183</v>
      </c>
      <c r="G20" s="1946">
        <f t="shared" si="2"/>
        <v>1173</v>
      </c>
      <c r="H20" s="1946">
        <f t="shared" si="2"/>
        <v>0</v>
      </c>
      <c r="I20" s="1946">
        <f t="shared" si="2"/>
        <v>0</v>
      </c>
      <c r="J20" s="1946">
        <f>SUM(D20:I20)</f>
        <v>13891</v>
      </c>
      <c r="K20" s="1947">
        <v>11</v>
      </c>
      <c r="N20" s="1768"/>
    </row>
    <row r="21" spans="1:14" ht="12" customHeight="1">
      <c r="A21" s="1943">
        <v>12</v>
      </c>
      <c r="B21" s="1951"/>
      <c r="C21" s="1952"/>
      <c r="D21" s="1946"/>
      <c r="E21" s="1946"/>
      <c r="F21" s="1946"/>
      <c r="G21" s="1946"/>
      <c r="H21" s="1946"/>
      <c r="I21" s="1946"/>
      <c r="J21" s="1946"/>
      <c r="K21" s="1947">
        <v>12</v>
      </c>
      <c r="N21" s="1768"/>
    </row>
    <row r="22" spans="1:14" ht="12" customHeight="1">
      <c r="A22" s="1943">
        <v>13</v>
      </c>
      <c r="B22" s="1941">
        <v>2</v>
      </c>
      <c r="C22" s="1954"/>
      <c r="D22" s="1946"/>
      <c r="E22" s="1946"/>
      <c r="F22" s="1946"/>
      <c r="G22" s="1946"/>
      <c r="H22" s="1946"/>
      <c r="I22" s="1946"/>
      <c r="J22" s="1946">
        <f>SUM(D22:I22)</f>
        <v>0</v>
      </c>
      <c r="K22" s="1947">
        <v>13</v>
      </c>
    </row>
    <row r="23" spans="1:14" ht="12" customHeight="1">
      <c r="A23" s="1943">
        <v>14</v>
      </c>
      <c r="B23" s="1944">
        <v>3</v>
      </c>
      <c r="C23" s="1954"/>
      <c r="D23" s="1946"/>
      <c r="E23" s="1946"/>
      <c r="F23" s="1946"/>
      <c r="G23" s="1946"/>
      <c r="H23" s="1946"/>
      <c r="I23" s="1946"/>
      <c r="J23" s="1946">
        <f>SUM(D23:I23)</f>
        <v>0</v>
      </c>
      <c r="K23" s="1947">
        <v>14</v>
      </c>
    </row>
    <row r="24" spans="1:14" ht="12" customHeight="1">
      <c r="A24" s="1943">
        <v>15</v>
      </c>
      <c r="B24" s="1944">
        <v>4</v>
      </c>
      <c r="C24" s="1954"/>
      <c r="D24" s="1946"/>
      <c r="E24" s="1946"/>
      <c r="F24" s="1946"/>
      <c r="G24" s="1946"/>
      <c r="H24" s="1946"/>
      <c r="I24" s="1946"/>
      <c r="J24" s="1946">
        <f>SUM(D24:I24)</f>
        <v>0</v>
      </c>
      <c r="K24" s="1947">
        <v>15</v>
      </c>
    </row>
    <row r="25" spans="1:14" ht="12" customHeight="1">
      <c r="A25" s="1943">
        <v>16</v>
      </c>
      <c r="B25" s="1944">
        <v>5</v>
      </c>
      <c r="C25" s="1954"/>
      <c r="D25" s="1946"/>
      <c r="E25" s="1946"/>
      <c r="F25" s="1946"/>
      <c r="G25" s="1946"/>
      <c r="H25" s="1946"/>
      <c r="I25" s="1946"/>
      <c r="J25" s="1946">
        <f>SUM(D25:I25)</f>
        <v>0</v>
      </c>
      <c r="K25" s="1947">
        <v>16</v>
      </c>
    </row>
    <row r="26" spans="1:14" ht="12" customHeight="1" thickBot="1">
      <c r="A26" s="1955">
        <v>17</v>
      </c>
      <c r="B26" s="1956"/>
      <c r="C26" s="1956"/>
      <c r="D26" s="1957"/>
      <c r="E26" s="1957"/>
      <c r="F26" s="1957"/>
      <c r="G26" s="1957"/>
      <c r="H26" s="1957"/>
      <c r="I26" s="1957"/>
      <c r="J26" s="1957"/>
      <c r="K26" s="1958">
        <v>17</v>
      </c>
    </row>
    <row r="27" spans="1:14" ht="12" customHeight="1" thickBot="1">
      <c r="A27" s="1959">
        <v>57</v>
      </c>
      <c r="B27" s="1960"/>
      <c r="C27" s="1960" t="s">
        <v>2733</v>
      </c>
      <c r="D27" s="1957">
        <f t="shared" ref="D27:I27" si="3">SUM(D20:D25)</f>
        <v>9249</v>
      </c>
      <c r="E27" s="1957">
        <f t="shared" si="3"/>
        <v>3286</v>
      </c>
      <c r="F27" s="1957">
        <f t="shared" si="3"/>
        <v>183</v>
      </c>
      <c r="G27" s="1957">
        <f t="shared" si="3"/>
        <v>1173</v>
      </c>
      <c r="H27" s="1957">
        <f t="shared" si="3"/>
        <v>0</v>
      </c>
      <c r="I27" s="1957">
        <f t="shared" si="3"/>
        <v>0</v>
      </c>
      <c r="J27" s="1957">
        <f>SUM(D27:I27)</f>
        <v>13891</v>
      </c>
      <c r="K27" s="1958">
        <v>57</v>
      </c>
    </row>
    <row r="28" spans="1:14" ht="12" customHeight="1">
      <c r="A28" s="1938">
        <v>58</v>
      </c>
      <c r="B28" s="646" t="s">
        <v>2734</v>
      </c>
      <c r="C28" s="646"/>
      <c r="D28" s="1934"/>
      <c r="E28" s="1934"/>
      <c r="F28" s="1934"/>
      <c r="G28" s="1934"/>
      <c r="H28" s="1934"/>
      <c r="I28" s="1934"/>
      <c r="J28" s="1934"/>
      <c r="K28" s="1939">
        <v>58</v>
      </c>
    </row>
    <row r="29" spans="1:14" ht="12" customHeight="1">
      <c r="A29" s="1933"/>
      <c r="B29" s="646" t="s">
        <v>2735</v>
      </c>
      <c r="C29" s="646"/>
      <c r="D29" s="1935" t="s">
        <v>575</v>
      </c>
      <c r="E29" s="1935" t="s">
        <v>575</v>
      </c>
      <c r="F29" s="1935" t="s">
        <v>575</v>
      </c>
      <c r="G29" s="1935" t="s">
        <v>575</v>
      </c>
      <c r="H29" s="1935" t="s">
        <v>575</v>
      </c>
      <c r="I29" s="1935" t="s">
        <v>575</v>
      </c>
      <c r="J29" s="1935" t="s">
        <v>575</v>
      </c>
      <c r="K29" s="1937"/>
    </row>
    <row r="30" spans="1:14" ht="12" customHeight="1" thickBot="1">
      <c r="A30" s="1961"/>
      <c r="B30" s="641" t="s">
        <v>2736</v>
      </c>
      <c r="C30" s="641"/>
      <c r="D30" s="1962"/>
      <c r="E30" s="1962"/>
      <c r="F30" s="1963"/>
      <c r="G30" s="1962"/>
      <c r="H30" s="1962"/>
      <c r="I30" s="1962"/>
      <c r="J30" s="1962"/>
      <c r="K30" s="1964"/>
    </row>
    <row r="31" spans="1:14" ht="23.25" customHeight="1">
      <c r="A31" s="4181" t="s">
        <v>2737</v>
      </c>
      <c r="B31" s="4182"/>
      <c r="C31" s="4182"/>
      <c r="D31" s="4182"/>
      <c r="E31" s="4182"/>
      <c r="F31" s="4182"/>
      <c r="G31" s="4182"/>
      <c r="H31" s="4182"/>
      <c r="I31" s="4182"/>
      <c r="J31" s="4182"/>
      <c r="K31" s="4183"/>
    </row>
    <row r="32" spans="1:14" ht="15" customHeight="1">
      <c r="A32" s="655"/>
      <c r="B32" s="646"/>
      <c r="C32" s="646"/>
      <c r="D32" s="1965"/>
      <c r="E32" s="1965"/>
      <c r="F32" s="1965"/>
      <c r="G32" s="1965"/>
      <c r="H32" s="1965"/>
      <c r="I32" s="1965"/>
      <c r="J32" s="1965"/>
      <c r="K32" s="1966"/>
    </row>
    <row r="33" spans="1:13" ht="12" customHeight="1">
      <c r="A33" s="1930"/>
      <c r="B33" s="1931"/>
      <c r="C33" s="1931"/>
      <c r="D33" s="529" t="s">
        <v>2711</v>
      </c>
      <c r="E33" s="529"/>
      <c r="F33" s="529"/>
      <c r="G33" s="529"/>
      <c r="H33" s="1931"/>
      <c r="I33" s="1931"/>
      <c r="J33" s="1931"/>
      <c r="K33" s="1932"/>
    </row>
    <row r="34" spans="1:13" ht="12" customHeight="1">
      <c r="A34" s="1933"/>
      <c r="B34" s="1934"/>
      <c r="C34" s="1935" t="s">
        <v>2712</v>
      </c>
      <c r="D34" s="1936"/>
      <c r="E34" s="1936"/>
      <c r="F34" s="1936"/>
      <c r="G34" s="1936" t="s">
        <v>2713</v>
      </c>
      <c r="H34" s="1934"/>
      <c r="I34" s="1934"/>
      <c r="J34" s="1934"/>
      <c r="K34" s="1937"/>
    </row>
    <row r="35" spans="1:13" ht="12" customHeight="1">
      <c r="A35" s="1933"/>
      <c r="B35" s="1934"/>
      <c r="C35" s="1935" t="s">
        <v>2714</v>
      </c>
      <c r="D35" s="1935" t="s">
        <v>2715</v>
      </c>
      <c r="E35" s="1935" t="s">
        <v>2713</v>
      </c>
      <c r="F35" s="1935" t="s">
        <v>2713</v>
      </c>
      <c r="G35" s="1935" t="s">
        <v>2716</v>
      </c>
      <c r="H35" s="1935" t="s">
        <v>2713</v>
      </c>
      <c r="I35" s="1935" t="s">
        <v>2713</v>
      </c>
      <c r="J35" s="1934"/>
      <c r="K35" s="1937"/>
    </row>
    <row r="36" spans="1:13" ht="12" customHeight="1">
      <c r="A36" s="1938" t="s">
        <v>639</v>
      </c>
      <c r="B36" s="1935" t="s">
        <v>1343</v>
      </c>
      <c r="C36" s="1935" t="s">
        <v>2717</v>
      </c>
      <c r="D36" s="1935" t="s">
        <v>1682</v>
      </c>
      <c r="E36" s="1935" t="s">
        <v>2718</v>
      </c>
      <c r="F36" s="1935" t="s">
        <v>2719</v>
      </c>
      <c r="G36" s="1935" t="s">
        <v>2720</v>
      </c>
      <c r="H36" s="1935" t="s">
        <v>2721</v>
      </c>
      <c r="I36" s="1935" t="s">
        <v>2722</v>
      </c>
      <c r="J36" s="1935" t="s">
        <v>2723</v>
      </c>
      <c r="K36" s="1939" t="s">
        <v>639</v>
      </c>
    </row>
    <row r="37" spans="1:13" ht="12" customHeight="1">
      <c r="A37" s="1938" t="s">
        <v>642</v>
      </c>
      <c r="B37" s="1935"/>
      <c r="C37" s="1935" t="s">
        <v>2724</v>
      </c>
      <c r="D37" s="1935" t="s">
        <v>2725</v>
      </c>
      <c r="E37" s="1935" t="s">
        <v>2726</v>
      </c>
      <c r="F37" s="1935" t="s">
        <v>2727</v>
      </c>
      <c r="G37" s="1935" t="s">
        <v>2728</v>
      </c>
      <c r="H37" s="1935" t="s">
        <v>2729</v>
      </c>
      <c r="I37" s="1935" t="s">
        <v>2729</v>
      </c>
      <c r="J37" s="1935"/>
      <c r="K37" s="1939" t="s">
        <v>642</v>
      </c>
      <c r="M37" s="638"/>
    </row>
    <row r="38" spans="1:13" ht="12" customHeight="1">
      <c r="A38" s="1940"/>
      <c r="B38" s="1941" t="s">
        <v>651</v>
      </c>
      <c r="C38" s="1941" t="s">
        <v>652</v>
      </c>
      <c r="D38" s="1941" t="s">
        <v>653</v>
      </c>
      <c r="E38" s="1941" t="s">
        <v>654</v>
      </c>
      <c r="F38" s="1941" t="s">
        <v>655</v>
      </c>
      <c r="G38" s="1941" t="s">
        <v>656</v>
      </c>
      <c r="H38" s="1941" t="s">
        <v>1087</v>
      </c>
      <c r="I38" s="1941" t="s">
        <v>1088</v>
      </c>
      <c r="J38" s="1941" t="s">
        <v>1362</v>
      </c>
      <c r="K38" s="1942"/>
    </row>
    <row r="39" spans="1:13" ht="12" customHeight="1">
      <c r="A39" s="1943">
        <v>1</v>
      </c>
      <c r="B39" s="1944">
        <v>1</v>
      </c>
      <c r="C39" s="1967">
        <v>1</v>
      </c>
      <c r="D39" s="1946"/>
      <c r="E39" s="1946"/>
      <c r="F39" s="1946"/>
      <c r="G39" s="1946"/>
      <c r="H39" s="1946"/>
      <c r="I39" s="1946"/>
      <c r="J39" s="1946">
        <f t="shared" ref="J39:J44" si="4">SUM(D39:I39)</f>
        <v>0</v>
      </c>
      <c r="K39" s="1947">
        <v>1</v>
      </c>
    </row>
    <row r="40" spans="1:13" ht="12" customHeight="1">
      <c r="A40" s="1943">
        <v>2</v>
      </c>
      <c r="B40" s="1944" t="s">
        <v>2730</v>
      </c>
      <c r="C40" s="1967">
        <v>0.5</v>
      </c>
      <c r="D40" s="1946"/>
      <c r="E40" s="1946"/>
      <c r="F40" s="1946"/>
      <c r="G40" s="1946"/>
      <c r="H40" s="1946"/>
      <c r="I40" s="1946"/>
      <c r="J40" s="1946">
        <f t="shared" si="4"/>
        <v>0</v>
      </c>
      <c r="K40" s="1947">
        <v>2</v>
      </c>
    </row>
    <row r="41" spans="1:13" ht="12" customHeight="1">
      <c r="A41" s="1943">
        <v>3</v>
      </c>
      <c r="B41" s="1944"/>
      <c r="C41" s="1952" t="s">
        <v>2732</v>
      </c>
      <c r="D41" s="1946"/>
      <c r="E41" s="1946"/>
      <c r="F41" s="1946"/>
      <c r="G41" s="1946"/>
      <c r="H41" s="1946"/>
      <c r="I41" s="1946"/>
      <c r="J41" s="1946">
        <f t="shared" si="4"/>
        <v>0</v>
      </c>
      <c r="K41" s="1947">
        <v>3</v>
      </c>
    </row>
    <row r="42" spans="1:13" ht="12" customHeight="1">
      <c r="A42" s="1943">
        <v>4</v>
      </c>
      <c r="B42" s="1944">
        <v>2</v>
      </c>
      <c r="C42" s="1950"/>
      <c r="D42" s="1946"/>
      <c r="E42" s="1946"/>
      <c r="F42" s="1946"/>
      <c r="G42" s="1946"/>
      <c r="H42" s="1946"/>
      <c r="I42" s="1946"/>
      <c r="J42" s="1946">
        <f t="shared" si="4"/>
        <v>0</v>
      </c>
      <c r="K42" s="1947">
        <v>4</v>
      </c>
    </row>
    <row r="43" spans="1:13" ht="12" customHeight="1" thickBot="1">
      <c r="A43" s="1955">
        <v>5</v>
      </c>
      <c r="B43" s="1968">
        <v>5</v>
      </c>
      <c r="C43" s="1956"/>
      <c r="D43" s="1969"/>
      <c r="E43" s="1969"/>
      <c r="F43" s="1969"/>
      <c r="G43" s="1969"/>
      <c r="H43" s="1969"/>
      <c r="I43" s="1969"/>
      <c r="J43" s="1969">
        <f t="shared" si="4"/>
        <v>0</v>
      </c>
      <c r="K43" s="1970">
        <v>5</v>
      </c>
    </row>
    <row r="44" spans="1:13" ht="26.25" customHeight="1" thickBot="1">
      <c r="A44" s="1971">
        <v>57</v>
      </c>
      <c r="B44" s="4184" t="s">
        <v>2738</v>
      </c>
      <c r="C44" s="4185"/>
      <c r="D44" s="1957">
        <f t="shared" ref="D44:I44" si="5">SUM(D41:D43)</f>
        <v>0</v>
      </c>
      <c r="E44" s="1957">
        <f t="shared" si="5"/>
        <v>0</v>
      </c>
      <c r="F44" s="1957">
        <f t="shared" si="5"/>
        <v>0</v>
      </c>
      <c r="G44" s="1957">
        <f t="shared" si="5"/>
        <v>0</v>
      </c>
      <c r="H44" s="1957">
        <f t="shared" si="5"/>
        <v>0</v>
      </c>
      <c r="I44" s="1957">
        <f t="shared" si="5"/>
        <v>0</v>
      </c>
      <c r="J44" s="1957">
        <f t="shared" si="4"/>
        <v>0</v>
      </c>
      <c r="K44" s="1972">
        <v>57</v>
      </c>
    </row>
    <row r="45" spans="1:13" ht="12" customHeight="1">
      <c r="A45" s="633"/>
      <c r="B45" s="646"/>
      <c r="C45" s="646"/>
      <c r="D45" s="646"/>
      <c r="E45" s="646"/>
      <c r="F45" s="646"/>
      <c r="G45" s="646"/>
      <c r="H45" s="646"/>
      <c r="I45" s="646"/>
      <c r="J45" s="646"/>
      <c r="K45" s="635"/>
    </row>
    <row r="46" spans="1:13" ht="12" customHeight="1">
      <c r="A46" s="633"/>
      <c r="B46" s="646"/>
      <c r="C46" s="646"/>
      <c r="D46" s="646"/>
      <c r="E46" s="646"/>
      <c r="F46" s="646"/>
      <c r="G46" s="646"/>
      <c r="H46" s="646"/>
      <c r="I46" s="646"/>
      <c r="J46" s="646"/>
      <c r="K46" s="635"/>
    </row>
    <row r="47" spans="1:13" ht="12" customHeight="1">
      <c r="A47" s="633"/>
      <c r="B47" s="646"/>
      <c r="C47" s="646"/>
      <c r="D47" s="646"/>
      <c r="E47" s="646"/>
      <c r="F47" s="646"/>
      <c r="G47" s="646"/>
      <c r="H47" s="646"/>
      <c r="I47" s="646"/>
      <c r="J47" s="646"/>
      <c r="K47" s="635"/>
    </row>
    <row r="48" spans="1:13" ht="12" customHeight="1">
      <c r="A48" s="633"/>
      <c r="B48" s="646"/>
      <c r="C48" s="646"/>
      <c r="D48" s="646"/>
      <c r="E48" s="646"/>
      <c r="F48" s="646"/>
      <c r="G48" s="646"/>
      <c r="H48" s="646"/>
      <c r="I48" s="646"/>
      <c r="J48" s="646"/>
      <c r="K48" s="635"/>
    </row>
    <row r="49" spans="1:11" ht="12" customHeight="1">
      <c r="A49" s="633"/>
      <c r="B49" s="646"/>
      <c r="C49" s="646"/>
      <c r="D49" s="646"/>
      <c r="E49" s="646"/>
      <c r="F49" s="646"/>
      <c r="G49" s="646"/>
      <c r="H49" s="646"/>
      <c r="I49" s="646"/>
      <c r="J49" s="646"/>
      <c r="K49" s="635"/>
    </row>
    <row r="50" spans="1:11" ht="12" customHeight="1">
      <c r="A50" s="633"/>
      <c r="B50" s="646"/>
      <c r="C50" s="646"/>
      <c r="D50" s="646"/>
      <c r="E50" s="646"/>
      <c r="F50" s="646"/>
      <c r="G50" s="646"/>
      <c r="H50" s="646"/>
      <c r="I50" s="646"/>
      <c r="J50" s="646"/>
      <c r="K50" s="635"/>
    </row>
    <row r="51" spans="1:11" ht="12" customHeight="1">
      <c r="A51" s="633"/>
      <c r="B51" s="646"/>
      <c r="C51" s="646"/>
      <c r="D51" s="646"/>
      <c r="E51" s="646"/>
      <c r="F51" s="646"/>
      <c r="G51" s="646"/>
      <c r="H51" s="646"/>
      <c r="I51" s="646"/>
      <c r="J51" s="646"/>
      <c r="K51" s="635"/>
    </row>
    <row r="52" spans="1:11" ht="12" customHeight="1">
      <c r="A52" s="633"/>
      <c r="B52" s="646"/>
      <c r="C52" s="646"/>
      <c r="D52" s="646"/>
      <c r="E52" s="646"/>
      <c r="F52" s="646"/>
      <c r="G52" s="646"/>
      <c r="H52" s="646"/>
      <c r="I52" s="646"/>
      <c r="J52" s="646"/>
      <c r="K52" s="635"/>
    </row>
    <row r="53" spans="1:11" ht="12" customHeight="1">
      <c r="A53" s="633"/>
      <c r="B53" s="646"/>
      <c r="C53" s="646"/>
      <c r="D53" s="646"/>
      <c r="E53" s="646"/>
      <c r="F53" s="646"/>
      <c r="G53" s="646"/>
      <c r="H53" s="646"/>
      <c r="I53" s="646"/>
      <c r="J53" s="646"/>
      <c r="K53" s="635"/>
    </row>
    <row r="54" spans="1:11" ht="12" customHeight="1">
      <c r="A54" s="633"/>
      <c r="B54" s="646"/>
      <c r="C54" s="646"/>
      <c r="D54" s="646"/>
      <c r="E54" s="646"/>
      <c r="F54" s="646"/>
      <c r="G54" s="646"/>
      <c r="H54" s="646"/>
      <c r="I54" s="646"/>
      <c r="J54" s="646"/>
      <c r="K54" s="635"/>
    </row>
    <row r="55" spans="1:11" ht="12" customHeight="1">
      <c r="A55" s="633"/>
      <c r="B55" s="646"/>
      <c r="C55" s="646"/>
      <c r="D55" s="646"/>
      <c r="E55" s="646"/>
      <c r="F55" s="646"/>
      <c r="G55" s="646"/>
      <c r="H55" s="646"/>
      <c r="I55" s="646"/>
      <c r="J55" s="646"/>
      <c r="K55" s="635"/>
    </row>
    <row r="56" spans="1:11" ht="12" customHeight="1">
      <c r="A56" s="633"/>
      <c r="B56" s="646"/>
      <c r="C56" s="646"/>
      <c r="D56" s="646"/>
      <c r="E56" s="646"/>
      <c r="F56" s="646"/>
      <c r="G56" s="646"/>
      <c r="H56" s="646"/>
      <c r="I56" s="646"/>
      <c r="J56" s="646"/>
      <c r="K56" s="635"/>
    </row>
    <row r="57" spans="1:11" ht="12" customHeight="1">
      <c r="A57" s="633"/>
      <c r="B57" s="646"/>
      <c r="C57" s="646"/>
      <c r="D57" s="646"/>
      <c r="E57" s="646"/>
      <c r="F57" s="646"/>
      <c r="G57" s="646"/>
      <c r="H57" s="646"/>
      <c r="I57" s="646"/>
      <c r="J57" s="646"/>
      <c r="K57" s="635"/>
    </row>
    <row r="58" spans="1:11" ht="12" customHeight="1">
      <c r="A58" s="633"/>
      <c r="B58" s="646"/>
      <c r="C58" s="646"/>
      <c r="D58" s="646"/>
      <c r="E58" s="646"/>
      <c r="F58" s="646"/>
      <c r="G58" s="646"/>
      <c r="H58" s="646"/>
      <c r="I58" s="646"/>
      <c r="J58" s="646"/>
      <c r="K58" s="635"/>
    </row>
    <row r="59" spans="1:11" ht="12" customHeight="1">
      <c r="A59" s="633"/>
      <c r="B59" s="646"/>
      <c r="C59" s="646"/>
      <c r="D59" s="646"/>
      <c r="E59" s="646"/>
      <c r="F59" s="646"/>
      <c r="G59" s="646"/>
      <c r="H59" s="646"/>
      <c r="I59" s="646"/>
      <c r="J59" s="646"/>
      <c r="K59" s="635"/>
    </row>
    <row r="60" spans="1:11" ht="12" customHeight="1">
      <c r="A60" s="633"/>
      <c r="B60" s="646"/>
      <c r="C60" s="646"/>
      <c r="D60" s="646"/>
      <c r="E60" s="646"/>
      <c r="F60" s="646"/>
      <c r="G60" s="646"/>
      <c r="H60" s="646"/>
      <c r="I60" s="646"/>
      <c r="J60" s="646"/>
      <c r="K60" s="635"/>
    </row>
    <row r="61" spans="1:11" ht="12" customHeight="1">
      <c r="A61" s="633"/>
      <c r="B61" s="646"/>
      <c r="C61" s="646"/>
      <c r="D61" s="646"/>
      <c r="E61" s="646"/>
      <c r="F61" s="646"/>
      <c r="G61" s="646"/>
      <c r="H61" s="646"/>
      <c r="I61" s="646"/>
      <c r="J61" s="646"/>
      <c r="K61" s="635"/>
    </row>
    <row r="62" spans="1:11" ht="12" customHeight="1">
      <c r="A62" s="1769"/>
      <c r="B62" s="641"/>
      <c r="C62" s="641"/>
      <c r="D62" s="641"/>
      <c r="E62" s="641"/>
      <c r="F62" s="641"/>
      <c r="G62" s="641"/>
      <c r="H62" s="641"/>
      <c r="I62" s="641"/>
      <c r="J62" s="641"/>
      <c r="K62" s="1566"/>
    </row>
    <row r="63" spans="1:11" ht="12" customHeight="1">
      <c r="A63" s="592" t="s">
        <v>2739</v>
      </c>
      <c r="B63" s="525"/>
      <c r="C63" s="525"/>
      <c r="D63" s="525"/>
      <c r="E63" s="525"/>
      <c r="F63" s="525"/>
      <c r="G63" s="525"/>
      <c r="H63" s="525"/>
      <c r="I63" s="525"/>
      <c r="J63" s="525"/>
      <c r="K63" s="233"/>
    </row>
    <row r="64" spans="1:11" ht="93.75" customHeight="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sheetData>
  <mergeCells count="2">
    <mergeCell ref="A31:K31"/>
    <mergeCell ref="B44:C44"/>
  </mergeCells>
  <printOptions horizontalCentered="1" verticalCentered="1"/>
  <pageMargins left="1" right="1" top="0.5" bottom="0.5" header="0" footer="0"/>
  <pageSetup scale="96"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70"/>
  <sheetViews>
    <sheetView view="pageBreakPreview" zoomScale="90" zoomScaleNormal="100" zoomScaleSheetLayoutView="90" workbookViewId="0"/>
  </sheetViews>
  <sheetFormatPr defaultRowHeight="11.25"/>
  <cols>
    <col min="1" max="1" width="4.1640625" style="161" customWidth="1"/>
    <col min="2" max="2" width="96.83203125" style="161" customWidth="1"/>
    <col min="3" max="3" width="4.83203125" style="161" customWidth="1"/>
    <col min="4" max="4" width="9.33203125" style="161" customWidth="1"/>
    <col min="5" max="256" width="9.33203125" style="163"/>
    <col min="257" max="257" width="4.1640625" style="163" customWidth="1"/>
    <col min="258" max="258" width="96.83203125" style="163" customWidth="1"/>
    <col min="259" max="259" width="4.83203125" style="163" customWidth="1"/>
    <col min="260" max="260" width="9.33203125" style="163" customWidth="1"/>
    <col min="261" max="512" width="9.33203125" style="163"/>
    <col min="513" max="513" width="4.1640625" style="163" customWidth="1"/>
    <col min="514" max="514" width="96.83203125" style="163" customWidth="1"/>
    <col min="515" max="515" width="4.83203125" style="163" customWidth="1"/>
    <col min="516" max="516" width="9.33203125" style="163" customWidth="1"/>
    <col min="517" max="768" width="9.33203125" style="163"/>
    <col min="769" max="769" width="4.1640625" style="163" customWidth="1"/>
    <col min="770" max="770" width="96.83203125" style="163" customWidth="1"/>
    <col min="771" max="771" width="4.83203125" style="163" customWidth="1"/>
    <col min="772" max="772" width="9.33203125" style="163" customWidth="1"/>
    <col min="773" max="1024" width="9.33203125" style="163"/>
    <col min="1025" max="1025" width="4.1640625" style="163" customWidth="1"/>
    <col min="1026" max="1026" width="96.83203125" style="163" customWidth="1"/>
    <col min="1027" max="1027" width="4.83203125" style="163" customWidth="1"/>
    <col min="1028" max="1028" width="9.33203125" style="163" customWidth="1"/>
    <col min="1029" max="1280" width="9.33203125" style="163"/>
    <col min="1281" max="1281" width="4.1640625" style="163" customWidth="1"/>
    <col min="1282" max="1282" width="96.83203125" style="163" customWidth="1"/>
    <col min="1283" max="1283" width="4.83203125" style="163" customWidth="1"/>
    <col min="1284" max="1284" width="9.33203125" style="163" customWidth="1"/>
    <col min="1285" max="1536" width="9.33203125" style="163"/>
    <col min="1537" max="1537" width="4.1640625" style="163" customWidth="1"/>
    <col min="1538" max="1538" width="96.83203125" style="163" customWidth="1"/>
    <col min="1539" max="1539" width="4.83203125" style="163" customWidth="1"/>
    <col min="1540" max="1540" width="9.33203125" style="163" customWidth="1"/>
    <col min="1541" max="1792" width="9.33203125" style="163"/>
    <col min="1793" max="1793" width="4.1640625" style="163" customWidth="1"/>
    <col min="1794" max="1794" width="96.83203125" style="163" customWidth="1"/>
    <col min="1795" max="1795" width="4.83203125" style="163" customWidth="1"/>
    <col min="1796" max="1796" width="9.33203125" style="163" customWidth="1"/>
    <col min="1797" max="2048" width="9.33203125" style="163"/>
    <col min="2049" max="2049" width="4.1640625" style="163" customWidth="1"/>
    <col min="2050" max="2050" width="96.83203125" style="163" customWidth="1"/>
    <col min="2051" max="2051" width="4.83203125" style="163" customWidth="1"/>
    <col min="2052" max="2052" width="9.33203125" style="163" customWidth="1"/>
    <col min="2053" max="2304" width="9.33203125" style="163"/>
    <col min="2305" max="2305" width="4.1640625" style="163" customWidth="1"/>
    <col min="2306" max="2306" width="96.83203125" style="163" customWidth="1"/>
    <col min="2307" max="2307" width="4.83203125" style="163" customWidth="1"/>
    <col min="2308" max="2308" width="9.33203125" style="163" customWidth="1"/>
    <col min="2309" max="2560" width="9.33203125" style="163"/>
    <col min="2561" max="2561" width="4.1640625" style="163" customWidth="1"/>
    <col min="2562" max="2562" width="96.83203125" style="163" customWidth="1"/>
    <col min="2563" max="2563" width="4.83203125" style="163" customWidth="1"/>
    <col min="2564" max="2564" width="9.33203125" style="163" customWidth="1"/>
    <col min="2565" max="2816" width="9.33203125" style="163"/>
    <col min="2817" max="2817" width="4.1640625" style="163" customWidth="1"/>
    <col min="2818" max="2818" width="96.83203125" style="163" customWidth="1"/>
    <col min="2819" max="2819" width="4.83203125" style="163" customWidth="1"/>
    <col min="2820" max="2820" width="9.33203125" style="163" customWidth="1"/>
    <col min="2821" max="3072" width="9.33203125" style="163"/>
    <col min="3073" max="3073" width="4.1640625" style="163" customWidth="1"/>
    <col min="3074" max="3074" width="96.83203125" style="163" customWidth="1"/>
    <col min="3075" max="3075" width="4.83203125" style="163" customWidth="1"/>
    <col min="3076" max="3076" width="9.33203125" style="163" customWidth="1"/>
    <col min="3077" max="3328" width="9.33203125" style="163"/>
    <col min="3329" max="3329" width="4.1640625" style="163" customWidth="1"/>
    <col min="3330" max="3330" width="96.83203125" style="163" customWidth="1"/>
    <col min="3331" max="3331" width="4.83203125" style="163" customWidth="1"/>
    <col min="3332" max="3332" width="9.33203125" style="163" customWidth="1"/>
    <col min="3333" max="3584" width="9.33203125" style="163"/>
    <col min="3585" max="3585" width="4.1640625" style="163" customWidth="1"/>
    <col min="3586" max="3586" width="96.83203125" style="163" customWidth="1"/>
    <col min="3587" max="3587" width="4.83203125" style="163" customWidth="1"/>
    <col min="3588" max="3588" width="9.33203125" style="163" customWidth="1"/>
    <col min="3589" max="3840" width="9.33203125" style="163"/>
    <col min="3841" max="3841" width="4.1640625" style="163" customWidth="1"/>
    <col min="3842" max="3842" width="96.83203125" style="163" customWidth="1"/>
    <col min="3843" max="3843" width="4.83203125" style="163" customWidth="1"/>
    <col min="3844" max="3844" width="9.33203125" style="163" customWidth="1"/>
    <col min="3845" max="4096" width="9.33203125" style="163"/>
    <col min="4097" max="4097" width="4.1640625" style="163" customWidth="1"/>
    <col min="4098" max="4098" width="96.83203125" style="163" customWidth="1"/>
    <col min="4099" max="4099" width="4.83203125" style="163" customWidth="1"/>
    <col min="4100" max="4100" width="9.33203125" style="163" customWidth="1"/>
    <col min="4101" max="4352" width="9.33203125" style="163"/>
    <col min="4353" max="4353" width="4.1640625" style="163" customWidth="1"/>
    <col min="4354" max="4354" width="96.83203125" style="163" customWidth="1"/>
    <col min="4355" max="4355" width="4.83203125" style="163" customWidth="1"/>
    <col min="4356" max="4356" width="9.33203125" style="163" customWidth="1"/>
    <col min="4357" max="4608" width="9.33203125" style="163"/>
    <col min="4609" max="4609" width="4.1640625" style="163" customWidth="1"/>
    <col min="4610" max="4610" width="96.83203125" style="163" customWidth="1"/>
    <col min="4611" max="4611" width="4.83203125" style="163" customWidth="1"/>
    <col min="4612" max="4612" width="9.33203125" style="163" customWidth="1"/>
    <col min="4613" max="4864" width="9.33203125" style="163"/>
    <col min="4865" max="4865" width="4.1640625" style="163" customWidth="1"/>
    <col min="4866" max="4866" width="96.83203125" style="163" customWidth="1"/>
    <col min="4867" max="4867" width="4.83203125" style="163" customWidth="1"/>
    <col min="4868" max="4868" width="9.33203125" style="163" customWidth="1"/>
    <col min="4869" max="5120" width="9.33203125" style="163"/>
    <col min="5121" max="5121" width="4.1640625" style="163" customWidth="1"/>
    <col min="5122" max="5122" width="96.83203125" style="163" customWidth="1"/>
    <col min="5123" max="5123" width="4.83203125" style="163" customWidth="1"/>
    <col min="5124" max="5124" width="9.33203125" style="163" customWidth="1"/>
    <col min="5125" max="5376" width="9.33203125" style="163"/>
    <col min="5377" max="5377" width="4.1640625" style="163" customWidth="1"/>
    <col min="5378" max="5378" width="96.83203125" style="163" customWidth="1"/>
    <col min="5379" max="5379" width="4.83203125" style="163" customWidth="1"/>
    <col min="5380" max="5380" width="9.33203125" style="163" customWidth="1"/>
    <col min="5381" max="5632" width="9.33203125" style="163"/>
    <col min="5633" max="5633" width="4.1640625" style="163" customWidth="1"/>
    <col min="5634" max="5634" width="96.83203125" style="163" customWidth="1"/>
    <col min="5635" max="5635" width="4.83203125" style="163" customWidth="1"/>
    <col min="5636" max="5636" width="9.33203125" style="163" customWidth="1"/>
    <col min="5637" max="5888" width="9.33203125" style="163"/>
    <col min="5889" max="5889" width="4.1640625" style="163" customWidth="1"/>
    <col min="5890" max="5890" width="96.83203125" style="163" customWidth="1"/>
    <col min="5891" max="5891" width="4.83203125" style="163" customWidth="1"/>
    <col min="5892" max="5892" width="9.33203125" style="163" customWidth="1"/>
    <col min="5893" max="6144" width="9.33203125" style="163"/>
    <col min="6145" max="6145" width="4.1640625" style="163" customWidth="1"/>
    <col min="6146" max="6146" width="96.83203125" style="163" customWidth="1"/>
    <col min="6147" max="6147" width="4.83203125" style="163" customWidth="1"/>
    <col min="6148" max="6148" width="9.33203125" style="163" customWidth="1"/>
    <col min="6149" max="6400" width="9.33203125" style="163"/>
    <col min="6401" max="6401" width="4.1640625" style="163" customWidth="1"/>
    <col min="6402" max="6402" width="96.83203125" style="163" customWidth="1"/>
    <col min="6403" max="6403" width="4.83203125" style="163" customWidth="1"/>
    <col min="6404" max="6404" width="9.33203125" style="163" customWidth="1"/>
    <col min="6405" max="6656" width="9.33203125" style="163"/>
    <col min="6657" max="6657" width="4.1640625" style="163" customWidth="1"/>
    <col min="6658" max="6658" width="96.83203125" style="163" customWidth="1"/>
    <col min="6659" max="6659" width="4.83203125" style="163" customWidth="1"/>
    <col min="6660" max="6660" width="9.33203125" style="163" customWidth="1"/>
    <col min="6661" max="6912" width="9.33203125" style="163"/>
    <col min="6913" max="6913" width="4.1640625" style="163" customWidth="1"/>
    <col min="6914" max="6914" width="96.83203125" style="163" customWidth="1"/>
    <col min="6915" max="6915" width="4.83203125" style="163" customWidth="1"/>
    <col min="6916" max="6916" width="9.33203125" style="163" customWidth="1"/>
    <col min="6917" max="7168" width="9.33203125" style="163"/>
    <col min="7169" max="7169" width="4.1640625" style="163" customWidth="1"/>
    <col min="7170" max="7170" width="96.83203125" style="163" customWidth="1"/>
    <col min="7171" max="7171" width="4.83203125" style="163" customWidth="1"/>
    <col min="7172" max="7172" width="9.33203125" style="163" customWidth="1"/>
    <col min="7173" max="7424" width="9.33203125" style="163"/>
    <col min="7425" max="7425" width="4.1640625" style="163" customWidth="1"/>
    <col min="7426" max="7426" width="96.83203125" style="163" customWidth="1"/>
    <col min="7427" max="7427" width="4.83203125" style="163" customWidth="1"/>
    <col min="7428" max="7428" width="9.33203125" style="163" customWidth="1"/>
    <col min="7429" max="7680" width="9.33203125" style="163"/>
    <col min="7681" max="7681" width="4.1640625" style="163" customWidth="1"/>
    <col min="7682" max="7682" width="96.83203125" style="163" customWidth="1"/>
    <col min="7683" max="7683" width="4.83203125" style="163" customWidth="1"/>
    <col min="7684" max="7684" width="9.33203125" style="163" customWidth="1"/>
    <col min="7685" max="7936" width="9.33203125" style="163"/>
    <col min="7937" max="7937" width="4.1640625" style="163" customWidth="1"/>
    <col min="7938" max="7938" width="96.83203125" style="163" customWidth="1"/>
    <col min="7939" max="7939" width="4.83203125" style="163" customWidth="1"/>
    <col min="7940" max="7940" width="9.33203125" style="163" customWidth="1"/>
    <col min="7941" max="8192" width="9.33203125" style="163"/>
    <col min="8193" max="8193" width="4.1640625" style="163" customWidth="1"/>
    <col min="8194" max="8194" width="96.83203125" style="163" customWidth="1"/>
    <col min="8195" max="8195" width="4.83203125" style="163" customWidth="1"/>
    <col min="8196" max="8196" width="9.33203125" style="163" customWidth="1"/>
    <col min="8197" max="8448" width="9.33203125" style="163"/>
    <col min="8449" max="8449" width="4.1640625" style="163" customWidth="1"/>
    <col min="8450" max="8450" width="96.83203125" style="163" customWidth="1"/>
    <col min="8451" max="8451" width="4.83203125" style="163" customWidth="1"/>
    <col min="8452" max="8452" width="9.33203125" style="163" customWidth="1"/>
    <col min="8453" max="8704" width="9.33203125" style="163"/>
    <col min="8705" max="8705" width="4.1640625" style="163" customWidth="1"/>
    <col min="8706" max="8706" width="96.83203125" style="163" customWidth="1"/>
    <col min="8707" max="8707" width="4.83203125" style="163" customWidth="1"/>
    <col min="8708" max="8708" width="9.33203125" style="163" customWidth="1"/>
    <col min="8709" max="8960" width="9.33203125" style="163"/>
    <col min="8961" max="8961" width="4.1640625" style="163" customWidth="1"/>
    <col min="8962" max="8962" width="96.83203125" style="163" customWidth="1"/>
    <col min="8963" max="8963" width="4.83203125" style="163" customWidth="1"/>
    <col min="8964" max="8964" width="9.33203125" style="163" customWidth="1"/>
    <col min="8965" max="9216" width="9.33203125" style="163"/>
    <col min="9217" max="9217" width="4.1640625" style="163" customWidth="1"/>
    <col min="9218" max="9218" width="96.83203125" style="163" customWidth="1"/>
    <col min="9219" max="9219" width="4.83203125" style="163" customWidth="1"/>
    <col min="9220" max="9220" width="9.33203125" style="163" customWidth="1"/>
    <col min="9221" max="9472" width="9.33203125" style="163"/>
    <col min="9473" max="9473" width="4.1640625" style="163" customWidth="1"/>
    <col min="9474" max="9474" width="96.83203125" style="163" customWidth="1"/>
    <col min="9475" max="9475" width="4.83203125" style="163" customWidth="1"/>
    <col min="9476" max="9476" width="9.33203125" style="163" customWidth="1"/>
    <col min="9477" max="9728" width="9.33203125" style="163"/>
    <col min="9729" max="9729" width="4.1640625" style="163" customWidth="1"/>
    <col min="9730" max="9730" width="96.83203125" style="163" customWidth="1"/>
    <col min="9731" max="9731" width="4.83203125" style="163" customWidth="1"/>
    <col min="9732" max="9732" width="9.33203125" style="163" customWidth="1"/>
    <col min="9733" max="9984" width="9.33203125" style="163"/>
    <col min="9985" max="9985" width="4.1640625" style="163" customWidth="1"/>
    <col min="9986" max="9986" width="96.83203125" style="163" customWidth="1"/>
    <col min="9987" max="9987" width="4.83203125" style="163" customWidth="1"/>
    <col min="9988" max="9988" width="9.33203125" style="163" customWidth="1"/>
    <col min="9989" max="10240" width="9.33203125" style="163"/>
    <col min="10241" max="10241" width="4.1640625" style="163" customWidth="1"/>
    <col min="10242" max="10242" width="96.83203125" style="163" customWidth="1"/>
    <col min="10243" max="10243" width="4.83203125" style="163" customWidth="1"/>
    <col min="10244" max="10244" width="9.33203125" style="163" customWidth="1"/>
    <col min="10245" max="10496" width="9.33203125" style="163"/>
    <col min="10497" max="10497" width="4.1640625" style="163" customWidth="1"/>
    <col min="10498" max="10498" width="96.83203125" style="163" customWidth="1"/>
    <col min="10499" max="10499" width="4.83203125" style="163" customWidth="1"/>
    <col min="10500" max="10500" width="9.33203125" style="163" customWidth="1"/>
    <col min="10501" max="10752" width="9.33203125" style="163"/>
    <col min="10753" max="10753" width="4.1640625" style="163" customWidth="1"/>
    <col min="10754" max="10754" width="96.83203125" style="163" customWidth="1"/>
    <col min="10755" max="10755" width="4.83203125" style="163" customWidth="1"/>
    <col min="10756" max="10756" width="9.33203125" style="163" customWidth="1"/>
    <col min="10757" max="11008" width="9.33203125" style="163"/>
    <col min="11009" max="11009" width="4.1640625" style="163" customWidth="1"/>
    <col min="11010" max="11010" width="96.83203125" style="163" customWidth="1"/>
    <col min="11011" max="11011" width="4.83203125" style="163" customWidth="1"/>
    <col min="11012" max="11012" width="9.33203125" style="163" customWidth="1"/>
    <col min="11013" max="11264" width="9.33203125" style="163"/>
    <col min="11265" max="11265" width="4.1640625" style="163" customWidth="1"/>
    <col min="11266" max="11266" width="96.83203125" style="163" customWidth="1"/>
    <col min="11267" max="11267" width="4.83203125" style="163" customWidth="1"/>
    <col min="11268" max="11268" width="9.33203125" style="163" customWidth="1"/>
    <col min="11269" max="11520" width="9.33203125" style="163"/>
    <col min="11521" max="11521" width="4.1640625" style="163" customWidth="1"/>
    <col min="11522" max="11522" width="96.83203125" style="163" customWidth="1"/>
    <col min="11523" max="11523" width="4.83203125" style="163" customWidth="1"/>
    <col min="11524" max="11524" width="9.33203125" style="163" customWidth="1"/>
    <col min="11525" max="11776" width="9.33203125" style="163"/>
    <col min="11777" max="11777" width="4.1640625" style="163" customWidth="1"/>
    <col min="11778" max="11778" width="96.83203125" style="163" customWidth="1"/>
    <col min="11779" max="11779" width="4.83203125" style="163" customWidth="1"/>
    <col min="11780" max="11780" width="9.33203125" style="163" customWidth="1"/>
    <col min="11781" max="12032" width="9.33203125" style="163"/>
    <col min="12033" max="12033" width="4.1640625" style="163" customWidth="1"/>
    <col min="12034" max="12034" width="96.83203125" style="163" customWidth="1"/>
    <col min="12035" max="12035" width="4.83203125" style="163" customWidth="1"/>
    <col min="12036" max="12036" width="9.33203125" style="163" customWidth="1"/>
    <col min="12037" max="12288" width="9.33203125" style="163"/>
    <col min="12289" max="12289" width="4.1640625" style="163" customWidth="1"/>
    <col min="12290" max="12290" width="96.83203125" style="163" customWidth="1"/>
    <col min="12291" max="12291" width="4.83203125" style="163" customWidth="1"/>
    <col min="12292" max="12292" width="9.33203125" style="163" customWidth="1"/>
    <col min="12293" max="12544" width="9.33203125" style="163"/>
    <col min="12545" max="12545" width="4.1640625" style="163" customWidth="1"/>
    <col min="12546" max="12546" width="96.83203125" style="163" customWidth="1"/>
    <col min="12547" max="12547" width="4.83203125" style="163" customWidth="1"/>
    <col min="12548" max="12548" width="9.33203125" style="163" customWidth="1"/>
    <col min="12549" max="12800" width="9.33203125" style="163"/>
    <col min="12801" max="12801" width="4.1640625" style="163" customWidth="1"/>
    <col min="12802" max="12802" width="96.83203125" style="163" customWidth="1"/>
    <col min="12803" max="12803" width="4.83203125" style="163" customWidth="1"/>
    <col min="12804" max="12804" width="9.33203125" style="163" customWidth="1"/>
    <col min="12805" max="13056" width="9.33203125" style="163"/>
    <col min="13057" max="13057" width="4.1640625" style="163" customWidth="1"/>
    <col min="13058" max="13058" width="96.83203125" style="163" customWidth="1"/>
    <col min="13059" max="13059" width="4.83203125" style="163" customWidth="1"/>
    <col min="13060" max="13060" width="9.33203125" style="163" customWidth="1"/>
    <col min="13061" max="13312" width="9.33203125" style="163"/>
    <col min="13313" max="13313" width="4.1640625" style="163" customWidth="1"/>
    <col min="13314" max="13314" width="96.83203125" style="163" customWidth="1"/>
    <col min="13315" max="13315" width="4.83203125" style="163" customWidth="1"/>
    <col min="13316" max="13316" width="9.33203125" style="163" customWidth="1"/>
    <col min="13317" max="13568" width="9.33203125" style="163"/>
    <col min="13569" max="13569" width="4.1640625" style="163" customWidth="1"/>
    <col min="13570" max="13570" width="96.83203125" style="163" customWidth="1"/>
    <col min="13571" max="13571" width="4.83203125" style="163" customWidth="1"/>
    <col min="13572" max="13572" width="9.33203125" style="163" customWidth="1"/>
    <col min="13573" max="13824" width="9.33203125" style="163"/>
    <col min="13825" max="13825" width="4.1640625" style="163" customWidth="1"/>
    <col min="13826" max="13826" width="96.83203125" style="163" customWidth="1"/>
    <col min="13827" max="13827" width="4.83203125" style="163" customWidth="1"/>
    <col min="13828" max="13828" width="9.33203125" style="163" customWidth="1"/>
    <col min="13829" max="14080" width="9.33203125" style="163"/>
    <col min="14081" max="14081" width="4.1640625" style="163" customWidth="1"/>
    <col min="14082" max="14082" width="96.83203125" style="163" customWidth="1"/>
    <col min="14083" max="14083" width="4.83203125" style="163" customWidth="1"/>
    <col min="14084" max="14084" width="9.33203125" style="163" customWidth="1"/>
    <col min="14085" max="14336" width="9.33203125" style="163"/>
    <col min="14337" max="14337" width="4.1640625" style="163" customWidth="1"/>
    <col min="14338" max="14338" width="96.83203125" style="163" customWidth="1"/>
    <col min="14339" max="14339" width="4.83203125" style="163" customWidth="1"/>
    <col min="14340" max="14340" width="9.33203125" style="163" customWidth="1"/>
    <col min="14341" max="14592" width="9.33203125" style="163"/>
    <col min="14593" max="14593" width="4.1640625" style="163" customWidth="1"/>
    <col min="14594" max="14594" width="96.83203125" style="163" customWidth="1"/>
    <col min="14595" max="14595" width="4.83203125" style="163" customWidth="1"/>
    <col min="14596" max="14596" width="9.33203125" style="163" customWidth="1"/>
    <col min="14597" max="14848" width="9.33203125" style="163"/>
    <col min="14849" max="14849" width="4.1640625" style="163" customWidth="1"/>
    <col min="14850" max="14850" width="96.83203125" style="163" customWidth="1"/>
    <col min="14851" max="14851" width="4.83203125" style="163" customWidth="1"/>
    <col min="14852" max="14852" width="9.33203125" style="163" customWidth="1"/>
    <col min="14853" max="15104" width="9.33203125" style="163"/>
    <col min="15105" max="15105" width="4.1640625" style="163" customWidth="1"/>
    <col min="15106" max="15106" width="96.83203125" style="163" customWidth="1"/>
    <col min="15107" max="15107" width="4.83203125" style="163" customWidth="1"/>
    <col min="15108" max="15108" width="9.33203125" style="163" customWidth="1"/>
    <col min="15109" max="15360" width="9.33203125" style="163"/>
    <col min="15361" max="15361" width="4.1640625" style="163" customWidth="1"/>
    <col min="15362" max="15362" width="96.83203125" style="163" customWidth="1"/>
    <col min="15363" max="15363" width="4.83203125" style="163" customWidth="1"/>
    <col min="15364" max="15364" width="9.33203125" style="163" customWidth="1"/>
    <col min="15365" max="15616" width="9.33203125" style="163"/>
    <col min="15617" max="15617" width="4.1640625" style="163" customWidth="1"/>
    <col min="15618" max="15618" width="96.83203125" style="163" customWidth="1"/>
    <col min="15619" max="15619" width="4.83203125" style="163" customWidth="1"/>
    <col min="15620" max="15620" width="9.33203125" style="163" customWidth="1"/>
    <col min="15621" max="15872" width="9.33203125" style="163"/>
    <col min="15873" max="15873" width="4.1640625" style="163" customWidth="1"/>
    <col min="15874" max="15874" width="96.83203125" style="163" customWidth="1"/>
    <col min="15875" max="15875" width="4.83203125" style="163" customWidth="1"/>
    <col min="15876" max="15876" width="9.33203125" style="163" customWidth="1"/>
    <col min="15877" max="16128" width="9.33203125" style="163"/>
    <col min="16129" max="16129" width="4.1640625" style="163" customWidth="1"/>
    <col min="16130" max="16130" width="96.83203125" style="163" customWidth="1"/>
    <col min="16131" max="16131" width="4.83203125" style="163" customWidth="1"/>
    <col min="16132" max="16132" width="9.33203125" style="163" customWidth="1"/>
    <col min="16133" max="16384" width="9.33203125" style="163"/>
  </cols>
  <sheetData>
    <row r="1" spans="1:4">
      <c r="A1" s="467">
        <v>112</v>
      </c>
      <c r="B1" s="503"/>
      <c r="C1" s="977" t="s">
        <v>559</v>
      </c>
      <c r="D1" s="746"/>
    </row>
    <row r="2" spans="1:4">
      <c r="A2" s="470" t="s">
        <v>680</v>
      </c>
      <c r="B2" s="854"/>
      <c r="C2" s="743"/>
      <c r="D2" s="746"/>
    </row>
    <row r="3" spans="1:4">
      <c r="A3" s="510"/>
      <c r="B3" s="746"/>
      <c r="C3" s="747"/>
      <c r="D3" s="746"/>
    </row>
    <row r="4" spans="1:4">
      <c r="A4" s="510"/>
      <c r="B4" s="746"/>
      <c r="C4" s="747"/>
      <c r="D4" s="746"/>
    </row>
    <row r="5" spans="1:4">
      <c r="A5" s="510"/>
      <c r="B5" s="746"/>
      <c r="C5" s="747"/>
      <c r="D5" s="746"/>
    </row>
    <row r="6" spans="1:4">
      <c r="A6" s="510"/>
      <c r="B6" s="746"/>
      <c r="C6" s="747"/>
      <c r="D6" s="746"/>
    </row>
    <row r="7" spans="1:4">
      <c r="A7" s="510"/>
      <c r="B7" s="746"/>
      <c r="C7" s="747"/>
      <c r="D7" s="746"/>
    </row>
    <row r="8" spans="1:4">
      <c r="A8" s="510"/>
      <c r="B8" s="746"/>
      <c r="C8" s="747"/>
      <c r="D8" s="746"/>
    </row>
    <row r="9" spans="1:4">
      <c r="A9" s="510"/>
      <c r="B9" s="746"/>
      <c r="C9" s="747"/>
      <c r="D9" s="746"/>
    </row>
    <row r="10" spans="1:4">
      <c r="A10" s="510"/>
      <c r="B10" s="746"/>
      <c r="C10" s="747"/>
      <c r="D10" s="746"/>
    </row>
    <row r="11" spans="1:4">
      <c r="A11" s="4125" t="s">
        <v>383</v>
      </c>
      <c r="B11" s="4126"/>
      <c r="C11" s="4127"/>
      <c r="D11" s="746"/>
    </row>
    <row r="12" spans="1:4">
      <c r="A12" s="510"/>
      <c r="B12" s="746"/>
      <c r="C12" s="747"/>
      <c r="D12" s="746"/>
    </row>
    <row r="13" spans="1:4">
      <c r="A13" s="510"/>
      <c r="B13" s="746"/>
      <c r="C13" s="747"/>
      <c r="D13" s="746"/>
    </row>
    <row r="14" spans="1:4">
      <c r="A14" s="510"/>
      <c r="B14" s="746"/>
      <c r="C14" s="747"/>
      <c r="D14" s="746"/>
    </row>
    <row r="15" spans="1:4">
      <c r="A15" s="510"/>
      <c r="B15" s="746"/>
      <c r="C15" s="747"/>
      <c r="D15" s="746"/>
    </row>
    <row r="16" spans="1:4">
      <c r="A16" s="510"/>
      <c r="B16" s="746"/>
      <c r="C16" s="747"/>
      <c r="D16" s="746"/>
    </row>
    <row r="17" spans="1:4">
      <c r="A17" s="510"/>
      <c r="B17" s="746"/>
      <c r="C17" s="747"/>
      <c r="D17" s="746"/>
    </row>
    <row r="18" spans="1:4">
      <c r="A18" s="510"/>
      <c r="B18" s="746"/>
      <c r="C18" s="747"/>
      <c r="D18" s="746"/>
    </row>
    <row r="19" spans="1:4">
      <c r="A19" s="510"/>
      <c r="B19" s="746"/>
      <c r="C19" s="747"/>
      <c r="D19" s="746"/>
    </row>
    <row r="20" spans="1:4">
      <c r="A20" s="510"/>
      <c r="B20" s="746"/>
      <c r="C20" s="747"/>
      <c r="D20" s="746"/>
    </row>
    <row r="21" spans="1:4">
      <c r="A21" s="510"/>
      <c r="B21" s="746"/>
      <c r="C21" s="747"/>
      <c r="D21" s="746"/>
    </row>
    <row r="22" spans="1:4">
      <c r="A22" s="510"/>
      <c r="B22" s="746"/>
      <c r="C22" s="747"/>
      <c r="D22" s="746"/>
    </row>
    <row r="23" spans="1:4">
      <c r="A23" s="510"/>
      <c r="B23" s="746"/>
      <c r="C23" s="747"/>
      <c r="D23" s="746"/>
    </row>
    <row r="24" spans="1:4">
      <c r="A24" s="510"/>
      <c r="B24" s="746"/>
      <c r="C24" s="747"/>
      <c r="D24" s="746"/>
    </row>
    <row r="25" spans="1:4">
      <c r="A25" s="510"/>
      <c r="B25" s="746"/>
      <c r="C25" s="747"/>
      <c r="D25" s="746"/>
    </row>
    <row r="26" spans="1:4">
      <c r="A26" s="510"/>
      <c r="B26" s="746"/>
      <c r="C26" s="747"/>
      <c r="D26" s="746"/>
    </row>
    <row r="27" spans="1:4">
      <c r="A27" s="510"/>
      <c r="B27" s="746"/>
      <c r="C27" s="747"/>
      <c r="D27" s="746"/>
    </row>
    <row r="28" spans="1:4">
      <c r="A28" s="510"/>
      <c r="B28" s="746"/>
      <c r="C28" s="747"/>
      <c r="D28" s="746"/>
    </row>
    <row r="29" spans="1:4">
      <c r="A29" s="510"/>
      <c r="B29" s="746"/>
      <c r="C29" s="747"/>
      <c r="D29" s="746"/>
    </row>
    <row r="30" spans="1:4">
      <c r="A30" s="510"/>
      <c r="B30" s="746"/>
      <c r="C30" s="747"/>
      <c r="D30" s="746"/>
    </row>
    <row r="31" spans="1:4">
      <c r="A31" s="510"/>
      <c r="B31" s="746"/>
      <c r="C31" s="747"/>
      <c r="D31" s="746"/>
    </row>
    <row r="32" spans="1:4">
      <c r="A32" s="510"/>
      <c r="B32" s="746"/>
      <c r="C32" s="747"/>
      <c r="D32" s="746"/>
    </row>
    <row r="33" spans="1:4">
      <c r="A33" s="510"/>
      <c r="B33" s="746"/>
      <c r="C33" s="747"/>
      <c r="D33" s="746"/>
    </row>
    <row r="34" spans="1:4">
      <c r="A34" s="510"/>
      <c r="B34" s="746"/>
      <c r="C34" s="747"/>
      <c r="D34" s="746"/>
    </row>
    <row r="35" spans="1:4">
      <c r="A35" s="510"/>
      <c r="B35" s="746"/>
      <c r="C35" s="747"/>
      <c r="D35" s="746"/>
    </row>
    <row r="36" spans="1:4">
      <c r="A36" s="510"/>
      <c r="B36" s="746"/>
      <c r="C36" s="747"/>
      <c r="D36" s="746"/>
    </row>
    <row r="37" spans="1:4">
      <c r="A37" s="510"/>
      <c r="B37" s="746"/>
      <c r="C37" s="747"/>
      <c r="D37" s="746"/>
    </row>
    <row r="38" spans="1:4">
      <c r="A38" s="510"/>
      <c r="B38" s="746"/>
      <c r="C38" s="747"/>
      <c r="D38" s="746"/>
    </row>
    <row r="39" spans="1:4">
      <c r="A39" s="510"/>
      <c r="B39" s="746"/>
      <c r="C39" s="747"/>
      <c r="D39" s="746"/>
    </row>
    <row r="40" spans="1:4">
      <c r="A40" s="510"/>
      <c r="B40" s="746"/>
      <c r="C40" s="747"/>
      <c r="D40" s="746"/>
    </row>
    <row r="41" spans="1:4">
      <c r="A41" s="510"/>
      <c r="B41" s="746"/>
      <c r="C41" s="747"/>
      <c r="D41" s="746"/>
    </row>
    <row r="42" spans="1:4">
      <c r="A42" s="510"/>
      <c r="B42" s="746"/>
      <c r="C42" s="747"/>
      <c r="D42" s="746"/>
    </row>
    <row r="43" spans="1:4">
      <c r="A43" s="510"/>
      <c r="B43" s="746"/>
      <c r="C43" s="747"/>
      <c r="D43" s="746"/>
    </row>
    <row r="44" spans="1:4">
      <c r="A44" s="510"/>
      <c r="B44" s="746"/>
      <c r="C44" s="747"/>
      <c r="D44" s="746"/>
    </row>
    <row r="45" spans="1:4">
      <c r="A45" s="510"/>
      <c r="B45" s="746"/>
      <c r="C45" s="747"/>
      <c r="D45" s="746"/>
    </row>
    <row r="46" spans="1:4">
      <c r="A46" s="510"/>
      <c r="B46" s="746"/>
      <c r="C46" s="747"/>
      <c r="D46" s="746"/>
    </row>
    <row r="47" spans="1:4">
      <c r="A47" s="510"/>
      <c r="B47" s="746"/>
      <c r="C47" s="747"/>
      <c r="D47" s="746"/>
    </row>
    <row r="48" spans="1:4">
      <c r="A48" s="510"/>
      <c r="B48" s="746"/>
      <c r="C48" s="747"/>
      <c r="D48" s="746"/>
    </row>
    <row r="49" spans="1:4">
      <c r="A49" s="510"/>
      <c r="B49" s="746"/>
      <c r="C49" s="747"/>
      <c r="D49" s="746"/>
    </row>
    <row r="50" spans="1:4">
      <c r="A50" s="510"/>
      <c r="B50" s="746"/>
      <c r="C50" s="747"/>
      <c r="D50" s="746"/>
    </row>
    <row r="51" spans="1:4">
      <c r="A51" s="510"/>
      <c r="B51" s="746"/>
      <c r="C51" s="747"/>
      <c r="D51" s="746"/>
    </row>
    <row r="52" spans="1:4">
      <c r="A52" s="510"/>
      <c r="B52" s="746"/>
      <c r="C52" s="747"/>
      <c r="D52" s="746"/>
    </row>
    <row r="53" spans="1:4">
      <c r="A53" s="510"/>
      <c r="B53" s="746"/>
      <c r="C53" s="747"/>
      <c r="D53" s="746"/>
    </row>
    <row r="54" spans="1:4">
      <c r="A54" s="510"/>
      <c r="B54" s="746"/>
      <c r="C54" s="747"/>
      <c r="D54" s="746"/>
    </row>
    <row r="55" spans="1:4">
      <c r="A55" s="510"/>
      <c r="B55" s="746"/>
      <c r="C55" s="747"/>
      <c r="D55" s="746"/>
    </row>
    <row r="56" spans="1:4">
      <c r="A56" s="510"/>
      <c r="B56" s="746"/>
      <c r="C56" s="747"/>
      <c r="D56" s="746"/>
    </row>
    <row r="57" spans="1:4">
      <c r="A57" s="510"/>
      <c r="B57" s="746"/>
      <c r="C57" s="747"/>
      <c r="D57" s="746"/>
    </row>
    <row r="58" spans="1:4">
      <c r="A58" s="510"/>
      <c r="B58" s="746"/>
      <c r="C58" s="747"/>
      <c r="D58" s="746"/>
    </row>
    <row r="59" spans="1:4">
      <c r="A59" s="510"/>
      <c r="B59" s="746"/>
      <c r="C59" s="747"/>
      <c r="D59" s="746"/>
    </row>
    <row r="60" spans="1:4">
      <c r="A60" s="510"/>
      <c r="B60" s="746"/>
      <c r="C60" s="747"/>
      <c r="D60" s="746"/>
    </row>
    <row r="61" spans="1:4">
      <c r="A61" s="510"/>
      <c r="B61" s="746"/>
      <c r="C61" s="747"/>
      <c r="D61" s="746"/>
    </row>
    <row r="62" spans="1:4">
      <c r="A62" s="510"/>
      <c r="B62" s="746"/>
      <c r="C62" s="747"/>
      <c r="D62" s="746"/>
    </row>
    <row r="63" spans="1:4">
      <c r="A63" s="510"/>
      <c r="B63" s="746"/>
      <c r="C63" s="747"/>
      <c r="D63" s="746"/>
    </row>
    <row r="64" spans="1:4">
      <c r="A64" s="510"/>
      <c r="B64" s="746"/>
      <c r="C64" s="747"/>
      <c r="D64" s="746"/>
    </row>
    <row r="65" spans="1:4">
      <c r="A65" s="510"/>
      <c r="B65" s="746"/>
      <c r="C65" s="747"/>
      <c r="D65" s="746"/>
    </row>
    <row r="66" spans="1:4">
      <c r="A66" s="510"/>
      <c r="B66" s="746"/>
      <c r="C66" s="747"/>
      <c r="D66" s="746"/>
    </row>
    <row r="67" spans="1:4">
      <c r="A67" s="505"/>
      <c r="B67" s="501"/>
      <c r="C67" s="851"/>
    </row>
    <row r="68" spans="1:4">
      <c r="A68" s="505"/>
      <c r="B68" s="501"/>
      <c r="C68" s="851"/>
    </row>
    <row r="69" spans="1:4">
      <c r="A69" s="855"/>
      <c r="B69" s="476"/>
      <c r="C69" s="856"/>
    </row>
    <row r="70" spans="1:4">
      <c r="A70" s="502"/>
      <c r="C70" s="504" t="s">
        <v>166</v>
      </c>
    </row>
  </sheetData>
  <mergeCells count="1">
    <mergeCell ref="A11:C11"/>
  </mergeCells>
  <printOptions horizontalCentered="1" verticalCentered="1"/>
  <pageMargins left="1" right="1" top="0.5" bottom="0.5" header="0.3" footer="0.3"/>
  <pageSetup scale="99" fitToHeight="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V134"/>
  <sheetViews>
    <sheetView showZeros="0" view="pageBreakPreview" zoomScale="90" zoomScaleNormal="100" zoomScaleSheetLayoutView="90" workbookViewId="0">
      <selection sqref="A1:A11"/>
    </sheetView>
  </sheetViews>
  <sheetFormatPr defaultRowHeight="11.25"/>
  <cols>
    <col min="1" max="1" width="2.6640625" style="527" customWidth="1"/>
    <col min="2" max="2" width="4.5" style="527" customWidth="1"/>
    <col min="3" max="3" width="5.33203125" style="527" customWidth="1"/>
    <col min="4" max="4" width="30.33203125" style="527" customWidth="1"/>
    <col min="5" max="5" width="5.1640625" style="527" customWidth="1"/>
    <col min="6" max="6" width="10" style="527" customWidth="1"/>
    <col min="7" max="8" width="10.5" style="527" customWidth="1"/>
    <col min="9" max="9" width="11" style="527" customWidth="1"/>
    <col min="10" max="10" width="12" style="527" customWidth="1"/>
    <col min="11" max="11" width="11.83203125" style="527" bestFit="1" customWidth="1"/>
    <col min="12" max="12" width="8.5" style="527" customWidth="1"/>
    <col min="13" max="13" width="8.6640625" style="527" customWidth="1"/>
    <col min="14" max="15" width="10.83203125" style="527" customWidth="1"/>
    <col min="16" max="16" width="9.1640625" style="527" customWidth="1"/>
    <col min="17" max="17" width="4.6640625" style="527" customWidth="1"/>
    <col min="18" max="18" width="2.6640625" style="1409" customWidth="1"/>
    <col min="19" max="256" width="9.33203125" style="527"/>
    <col min="257" max="257" width="2.6640625" style="527" customWidth="1"/>
    <col min="258" max="258" width="4.5" style="527" customWidth="1"/>
    <col min="259" max="259" width="5.33203125" style="527" customWidth="1"/>
    <col min="260" max="260" width="30.33203125" style="527" customWidth="1"/>
    <col min="261" max="261" width="5.1640625" style="527" customWidth="1"/>
    <col min="262" max="262" width="10" style="527" customWidth="1"/>
    <col min="263" max="264" width="10.5" style="527" customWidth="1"/>
    <col min="265" max="265" width="11" style="527" customWidth="1"/>
    <col min="266" max="266" width="12" style="527" customWidth="1"/>
    <col min="267" max="267" width="11.83203125" style="527" bestFit="1" customWidth="1"/>
    <col min="268" max="268" width="8.5" style="527" customWidth="1"/>
    <col min="269" max="269" width="8.6640625" style="527" customWidth="1"/>
    <col min="270" max="271" width="10.83203125" style="527" customWidth="1"/>
    <col min="272" max="272" width="9.1640625" style="527" customWidth="1"/>
    <col min="273" max="273" width="4.6640625" style="527" customWidth="1"/>
    <col min="274" max="274" width="2.6640625" style="527" customWidth="1"/>
    <col min="275" max="512" width="9.33203125" style="527"/>
    <col min="513" max="513" width="2.6640625" style="527" customWidth="1"/>
    <col min="514" max="514" width="4.5" style="527" customWidth="1"/>
    <col min="515" max="515" width="5.33203125" style="527" customWidth="1"/>
    <col min="516" max="516" width="30.33203125" style="527" customWidth="1"/>
    <col min="517" max="517" width="5.1640625" style="527" customWidth="1"/>
    <col min="518" max="518" width="10" style="527" customWidth="1"/>
    <col min="519" max="520" width="10.5" style="527" customWidth="1"/>
    <col min="521" max="521" width="11" style="527" customWidth="1"/>
    <col min="522" max="522" width="12" style="527" customWidth="1"/>
    <col min="523" max="523" width="11.83203125" style="527" bestFit="1" customWidth="1"/>
    <col min="524" max="524" width="8.5" style="527" customWidth="1"/>
    <col min="525" max="525" width="8.6640625" style="527" customWidth="1"/>
    <col min="526" max="527" width="10.83203125" style="527" customWidth="1"/>
    <col min="528" max="528" width="9.1640625" style="527" customWidth="1"/>
    <col min="529" max="529" width="4.6640625" style="527" customWidth="1"/>
    <col min="530" max="530" width="2.6640625" style="527" customWidth="1"/>
    <col min="531" max="768" width="9.33203125" style="527"/>
    <col min="769" max="769" width="2.6640625" style="527" customWidth="1"/>
    <col min="770" max="770" width="4.5" style="527" customWidth="1"/>
    <col min="771" max="771" width="5.33203125" style="527" customWidth="1"/>
    <col min="772" max="772" width="30.33203125" style="527" customWidth="1"/>
    <col min="773" max="773" width="5.1640625" style="527" customWidth="1"/>
    <col min="774" max="774" width="10" style="527" customWidth="1"/>
    <col min="775" max="776" width="10.5" style="527" customWidth="1"/>
    <col min="777" max="777" width="11" style="527" customWidth="1"/>
    <col min="778" max="778" width="12" style="527" customWidth="1"/>
    <col min="779" max="779" width="11.83203125" style="527" bestFit="1" customWidth="1"/>
    <col min="780" max="780" width="8.5" style="527" customWidth="1"/>
    <col min="781" max="781" width="8.6640625" style="527" customWidth="1"/>
    <col min="782" max="783" width="10.83203125" style="527" customWidth="1"/>
    <col min="784" max="784" width="9.1640625" style="527" customWidth="1"/>
    <col min="785" max="785" width="4.6640625" style="527" customWidth="1"/>
    <col min="786" max="786" width="2.6640625" style="527" customWidth="1"/>
    <col min="787" max="1024" width="9.33203125" style="527"/>
    <col min="1025" max="1025" width="2.6640625" style="527" customWidth="1"/>
    <col min="1026" max="1026" width="4.5" style="527" customWidth="1"/>
    <col min="1027" max="1027" width="5.33203125" style="527" customWidth="1"/>
    <col min="1028" max="1028" width="30.33203125" style="527" customWidth="1"/>
    <col min="1029" max="1029" width="5.1640625" style="527" customWidth="1"/>
    <col min="1030" max="1030" width="10" style="527" customWidth="1"/>
    <col min="1031" max="1032" width="10.5" style="527" customWidth="1"/>
    <col min="1033" max="1033" width="11" style="527" customWidth="1"/>
    <col min="1034" max="1034" width="12" style="527" customWidth="1"/>
    <col min="1035" max="1035" width="11.83203125" style="527" bestFit="1" customWidth="1"/>
    <col min="1036" max="1036" width="8.5" style="527" customWidth="1"/>
    <col min="1037" max="1037" width="8.6640625" style="527" customWidth="1"/>
    <col min="1038" max="1039" width="10.83203125" style="527" customWidth="1"/>
    <col min="1040" max="1040" width="9.1640625" style="527" customWidth="1"/>
    <col min="1041" max="1041" width="4.6640625" style="527" customWidth="1"/>
    <col min="1042" max="1042" width="2.6640625" style="527" customWidth="1"/>
    <col min="1043" max="1280" width="9.33203125" style="527"/>
    <col min="1281" max="1281" width="2.6640625" style="527" customWidth="1"/>
    <col min="1282" max="1282" width="4.5" style="527" customWidth="1"/>
    <col min="1283" max="1283" width="5.33203125" style="527" customWidth="1"/>
    <col min="1284" max="1284" width="30.33203125" style="527" customWidth="1"/>
    <col min="1285" max="1285" width="5.1640625" style="527" customWidth="1"/>
    <col min="1286" max="1286" width="10" style="527" customWidth="1"/>
    <col min="1287" max="1288" width="10.5" style="527" customWidth="1"/>
    <col min="1289" max="1289" width="11" style="527" customWidth="1"/>
    <col min="1290" max="1290" width="12" style="527" customWidth="1"/>
    <col min="1291" max="1291" width="11.83203125" style="527" bestFit="1" customWidth="1"/>
    <col min="1292" max="1292" width="8.5" style="527" customWidth="1"/>
    <col min="1293" max="1293" width="8.6640625" style="527" customWidth="1"/>
    <col min="1294" max="1295" width="10.83203125" style="527" customWidth="1"/>
    <col min="1296" max="1296" width="9.1640625" style="527" customWidth="1"/>
    <col min="1297" max="1297" width="4.6640625" style="527" customWidth="1"/>
    <col min="1298" max="1298" width="2.6640625" style="527" customWidth="1"/>
    <col min="1299" max="1536" width="9.33203125" style="527"/>
    <col min="1537" max="1537" width="2.6640625" style="527" customWidth="1"/>
    <col min="1538" max="1538" width="4.5" style="527" customWidth="1"/>
    <col min="1539" max="1539" width="5.33203125" style="527" customWidth="1"/>
    <col min="1540" max="1540" width="30.33203125" style="527" customWidth="1"/>
    <col min="1541" max="1541" width="5.1640625" style="527" customWidth="1"/>
    <col min="1542" max="1542" width="10" style="527" customWidth="1"/>
    <col min="1543" max="1544" width="10.5" style="527" customWidth="1"/>
    <col min="1545" max="1545" width="11" style="527" customWidth="1"/>
    <col min="1546" max="1546" width="12" style="527" customWidth="1"/>
    <col min="1547" max="1547" width="11.83203125" style="527" bestFit="1" customWidth="1"/>
    <col min="1548" max="1548" width="8.5" style="527" customWidth="1"/>
    <col min="1549" max="1549" width="8.6640625" style="527" customWidth="1"/>
    <col min="1550" max="1551" width="10.83203125" style="527" customWidth="1"/>
    <col min="1552" max="1552" width="9.1640625" style="527" customWidth="1"/>
    <col min="1553" max="1553" width="4.6640625" style="527" customWidth="1"/>
    <col min="1554" max="1554" width="2.6640625" style="527" customWidth="1"/>
    <col min="1555" max="1792" width="9.33203125" style="527"/>
    <col min="1793" max="1793" width="2.6640625" style="527" customWidth="1"/>
    <col min="1794" max="1794" width="4.5" style="527" customWidth="1"/>
    <col min="1795" max="1795" width="5.33203125" style="527" customWidth="1"/>
    <col min="1796" max="1796" width="30.33203125" style="527" customWidth="1"/>
    <col min="1797" max="1797" width="5.1640625" style="527" customWidth="1"/>
    <col min="1798" max="1798" width="10" style="527" customWidth="1"/>
    <col min="1799" max="1800" width="10.5" style="527" customWidth="1"/>
    <col min="1801" max="1801" width="11" style="527" customWidth="1"/>
    <col min="1802" max="1802" width="12" style="527" customWidth="1"/>
    <col min="1803" max="1803" width="11.83203125" style="527" bestFit="1" customWidth="1"/>
    <col min="1804" max="1804" width="8.5" style="527" customWidth="1"/>
    <col min="1805" max="1805" width="8.6640625" style="527" customWidth="1"/>
    <col min="1806" max="1807" width="10.83203125" style="527" customWidth="1"/>
    <col min="1808" max="1808" width="9.1640625" style="527" customWidth="1"/>
    <col min="1809" max="1809" width="4.6640625" style="527" customWidth="1"/>
    <col min="1810" max="1810" width="2.6640625" style="527" customWidth="1"/>
    <col min="1811" max="2048" width="9.33203125" style="527"/>
    <col min="2049" max="2049" width="2.6640625" style="527" customWidth="1"/>
    <col min="2050" max="2050" width="4.5" style="527" customWidth="1"/>
    <col min="2051" max="2051" width="5.33203125" style="527" customWidth="1"/>
    <col min="2052" max="2052" width="30.33203125" style="527" customWidth="1"/>
    <col min="2053" max="2053" width="5.1640625" style="527" customWidth="1"/>
    <col min="2054" max="2054" width="10" style="527" customWidth="1"/>
    <col min="2055" max="2056" width="10.5" style="527" customWidth="1"/>
    <col min="2057" max="2057" width="11" style="527" customWidth="1"/>
    <col min="2058" max="2058" width="12" style="527" customWidth="1"/>
    <col min="2059" max="2059" width="11.83203125" style="527" bestFit="1" customWidth="1"/>
    <col min="2060" max="2060" width="8.5" style="527" customWidth="1"/>
    <col min="2061" max="2061" width="8.6640625" style="527" customWidth="1"/>
    <col min="2062" max="2063" width="10.83203125" style="527" customWidth="1"/>
    <col min="2064" max="2064" width="9.1640625" style="527" customWidth="1"/>
    <col min="2065" max="2065" width="4.6640625" style="527" customWidth="1"/>
    <col min="2066" max="2066" width="2.6640625" style="527" customWidth="1"/>
    <col min="2067" max="2304" width="9.33203125" style="527"/>
    <col min="2305" max="2305" width="2.6640625" style="527" customWidth="1"/>
    <col min="2306" max="2306" width="4.5" style="527" customWidth="1"/>
    <col min="2307" max="2307" width="5.33203125" style="527" customWidth="1"/>
    <col min="2308" max="2308" width="30.33203125" style="527" customWidth="1"/>
    <col min="2309" max="2309" width="5.1640625" style="527" customWidth="1"/>
    <col min="2310" max="2310" width="10" style="527" customWidth="1"/>
    <col min="2311" max="2312" width="10.5" style="527" customWidth="1"/>
    <col min="2313" max="2313" width="11" style="527" customWidth="1"/>
    <col min="2314" max="2314" width="12" style="527" customWidth="1"/>
    <col min="2315" max="2315" width="11.83203125" style="527" bestFit="1" customWidth="1"/>
    <col min="2316" max="2316" width="8.5" style="527" customWidth="1"/>
    <col min="2317" max="2317" width="8.6640625" style="527" customWidth="1"/>
    <col min="2318" max="2319" width="10.83203125" style="527" customWidth="1"/>
    <col min="2320" max="2320" width="9.1640625" style="527" customWidth="1"/>
    <col min="2321" max="2321" width="4.6640625" style="527" customWidth="1"/>
    <col min="2322" max="2322" width="2.6640625" style="527" customWidth="1"/>
    <col min="2323" max="2560" width="9.33203125" style="527"/>
    <col min="2561" max="2561" width="2.6640625" style="527" customWidth="1"/>
    <col min="2562" max="2562" width="4.5" style="527" customWidth="1"/>
    <col min="2563" max="2563" width="5.33203125" style="527" customWidth="1"/>
    <col min="2564" max="2564" width="30.33203125" style="527" customWidth="1"/>
    <col min="2565" max="2565" width="5.1640625" style="527" customWidth="1"/>
    <col min="2566" max="2566" width="10" style="527" customWidth="1"/>
    <col min="2567" max="2568" width="10.5" style="527" customWidth="1"/>
    <col min="2569" max="2569" width="11" style="527" customWidth="1"/>
    <col min="2570" max="2570" width="12" style="527" customWidth="1"/>
    <col min="2571" max="2571" width="11.83203125" style="527" bestFit="1" customWidth="1"/>
    <col min="2572" max="2572" width="8.5" style="527" customWidth="1"/>
    <col min="2573" max="2573" width="8.6640625" style="527" customWidth="1"/>
    <col min="2574" max="2575" width="10.83203125" style="527" customWidth="1"/>
    <col min="2576" max="2576" width="9.1640625" style="527" customWidth="1"/>
    <col min="2577" max="2577" width="4.6640625" style="527" customWidth="1"/>
    <col min="2578" max="2578" width="2.6640625" style="527" customWidth="1"/>
    <col min="2579" max="2816" width="9.33203125" style="527"/>
    <col min="2817" max="2817" width="2.6640625" style="527" customWidth="1"/>
    <col min="2818" max="2818" width="4.5" style="527" customWidth="1"/>
    <col min="2819" max="2819" width="5.33203125" style="527" customWidth="1"/>
    <col min="2820" max="2820" width="30.33203125" style="527" customWidth="1"/>
    <col min="2821" max="2821" width="5.1640625" style="527" customWidth="1"/>
    <col min="2822" max="2822" width="10" style="527" customWidth="1"/>
    <col min="2823" max="2824" width="10.5" style="527" customWidth="1"/>
    <col min="2825" max="2825" width="11" style="527" customWidth="1"/>
    <col min="2826" max="2826" width="12" style="527" customWidth="1"/>
    <col min="2827" max="2827" width="11.83203125" style="527" bestFit="1" customWidth="1"/>
    <col min="2828" max="2828" width="8.5" style="527" customWidth="1"/>
    <col min="2829" max="2829" width="8.6640625" style="527" customWidth="1"/>
    <col min="2830" max="2831" width="10.83203125" style="527" customWidth="1"/>
    <col min="2832" max="2832" width="9.1640625" style="527" customWidth="1"/>
    <col min="2833" max="2833" width="4.6640625" style="527" customWidth="1"/>
    <col min="2834" max="2834" width="2.6640625" style="527" customWidth="1"/>
    <col min="2835" max="3072" width="9.33203125" style="527"/>
    <col min="3073" max="3073" width="2.6640625" style="527" customWidth="1"/>
    <col min="3074" max="3074" width="4.5" style="527" customWidth="1"/>
    <col min="3075" max="3075" width="5.33203125" style="527" customWidth="1"/>
    <col min="3076" max="3076" width="30.33203125" style="527" customWidth="1"/>
    <col min="3077" max="3077" width="5.1640625" style="527" customWidth="1"/>
    <col min="3078" max="3078" width="10" style="527" customWidth="1"/>
    <col min="3079" max="3080" width="10.5" style="527" customWidth="1"/>
    <col min="3081" max="3081" width="11" style="527" customWidth="1"/>
    <col min="3082" max="3082" width="12" style="527" customWidth="1"/>
    <col min="3083" max="3083" width="11.83203125" style="527" bestFit="1" customWidth="1"/>
    <col min="3084" max="3084" width="8.5" style="527" customWidth="1"/>
    <col min="3085" max="3085" width="8.6640625" style="527" customWidth="1"/>
    <col min="3086" max="3087" width="10.83203125" style="527" customWidth="1"/>
    <col min="3088" max="3088" width="9.1640625" style="527" customWidth="1"/>
    <col min="3089" max="3089" width="4.6640625" style="527" customWidth="1"/>
    <col min="3090" max="3090" width="2.6640625" style="527" customWidth="1"/>
    <col min="3091" max="3328" width="9.33203125" style="527"/>
    <col min="3329" max="3329" width="2.6640625" style="527" customWidth="1"/>
    <col min="3330" max="3330" width="4.5" style="527" customWidth="1"/>
    <col min="3331" max="3331" width="5.33203125" style="527" customWidth="1"/>
    <col min="3332" max="3332" width="30.33203125" style="527" customWidth="1"/>
    <col min="3333" max="3333" width="5.1640625" style="527" customWidth="1"/>
    <col min="3334" max="3334" width="10" style="527" customWidth="1"/>
    <col min="3335" max="3336" width="10.5" style="527" customWidth="1"/>
    <col min="3337" max="3337" width="11" style="527" customWidth="1"/>
    <col min="3338" max="3338" width="12" style="527" customWidth="1"/>
    <col min="3339" max="3339" width="11.83203125" style="527" bestFit="1" customWidth="1"/>
    <col min="3340" max="3340" width="8.5" style="527" customWidth="1"/>
    <col min="3341" max="3341" width="8.6640625" style="527" customWidth="1"/>
    <col min="3342" max="3343" width="10.83203125" style="527" customWidth="1"/>
    <col min="3344" max="3344" width="9.1640625" style="527" customWidth="1"/>
    <col min="3345" max="3345" width="4.6640625" style="527" customWidth="1"/>
    <col min="3346" max="3346" width="2.6640625" style="527" customWidth="1"/>
    <col min="3347" max="3584" width="9.33203125" style="527"/>
    <col min="3585" max="3585" width="2.6640625" style="527" customWidth="1"/>
    <col min="3586" max="3586" width="4.5" style="527" customWidth="1"/>
    <col min="3587" max="3587" width="5.33203125" style="527" customWidth="1"/>
    <col min="3588" max="3588" width="30.33203125" style="527" customWidth="1"/>
    <col min="3589" max="3589" width="5.1640625" style="527" customWidth="1"/>
    <col min="3590" max="3590" width="10" style="527" customWidth="1"/>
    <col min="3591" max="3592" width="10.5" style="527" customWidth="1"/>
    <col min="3593" max="3593" width="11" style="527" customWidth="1"/>
    <col min="3594" max="3594" width="12" style="527" customWidth="1"/>
    <col min="3595" max="3595" width="11.83203125" style="527" bestFit="1" customWidth="1"/>
    <col min="3596" max="3596" width="8.5" style="527" customWidth="1"/>
    <col min="3597" max="3597" width="8.6640625" style="527" customWidth="1"/>
    <col min="3598" max="3599" width="10.83203125" style="527" customWidth="1"/>
    <col min="3600" max="3600" width="9.1640625" style="527" customWidth="1"/>
    <col min="3601" max="3601" width="4.6640625" style="527" customWidth="1"/>
    <col min="3602" max="3602" width="2.6640625" style="527" customWidth="1"/>
    <col min="3603" max="3840" width="9.33203125" style="527"/>
    <col min="3841" max="3841" width="2.6640625" style="527" customWidth="1"/>
    <col min="3842" max="3842" width="4.5" style="527" customWidth="1"/>
    <col min="3843" max="3843" width="5.33203125" style="527" customWidth="1"/>
    <col min="3844" max="3844" width="30.33203125" style="527" customWidth="1"/>
    <col min="3845" max="3845" width="5.1640625" style="527" customWidth="1"/>
    <col min="3846" max="3846" width="10" style="527" customWidth="1"/>
    <col min="3847" max="3848" width="10.5" style="527" customWidth="1"/>
    <col min="3849" max="3849" width="11" style="527" customWidth="1"/>
    <col min="3850" max="3850" width="12" style="527" customWidth="1"/>
    <col min="3851" max="3851" width="11.83203125" style="527" bestFit="1" customWidth="1"/>
    <col min="3852" max="3852" width="8.5" style="527" customWidth="1"/>
    <col min="3853" max="3853" width="8.6640625" style="527" customWidth="1"/>
    <col min="3854" max="3855" width="10.83203125" style="527" customWidth="1"/>
    <col min="3856" max="3856" width="9.1640625" style="527" customWidth="1"/>
    <col min="3857" max="3857" width="4.6640625" style="527" customWidth="1"/>
    <col min="3858" max="3858" width="2.6640625" style="527" customWidth="1"/>
    <col min="3859" max="4096" width="9.33203125" style="527"/>
    <col min="4097" max="4097" width="2.6640625" style="527" customWidth="1"/>
    <col min="4098" max="4098" width="4.5" style="527" customWidth="1"/>
    <col min="4099" max="4099" width="5.33203125" style="527" customWidth="1"/>
    <col min="4100" max="4100" width="30.33203125" style="527" customWidth="1"/>
    <col min="4101" max="4101" width="5.1640625" style="527" customWidth="1"/>
    <col min="4102" max="4102" width="10" style="527" customWidth="1"/>
    <col min="4103" max="4104" width="10.5" style="527" customWidth="1"/>
    <col min="4105" max="4105" width="11" style="527" customWidth="1"/>
    <col min="4106" max="4106" width="12" style="527" customWidth="1"/>
    <col min="4107" max="4107" width="11.83203125" style="527" bestFit="1" customWidth="1"/>
    <col min="4108" max="4108" width="8.5" style="527" customWidth="1"/>
    <col min="4109" max="4109" width="8.6640625" style="527" customWidth="1"/>
    <col min="4110" max="4111" width="10.83203125" style="527" customWidth="1"/>
    <col min="4112" max="4112" width="9.1640625" style="527" customWidth="1"/>
    <col min="4113" max="4113" width="4.6640625" style="527" customWidth="1"/>
    <col min="4114" max="4114" width="2.6640625" style="527" customWidth="1"/>
    <col min="4115" max="4352" width="9.33203125" style="527"/>
    <col min="4353" max="4353" width="2.6640625" style="527" customWidth="1"/>
    <col min="4354" max="4354" width="4.5" style="527" customWidth="1"/>
    <col min="4355" max="4355" width="5.33203125" style="527" customWidth="1"/>
    <col min="4356" max="4356" width="30.33203125" style="527" customWidth="1"/>
    <col min="4357" max="4357" width="5.1640625" style="527" customWidth="1"/>
    <col min="4358" max="4358" width="10" style="527" customWidth="1"/>
    <col min="4359" max="4360" width="10.5" style="527" customWidth="1"/>
    <col min="4361" max="4361" width="11" style="527" customWidth="1"/>
    <col min="4362" max="4362" width="12" style="527" customWidth="1"/>
    <col min="4363" max="4363" width="11.83203125" style="527" bestFit="1" customWidth="1"/>
    <col min="4364" max="4364" width="8.5" style="527" customWidth="1"/>
    <col min="4365" max="4365" width="8.6640625" style="527" customWidth="1"/>
    <col min="4366" max="4367" width="10.83203125" style="527" customWidth="1"/>
    <col min="4368" max="4368" width="9.1640625" style="527" customWidth="1"/>
    <col min="4369" max="4369" width="4.6640625" style="527" customWidth="1"/>
    <col min="4370" max="4370" width="2.6640625" style="527" customWidth="1"/>
    <col min="4371" max="4608" width="9.33203125" style="527"/>
    <col min="4609" max="4609" width="2.6640625" style="527" customWidth="1"/>
    <col min="4610" max="4610" width="4.5" style="527" customWidth="1"/>
    <col min="4611" max="4611" width="5.33203125" style="527" customWidth="1"/>
    <col min="4612" max="4612" width="30.33203125" style="527" customWidth="1"/>
    <col min="4613" max="4613" width="5.1640625" style="527" customWidth="1"/>
    <col min="4614" max="4614" width="10" style="527" customWidth="1"/>
    <col min="4615" max="4616" width="10.5" style="527" customWidth="1"/>
    <col min="4617" max="4617" width="11" style="527" customWidth="1"/>
    <col min="4618" max="4618" width="12" style="527" customWidth="1"/>
    <col min="4619" max="4619" width="11.83203125" style="527" bestFit="1" customWidth="1"/>
    <col min="4620" max="4620" width="8.5" style="527" customWidth="1"/>
    <col min="4621" max="4621" width="8.6640625" style="527" customWidth="1"/>
    <col min="4622" max="4623" width="10.83203125" style="527" customWidth="1"/>
    <col min="4624" max="4624" width="9.1640625" style="527" customWidth="1"/>
    <col min="4625" max="4625" width="4.6640625" style="527" customWidth="1"/>
    <col min="4626" max="4626" width="2.6640625" style="527" customWidth="1"/>
    <col min="4627" max="4864" width="9.33203125" style="527"/>
    <col min="4865" max="4865" width="2.6640625" style="527" customWidth="1"/>
    <col min="4866" max="4866" width="4.5" style="527" customWidth="1"/>
    <col min="4867" max="4867" width="5.33203125" style="527" customWidth="1"/>
    <col min="4868" max="4868" width="30.33203125" style="527" customWidth="1"/>
    <col min="4869" max="4869" width="5.1640625" style="527" customWidth="1"/>
    <col min="4870" max="4870" width="10" style="527" customWidth="1"/>
    <col min="4871" max="4872" width="10.5" style="527" customWidth="1"/>
    <col min="4873" max="4873" width="11" style="527" customWidth="1"/>
    <col min="4874" max="4874" width="12" style="527" customWidth="1"/>
    <col min="4875" max="4875" width="11.83203125" style="527" bestFit="1" customWidth="1"/>
    <col min="4876" max="4876" width="8.5" style="527" customWidth="1"/>
    <col min="4877" max="4877" width="8.6640625" style="527" customWidth="1"/>
    <col min="4878" max="4879" width="10.83203125" style="527" customWidth="1"/>
    <col min="4880" max="4880" width="9.1640625" style="527" customWidth="1"/>
    <col min="4881" max="4881" width="4.6640625" style="527" customWidth="1"/>
    <col min="4882" max="4882" width="2.6640625" style="527" customWidth="1"/>
    <col min="4883" max="5120" width="9.33203125" style="527"/>
    <col min="5121" max="5121" width="2.6640625" style="527" customWidth="1"/>
    <col min="5122" max="5122" width="4.5" style="527" customWidth="1"/>
    <col min="5123" max="5123" width="5.33203125" style="527" customWidth="1"/>
    <col min="5124" max="5124" width="30.33203125" style="527" customWidth="1"/>
    <col min="5125" max="5125" width="5.1640625" style="527" customWidth="1"/>
    <col min="5126" max="5126" width="10" style="527" customWidth="1"/>
    <col min="5127" max="5128" width="10.5" style="527" customWidth="1"/>
    <col min="5129" max="5129" width="11" style="527" customWidth="1"/>
    <col min="5130" max="5130" width="12" style="527" customWidth="1"/>
    <col min="5131" max="5131" width="11.83203125" style="527" bestFit="1" customWidth="1"/>
    <col min="5132" max="5132" width="8.5" style="527" customWidth="1"/>
    <col min="5133" max="5133" width="8.6640625" style="527" customWidth="1"/>
    <col min="5134" max="5135" width="10.83203125" style="527" customWidth="1"/>
    <col min="5136" max="5136" width="9.1640625" style="527" customWidth="1"/>
    <col min="5137" max="5137" width="4.6640625" style="527" customWidth="1"/>
    <col min="5138" max="5138" width="2.6640625" style="527" customWidth="1"/>
    <col min="5139" max="5376" width="9.33203125" style="527"/>
    <col min="5377" max="5377" width="2.6640625" style="527" customWidth="1"/>
    <col min="5378" max="5378" width="4.5" style="527" customWidth="1"/>
    <col min="5379" max="5379" width="5.33203125" style="527" customWidth="1"/>
    <col min="5380" max="5380" width="30.33203125" style="527" customWidth="1"/>
    <col min="5381" max="5381" width="5.1640625" style="527" customWidth="1"/>
    <col min="5382" max="5382" width="10" style="527" customWidth="1"/>
    <col min="5383" max="5384" width="10.5" style="527" customWidth="1"/>
    <col min="5385" max="5385" width="11" style="527" customWidth="1"/>
    <col min="5386" max="5386" width="12" style="527" customWidth="1"/>
    <col min="5387" max="5387" width="11.83203125" style="527" bestFit="1" customWidth="1"/>
    <col min="5388" max="5388" width="8.5" style="527" customWidth="1"/>
    <col min="5389" max="5389" width="8.6640625" style="527" customWidth="1"/>
    <col min="5390" max="5391" width="10.83203125" style="527" customWidth="1"/>
    <col min="5392" max="5392" width="9.1640625" style="527" customWidth="1"/>
    <col min="5393" max="5393" width="4.6640625" style="527" customWidth="1"/>
    <col min="5394" max="5394" width="2.6640625" style="527" customWidth="1"/>
    <col min="5395" max="5632" width="9.33203125" style="527"/>
    <col min="5633" max="5633" width="2.6640625" style="527" customWidth="1"/>
    <col min="5634" max="5634" width="4.5" style="527" customWidth="1"/>
    <col min="5635" max="5635" width="5.33203125" style="527" customWidth="1"/>
    <col min="5636" max="5636" width="30.33203125" style="527" customWidth="1"/>
    <col min="5637" max="5637" width="5.1640625" style="527" customWidth="1"/>
    <col min="5638" max="5638" width="10" style="527" customWidth="1"/>
    <col min="5639" max="5640" width="10.5" style="527" customWidth="1"/>
    <col min="5641" max="5641" width="11" style="527" customWidth="1"/>
    <col min="5642" max="5642" width="12" style="527" customWidth="1"/>
    <col min="5643" max="5643" width="11.83203125" style="527" bestFit="1" customWidth="1"/>
    <col min="5644" max="5644" width="8.5" style="527" customWidth="1"/>
    <col min="5645" max="5645" width="8.6640625" style="527" customWidth="1"/>
    <col min="5646" max="5647" width="10.83203125" style="527" customWidth="1"/>
    <col min="5648" max="5648" width="9.1640625" style="527" customWidth="1"/>
    <col min="5649" max="5649" width="4.6640625" style="527" customWidth="1"/>
    <col min="5650" max="5650" width="2.6640625" style="527" customWidth="1"/>
    <col min="5651" max="5888" width="9.33203125" style="527"/>
    <col min="5889" max="5889" width="2.6640625" style="527" customWidth="1"/>
    <col min="5890" max="5890" width="4.5" style="527" customWidth="1"/>
    <col min="5891" max="5891" width="5.33203125" style="527" customWidth="1"/>
    <col min="5892" max="5892" width="30.33203125" style="527" customWidth="1"/>
    <col min="5893" max="5893" width="5.1640625" style="527" customWidth="1"/>
    <col min="5894" max="5894" width="10" style="527" customWidth="1"/>
    <col min="5895" max="5896" width="10.5" style="527" customWidth="1"/>
    <col min="5897" max="5897" width="11" style="527" customWidth="1"/>
    <col min="5898" max="5898" width="12" style="527" customWidth="1"/>
    <col min="5899" max="5899" width="11.83203125" style="527" bestFit="1" customWidth="1"/>
    <col min="5900" max="5900" width="8.5" style="527" customWidth="1"/>
    <col min="5901" max="5901" width="8.6640625" style="527" customWidth="1"/>
    <col min="5902" max="5903" width="10.83203125" style="527" customWidth="1"/>
    <col min="5904" max="5904" width="9.1640625" style="527" customWidth="1"/>
    <col min="5905" max="5905" width="4.6640625" style="527" customWidth="1"/>
    <col min="5906" max="5906" width="2.6640625" style="527" customWidth="1"/>
    <col min="5907" max="6144" width="9.33203125" style="527"/>
    <col min="6145" max="6145" width="2.6640625" style="527" customWidth="1"/>
    <col min="6146" max="6146" width="4.5" style="527" customWidth="1"/>
    <col min="6147" max="6147" width="5.33203125" style="527" customWidth="1"/>
    <col min="6148" max="6148" width="30.33203125" style="527" customWidth="1"/>
    <col min="6149" max="6149" width="5.1640625" style="527" customWidth="1"/>
    <col min="6150" max="6150" width="10" style="527" customWidth="1"/>
    <col min="6151" max="6152" width="10.5" style="527" customWidth="1"/>
    <col min="6153" max="6153" width="11" style="527" customWidth="1"/>
    <col min="6154" max="6154" width="12" style="527" customWidth="1"/>
    <col min="6155" max="6155" width="11.83203125" style="527" bestFit="1" customWidth="1"/>
    <col min="6156" max="6156" width="8.5" style="527" customWidth="1"/>
    <col min="6157" max="6157" width="8.6640625" style="527" customWidth="1"/>
    <col min="6158" max="6159" width="10.83203125" style="527" customWidth="1"/>
    <col min="6160" max="6160" width="9.1640625" style="527" customWidth="1"/>
    <col min="6161" max="6161" width="4.6640625" style="527" customWidth="1"/>
    <col min="6162" max="6162" width="2.6640625" style="527" customWidth="1"/>
    <col min="6163" max="6400" width="9.33203125" style="527"/>
    <col min="6401" max="6401" width="2.6640625" style="527" customWidth="1"/>
    <col min="6402" max="6402" width="4.5" style="527" customWidth="1"/>
    <col min="6403" max="6403" width="5.33203125" style="527" customWidth="1"/>
    <col min="6404" max="6404" width="30.33203125" style="527" customWidth="1"/>
    <col min="6405" max="6405" width="5.1640625" style="527" customWidth="1"/>
    <col min="6406" max="6406" width="10" style="527" customWidth="1"/>
    <col min="6407" max="6408" width="10.5" style="527" customWidth="1"/>
    <col min="6409" max="6409" width="11" style="527" customWidth="1"/>
    <col min="6410" max="6410" width="12" style="527" customWidth="1"/>
    <col min="6411" max="6411" width="11.83203125" style="527" bestFit="1" customWidth="1"/>
    <col min="6412" max="6412" width="8.5" style="527" customWidth="1"/>
    <col min="6413" max="6413" width="8.6640625" style="527" customWidth="1"/>
    <col min="6414" max="6415" width="10.83203125" style="527" customWidth="1"/>
    <col min="6416" max="6416" width="9.1640625" style="527" customWidth="1"/>
    <col min="6417" max="6417" width="4.6640625" style="527" customWidth="1"/>
    <col min="6418" max="6418" width="2.6640625" style="527" customWidth="1"/>
    <col min="6419" max="6656" width="9.33203125" style="527"/>
    <col min="6657" max="6657" width="2.6640625" style="527" customWidth="1"/>
    <col min="6658" max="6658" width="4.5" style="527" customWidth="1"/>
    <col min="6659" max="6659" width="5.33203125" style="527" customWidth="1"/>
    <col min="6660" max="6660" width="30.33203125" style="527" customWidth="1"/>
    <col min="6661" max="6661" width="5.1640625" style="527" customWidth="1"/>
    <col min="6662" max="6662" width="10" style="527" customWidth="1"/>
    <col min="6663" max="6664" width="10.5" style="527" customWidth="1"/>
    <col min="6665" max="6665" width="11" style="527" customWidth="1"/>
    <col min="6666" max="6666" width="12" style="527" customWidth="1"/>
    <col min="6667" max="6667" width="11.83203125" style="527" bestFit="1" customWidth="1"/>
    <col min="6668" max="6668" width="8.5" style="527" customWidth="1"/>
    <col min="6669" max="6669" width="8.6640625" style="527" customWidth="1"/>
    <col min="6670" max="6671" width="10.83203125" style="527" customWidth="1"/>
    <col min="6672" max="6672" width="9.1640625" style="527" customWidth="1"/>
    <col min="6673" max="6673" width="4.6640625" style="527" customWidth="1"/>
    <col min="6674" max="6674" width="2.6640625" style="527" customWidth="1"/>
    <col min="6675" max="6912" width="9.33203125" style="527"/>
    <col min="6913" max="6913" width="2.6640625" style="527" customWidth="1"/>
    <col min="6914" max="6914" width="4.5" style="527" customWidth="1"/>
    <col min="6915" max="6915" width="5.33203125" style="527" customWidth="1"/>
    <col min="6916" max="6916" width="30.33203125" style="527" customWidth="1"/>
    <col min="6917" max="6917" width="5.1640625" style="527" customWidth="1"/>
    <col min="6918" max="6918" width="10" style="527" customWidth="1"/>
    <col min="6919" max="6920" width="10.5" style="527" customWidth="1"/>
    <col min="6921" max="6921" width="11" style="527" customWidth="1"/>
    <col min="6922" max="6922" width="12" style="527" customWidth="1"/>
    <col min="6923" max="6923" width="11.83203125" style="527" bestFit="1" customWidth="1"/>
    <col min="6924" max="6924" width="8.5" style="527" customWidth="1"/>
    <col min="6925" max="6925" width="8.6640625" style="527" customWidth="1"/>
    <col min="6926" max="6927" width="10.83203125" style="527" customWidth="1"/>
    <col min="6928" max="6928" width="9.1640625" style="527" customWidth="1"/>
    <col min="6929" max="6929" width="4.6640625" style="527" customWidth="1"/>
    <col min="6930" max="6930" width="2.6640625" style="527" customWidth="1"/>
    <col min="6931" max="7168" width="9.33203125" style="527"/>
    <col min="7169" max="7169" width="2.6640625" style="527" customWidth="1"/>
    <col min="7170" max="7170" width="4.5" style="527" customWidth="1"/>
    <col min="7171" max="7171" width="5.33203125" style="527" customWidth="1"/>
    <col min="7172" max="7172" width="30.33203125" style="527" customWidth="1"/>
    <col min="7173" max="7173" width="5.1640625" style="527" customWidth="1"/>
    <col min="7174" max="7174" width="10" style="527" customWidth="1"/>
    <col min="7175" max="7176" width="10.5" style="527" customWidth="1"/>
    <col min="7177" max="7177" width="11" style="527" customWidth="1"/>
    <col min="7178" max="7178" width="12" style="527" customWidth="1"/>
    <col min="7179" max="7179" width="11.83203125" style="527" bestFit="1" customWidth="1"/>
    <col min="7180" max="7180" width="8.5" style="527" customWidth="1"/>
    <col min="7181" max="7181" width="8.6640625" style="527" customWidth="1"/>
    <col min="7182" max="7183" width="10.83203125" style="527" customWidth="1"/>
    <col min="7184" max="7184" width="9.1640625" style="527" customWidth="1"/>
    <col min="7185" max="7185" width="4.6640625" style="527" customWidth="1"/>
    <col min="7186" max="7186" width="2.6640625" style="527" customWidth="1"/>
    <col min="7187" max="7424" width="9.33203125" style="527"/>
    <col min="7425" max="7425" width="2.6640625" style="527" customWidth="1"/>
    <col min="7426" max="7426" width="4.5" style="527" customWidth="1"/>
    <col min="7427" max="7427" width="5.33203125" style="527" customWidth="1"/>
    <col min="7428" max="7428" width="30.33203125" style="527" customWidth="1"/>
    <col min="7429" max="7429" width="5.1640625" style="527" customWidth="1"/>
    <col min="7430" max="7430" width="10" style="527" customWidth="1"/>
    <col min="7431" max="7432" width="10.5" style="527" customWidth="1"/>
    <col min="7433" max="7433" width="11" style="527" customWidth="1"/>
    <col min="7434" max="7434" width="12" style="527" customWidth="1"/>
    <col min="7435" max="7435" width="11.83203125" style="527" bestFit="1" customWidth="1"/>
    <col min="7436" max="7436" width="8.5" style="527" customWidth="1"/>
    <col min="7437" max="7437" width="8.6640625" style="527" customWidth="1"/>
    <col min="7438" max="7439" width="10.83203125" style="527" customWidth="1"/>
    <col min="7440" max="7440" width="9.1640625" style="527" customWidth="1"/>
    <col min="7441" max="7441" width="4.6640625" style="527" customWidth="1"/>
    <col min="7442" max="7442" width="2.6640625" style="527" customWidth="1"/>
    <col min="7443" max="7680" width="9.33203125" style="527"/>
    <col min="7681" max="7681" width="2.6640625" style="527" customWidth="1"/>
    <col min="7682" max="7682" width="4.5" style="527" customWidth="1"/>
    <col min="7683" max="7683" width="5.33203125" style="527" customWidth="1"/>
    <col min="7684" max="7684" width="30.33203125" style="527" customWidth="1"/>
    <col min="7685" max="7685" width="5.1640625" style="527" customWidth="1"/>
    <col min="7686" max="7686" width="10" style="527" customWidth="1"/>
    <col min="7687" max="7688" width="10.5" style="527" customWidth="1"/>
    <col min="7689" max="7689" width="11" style="527" customWidth="1"/>
    <col min="7690" max="7690" width="12" style="527" customWidth="1"/>
    <col min="7691" max="7691" width="11.83203125" style="527" bestFit="1" customWidth="1"/>
    <col min="7692" max="7692" width="8.5" style="527" customWidth="1"/>
    <col min="7693" max="7693" width="8.6640625" style="527" customWidth="1"/>
    <col min="7694" max="7695" width="10.83203125" style="527" customWidth="1"/>
    <col min="7696" max="7696" width="9.1640625" style="527" customWidth="1"/>
    <col min="7697" max="7697" width="4.6640625" style="527" customWidth="1"/>
    <col min="7698" max="7698" width="2.6640625" style="527" customWidth="1"/>
    <col min="7699" max="7936" width="9.33203125" style="527"/>
    <col min="7937" max="7937" width="2.6640625" style="527" customWidth="1"/>
    <col min="7938" max="7938" width="4.5" style="527" customWidth="1"/>
    <col min="7939" max="7939" width="5.33203125" style="527" customWidth="1"/>
    <col min="7940" max="7940" width="30.33203125" style="527" customWidth="1"/>
    <col min="7941" max="7941" width="5.1640625" style="527" customWidth="1"/>
    <col min="7942" max="7942" width="10" style="527" customWidth="1"/>
    <col min="7943" max="7944" width="10.5" style="527" customWidth="1"/>
    <col min="7945" max="7945" width="11" style="527" customWidth="1"/>
    <col min="7946" max="7946" width="12" style="527" customWidth="1"/>
    <col min="7947" max="7947" width="11.83203125" style="527" bestFit="1" customWidth="1"/>
    <col min="7948" max="7948" width="8.5" style="527" customWidth="1"/>
    <col min="7949" max="7949" width="8.6640625" style="527" customWidth="1"/>
    <col min="7950" max="7951" width="10.83203125" style="527" customWidth="1"/>
    <col min="7952" max="7952" width="9.1640625" style="527" customWidth="1"/>
    <col min="7953" max="7953" width="4.6640625" style="527" customWidth="1"/>
    <col min="7954" max="7954" width="2.6640625" style="527" customWidth="1"/>
    <col min="7955" max="8192" width="9.33203125" style="527"/>
    <col min="8193" max="8193" width="2.6640625" style="527" customWidth="1"/>
    <col min="8194" max="8194" width="4.5" style="527" customWidth="1"/>
    <col min="8195" max="8195" width="5.33203125" style="527" customWidth="1"/>
    <col min="8196" max="8196" width="30.33203125" style="527" customWidth="1"/>
    <col min="8197" max="8197" width="5.1640625" style="527" customWidth="1"/>
    <col min="8198" max="8198" width="10" style="527" customWidth="1"/>
    <col min="8199" max="8200" width="10.5" style="527" customWidth="1"/>
    <col min="8201" max="8201" width="11" style="527" customWidth="1"/>
    <col min="8202" max="8202" width="12" style="527" customWidth="1"/>
    <col min="8203" max="8203" width="11.83203125" style="527" bestFit="1" customWidth="1"/>
    <col min="8204" max="8204" width="8.5" style="527" customWidth="1"/>
    <col min="8205" max="8205" width="8.6640625" style="527" customWidth="1"/>
    <col min="8206" max="8207" width="10.83203125" style="527" customWidth="1"/>
    <col min="8208" max="8208" width="9.1640625" style="527" customWidth="1"/>
    <col min="8209" max="8209" width="4.6640625" style="527" customWidth="1"/>
    <col min="8210" max="8210" width="2.6640625" style="527" customWidth="1"/>
    <col min="8211" max="8448" width="9.33203125" style="527"/>
    <col min="8449" max="8449" width="2.6640625" style="527" customWidth="1"/>
    <col min="8450" max="8450" width="4.5" style="527" customWidth="1"/>
    <col min="8451" max="8451" width="5.33203125" style="527" customWidth="1"/>
    <col min="8452" max="8452" width="30.33203125" style="527" customWidth="1"/>
    <col min="8453" max="8453" width="5.1640625" style="527" customWidth="1"/>
    <col min="8454" max="8454" width="10" style="527" customWidth="1"/>
    <col min="8455" max="8456" width="10.5" style="527" customWidth="1"/>
    <col min="8457" max="8457" width="11" style="527" customWidth="1"/>
    <col min="8458" max="8458" width="12" style="527" customWidth="1"/>
    <col min="8459" max="8459" width="11.83203125" style="527" bestFit="1" customWidth="1"/>
    <col min="8460" max="8460" width="8.5" style="527" customWidth="1"/>
    <col min="8461" max="8461" width="8.6640625" style="527" customWidth="1"/>
    <col min="8462" max="8463" width="10.83203125" style="527" customWidth="1"/>
    <col min="8464" max="8464" width="9.1640625" style="527" customWidth="1"/>
    <col min="8465" max="8465" width="4.6640625" style="527" customWidth="1"/>
    <col min="8466" max="8466" width="2.6640625" style="527" customWidth="1"/>
    <col min="8467" max="8704" width="9.33203125" style="527"/>
    <col min="8705" max="8705" width="2.6640625" style="527" customWidth="1"/>
    <col min="8706" max="8706" width="4.5" style="527" customWidth="1"/>
    <col min="8707" max="8707" width="5.33203125" style="527" customWidth="1"/>
    <col min="8708" max="8708" width="30.33203125" style="527" customWidth="1"/>
    <col min="8709" max="8709" width="5.1640625" style="527" customWidth="1"/>
    <col min="8710" max="8710" width="10" style="527" customWidth="1"/>
    <col min="8711" max="8712" width="10.5" style="527" customWidth="1"/>
    <col min="8713" max="8713" width="11" style="527" customWidth="1"/>
    <col min="8714" max="8714" width="12" style="527" customWidth="1"/>
    <col min="8715" max="8715" width="11.83203125" style="527" bestFit="1" customWidth="1"/>
    <col min="8716" max="8716" width="8.5" style="527" customWidth="1"/>
    <col min="8717" max="8717" width="8.6640625" style="527" customWidth="1"/>
    <col min="8718" max="8719" width="10.83203125" style="527" customWidth="1"/>
    <col min="8720" max="8720" width="9.1640625" style="527" customWidth="1"/>
    <col min="8721" max="8721" width="4.6640625" style="527" customWidth="1"/>
    <col min="8722" max="8722" width="2.6640625" style="527" customWidth="1"/>
    <col min="8723" max="8960" width="9.33203125" style="527"/>
    <col min="8961" max="8961" width="2.6640625" style="527" customWidth="1"/>
    <col min="8962" max="8962" width="4.5" style="527" customWidth="1"/>
    <col min="8963" max="8963" width="5.33203125" style="527" customWidth="1"/>
    <col min="8964" max="8964" width="30.33203125" style="527" customWidth="1"/>
    <col min="8965" max="8965" width="5.1640625" style="527" customWidth="1"/>
    <col min="8966" max="8966" width="10" style="527" customWidth="1"/>
    <col min="8967" max="8968" width="10.5" style="527" customWidth="1"/>
    <col min="8969" max="8969" width="11" style="527" customWidth="1"/>
    <col min="8970" max="8970" width="12" style="527" customWidth="1"/>
    <col min="8971" max="8971" width="11.83203125" style="527" bestFit="1" customWidth="1"/>
    <col min="8972" max="8972" width="8.5" style="527" customWidth="1"/>
    <col min="8973" max="8973" width="8.6640625" style="527" customWidth="1"/>
    <col min="8974" max="8975" width="10.83203125" style="527" customWidth="1"/>
    <col min="8976" max="8976" width="9.1640625" style="527" customWidth="1"/>
    <col min="8977" max="8977" width="4.6640625" style="527" customWidth="1"/>
    <col min="8978" max="8978" width="2.6640625" style="527" customWidth="1"/>
    <col min="8979" max="9216" width="9.33203125" style="527"/>
    <col min="9217" max="9217" width="2.6640625" style="527" customWidth="1"/>
    <col min="9218" max="9218" width="4.5" style="527" customWidth="1"/>
    <col min="9219" max="9219" width="5.33203125" style="527" customWidth="1"/>
    <col min="9220" max="9220" width="30.33203125" style="527" customWidth="1"/>
    <col min="9221" max="9221" width="5.1640625" style="527" customWidth="1"/>
    <col min="9222" max="9222" width="10" style="527" customWidth="1"/>
    <col min="9223" max="9224" width="10.5" style="527" customWidth="1"/>
    <col min="9225" max="9225" width="11" style="527" customWidth="1"/>
    <col min="9226" max="9226" width="12" style="527" customWidth="1"/>
    <col min="9227" max="9227" width="11.83203125" style="527" bestFit="1" customWidth="1"/>
    <col min="9228" max="9228" width="8.5" style="527" customWidth="1"/>
    <col min="9229" max="9229" width="8.6640625" style="527" customWidth="1"/>
    <col min="9230" max="9231" width="10.83203125" style="527" customWidth="1"/>
    <col min="9232" max="9232" width="9.1640625" style="527" customWidth="1"/>
    <col min="9233" max="9233" width="4.6640625" style="527" customWidth="1"/>
    <col min="9234" max="9234" width="2.6640625" style="527" customWidth="1"/>
    <col min="9235" max="9472" width="9.33203125" style="527"/>
    <col min="9473" max="9473" width="2.6640625" style="527" customWidth="1"/>
    <col min="9474" max="9474" width="4.5" style="527" customWidth="1"/>
    <col min="9475" max="9475" width="5.33203125" style="527" customWidth="1"/>
    <col min="9476" max="9476" width="30.33203125" style="527" customWidth="1"/>
    <col min="9477" max="9477" width="5.1640625" style="527" customWidth="1"/>
    <col min="9478" max="9478" width="10" style="527" customWidth="1"/>
    <col min="9479" max="9480" width="10.5" style="527" customWidth="1"/>
    <col min="9481" max="9481" width="11" style="527" customWidth="1"/>
    <col min="9482" max="9482" width="12" style="527" customWidth="1"/>
    <col min="9483" max="9483" width="11.83203125" style="527" bestFit="1" customWidth="1"/>
    <col min="9484" max="9484" width="8.5" style="527" customWidth="1"/>
    <col min="9485" max="9485" width="8.6640625" style="527" customWidth="1"/>
    <col min="9486" max="9487" width="10.83203125" style="527" customWidth="1"/>
    <col min="9488" max="9488" width="9.1640625" style="527" customWidth="1"/>
    <col min="9489" max="9489" width="4.6640625" style="527" customWidth="1"/>
    <col min="9490" max="9490" width="2.6640625" style="527" customWidth="1"/>
    <col min="9491" max="9728" width="9.33203125" style="527"/>
    <col min="9729" max="9729" width="2.6640625" style="527" customWidth="1"/>
    <col min="9730" max="9730" width="4.5" style="527" customWidth="1"/>
    <col min="9731" max="9731" width="5.33203125" style="527" customWidth="1"/>
    <col min="9732" max="9732" width="30.33203125" style="527" customWidth="1"/>
    <col min="9733" max="9733" width="5.1640625" style="527" customWidth="1"/>
    <col min="9734" max="9734" width="10" style="527" customWidth="1"/>
    <col min="9735" max="9736" width="10.5" style="527" customWidth="1"/>
    <col min="9737" max="9737" width="11" style="527" customWidth="1"/>
    <col min="9738" max="9738" width="12" style="527" customWidth="1"/>
    <col min="9739" max="9739" width="11.83203125" style="527" bestFit="1" customWidth="1"/>
    <col min="9740" max="9740" width="8.5" style="527" customWidth="1"/>
    <col min="9741" max="9741" width="8.6640625" style="527" customWidth="1"/>
    <col min="9742" max="9743" width="10.83203125" style="527" customWidth="1"/>
    <col min="9744" max="9744" width="9.1640625" style="527" customWidth="1"/>
    <col min="9745" max="9745" width="4.6640625" style="527" customWidth="1"/>
    <col min="9746" max="9746" width="2.6640625" style="527" customWidth="1"/>
    <col min="9747" max="9984" width="9.33203125" style="527"/>
    <col min="9985" max="9985" width="2.6640625" style="527" customWidth="1"/>
    <col min="9986" max="9986" width="4.5" style="527" customWidth="1"/>
    <col min="9987" max="9987" width="5.33203125" style="527" customWidth="1"/>
    <col min="9988" max="9988" width="30.33203125" style="527" customWidth="1"/>
    <col min="9989" max="9989" width="5.1640625" style="527" customWidth="1"/>
    <col min="9990" max="9990" width="10" style="527" customWidth="1"/>
    <col min="9991" max="9992" width="10.5" style="527" customWidth="1"/>
    <col min="9993" max="9993" width="11" style="527" customWidth="1"/>
    <col min="9994" max="9994" width="12" style="527" customWidth="1"/>
    <col min="9995" max="9995" width="11.83203125" style="527" bestFit="1" customWidth="1"/>
    <col min="9996" max="9996" width="8.5" style="527" customWidth="1"/>
    <col min="9997" max="9997" width="8.6640625" style="527" customWidth="1"/>
    <col min="9998" max="9999" width="10.83203125" style="527" customWidth="1"/>
    <col min="10000" max="10000" width="9.1640625" style="527" customWidth="1"/>
    <col min="10001" max="10001" width="4.6640625" style="527" customWidth="1"/>
    <col min="10002" max="10002" width="2.6640625" style="527" customWidth="1"/>
    <col min="10003" max="10240" width="9.33203125" style="527"/>
    <col min="10241" max="10241" width="2.6640625" style="527" customWidth="1"/>
    <col min="10242" max="10242" width="4.5" style="527" customWidth="1"/>
    <col min="10243" max="10243" width="5.33203125" style="527" customWidth="1"/>
    <col min="10244" max="10244" width="30.33203125" style="527" customWidth="1"/>
    <col min="10245" max="10245" width="5.1640625" style="527" customWidth="1"/>
    <col min="10246" max="10246" width="10" style="527" customWidth="1"/>
    <col min="10247" max="10248" width="10.5" style="527" customWidth="1"/>
    <col min="10249" max="10249" width="11" style="527" customWidth="1"/>
    <col min="10250" max="10250" width="12" style="527" customWidth="1"/>
    <col min="10251" max="10251" width="11.83203125" style="527" bestFit="1" customWidth="1"/>
    <col min="10252" max="10252" width="8.5" style="527" customWidth="1"/>
    <col min="10253" max="10253" width="8.6640625" style="527" customWidth="1"/>
    <col min="10254" max="10255" width="10.83203125" style="527" customWidth="1"/>
    <col min="10256" max="10256" width="9.1640625" style="527" customWidth="1"/>
    <col min="10257" max="10257" width="4.6640625" style="527" customWidth="1"/>
    <col min="10258" max="10258" width="2.6640625" style="527" customWidth="1"/>
    <col min="10259" max="10496" width="9.33203125" style="527"/>
    <col min="10497" max="10497" width="2.6640625" style="527" customWidth="1"/>
    <col min="10498" max="10498" width="4.5" style="527" customWidth="1"/>
    <col min="10499" max="10499" width="5.33203125" style="527" customWidth="1"/>
    <col min="10500" max="10500" width="30.33203125" style="527" customWidth="1"/>
    <col min="10501" max="10501" width="5.1640625" style="527" customWidth="1"/>
    <col min="10502" max="10502" width="10" style="527" customWidth="1"/>
    <col min="10503" max="10504" width="10.5" style="527" customWidth="1"/>
    <col min="10505" max="10505" width="11" style="527" customWidth="1"/>
    <col min="10506" max="10506" width="12" style="527" customWidth="1"/>
    <col min="10507" max="10507" width="11.83203125" style="527" bestFit="1" customWidth="1"/>
    <col min="10508" max="10508" width="8.5" style="527" customWidth="1"/>
    <col min="10509" max="10509" width="8.6640625" style="527" customWidth="1"/>
    <col min="10510" max="10511" width="10.83203125" style="527" customWidth="1"/>
    <col min="10512" max="10512" width="9.1640625" style="527" customWidth="1"/>
    <col min="10513" max="10513" width="4.6640625" style="527" customWidth="1"/>
    <col min="10514" max="10514" width="2.6640625" style="527" customWidth="1"/>
    <col min="10515" max="10752" width="9.33203125" style="527"/>
    <col min="10753" max="10753" width="2.6640625" style="527" customWidth="1"/>
    <col min="10754" max="10754" width="4.5" style="527" customWidth="1"/>
    <col min="10755" max="10755" width="5.33203125" style="527" customWidth="1"/>
    <col min="10756" max="10756" width="30.33203125" style="527" customWidth="1"/>
    <col min="10757" max="10757" width="5.1640625" style="527" customWidth="1"/>
    <col min="10758" max="10758" width="10" style="527" customWidth="1"/>
    <col min="10759" max="10760" width="10.5" style="527" customWidth="1"/>
    <col min="10761" max="10761" width="11" style="527" customWidth="1"/>
    <col min="10762" max="10762" width="12" style="527" customWidth="1"/>
    <col min="10763" max="10763" width="11.83203125" style="527" bestFit="1" customWidth="1"/>
    <col min="10764" max="10764" width="8.5" style="527" customWidth="1"/>
    <col min="10765" max="10765" width="8.6640625" style="527" customWidth="1"/>
    <col min="10766" max="10767" width="10.83203125" style="527" customWidth="1"/>
    <col min="10768" max="10768" width="9.1640625" style="527" customWidth="1"/>
    <col min="10769" max="10769" width="4.6640625" style="527" customWidth="1"/>
    <col min="10770" max="10770" width="2.6640625" style="527" customWidth="1"/>
    <col min="10771" max="11008" width="9.33203125" style="527"/>
    <col min="11009" max="11009" width="2.6640625" style="527" customWidth="1"/>
    <col min="11010" max="11010" width="4.5" style="527" customWidth="1"/>
    <col min="11011" max="11011" width="5.33203125" style="527" customWidth="1"/>
    <col min="11012" max="11012" width="30.33203125" style="527" customWidth="1"/>
    <col min="11013" max="11013" width="5.1640625" style="527" customWidth="1"/>
    <col min="11014" max="11014" width="10" style="527" customWidth="1"/>
    <col min="11015" max="11016" width="10.5" style="527" customWidth="1"/>
    <col min="11017" max="11017" width="11" style="527" customWidth="1"/>
    <col min="11018" max="11018" width="12" style="527" customWidth="1"/>
    <col min="11019" max="11019" width="11.83203125" style="527" bestFit="1" customWidth="1"/>
    <col min="11020" max="11020" width="8.5" style="527" customWidth="1"/>
    <col min="11021" max="11021" width="8.6640625" style="527" customWidth="1"/>
    <col min="11022" max="11023" width="10.83203125" style="527" customWidth="1"/>
    <col min="11024" max="11024" width="9.1640625" style="527" customWidth="1"/>
    <col min="11025" max="11025" width="4.6640625" style="527" customWidth="1"/>
    <col min="11026" max="11026" width="2.6640625" style="527" customWidth="1"/>
    <col min="11027" max="11264" width="9.33203125" style="527"/>
    <col min="11265" max="11265" width="2.6640625" style="527" customWidth="1"/>
    <col min="11266" max="11266" width="4.5" style="527" customWidth="1"/>
    <col min="11267" max="11267" width="5.33203125" style="527" customWidth="1"/>
    <col min="11268" max="11268" width="30.33203125" style="527" customWidth="1"/>
    <col min="11269" max="11269" width="5.1640625" style="527" customWidth="1"/>
    <col min="11270" max="11270" width="10" style="527" customWidth="1"/>
    <col min="11271" max="11272" width="10.5" style="527" customWidth="1"/>
    <col min="11273" max="11273" width="11" style="527" customWidth="1"/>
    <col min="11274" max="11274" width="12" style="527" customWidth="1"/>
    <col min="11275" max="11275" width="11.83203125" style="527" bestFit="1" customWidth="1"/>
    <col min="11276" max="11276" width="8.5" style="527" customWidth="1"/>
    <col min="11277" max="11277" width="8.6640625" style="527" customWidth="1"/>
    <col min="11278" max="11279" width="10.83203125" style="527" customWidth="1"/>
    <col min="11280" max="11280" width="9.1640625" style="527" customWidth="1"/>
    <col min="11281" max="11281" width="4.6640625" style="527" customWidth="1"/>
    <col min="11282" max="11282" width="2.6640625" style="527" customWidth="1"/>
    <col min="11283" max="11520" width="9.33203125" style="527"/>
    <col min="11521" max="11521" width="2.6640625" style="527" customWidth="1"/>
    <col min="11522" max="11522" width="4.5" style="527" customWidth="1"/>
    <col min="11523" max="11523" width="5.33203125" style="527" customWidth="1"/>
    <col min="11524" max="11524" width="30.33203125" style="527" customWidth="1"/>
    <col min="11525" max="11525" width="5.1640625" style="527" customWidth="1"/>
    <col min="11526" max="11526" width="10" style="527" customWidth="1"/>
    <col min="11527" max="11528" width="10.5" style="527" customWidth="1"/>
    <col min="11529" max="11529" width="11" style="527" customWidth="1"/>
    <col min="11530" max="11530" width="12" style="527" customWidth="1"/>
    <col min="11531" max="11531" width="11.83203125" style="527" bestFit="1" customWidth="1"/>
    <col min="11532" max="11532" width="8.5" style="527" customWidth="1"/>
    <col min="11533" max="11533" width="8.6640625" style="527" customWidth="1"/>
    <col min="11534" max="11535" width="10.83203125" style="527" customWidth="1"/>
    <col min="11536" max="11536" width="9.1640625" style="527" customWidth="1"/>
    <col min="11537" max="11537" width="4.6640625" style="527" customWidth="1"/>
    <col min="11538" max="11538" width="2.6640625" style="527" customWidth="1"/>
    <col min="11539" max="11776" width="9.33203125" style="527"/>
    <col min="11777" max="11777" width="2.6640625" style="527" customWidth="1"/>
    <col min="11778" max="11778" width="4.5" style="527" customWidth="1"/>
    <col min="11779" max="11779" width="5.33203125" style="527" customWidth="1"/>
    <col min="11780" max="11780" width="30.33203125" style="527" customWidth="1"/>
    <col min="11781" max="11781" width="5.1640625" style="527" customWidth="1"/>
    <col min="11782" max="11782" width="10" style="527" customWidth="1"/>
    <col min="11783" max="11784" width="10.5" style="527" customWidth="1"/>
    <col min="11785" max="11785" width="11" style="527" customWidth="1"/>
    <col min="11786" max="11786" width="12" style="527" customWidth="1"/>
    <col min="11787" max="11787" width="11.83203125" style="527" bestFit="1" customWidth="1"/>
    <col min="11788" max="11788" width="8.5" style="527" customWidth="1"/>
    <col min="11789" max="11789" width="8.6640625" style="527" customWidth="1"/>
    <col min="11790" max="11791" width="10.83203125" style="527" customWidth="1"/>
    <col min="11792" max="11792" width="9.1640625" style="527" customWidth="1"/>
    <col min="11793" max="11793" width="4.6640625" style="527" customWidth="1"/>
    <col min="11794" max="11794" width="2.6640625" style="527" customWidth="1"/>
    <col min="11795" max="12032" width="9.33203125" style="527"/>
    <col min="12033" max="12033" width="2.6640625" style="527" customWidth="1"/>
    <col min="12034" max="12034" width="4.5" style="527" customWidth="1"/>
    <col min="12035" max="12035" width="5.33203125" style="527" customWidth="1"/>
    <col min="12036" max="12036" width="30.33203125" style="527" customWidth="1"/>
    <col min="12037" max="12037" width="5.1640625" style="527" customWidth="1"/>
    <col min="12038" max="12038" width="10" style="527" customWidth="1"/>
    <col min="12039" max="12040" width="10.5" style="527" customWidth="1"/>
    <col min="12041" max="12041" width="11" style="527" customWidth="1"/>
    <col min="12042" max="12042" width="12" style="527" customWidth="1"/>
    <col min="12043" max="12043" width="11.83203125" style="527" bestFit="1" customWidth="1"/>
    <col min="12044" max="12044" width="8.5" style="527" customWidth="1"/>
    <col min="12045" max="12045" width="8.6640625" style="527" customWidth="1"/>
    <col min="12046" max="12047" width="10.83203125" style="527" customWidth="1"/>
    <col min="12048" max="12048" width="9.1640625" style="527" customWidth="1"/>
    <col min="12049" max="12049" width="4.6640625" style="527" customWidth="1"/>
    <col min="12050" max="12050" width="2.6640625" style="527" customWidth="1"/>
    <col min="12051" max="12288" width="9.33203125" style="527"/>
    <col min="12289" max="12289" width="2.6640625" style="527" customWidth="1"/>
    <col min="12290" max="12290" width="4.5" style="527" customWidth="1"/>
    <col min="12291" max="12291" width="5.33203125" style="527" customWidth="1"/>
    <col min="12292" max="12292" width="30.33203125" style="527" customWidth="1"/>
    <col min="12293" max="12293" width="5.1640625" style="527" customWidth="1"/>
    <col min="12294" max="12294" width="10" style="527" customWidth="1"/>
    <col min="12295" max="12296" width="10.5" style="527" customWidth="1"/>
    <col min="12297" max="12297" width="11" style="527" customWidth="1"/>
    <col min="12298" max="12298" width="12" style="527" customWidth="1"/>
    <col min="12299" max="12299" width="11.83203125" style="527" bestFit="1" customWidth="1"/>
    <col min="12300" max="12300" width="8.5" style="527" customWidth="1"/>
    <col min="12301" max="12301" width="8.6640625" style="527" customWidth="1"/>
    <col min="12302" max="12303" width="10.83203125" style="527" customWidth="1"/>
    <col min="12304" max="12304" width="9.1640625" style="527" customWidth="1"/>
    <col min="12305" max="12305" width="4.6640625" style="527" customWidth="1"/>
    <col min="12306" max="12306" width="2.6640625" style="527" customWidth="1"/>
    <col min="12307" max="12544" width="9.33203125" style="527"/>
    <col min="12545" max="12545" width="2.6640625" style="527" customWidth="1"/>
    <col min="12546" max="12546" width="4.5" style="527" customWidth="1"/>
    <col min="12547" max="12547" width="5.33203125" style="527" customWidth="1"/>
    <col min="12548" max="12548" width="30.33203125" style="527" customWidth="1"/>
    <col min="12549" max="12549" width="5.1640625" style="527" customWidth="1"/>
    <col min="12550" max="12550" width="10" style="527" customWidth="1"/>
    <col min="12551" max="12552" width="10.5" style="527" customWidth="1"/>
    <col min="12553" max="12553" width="11" style="527" customWidth="1"/>
    <col min="12554" max="12554" width="12" style="527" customWidth="1"/>
    <col min="12555" max="12555" width="11.83203125" style="527" bestFit="1" customWidth="1"/>
    <col min="12556" max="12556" width="8.5" style="527" customWidth="1"/>
    <col min="12557" max="12557" width="8.6640625" style="527" customWidth="1"/>
    <col min="12558" max="12559" width="10.83203125" style="527" customWidth="1"/>
    <col min="12560" max="12560" width="9.1640625" style="527" customWidth="1"/>
    <col min="12561" max="12561" width="4.6640625" style="527" customWidth="1"/>
    <col min="12562" max="12562" width="2.6640625" style="527" customWidth="1"/>
    <col min="12563" max="12800" width="9.33203125" style="527"/>
    <col min="12801" max="12801" width="2.6640625" style="527" customWidth="1"/>
    <col min="12802" max="12802" width="4.5" style="527" customWidth="1"/>
    <col min="12803" max="12803" width="5.33203125" style="527" customWidth="1"/>
    <col min="12804" max="12804" width="30.33203125" style="527" customWidth="1"/>
    <col min="12805" max="12805" width="5.1640625" style="527" customWidth="1"/>
    <col min="12806" max="12806" width="10" style="527" customWidth="1"/>
    <col min="12807" max="12808" width="10.5" style="527" customWidth="1"/>
    <col min="12809" max="12809" width="11" style="527" customWidth="1"/>
    <col min="12810" max="12810" width="12" style="527" customWidth="1"/>
    <col min="12811" max="12811" width="11.83203125" style="527" bestFit="1" customWidth="1"/>
    <col min="12812" max="12812" width="8.5" style="527" customWidth="1"/>
    <col min="12813" max="12813" width="8.6640625" style="527" customWidth="1"/>
    <col min="12814" max="12815" width="10.83203125" style="527" customWidth="1"/>
    <col min="12816" max="12816" width="9.1640625" style="527" customWidth="1"/>
    <col min="12817" max="12817" width="4.6640625" style="527" customWidth="1"/>
    <col min="12818" max="12818" width="2.6640625" style="527" customWidth="1"/>
    <col min="12819" max="13056" width="9.33203125" style="527"/>
    <col min="13057" max="13057" width="2.6640625" style="527" customWidth="1"/>
    <col min="13058" max="13058" width="4.5" style="527" customWidth="1"/>
    <col min="13059" max="13059" width="5.33203125" style="527" customWidth="1"/>
    <col min="13060" max="13060" width="30.33203125" style="527" customWidth="1"/>
    <col min="13061" max="13061" width="5.1640625" style="527" customWidth="1"/>
    <col min="13062" max="13062" width="10" style="527" customWidth="1"/>
    <col min="13063" max="13064" width="10.5" style="527" customWidth="1"/>
    <col min="13065" max="13065" width="11" style="527" customWidth="1"/>
    <col min="13066" max="13066" width="12" style="527" customWidth="1"/>
    <col min="13067" max="13067" width="11.83203125" style="527" bestFit="1" customWidth="1"/>
    <col min="13068" max="13068" width="8.5" style="527" customWidth="1"/>
    <col min="13069" max="13069" width="8.6640625" style="527" customWidth="1"/>
    <col min="13070" max="13071" width="10.83203125" style="527" customWidth="1"/>
    <col min="13072" max="13072" width="9.1640625" style="527" customWidth="1"/>
    <col min="13073" max="13073" width="4.6640625" style="527" customWidth="1"/>
    <col min="13074" max="13074" width="2.6640625" style="527" customWidth="1"/>
    <col min="13075" max="13312" width="9.33203125" style="527"/>
    <col min="13313" max="13313" width="2.6640625" style="527" customWidth="1"/>
    <col min="13314" max="13314" width="4.5" style="527" customWidth="1"/>
    <col min="13315" max="13315" width="5.33203125" style="527" customWidth="1"/>
    <col min="13316" max="13316" width="30.33203125" style="527" customWidth="1"/>
    <col min="13317" max="13317" width="5.1640625" style="527" customWidth="1"/>
    <col min="13318" max="13318" width="10" style="527" customWidth="1"/>
    <col min="13319" max="13320" width="10.5" style="527" customWidth="1"/>
    <col min="13321" max="13321" width="11" style="527" customWidth="1"/>
    <col min="13322" max="13322" width="12" style="527" customWidth="1"/>
    <col min="13323" max="13323" width="11.83203125" style="527" bestFit="1" customWidth="1"/>
    <col min="13324" max="13324" width="8.5" style="527" customWidth="1"/>
    <col min="13325" max="13325" width="8.6640625" style="527" customWidth="1"/>
    <col min="13326" max="13327" width="10.83203125" style="527" customWidth="1"/>
    <col min="13328" max="13328" width="9.1640625" style="527" customWidth="1"/>
    <col min="13329" max="13329" width="4.6640625" style="527" customWidth="1"/>
    <col min="13330" max="13330" width="2.6640625" style="527" customWidth="1"/>
    <col min="13331" max="13568" width="9.33203125" style="527"/>
    <col min="13569" max="13569" width="2.6640625" style="527" customWidth="1"/>
    <col min="13570" max="13570" width="4.5" style="527" customWidth="1"/>
    <col min="13571" max="13571" width="5.33203125" style="527" customWidth="1"/>
    <col min="13572" max="13572" width="30.33203125" style="527" customWidth="1"/>
    <col min="13573" max="13573" width="5.1640625" style="527" customWidth="1"/>
    <col min="13574" max="13574" width="10" style="527" customWidth="1"/>
    <col min="13575" max="13576" width="10.5" style="527" customWidth="1"/>
    <col min="13577" max="13577" width="11" style="527" customWidth="1"/>
    <col min="13578" max="13578" width="12" style="527" customWidth="1"/>
    <col min="13579" max="13579" width="11.83203125" style="527" bestFit="1" customWidth="1"/>
    <col min="13580" max="13580" width="8.5" style="527" customWidth="1"/>
    <col min="13581" max="13581" width="8.6640625" style="527" customWidth="1"/>
    <col min="13582" max="13583" width="10.83203125" style="527" customWidth="1"/>
    <col min="13584" max="13584" width="9.1640625" style="527" customWidth="1"/>
    <col min="13585" max="13585" width="4.6640625" style="527" customWidth="1"/>
    <col min="13586" max="13586" width="2.6640625" style="527" customWidth="1"/>
    <col min="13587" max="13824" width="9.33203125" style="527"/>
    <col min="13825" max="13825" width="2.6640625" style="527" customWidth="1"/>
    <col min="13826" max="13826" width="4.5" style="527" customWidth="1"/>
    <col min="13827" max="13827" width="5.33203125" style="527" customWidth="1"/>
    <col min="13828" max="13828" width="30.33203125" style="527" customWidth="1"/>
    <col min="13829" max="13829" width="5.1640625" style="527" customWidth="1"/>
    <col min="13830" max="13830" width="10" style="527" customWidth="1"/>
    <col min="13831" max="13832" width="10.5" style="527" customWidth="1"/>
    <col min="13833" max="13833" width="11" style="527" customWidth="1"/>
    <col min="13834" max="13834" width="12" style="527" customWidth="1"/>
    <col min="13835" max="13835" width="11.83203125" style="527" bestFit="1" customWidth="1"/>
    <col min="13836" max="13836" width="8.5" style="527" customWidth="1"/>
    <col min="13837" max="13837" width="8.6640625" style="527" customWidth="1"/>
    <col min="13838" max="13839" width="10.83203125" style="527" customWidth="1"/>
    <col min="13840" max="13840" width="9.1640625" style="527" customWidth="1"/>
    <col min="13841" max="13841" width="4.6640625" style="527" customWidth="1"/>
    <col min="13842" max="13842" width="2.6640625" style="527" customWidth="1"/>
    <col min="13843" max="14080" width="9.33203125" style="527"/>
    <col min="14081" max="14081" width="2.6640625" style="527" customWidth="1"/>
    <col min="14082" max="14082" width="4.5" style="527" customWidth="1"/>
    <col min="14083" max="14083" width="5.33203125" style="527" customWidth="1"/>
    <col min="14084" max="14084" width="30.33203125" style="527" customWidth="1"/>
    <col min="14085" max="14085" width="5.1640625" style="527" customWidth="1"/>
    <col min="14086" max="14086" width="10" style="527" customWidth="1"/>
    <col min="14087" max="14088" width="10.5" style="527" customWidth="1"/>
    <col min="14089" max="14089" width="11" style="527" customWidth="1"/>
    <col min="14090" max="14090" width="12" style="527" customWidth="1"/>
    <col min="14091" max="14091" width="11.83203125" style="527" bestFit="1" customWidth="1"/>
    <col min="14092" max="14092" width="8.5" style="527" customWidth="1"/>
    <col min="14093" max="14093" width="8.6640625" style="527" customWidth="1"/>
    <col min="14094" max="14095" width="10.83203125" style="527" customWidth="1"/>
    <col min="14096" max="14096" width="9.1640625" style="527" customWidth="1"/>
    <col min="14097" max="14097" width="4.6640625" style="527" customWidth="1"/>
    <col min="14098" max="14098" width="2.6640625" style="527" customWidth="1"/>
    <col min="14099" max="14336" width="9.33203125" style="527"/>
    <col min="14337" max="14337" width="2.6640625" style="527" customWidth="1"/>
    <col min="14338" max="14338" width="4.5" style="527" customWidth="1"/>
    <col min="14339" max="14339" width="5.33203125" style="527" customWidth="1"/>
    <col min="14340" max="14340" width="30.33203125" style="527" customWidth="1"/>
    <col min="14341" max="14341" width="5.1640625" style="527" customWidth="1"/>
    <col min="14342" max="14342" width="10" style="527" customWidth="1"/>
    <col min="14343" max="14344" width="10.5" style="527" customWidth="1"/>
    <col min="14345" max="14345" width="11" style="527" customWidth="1"/>
    <col min="14346" max="14346" width="12" style="527" customWidth="1"/>
    <col min="14347" max="14347" width="11.83203125" style="527" bestFit="1" customWidth="1"/>
    <col min="14348" max="14348" width="8.5" style="527" customWidth="1"/>
    <col min="14349" max="14349" width="8.6640625" style="527" customWidth="1"/>
    <col min="14350" max="14351" width="10.83203125" style="527" customWidth="1"/>
    <col min="14352" max="14352" width="9.1640625" style="527" customWidth="1"/>
    <col min="14353" max="14353" width="4.6640625" style="527" customWidth="1"/>
    <col min="14354" max="14354" width="2.6640625" style="527" customWidth="1"/>
    <col min="14355" max="14592" width="9.33203125" style="527"/>
    <col min="14593" max="14593" width="2.6640625" style="527" customWidth="1"/>
    <col min="14594" max="14594" width="4.5" style="527" customWidth="1"/>
    <col min="14595" max="14595" width="5.33203125" style="527" customWidth="1"/>
    <col min="14596" max="14596" width="30.33203125" style="527" customWidth="1"/>
    <col min="14597" max="14597" width="5.1640625" style="527" customWidth="1"/>
    <col min="14598" max="14598" width="10" style="527" customWidth="1"/>
    <col min="14599" max="14600" width="10.5" style="527" customWidth="1"/>
    <col min="14601" max="14601" width="11" style="527" customWidth="1"/>
    <col min="14602" max="14602" width="12" style="527" customWidth="1"/>
    <col min="14603" max="14603" width="11.83203125" style="527" bestFit="1" customWidth="1"/>
    <col min="14604" max="14604" width="8.5" style="527" customWidth="1"/>
    <col min="14605" max="14605" width="8.6640625" style="527" customWidth="1"/>
    <col min="14606" max="14607" width="10.83203125" style="527" customWidth="1"/>
    <col min="14608" max="14608" width="9.1640625" style="527" customWidth="1"/>
    <col min="14609" max="14609" width="4.6640625" style="527" customWidth="1"/>
    <col min="14610" max="14610" width="2.6640625" style="527" customWidth="1"/>
    <col min="14611" max="14848" width="9.33203125" style="527"/>
    <col min="14849" max="14849" width="2.6640625" style="527" customWidth="1"/>
    <col min="14850" max="14850" width="4.5" style="527" customWidth="1"/>
    <col min="14851" max="14851" width="5.33203125" style="527" customWidth="1"/>
    <col min="14852" max="14852" width="30.33203125" style="527" customWidth="1"/>
    <col min="14853" max="14853" width="5.1640625" style="527" customWidth="1"/>
    <col min="14854" max="14854" width="10" style="527" customWidth="1"/>
    <col min="14855" max="14856" width="10.5" style="527" customWidth="1"/>
    <col min="14857" max="14857" width="11" style="527" customWidth="1"/>
    <col min="14858" max="14858" width="12" style="527" customWidth="1"/>
    <col min="14859" max="14859" width="11.83203125" style="527" bestFit="1" customWidth="1"/>
    <col min="14860" max="14860" width="8.5" style="527" customWidth="1"/>
    <col min="14861" max="14861" width="8.6640625" style="527" customWidth="1"/>
    <col min="14862" max="14863" width="10.83203125" style="527" customWidth="1"/>
    <col min="14864" max="14864" width="9.1640625" style="527" customWidth="1"/>
    <col min="14865" max="14865" width="4.6640625" style="527" customWidth="1"/>
    <col min="14866" max="14866" width="2.6640625" style="527" customWidth="1"/>
    <col min="14867" max="15104" width="9.33203125" style="527"/>
    <col min="15105" max="15105" width="2.6640625" style="527" customWidth="1"/>
    <col min="15106" max="15106" width="4.5" style="527" customWidth="1"/>
    <col min="15107" max="15107" width="5.33203125" style="527" customWidth="1"/>
    <col min="15108" max="15108" width="30.33203125" style="527" customWidth="1"/>
    <col min="15109" max="15109" width="5.1640625" style="527" customWidth="1"/>
    <col min="15110" max="15110" width="10" style="527" customWidth="1"/>
    <col min="15111" max="15112" width="10.5" style="527" customWidth="1"/>
    <col min="15113" max="15113" width="11" style="527" customWidth="1"/>
    <col min="15114" max="15114" width="12" style="527" customWidth="1"/>
    <col min="15115" max="15115" width="11.83203125" style="527" bestFit="1" customWidth="1"/>
    <col min="15116" max="15116" width="8.5" style="527" customWidth="1"/>
    <col min="15117" max="15117" width="8.6640625" style="527" customWidth="1"/>
    <col min="15118" max="15119" width="10.83203125" style="527" customWidth="1"/>
    <col min="15120" max="15120" width="9.1640625" style="527" customWidth="1"/>
    <col min="15121" max="15121" width="4.6640625" style="527" customWidth="1"/>
    <col min="15122" max="15122" width="2.6640625" style="527" customWidth="1"/>
    <col min="15123" max="15360" width="9.33203125" style="527"/>
    <col min="15361" max="15361" width="2.6640625" style="527" customWidth="1"/>
    <col min="15362" max="15362" width="4.5" style="527" customWidth="1"/>
    <col min="15363" max="15363" width="5.33203125" style="527" customWidth="1"/>
    <col min="15364" max="15364" width="30.33203125" style="527" customWidth="1"/>
    <col min="15365" max="15365" width="5.1640625" style="527" customWidth="1"/>
    <col min="15366" max="15366" width="10" style="527" customWidth="1"/>
    <col min="15367" max="15368" width="10.5" style="527" customWidth="1"/>
    <col min="15369" max="15369" width="11" style="527" customWidth="1"/>
    <col min="15370" max="15370" width="12" style="527" customWidth="1"/>
    <col min="15371" max="15371" width="11.83203125" style="527" bestFit="1" customWidth="1"/>
    <col min="15372" max="15372" width="8.5" style="527" customWidth="1"/>
    <col min="15373" max="15373" width="8.6640625" style="527" customWidth="1"/>
    <col min="15374" max="15375" width="10.83203125" style="527" customWidth="1"/>
    <col min="15376" max="15376" width="9.1640625" style="527" customWidth="1"/>
    <col min="15377" max="15377" width="4.6640625" style="527" customWidth="1"/>
    <col min="15378" max="15378" width="2.6640625" style="527" customWidth="1"/>
    <col min="15379" max="15616" width="9.33203125" style="527"/>
    <col min="15617" max="15617" width="2.6640625" style="527" customWidth="1"/>
    <col min="15618" max="15618" width="4.5" style="527" customWidth="1"/>
    <col min="15619" max="15619" width="5.33203125" style="527" customWidth="1"/>
    <col min="15620" max="15620" width="30.33203125" style="527" customWidth="1"/>
    <col min="15621" max="15621" width="5.1640625" style="527" customWidth="1"/>
    <col min="15622" max="15622" width="10" style="527" customWidth="1"/>
    <col min="15623" max="15624" width="10.5" style="527" customWidth="1"/>
    <col min="15625" max="15625" width="11" style="527" customWidth="1"/>
    <col min="15626" max="15626" width="12" style="527" customWidth="1"/>
    <col min="15627" max="15627" width="11.83203125" style="527" bestFit="1" customWidth="1"/>
    <col min="15628" max="15628" width="8.5" style="527" customWidth="1"/>
    <col min="15629" max="15629" width="8.6640625" style="527" customWidth="1"/>
    <col min="15630" max="15631" width="10.83203125" style="527" customWidth="1"/>
    <col min="15632" max="15632" width="9.1640625" style="527" customWidth="1"/>
    <col min="15633" max="15633" width="4.6640625" style="527" customWidth="1"/>
    <col min="15634" max="15634" width="2.6640625" style="527" customWidth="1"/>
    <col min="15635" max="15872" width="9.33203125" style="527"/>
    <col min="15873" max="15873" width="2.6640625" style="527" customWidth="1"/>
    <col min="15874" max="15874" width="4.5" style="527" customWidth="1"/>
    <col min="15875" max="15875" width="5.33203125" style="527" customWidth="1"/>
    <col min="15876" max="15876" width="30.33203125" style="527" customWidth="1"/>
    <col min="15877" max="15877" width="5.1640625" style="527" customWidth="1"/>
    <col min="15878" max="15878" width="10" style="527" customWidth="1"/>
    <col min="15879" max="15880" width="10.5" style="527" customWidth="1"/>
    <col min="15881" max="15881" width="11" style="527" customWidth="1"/>
    <col min="15882" max="15882" width="12" style="527" customWidth="1"/>
    <col min="15883" max="15883" width="11.83203125" style="527" bestFit="1" customWidth="1"/>
    <col min="15884" max="15884" width="8.5" style="527" customWidth="1"/>
    <col min="15885" max="15885" width="8.6640625" style="527" customWidth="1"/>
    <col min="15886" max="15887" width="10.83203125" style="527" customWidth="1"/>
    <col min="15888" max="15888" width="9.1640625" style="527" customWidth="1"/>
    <col min="15889" max="15889" width="4.6640625" style="527" customWidth="1"/>
    <col min="15890" max="15890" width="2.6640625" style="527" customWidth="1"/>
    <col min="15891" max="16128" width="9.33203125" style="527"/>
    <col min="16129" max="16129" width="2.6640625" style="527" customWidth="1"/>
    <col min="16130" max="16130" width="4.5" style="527" customWidth="1"/>
    <col min="16131" max="16131" width="5.33203125" style="527" customWidth="1"/>
    <col min="16132" max="16132" width="30.33203125" style="527" customWidth="1"/>
    <col min="16133" max="16133" width="5.1640625" style="527" customWidth="1"/>
    <col min="16134" max="16134" width="10" style="527" customWidth="1"/>
    <col min="16135" max="16136" width="10.5" style="527" customWidth="1"/>
    <col min="16137" max="16137" width="11" style="527" customWidth="1"/>
    <col min="16138" max="16138" width="12" style="527" customWidth="1"/>
    <col min="16139" max="16139" width="11.83203125" style="527" bestFit="1" customWidth="1"/>
    <col min="16140" max="16140" width="8.5" style="527" customWidth="1"/>
    <col min="16141" max="16141" width="8.6640625" style="527" customWidth="1"/>
    <col min="16142" max="16143" width="10.83203125" style="527" customWidth="1"/>
    <col min="16144" max="16144" width="9.1640625" style="527" customWidth="1"/>
    <col min="16145" max="16145" width="4.6640625" style="527" customWidth="1"/>
    <col min="16146" max="16146" width="2.6640625" style="527" customWidth="1"/>
    <col min="16147" max="16384" width="9.33203125" style="527"/>
  </cols>
  <sheetData>
    <row r="1" spans="1:22" ht="11.25" customHeight="1">
      <c r="A1" s="4159" t="s">
        <v>166</v>
      </c>
      <c r="B1" s="1988" t="s">
        <v>3668</v>
      </c>
      <c r="C1" s="1989"/>
      <c r="D1" s="1989"/>
      <c r="E1" s="1989"/>
      <c r="F1" s="1989"/>
      <c r="G1" s="1989"/>
      <c r="H1" s="1989"/>
      <c r="I1" s="1989"/>
      <c r="J1" s="1989"/>
      <c r="K1" s="1989"/>
      <c r="L1" s="1989"/>
      <c r="M1" s="1989"/>
      <c r="N1" s="1989"/>
      <c r="O1" s="1989"/>
      <c r="P1" s="1989"/>
      <c r="Q1" s="1990"/>
      <c r="R1" s="4245" t="s">
        <v>3669</v>
      </c>
    </row>
    <row r="2" spans="1:22" ht="11.25" customHeight="1">
      <c r="A2" s="4159"/>
      <c r="B2" s="1991" t="s">
        <v>2801</v>
      </c>
      <c r="C2" s="674"/>
      <c r="D2" s="674"/>
      <c r="E2" s="674"/>
      <c r="F2" s="674"/>
      <c r="G2" s="674"/>
      <c r="H2" s="674"/>
      <c r="I2" s="674"/>
      <c r="J2" s="674"/>
      <c r="K2" s="674"/>
      <c r="L2" s="674"/>
      <c r="M2" s="674"/>
      <c r="N2" s="674"/>
      <c r="O2" s="674"/>
      <c r="P2" s="674"/>
      <c r="Q2" s="1992"/>
      <c r="R2" s="4245"/>
    </row>
    <row r="3" spans="1:22" ht="11.25" customHeight="1">
      <c r="A3" s="4159"/>
      <c r="B3" s="1991"/>
      <c r="C3" s="674"/>
      <c r="D3" s="674"/>
      <c r="E3" s="674"/>
      <c r="F3" s="674"/>
      <c r="G3" s="674"/>
      <c r="H3" s="674"/>
      <c r="I3" s="674"/>
      <c r="J3" s="674"/>
      <c r="K3" s="674"/>
      <c r="L3" s="674"/>
      <c r="M3" s="674"/>
      <c r="N3" s="674"/>
      <c r="O3" s="674"/>
      <c r="P3" s="674"/>
      <c r="Q3" s="1992"/>
      <c r="R3" s="4245"/>
    </row>
    <row r="4" spans="1:22" ht="11.25" customHeight="1">
      <c r="A4" s="4159"/>
      <c r="B4" s="676"/>
      <c r="C4" s="676"/>
      <c r="D4" s="1993"/>
      <c r="E4" s="1994"/>
      <c r="F4" s="1995"/>
      <c r="G4" s="1996" t="s">
        <v>2802</v>
      </c>
      <c r="H4" s="1997"/>
      <c r="I4" s="1997"/>
      <c r="J4" s="1997"/>
      <c r="K4" s="676"/>
      <c r="L4" s="1998" t="s">
        <v>2803</v>
      </c>
      <c r="M4" s="1998"/>
      <c r="N4" s="1998"/>
      <c r="O4" s="1998"/>
      <c r="P4" s="1998"/>
      <c r="Q4" s="676"/>
      <c r="R4" s="4245"/>
    </row>
    <row r="5" spans="1:22" ht="11.25" customHeight="1">
      <c r="A5" s="4159"/>
      <c r="B5" s="1999"/>
      <c r="C5" s="1999"/>
      <c r="D5" s="720"/>
      <c r="E5" s="2000"/>
      <c r="F5" s="1999"/>
      <c r="G5" s="1998" t="s">
        <v>2804</v>
      </c>
      <c r="H5" s="1998"/>
      <c r="I5" s="1998"/>
      <c r="J5" s="1998"/>
      <c r="K5" s="1999"/>
      <c r="L5" s="1999"/>
      <c r="M5" s="1999"/>
      <c r="N5" s="1999"/>
      <c r="O5" s="1999"/>
      <c r="P5" s="1999"/>
      <c r="Q5" s="1999"/>
      <c r="R5" s="4245"/>
    </row>
    <row r="6" spans="1:22" ht="11.25" customHeight="1">
      <c r="A6" s="4159"/>
      <c r="B6" s="1999"/>
      <c r="C6" s="1999"/>
      <c r="D6" s="720"/>
      <c r="E6" s="2000"/>
      <c r="F6" s="1999"/>
      <c r="G6" s="1999"/>
      <c r="H6" s="1999"/>
      <c r="I6" s="1999"/>
      <c r="J6" s="1999" t="s">
        <v>2805</v>
      </c>
      <c r="K6" s="1999" t="s">
        <v>2806</v>
      </c>
      <c r="L6" s="1999"/>
      <c r="M6" s="1999"/>
      <c r="N6" s="1999"/>
      <c r="O6" s="1999"/>
      <c r="P6" s="1999"/>
      <c r="Q6" s="1999"/>
      <c r="R6" s="4245"/>
    </row>
    <row r="7" spans="1:22" ht="11.25" customHeight="1">
      <c r="A7" s="4159"/>
      <c r="B7" s="1999"/>
      <c r="C7" s="1999"/>
      <c r="D7" s="720"/>
      <c r="E7" s="2000"/>
      <c r="F7" s="1999"/>
      <c r="G7" s="1999"/>
      <c r="H7" s="1999"/>
      <c r="I7" s="1999"/>
      <c r="J7" s="1999" t="s">
        <v>2807</v>
      </c>
      <c r="K7" s="1999" t="s">
        <v>2808</v>
      </c>
      <c r="L7" s="1999"/>
      <c r="M7" s="1999"/>
      <c r="N7" s="1999"/>
      <c r="O7" s="1999"/>
      <c r="P7" s="1999"/>
      <c r="Q7" s="1999"/>
      <c r="R7" s="4245"/>
    </row>
    <row r="8" spans="1:22" ht="11.25" customHeight="1">
      <c r="A8" s="4159"/>
      <c r="B8" s="1999"/>
      <c r="C8" s="1999"/>
      <c r="D8" s="720"/>
      <c r="E8" s="2000"/>
      <c r="F8" s="1999"/>
      <c r="G8" s="1999"/>
      <c r="H8" s="1999"/>
      <c r="I8" s="1999" t="s">
        <v>2809</v>
      </c>
      <c r="J8" s="1999" t="s">
        <v>2810</v>
      </c>
      <c r="K8" s="1999" t="s">
        <v>2811</v>
      </c>
      <c r="L8" s="1999"/>
      <c r="M8" s="1999"/>
      <c r="N8" s="1999"/>
      <c r="O8" s="1999" t="s">
        <v>2812</v>
      </c>
      <c r="P8" s="1999"/>
      <c r="Q8" s="1999"/>
      <c r="R8" s="4245"/>
    </row>
    <row r="9" spans="1:22" ht="11.25" customHeight="1">
      <c r="A9" s="4159"/>
      <c r="B9" s="1999"/>
      <c r="C9" s="1999"/>
      <c r="D9" s="720"/>
      <c r="E9" s="2000"/>
      <c r="F9" s="1999" t="s">
        <v>2813</v>
      </c>
      <c r="G9" s="1999"/>
      <c r="H9" s="1999"/>
      <c r="I9" s="1999" t="s">
        <v>2814</v>
      </c>
      <c r="J9" s="1999" t="s">
        <v>2815</v>
      </c>
      <c r="K9" s="1999" t="s">
        <v>2816</v>
      </c>
      <c r="L9" s="1999"/>
      <c r="M9" s="1999"/>
      <c r="N9" s="1999"/>
      <c r="O9" s="1999" t="s">
        <v>2817</v>
      </c>
      <c r="P9" s="1999"/>
      <c r="Q9" s="1999"/>
      <c r="R9" s="4245"/>
    </row>
    <row r="10" spans="1:22" ht="11.25" customHeight="1">
      <c r="A10" s="4159"/>
      <c r="B10" s="1999"/>
      <c r="C10" s="1999"/>
      <c r="D10" s="720"/>
      <c r="E10" s="2000"/>
      <c r="F10" s="1999" t="s">
        <v>2818</v>
      </c>
      <c r="G10" s="1999"/>
      <c r="H10" s="1999" t="s">
        <v>2819</v>
      </c>
      <c r="I10" s="1999" t="s">
        <v>2820</v>
      </c>
      <c r="J10" s="1999" t="s">
        <v>2821</v>
      </c>
      <c r="K10" s="1999" t="s">
        <v>2714</v>
      </c>
      <c r="L10" s="1999"/>
      <c r="M10" s="1999"/>
      <c r="N10" s="1999" t="s">
        <v>2822</v>
      </c>
      <c r="O10" s="1999" t="s">
        <v>2823</v>
      </c>
      <c r="P10" s="1999"/>
      <c r="Q10" s="1999"/>
      <c r="R10" s="4245"/>
      <c r="S10" s="2001"/>
      <c r="T10" s="2001"/>
      <c r="U10" s="2001"/>
    </row>
    <row r="11" spans="1:22" ht="11.25" customHeight="1">
      <c r="A11" s="4159"/>
      <c r="B11" s="1999"/>
      <c r="C11" s="1999"/>
      <c r="D11" s="720"/>
      <c r="E11" s="2000"/>
      <c r="F11" s="1999" t="s">
        <v>2724</v>
      </c>
      <c r="G11" s="1999" t="s">
        <v>2819</v>
      </c>
      <c r="H11" s="1999" t="s">
        <v>2824</v>
      </c>
      <c r="I11" s="1999" t="s">
        <v>2825</v>
      </c>
      <c r="J11" s="1999" t="s">
        <v>2826</v>
      </c>
      <c r="K11" s="1999" t="s">
        <v>2827</v>
      </c>
      <c r="L11" s="1999" t="s">
        <v>2227</v>
      </c>
      <c r="M11" s="1999" t="s">
        <v>2828</v>
      </c>
      <c r="N11" s="1999" t="s">
        <v>2818</v>
      </c>
      <c r="O11" s="1999" t="s">
        <v>2829</v>
      </c>
      <c r="P11" s="1999"/>
      <c r="Q11" s="1999"/>
      <c r="R11" s="4245"/>
      <c r="S11" s="2001"/>
      <c r="T11" s="2001"/>
      <c r="U11" s="2001"/>
      <c r="V11" s="2001"/>
    </row>
    <row r="12" spans="1:22" ht="11.25" customHeight="1">
      <c r="B12" s="1999" t="s">
        <v>2830</v>
      </c>
      <c r="C12" s="1999" t="s">
        <v>784</v>
      </c>
      <c r="D12" s="720"/>
      <c r="E12" s="2000"/>
      <c r="F12" s="1999" t="s">
        <v>2831</v>
      </c>
      <c r="G12" s="1999" t="s">
        <v>2826</v>
      </c>
      <c r="H12" s="1999" t="s">
        <v>2832</v>
      </c>
      <c r="I12" s="1999" t="s">
        <v>2833</v>
      </c>
      <c r="J12" s="1999" t="s">
        <v>2834</v>
      </c>
      <c r="K12" s="1999" t="s">
        <v>2835</v>
      </c>
      <c r="L12" s="1999" t="s">
        <v>2836</v>
      </c>
      <c r="M12" s="1999" t="s">
        <v>2832</v>
      </c>
      <c r="N12" s="1999" t="s">
        <v>2724</v>
      </c>
      <c r="O12" s="1999" t="s">
        <v>2837</v>
      </c>
      <c r="P12" s="1999" t="s">
        <v>2828</v>
      </c>
      <c r="Q12" s="1999" t="s">
        <v>2830</v>
      </c>
      <c r="R12" s="4245"/>
      <c r="S12" s="2001"/>
      <c r="T12" s="2001"/>
      <c r="U12" s="2001"/>
      <c r="V12" s="2001"/>
    </row>
    <row r="13" spans="1:22" ht="11.25" customHeight="1">
      <c r="B13" s="1999" t="s">
        <v>642</v>
      </c>
      <c r="C13" s="1999" t="s">
        <v>788</v>
      </c>
      <c r="D13" s="721" t="s">
        <v>2838</v>
      </c>
      <c r="E13" s="2002"/>
      <c r="F13" s="1999" t="s">
        <v>789</v>
      </c>
      <c r="G13" s="1999" t="s">
        <v>2839</v>
      </c>
      <c r="H13" s="1999" t="s">
        <v>2840</v>
      </c>
      <c r="I13" s="1999" t="s">
        <v>2841</v>
      </c>
      <c r="J13" s="1999" t="s">
        <v>2840</v>
      </c>
      <c r="K13" s="1999" t="s">
        <v>2810</v>
      </c>
      <c r="L13" s="1999" t="s">
        <v>2842</v>
      </c>
      <c r="M13" s="1999" t="s">
        <v>2840</v>
      </c>
      <c r="N13" s="1999" t="s">
        <v>2843</v>
      </c>
      <c r="O13" s="1999" t="s">
        <v>2844</v>
      </c>
      <c r="P13" s="1999" t="s">
        <v>2845</v>
      </c>
      <c r="Q13" s="1999" t="s">
        <v>642</v>
      </c>
      <c r="R13" s="4245"/>
      <c r="S13" s="2001"/>
      <c r="T13" s="2001"/>
      <c r="U13" s="2001"/>
      <c r="V13" s="2001"/>
    </row>
    <row r="14" spans="1:22" ht="11.25" customHeight="1" thickBot="1">
      <c r="B14" s="677"/>
      <c r="C14" s="677"/>
      <c r="D14" s="2003" t="s">
        <v>651</v>
      </c>
      <c r="E14" s="2004"/>
      <c r="F14" s="677" t="s">
        <v>652</v>
      </c>
      <c r="G14" s="677" t="s">
        <v>653</v>
      </c>
      <c r="H14" s="677" t="s">
        <v>654</v>
      </c>
      <c r="I14" s="677" t="s">
        <v>655</v>
      </c>
      <c r="J14" s="677" t="s">
        <v>656</v>
      </c>
      <c r="K14" s="677" t="s">
        <v>1087</v>
      </c>
      <c r="L14" s="677" t="s">
        <v>1088</v>
      </c>
      <c r="M14" s="677" t="s">
        <v>1362</v>
      </c>
      <c r="N14" s="677" t="s">
        <v>1363</v>
      </c>
      <c r="O14" s="677" t="s">
        <v>1364</v>
      </c>
      <c r="P14" s="677" t="s">
        <v>1365</v>
      </c>
      <c r="Q14" s="677"/>
      <c r="R14" s="4245"/>
      <c r="S14" s="2001"/>
      <c r="T14" s="2001"/>
      <c r="U14" s="2001"/>
      <c r="V14" s="2001"/>
    </row>
    <row r="15" spans="1:22" ht="11.25" customHeight="1">
      <c r="B15" s="2005"/>
      <c r="C15" s="2005"/>
      <c r="D15" s="2006" t="s">
        <v>2846</v>
      </c>
      <c r="E15" s="2007"/>
      <c r="F15" s="2008"/>
      <c r="G15" s="2009"/>
      <c r="H15" s="2009"/>
      <c r="I15" s="2009"/>
      <c r="J15" s="2009"/>
      <c r="K15" s="2009"/>
      <c r="L15" s="2009"/>
      <c r="M15" s="2009"/>
      <c r="N15" s="2009"/>
      <c r="O15" s="2009" t="s">
        <v>2847</v>
      </c>
      <c r="P15" s="2010"/>
      <c r="Q15" s="1999"/>
      <c r="R15" s="4245"/>
      <c r="S15" s="2011"/>
      <c r="T15" s="2011"/>
      <c r="U15" s="2011"/>
      <c r="V15" s="2011"/>
    </row>
    <row r="16" spans="1:22" ht="11.25" customHeight="1">
      <c r="B16" s="677">
        <v>1</v>
      </c>
      <c r="C16" s="677"/>
      <c r="D16" s="2012" t="s">
        <v>2848</v>
      </c>
      <c r="E16" s="2012" t="s">
        <v>2823</v>
      </c>
      <c r="F16" s="2013">
        <v>1982</v>
      </c>
      <c r="G16" s="2014">
        <v>405</v>
      </c>
      <c r="H16" s="2014">
        <v>0</v>
      </c>
      <c r="I16" s="2014">
        <v>0</v>
      </c>
      <c r="J16" s="2014">
        <v>0</v>
      </c>
      <c r="K16" s="2014">
        <v>0</v>
      </c>
      <c r="L16" s="2014">
        <v>1392</v>
      </c>
      <c r="M16" s="2014">
        <v>995</v>
      </c>
      <c r="N16" s="2014">
        <f>SUM(L16:M16)</f>
        <v>2387</v>
      </c>
      <c r="O16" s="2015">
        <v>10428500</v>
      </c>
      <c r="P16" s="2016"/>
      <c r="Q16" s="677">
        <v>1</v>
      </c>
      <c r="R16" s="4245"/>
      <c r="S16" s="2371"/>
      <c r="T16" s="2011"/>
      <c r="U16" s="2011"/>
      <c r="V16" s="2011"/>
    </row>
    <row r="17" spans="1:22" ht="11.25" customHeight="1">
      <c r="B17" s="677">
        <v>2</v>
      </c>
      <c r="C17" s="677"/>
      <c r="D17" s="2012" t="s">
        <v>2849</v>
      </c>
      <c r="E17" s="2012" t="s">
        <v>2823</v>
      </c>
      <c r="F17" s="2013"/>
      <c r="G17" s="2014"/>
      <c r="H17" s="2014"/>
      <c r="I17" s="2014"/>
      <c r="J17" s="2014"/>
      <c r="K17" s="2014"/>
      <c r="L17" s="2014"/>
      <c r="M17" s="2014"/>
      <c r="N17" s="2014"/>
      <c r="O17" s="2018"/>
      <c r="P17" s="2016"/>
      <c r="Q17" s="677">
        <v>2</v>
      </c>
      <c r="R17" s="4245"/>
      <c r="S17" s="2011"/>
      <c r="T17" s="2011"/>
      <c r="U17" s="2011"/>
      <c r="V17" s="2011"/>
    </row>
    <row r="18" spans="1:22" ht="11.25" customHeight="1">
      <c r="B18" s="677">
        <v>3</v>
      </c>
      <c r="C18" s="677"/>
      <c r="D18" s="2012" t="s">
        <v>2850</v>
      </c>
      <c r="E18" s="2012" t="s">
        <v>2823</v>
      </c>
      <c r="F18" s="2013"/>
      <c r="G18" s="2014"/>
      <c r="H18" s="2014"/>
      <c r="I18" s="2014"/>
      <c r="J18" s="2014"/>
      <c r="K18" s="2014"/>
      <c r="L18" s="2014"/>
      <c r="M18" s="2014"/>
      <c r="N18" s="2014">
        <f>SUM(L18:M18)</f>
        <v>0</v>
      </c>
      <c r="O18" s="2018"/>
      <c r="P18" s="2016"/>
      <c r="Q18" s="677">
        <v>3</v>
      </c>
      <c r="R18" s="4245"/>
      <c r="S18" s="2011"/>
      <c r="T18" s="2011"/>
      <c r="U18" s="2011"/>
      <c r="V18" s="2011"/>
    </row>
    <row r="19" spans="1:22" ht="11.25" customHeight="1">
      <c r="A19" s="1409"/>
      <c r="B19" s="677">
        <v>4</v>
      </c>
      <c r="C19" s="677"/>
      <c r="D19" s="2012" t="s">
        <v>2851</v>
      </c>
      <c r="E19" s="2012" t="s">
        <v>2823</v>
      </c>
      <c r="F19" s="2013"/>
      <c r="G19" s="2014">
        <v>0</v>
      </c>
      <c r="H19" s="2014"/>
      <c r="I19" s="2014"/>
      <c r="J19" s="2014"/>
      <c r="K19" s="2014">
        <f>(F19+G19+H19+I19+J19-N19)</f>
        <v>0</v>
      </c>
      <c r="L19" s="2014"/>
      <c r="M19" s="2014"/>
      <c r="N19" s="2014"/>
      <c r="O19" s="2018">
        <v>0</v>
      </c>
      <c r="P19" s="2016"/>
      <c r="Q19" s="677">
        <v>4</v>
      </c>
      <c r="S19" s="2011"/>
      <c r="T19" s="2011"/>
      <c r="U19" s="2011"/>
      <c r="V19" s="2011"/>
    </row>
    <row r="20" spans="1:22" ht="11.25" customHeight="1">
      <c r="A20" s="1409"/>
      <c r="B20" s="677">
        <v>5</v>
      </c>
      <c r="C20" s="677" t="s">
        <v>939</v>
      </c>
      <c r="D20" s="2012" t="s">
        <v>2852</v>
      </c>
      <c r="E20" s="2012" t="s">
        <v>2823</v>
      </c>
      <c r="F20" s="2013">
        <f t="shared" ref="F20:O20" si="0">SUM(F16:F19)</f>
        <v>1982</v>
      </c>
      <c r="G20" s="2014">
        <f t="shared" si="0"/>
        <v>405</v>
      </c>
      <c r="H20" s="2014">
        <f t="shared" si="0"/>
        <v>0</v>
      </c>
      <c r="I20" s="2014">
        <f t="shared" si="0"/>
        <v>0</v>
      </c>
      <c r="J20" s="2014">
        <f t="shared" si="0"/>
        <v>0</v>
      </c>
      <c r="K20" s="2014">
        <f t="shared" si="0"/>
        <v>0</v>
      </c>
      <c r="L20" s="2014">
        <f t="shared" si="0"/>
        <v>1392</v>
      </c>
      <c r="M20" s="2019">
        <f t="shared" si="0"/>
        <v>995</v>
      </c>
      <c r="N20" s="2019">
        <f t="shared" si="0"/>
        <v>2387</v>
      </c>
      <c r="O20" s="2018">
        <f t="shared" si="0"/>
        <v>10428500</v>
      </c>
      <c r="P20" s="2016"/>
      <c r="Q20" s="677">
        <v>5</v>
      </c>
      <c r="S20" s="2011"/>
      <c r="T20" s="2011"/>
      <c r="U20" s="2011"/>
      <c r="V20" s="2011"/>
    </row>
    <row r="21" spans="1:22" ht="11.25" customHeight="1">
      <c r="A21" s="1409"/>
      <c r="B21" s="677">
        <v>6</v>
      </c>
      <c r="C21" s="677" t="s">
        <v>939</v>
      </c>
      <c r="D21" s="2012" t="s">
        <v>2853</v>
      </c>
      <c r="E21" s="2012"/>
      <c r="F21" s="2013"/>
      <c r="G21" s="2014"/>
      <c r="H21" s="2014"/>
      <c r="I21" s="2014"/>
      <c r="J21" s="2014"/>
      <c r="K21" s="2014"/>
      <c r="L21" s="2014"/>
      <c r="M21" s="2014"/>
      <c r="N21" s="2014"/>
      <c r="O21" s="2018"/>
      <c r="P21" s="2016"/>
      <c r="Q21" s="677">
        <v>6</v>
      </c>
      <c r="S21" s="2011"/>
      <c r="T21" s="2011"/>
      <c r="U21" s="2011"/>
      <c r="V21" s="2011"/>
    </row>
    <row r="22" spans="1:22" ht="11.25" customHeight="1">
      <c r="A22" s="1409"/>
      <c r="B22" s="677">
        <v>7</v>
      </c>
      <c r="C22" s="677" t="s">
        <v>939</v>
      </c>
      <c r="D22" s="2012" t="s">
        <v>2854</v>
      </c>
      <c r="E22" s="2012"/>
      <c r="F22" s="2013"/>
      <c r="G22" s="2014"/>
      <c r="H22" s="2014"/>
      <c r="I22" s="2014"/>
      <c r="J22" s="2014"/>
      <c r="K22" s="2014">
        <f>(F22+G22+H22+I22+J22-N22)</f>
        <v>0</v>
      </c>
      <c r="L22" s="2014"/>
      <c r="M22" s="2019"/>
      <c r="N22" s="2019"/>
      <c r="O22" s="2018"/>
      <c r="P22" s="2016"/>
      <c r="Q22" s="677">
        <v>7</v>
      </c>
      <c r="S22" s="2011"/>
      <c r="T22" s="2011"/>
      <c r="U22" s="2011"/>
      <c r="V22" s="2011"/>
    </row>
    <row r="23" spans="1:22" ht="11.25" customHeight="1">
      <c r="A23" s="1409"/>
      <c r="B23" s="677">
        <v>8</v>
      </c>
      <c r="C23" s="677" t="s">
        <v>939</v>
      </c>
      <c r="D23" s="2012" t="s">
        <v>2855</v>
      </c>
      <c r="E23" s="2012"/>
      <c r="F23" s="2013">
        <f>F20+F21+F22</f>
        <v>1982</v>
      </c>
      <c r="G23" s="2014">
        <f>G20+G21+G22</f>
        <v>405</v>
      </c>
      <c r="H23" s="2014"/>
      <c r="I23" s="2014"/>
      <c r="J23" s="2014">
        <f t="shared" ref="J23:O23" si="1">J20+J21+J22</f>
        <v>0</v>
      </c>
      <c r="K23" s="2014">
        <f t="shared" si="1"/>
        <v>0</v>
      </c>
      <c r="L23" s="2014">
        <f t="shared" si="1"/>
        <v>1392</v>
      </c>
      <c r="M23" s="2014">
        <f t="shared" si="1"/>
        <v>995</v>
      </c>
      <c r="N23" s="2014">
        <f t="shared" si="1"/>
        <v>2387</v>
      </c>
      <c r="O23" s="2018">
        <f t="shared" si="1"/>
        <v>10428500</v>
      </c>
      <c r="P23" s="2016"/>
      <c r="Q23" s="677">
        <v>8</v>
      </c>
      <c r="S23" s="2011"/>
      <c r="T23" s="2011"/>
      <c r="U23" s="2011"/>
      <c r="V23" s="2011"/>
    </row>
    <row r="24" spans="1:22" ht="11.25" customHeight="1">
      <c r="A24" s="1409"/>
      <c r="B24" s="677">
        <v>9</v>
      </c>
      <c r="C24" s="677" t="s">
        <v>939</v>
      </c>
      <c r="D24" s="2012" t="s">
        <v>2856</v>
      </c>
      <c r="E24" s="2012"/>
      <c r="F24" s="2013"/>
      <c r="G24" s="2014"/>
      <c r="H24" s="2014"/>
      <c r="I24" s="2014"/>
      <c r="J24" s="2014"/>
      <c r="K24" s="2014"/>
      <c r="L24" s="2014"/>
      <c r="M24" s="2014"/>
      <c r="N24" s="2014">
        <f>L24+M24</f>
        <v>0</v>
      </c>
      <c r="O24" s="2020"/>
      <c r="P24" s="2016"/>
      <c r="Q24" s="677">
        <v>9</v>
      </c>
      <c r="S24" s="2011"/>
      <c r="T24" s="2011"/>
      <c r="U24" s="2011"/>
      <c r="V24" s="2011"/>
    </row>
    <row r="25" spans="1:22" ht="11.25" customHeight="1">
      <c r="A25" s="1409"/>
      <c r="B25" s="1999"/>
      <c r="C25" s="1999"/>
      <c r="D25" s="720" t="s">
        <v>2857</v>
      </c>
      <c r="E25" s="2021"/>
      <c r="F25" s="2372"/>
      <c r="G25" s="2373"/>
      <c r="H25" s="2373">
        <v>0</v>
      </c>
      <c r="I25" s="2373"/>
      <c r="J25" s="2373">
        <f>J24+J23</f>
        <v>0</v>
      </c>
      <c r="K25" s="2373">
        <f>K24+K23</f>
        <v>0</v>
      </c>
      <c r="L25" s="2373"/>
      <c r="M25" s="2373"/>
      <c r="N25" s="2373"/>
      <c r="O25" s="2374"/>
      <c r="P25" s="2375"/>
      <c r="Q25" s="1999"/>
      <c r="S25" s="2011"/>
      <c r="T25" s="2011"/>
      <c r="U25" s="2011"/>
      <c r="V25" s="2011"/>
    </row>
    <row r="26" spans="1:22" ht="11.25" customHeight="1" thickBot="1">
      <c r="A26" s="1409"/>
      <c r="B26" s="677">
        <v>10</v>
      </c>
      <c r="C26" s="677" t="s">
        <v>939</v>
      </c>
      <c r="D26" s="2012" t="s">
        <v>2858</v>
      </c>
      <c r="E26" s="2012"/>
      <c r="F26" s="3986">
        <f>+F23+F24</f>
        <v>1982</v>
      </c>
      <c r="G26" s="3987">
        <f t="shared" ref="G26:O26" si="2">+G23+G24</f>
        <v>405</v>
      </c>
      <c r="H26" s="3988">
        <f t="shared" si="2"/>
        <v>0</v>
      </c>
      <c r="I26" s="3988">
        <f t="shared" si="2"/>
        <v>0</v>
      </c>
      <c r="J26" s="3988">
        <f t="shared" si="2"/>
        <v>0</v>
      </c>
      <c r="K26" s="3988">
        <f t="shared" si="2"/>
        <v>0</v>
      </c>
      <c r="L26" s="3988">
        <f t="shared" si="2"/>
        <v>1392</v>
      </c>
      <c r="M26" s="3988">
        <f t="shared" si="2"/>
        <v>995</v>
      </c>
      <c r="N26" s="3988">
        <f t="shared" si="2"/>
        <v>2387</v>
      </c>
      <c r="O26" s="3988">
        <f t="shared" si="2"/>
        <v>10428500</v>
      </c>
      <c r="P26" s="2376"/>
      <c r="Q26" s="677">
        <v>10</v>
      </c>
      <c r="S26" s="2011"/>
      <c r="T26" s="2011"/>
      <c r="U26" s="2011"/>
      <c r="V26" s="2011"/>
    </row>
    <row r="27" spans="1:22" ht="61.5" customHeight="1">
      <c r="A27" s="1409"/>
      <c r="B27" s="2022"/>
      <c r="C27" s="2023"/>
      <c r="D27" s="2073" t="s">
        <v>3670</v>
      </c>
      <c r="E27" s="2012"/>
      <c r="F27" s="2025"/>
      <c r="G27" s="2026"/>
      <c r="H27" s="2025"/>
      <c r="I27" s="2025"/>
      <c r="J27" s="2025"/>
      <c r="K27" s="2026"/>
      <c r="L27" s="2026"/>
      <c r="M27" s="2025"/>
      <c r="N27" s="2026"/>
      <c r="O27" s="2026"/>
      <c r="P27" s="2025"/>
      <c r="Q27" s="2027"/>
      <c r="S27" s="2011"/>
      <c r="T27" s="2011"/>
      <c r="U27" s="2011"/>
      <c r="V27" s="2011"/>
    </row>
    <row r="28" spans="1:22" ht="15.75" customHeight="1">
      <c r="A28" s="1409"/>
      <c r="B28" s="1991" t="s">
        <v>2859</v>
      </c>
      <c r="C28" s="721"/>
      <c r="D28" s="721"/>
      <c r="E28" s="721"/>
      <c r="F28" s="721"/>
      <c r="G28" s="721"/>
      <c r="H28" s="721"/>
      <c r="I28" s="721"/>
      <c r="J28" s="721"/>
      <c r="K28" s="721"/>
      <c r="L28" s="721"/>
      <c r="M28" s="721"/>
      <c r="N28" s="721"/>
      <c r="O28" s="721"/>
      <c r="P28" s="721"/>
      <c r="Q28" s="2002"/>
      <c r="R28" s="4202">
        <v>113</v>
      </c>
      <c r="S28" s="2011"/>
      <c r="T28" s="2011"/>
      <c r="U28" s="2011"/>
      <c r="V28" s="2011"/>
    </row>
    <row r="29" spans="1:22" ht="11.25" customHeight="1">
      <c r="A29" s="1409"/>
      <c r="B29" s="2028"/>
      <c r="C29" s="2003"/>
      <c r="D29" s="2003"/>
      <c r="E29" s="2003"/>
      <c r="F29" s="2003"/>
      <c r="G29" s="2003"/>
      <c r="H29" s="2003"/>
      <c r="I29" s="2003"/>
      <c r="J29" s="2003"/>
      <c r="K29" s="2003"/>
      <c r="L29" s="2003"/>
      <c r="M29" s="2003"/>
      <c r="N29" s="2003"/>
      <c r="O29" s="2003"/>
      <c r="P29" s="2003"/>
      <c r="Q29" s="2004"/>
      <c r="R29" s="4202"/>
      <c r="S29" s="2011"/>
      <c r="T29" s="2011"/>
      <c r="U29" s="2011"/>
      <c r="V29" s="2011"/>
    </row>
    <row r="30" spans="1:22" ht="11.25" customHeight="1">
      <c r="A30" s="1409"/>
      <c r="B30" s="1999"/>
      <c r="C30" s="2029"/>
      <c r="D30" s="2030"/>
      <c r="E30" s="2000"/>
      <c r="F30" s="1999"/>
      <c r="G30" s="1999"/>
      <c r="H30" s="1999"/>
      <c r="I30" s="1999"/>
      <c r="J30" s="1999"/>
      <c r="K30" s="2003" t="s">
        <v>2860</v>
      </c>
      <c r="L30" s="2003"/>
      <c r="M30" s="2003"/>
      <c r="N30" s="2003"/>
      <c r="O30" s="2003"/>
      <c r="P30" s="2003"/>
      <c r="Q30" s="2031"/>
      <c r="R30" s="4202"/>
      <c r="S30" s="2011"/>
      <c r="T30" s="2011"/>
      <c r="U30" s="2011"/>
      <c r="V30" s="2011"/>
    </row>
    <row r="31" spans="1:22" ht="11.25" customHeight="1">
      <c r="A31" s="1409"/>
      <c r="B31" s="1999"/>
      <c r="C31" s="2029"/>
      <c r="D31" s="2030"/>
      <c r="E31" s="2000"/>
      <c r="F31" s="1999"/>
      <c r="G31" s="1999" t="s">
        <v>2861</v>
      </c>
      <c r="H31" s="1999" t="s">
        <v>2861</v>
      </c>
      <c r="I31" s="1999" t="s">
        <v>2861</v>
      </c>
      <c r="J31" s="1999" t="s">
        <v>2861</v>
      </c>
      <c r="K31" s="1999"/>
      <c r="L31" s="1999"/>
      <c r="M31" s="1999"/>
      <c r="N31" s="1999"/>
      <c r="O31" s="1999"/>
      <c r="P31" s="1999"/>
      <c r="Q31" s="2031"/>
      <c r="R31" s="4202"/>
      <c r="S31" s="2011"/>
      <c r="T31" s="2011"/>
      <c r="U31" s="2011"/>
      <c r="V31" s="2011"/>
    </row>
    <row r="32" spans="1:22" ht="11.25" customHeight="1">
      <c r="A32" s="1409"/>
      <c r="B32" s="1999"/>
      <c r="C32" s="2029"/>
      <c r="D32" s="2030"/>
      <c r="E32" s="2000"/>
      <c r="F32" s="1999"/>
      <c r="G32" s="2032" t="s">
        <v>2862</v>
      </c>
      <c r="H32" s="2033" t="s">
        <v>2863</v>
      </c>
      <c r="I32" s="2033" t="s">
        <v>2864</v>
      </c>
      <c r="J32" s="2033" t="s">
        <v>2865</v>
      </c>
      <c r="K32" s="1999"/>
      <c r="L32" s="1999"/>
      <c r="M32" s="1999"/>
      <c r="N32" s="1999"/>
      <c r="O32" s="1999"/>
      <c r="P32" s="1999"/>
      <c r="Q32" s="2031"/>
      <c r="R32" s="4202"/>
      <c r="S32" s="2011"/>
      <c r="T32" s="2011"/>
      <c r="U32" s="2011"/>
      <c r="V32" s="2011"/>
    </row>
    <row r="33" spans="1:22" ht="11.25" customHeight="1">
      <c r="A33" s="1409"/>
      <c r="B33" s="1999" t="s">
        <v>639</v>
      </c>
      <c r="C33" s="1999" t="s">
        <v>784</v>
      </c>
      <c r="D33" s="2030"/>
      <c r="E33" s="2000"/>
      <c r="F33" s="1999" t="s">
        <v>2866</v>
      </c>
      <c r="G33" s="1999" t="s">
        <v>2836</v>
      </c>
      <c r="H33" s="1999" t="s">
        <v>2836</v>
      </c>
      <c r="I33" s="1999" t="s">
        <v>2836</v>
      </c>
      <c r="J33" s="1999" t="s">
        <v>2836</v>
      </c>
      <c r="K33" s="1999"/>
      <c r="L33" s="1999"/>
      <c r="M33" s="1999"/>
      <c r="N33" s="1999"/>
      <c r="O33" s="1999"/>
      <c r="P33" s="1999"/>
      <c r="Q33" s="1999" t="s">
        <v>2830</v>
      </c>
      <c r="R33" s="4202"/>
      <c r="S33" s="2011"/>
      <c r="T33" s="2011"/>
      <c r="U33" s="2011"/>
      <c r="V33" s="2011"/>
    </row>
    <row r="34" spans="1:22" ht="11.25" customHeight="1">
      <c r="A34" s="1409"/>
      <c r="B34" s="1999" t="s">
        <v>642</v>
      </c>
      <c r="C34" s="1999" t="s">
        <v>788</v>
      </c>
      <c r="D34" s="2034" t="s">
        <v>2838</v>
      </c>
      <c r="E34" s="2002"/>
      <c r="F34" s="2033" t="s">
        <v>2867</v>
      </c>
      <c r="G34" s="2033" t="s">
        <v>2868</v>
      </c>
      <c r="H34" s="2033" t="s">
        <v>2869</v>
      </c>
      <c r="I34" s="2033" t="s">
        <v>2870</v>
      </c>
      <c r="J34" s="2033" t="s">
        <v>2871</v>
      </c>
      <c r="K34" s="1999">
        <v>2010</v>
      </c>
      <c r="L34" s="1999">
        <v>2011</v>
      </c>
      <c r="M34" s="1999">
        <v>2012</v>
      </c>
      <c r="N34" s="1999">
        <v>2013</v>
      </c>
      <c r="O34" s="1999">
        <v>2014</v>
      </c>
      <c r="P34" s="1999" t="s">
        <v>2723</v>
      </c>
      <c r="Q34" s="1999" t="s">
        <v>642</v>
      </c>
      <c r="R34" s="4202"/>
      <c r="S34" s="2011"/>
      <c r="T34" s="2011"/>
      <c r="U34" s="2011"/>
      <c r="V34" s="2011"/>
    </row>
    <row r="35" spans="1:22" ht="11.25" customHeight="1" thickBot="1">
      <c r="B35" s="677"/>
      <c r="C35" s="677"/>
      <c r="D35" s="2025" t="s">
        <v>651</v>
      </c>
      <c r="E35" s="2027"/>
      <c r="F35" s="1999" t="s">
        <v>652</v>
      </c>
      <c r="G35" s="1999" t="s">
        <v>653</v>
      </c>
      <c r="H35" s="1999" t="s">
        <v>654</v>
      </c>
      <c r="I35" s="1999" t="s">
        <v>655</v>
      </c>
      <c r="J35" s="1999" t="s">
        <v>656</v>
      </c>
      <c r="K35" s="1999" t="s">
        <v>1087</v>
      </c>
      <c r="L35" s="1999" t="s">
        <v>1088</v>
      </c>
      <c r="M35" s="1999" t="s">
        <v>1362</v>
      </c>
      <c r="N35" s="1999" t="s">
        <v>1363</v>
      </c>
      <c r="O35" s="1999" t="s">
        <v>1364</v>
      </c>
      <c r="P35" s="1999" t="s">
        <v>1365</v>
      </c>
      <c r="Q35" s="677"/>
      <c r="R35" s="4202"/>
      <c r="S35" s="2011"/>
      <c r="T35" s="2011"/>
      <c r="U35" s="2011"/>
      <c r="V35" s="2011"/>
    </row>
    <row r="36" spans="1:22" ht="11.25" customHeight="1">
      <c r="B36" s="677">
        <v>11</v>
      </c>
      <c r="C36" s="677" t="s">
        <v>939</v>
      </c>
      <c r="D36" s="2012" t="s">
        <v>2872</v>
      </c>
      <c r="E36" s="2012"/>
      <c r="F36" s="2035"/>
      <c r="G36" s="2036"/>
      <c r="H36" s="2036">
        <v>140</v>
      </c>
      <c r="I36" s="2036">
        <v>636</v>
      </c>
      <c r="J36" s="2036">
        <v>614</v>
      </c>
      <c r="K36" s="2036">
        <v>67</v>
      </c>
      <c r="L36" s="2036">
        <v>3</v>
      </c>
      <c r="M36" s="2036">
        <v>247</v>
      </c>
      <c r="N36" s="2037">
        <v>275</v>
      </c>
      <c r="O36" s="2037">
        <v>405</v>
      </c>
      <c r="P36" s="3346">
        <f>SUM(F36:O36)</f>
        <v>2387</v>
      </c>
      <c r="Q36" s="2038">
        <v>11</v>
      </c>
      <c r="R36" s="4202"/>
      <c r="S36" s="2011"/>
      <c r="T36" s="2011"/>
      <c r="U36" s="2011"/>
      <c r="V36" s="2011">
        <f t="shared" ref="V36:V42" si="3">T36-S36</f>
        <v>0</v>
      </c>
    </row>
    <row r="37" spans="1:22" ht="11.25" customHeight="1">
      <c r="B37" s="677">
        <v>12</v>
      </c>
      <c r="C37" s="677" t="s">
        <v>939</v>
      </c>
      <c r="D37" s="2012" t="s">
        <v>2873</v>
      </c>
      <c r="E37" s="2012"/>
      <c r="F37" s="2039"/>
      <c r="G37" s="2040"/>
      <c r="H37" s="2040"/>
      <c r="I37" s="2040"/>
      <c r="J37" s="2040"/>
      <c r="K37" s="2040"/>
      <c r="L37" s="2040"/>
      <c r="M37" s="2040"/>
      <c r="N37" s="2040"/>
      <c r="O37" s="2040"/>
      <c r="P37" s="3347"/>
      <c r="Q37" s="2038">
        <v>12</v>
      </c>
      <c r="R37" s="4202"/>
      <c r="S37" s="2011"/>
      <c r="T37" s="2011"/>
      <c r="U37" s="2011"/>
      <c r="V37" s="2011">
        <f t="shared" si="3"/>
        <v>0</v>
      </c>
    </row>
    <row r="38" spans="1:22" ht="11.25" customHeight="1">
      <c r="B38" s="677">
        <v>13</v>
      </c>
      <c r="C38" s="677" t="s">
        <v>939</v>
      </c>
      <c r="D38" s="2012" t="s">
        <v>2854</v>
      </c>
      <c r="E38" s="2012"/>
      <c r="F38" s="2039"/>
      <c r="G38" s="2040"/>
      <c r="H38" s="2040"/>
      <c r="I38" s="2040"/>
      <c r="J38" s="2040"/>
      <c r="K38" s="2040"/>
      <c r="L38" s="2040"/>
      <c r="M38" s="2040"/>
      <c r="N38" s="2040"/>
      <c r="O38" s="2040"/>
      <c r="P38" s="3348">
        <f>SUM(F38:O38)</f>
        <v>0</v>
      </c>
      <c r="Q38" s="2038">
        <v>13</v>
      </c>
      <c r="R38" s="4202"/>
      <c r="S38" s="2011"/>
      <c r="T38" s="2011"/>
      <c r="U38" s="2011"/>
      <c r="V38" s="2011">
        <f t="shared" si="3"/>
        <v>0</v>
      </c>
    </row>
    <row r="39" spans="1:22" ht="11.25" customHeight="1">
      <c r="B39" s="677">
        <v>14</v>
      </c>
      <c r="C39" s="677" t="s">
        <v>939</v>
      </c>
      <c r="D39" s="2012" t="s">
        <v>2874</v>
      </c>
      <c r="E39" s="2012"/>
      <c r="F39" s="2039">
        <f t="shared" ref="F39:P39" si="4">SUM(F36:F38)</f>
        <v>0</v>
      </c>
      <c r="G39" s="2040">
        <f t="shared" si="4"/>
        <v>0</v>
      </c>
      <c r="H39" s="2040">
        <f t="shared" si="4"/>
        <v>140</v>
      </c>
      <c r="I39" s="2040">
        <f t="shared" si="4"/>
        <v>636</v>
      </c>
      <c r="J39" s="2040">
        <f t="shared" si="4"/>
        <v>614</v>
      </c>
      <c r="K39" s="2040">
        <f t="shared" si="4"/>
        <v>67</v>
      </c>
      <c r="L39" s="2040">
        <f t="shared" si="4"/>
        <v>3</v>
      </c>
      <c r="M39" s="2040">
        <f t="shared" si="4"/>
        <v>247</v>
      </c>
      <c r="N39" s="2040">
        <f t="shared" si="4"/>
        <v>275</v>
      </c>
      <c r="O39" s="3349">
        <f t="shared" si="4"/>
        <v>405</v>
      </c>
      <c r="P39" s="3350">
        <f t="shared" si="4"/>
        <v>2387</v>
      </c>
      <c r="Q39" s="2038">
        <v>14</v>
      </c>
      <c r="R39" s="4202"/>
      <c r="S39" s="2011"/>
      <c r="T39" s="2011"/>
      <c r="U39" s="2011"/>
      <c r="V39" s="2011">
        <f t="shared" si="3"/>
        <v>0</v>
      </c>
    </row>
    <row r="40" spans="1:22" ht="11.25" customHeight="1">
      <c r="B40" s="677">
        <v>15</v>
      </c>
      <c r="C40" s="677" t="s">
        <v>939</v>
      </c>
      <c r="D40" s="2012" t="s">
        <v>2856</v>
      </c>
      <c r="E40" s="2012"/>
      <c r="F40" s="2041"/>
      <c r="G40" s="2042"/>
      <c r="H40" s="2042"/>
      <c r="I40" s="2040"/>
      <c r="J40" s="2040"/>
      <c r="K40" s="2040"/>
      <c r="L40" s="2040"/>
      <c r="M40" s="2040"/>
      <c r="N40" s="2040"/>
      <c r="O40" s="2040"/>
      <c r="P40" s="3347">
        <f>SUM(F40:O40)</f>
        <v>0</v>
      </c>
      <c r="Q40" s="2038">
        <v>15</v>
      </c>
      <c r="R40" s="4202"/>
      <c r="S40" s="2011"/>
      <c r="T40" s="2011"/>
      <c r="U40" s="2011"/>
      <c r="V40" s="2011">
        <f t="shared" si="3"/>
        <v>0</v>
      </c>
    </row>
    <row r="41" spans="1:22" ht="11.25" customHeight="1">
      <c r="B41" s="1999"/>
      <c r="C41" s="1999"/>
      <c r="D41" s="720" t="s">
        <v>2857</v>
      </c>
      <c r="E41" s="2021"/>
      <c r="F41" s="2043"/>
      <c r="G41" s="2044"/>
      <c r="H41" s="2044"/>
      <c r="I41" s="2044"/>
      <c r="J41" s="2044"/>
      <c r="K41" s="2044"/>
      <c r="L41" s="2044"/>
      <c r="M41" s="2044"/>
      <c r="N41" s="2044"/>
      <c r="O41" s="2044"/>
      <c r="P41" s="3348"/>
      <c r="Q41" s="2045"/>
      <c r="R41" s="4202"/>
      <c r="S41" s="2011"/>
      <c r="T41" s="2011"/>
      <c r="U41" s="2011"/>
      <c r="V41" s="2011">
        <f t="shared" si="3"/>
        <v>0</v>
      </c>
    </row>
    <row r="42" spans="1:22" ht="11.25" customHeight="1" thickBot="1">
      <c r="B42" s="677">
        <v>16</v>
      </c>
      <c r="C42" s="677" t="s">
        <v>939</v>
      </c>
      <c r="D42" s="2012" t="s">
        <v>2875</v>
      </c>
      <c r="E42" s="2012"/>
      <c r="F42" s="3351">
        <f>SUM(F39:F40)</f>
        <v>0</v>
      </c>
      <c r="G42" s="3352">
        <f t="shared" ref="G42:P42" si="5">SUM(G39:G40)</f>
        <v>0</v>
      </c>
      <c r="H42" s="3352">
        <f t="shared" si="5"/>
        <v>140</v>
      </c>
      <c r="I42" s="3352">
        <f>SUM(I39:I40)</f>
        <v>636</v>
      </c>
      <c r="J42" s="3352">
        <f t="shared" si="5"/>
        <v>614</v>
      </c>
      <c r="K42" s="3352">
        <f t="shared" si="5"/>
        <v>67</v>
      </c>
      <c r="L42" s="3352">
        <f t="shared" si="5"/>
        <v>3</v>
      </c>
      <c r="M42" s="3352">
        <f t="shared" si="5"/>
        <v>247</v>
      </c>
      <c r="N42" s="3352">
        <f t="shared" si="5"/>
        <v>275</v>
      </c>
      <c r="O42" s="3352">
        <f t="shared" si="5"/>
        <v>405</v>
      </c>
      <c r="P42" s="3353">
        <f t="shared" si="5"/>
        <v>2387</v>
      </c>
      <c r="Q42" s="2038">
        <v>16</v>
      </c>
      <c r="R42" s="4202"/>
      <c r="S42" s="2011"/>
      <c r="T42" s="2011"/>
      <c r="U42" s="2011"/>
      <c r="V42" s="2011">
        <f t="shared" si="3"/>
        <v>0</v>
      </c>
    </row>
    <row r="43" spans="1:22" ht="11.25" customHeight="1">
      <c r="B43" s="2377"/>
      <c r="C43" s="2001"/>
      <c r="D43" s="2021"/>
      <c r="E43" s="2021"/>
      <c r="F43" s="2378"/>
      <c r="G43" s="2378"/>
      <c r="H43" s="2378"/>
      <c r="I43" s="2378"/>
      <c r="J43" s="2378"/>
      <c r="K43" s="2378"/>
      <c r="L43" s="2378"/>
      <c r="M43" s="2378"/>
      <c r="N43" s="2378"/>
      <c r="O43" s="2378"/>
      <c r="P43" s="2378"/>
      <c r="Q43" s="2045"/>
      <c r="R43" s="4202"/>
      <c r="S43" s="2011"/>
      <c r="T43" s="2011"/>
      <c r="U43" s="2011"/>
      <c r="V43" s="2011"/>
    </row>
    <row r="44" spans="1:22" ht="17.25" customHeight="1">
      <c r="B44" s="2046"/>
      <c r="Q44" s="2047"/>
      <c r="R44" s="4202"/>
      <c r="S44" s="2011"/>
      <c r="T44" s="2011"/>
      <c r="U44" s="2011"/>
      <c r="V44" s="2011"/>
    </row>
    <row r="45" spans="1:22" ht="11.25" customHeight="1">
      <c r="B45" s="2048" t="s">
        <v>467</v>
      </c>
      <c r="C45" s="2049"/>
      <c r="D45" s="2049"/>
      <c r="E45" s="2049"/>
      <c r="F45" s="2049"/>
      <c r="G45" s="2049"/>
      <c r="H45" s="2049"/>
      <c r="I45" s="2049"/>
      <c r="J45" s="2049"/>
      <c r="K45" s="2049"/>
      <c r="L45" s="2049"/>
      <c r="M45" s="2049"/>
      <c r="N45" s="2049"/>
      <c r="O45" s="2049"/>
      <c r="P45" s="2049"/>
      <c r="Q45" s="2050"/>
      <c r="R45" s="4202"/>
      <c r="S45" s="2011"/>
      <c r="T45" s="2011"/>
      <c r="U45" s="2011"/>
      <c r="V45" s="2011"/>
    </row>
    <row r="46" spans="1:22" ht="14.25" customHeight="1">
      <c r="B46" s="1988" t="s">
        <v>3671</v>
      </c>
      <c r="C46" s="1989"/>
      <c r="D46" s="1989"/>
      <c r="E46" s="1989"/>
      <c r="F46" s="1989"/>
      <c r="G46" s="1989"/>
      <c r="H46" s="1989"/>
      <c r="I46" s="1989"/>
      <c r="J46" s="1989"/>
      <c r="K46" s="1989"/>
      <c r="L46" s="1989"/>
      <c r="M46" s="1989"/>
      <c r="N46" s="1989"/>
      <c r="O46" s="1989"/>
      <c r="P46" s="1989"/>
      <c r="Q46" s="1990"/>
      <c r="R46" s="4245">
        <v>114</v>
      </c>
      <c r="S46" s="2011"/>
      <c r="T46" s="2011"/>
      <c r="U46" s="2011"/>
      <c r="V46" s="2011"/>
    </row>
    <row r="47" spans="1:22" ht="10.5" customHeight="1">
      <c r="B47" s="1991" t="s">
        <v>2801</v>
      </c>
      <c r="C47" s="674"/>
      <c r="D47" s="674"/>
      <c r="E47" s="674"/>
      <c r="F47" s="674"/>
      <c r="G47" s="674"/>
      <c r="H47" s="674"/>
      <c r="I47" s="674"/>
      <c r="J47" s="674"/>
      <c r="K47" s="674"/>
      <c r="L47" s="674"/>
      <c r="M47" s="674"/>
      <c r="N47" s="674"/>
      <c r="O47" s="674"/>
      <c r="P47" s="674"/>
      <c r="Q47" s="1992"/>
      <c r="R47" s="4245"/>
      <c r="S47" s="2011"/>
      <c r="T47" s="2011"/>
      <c r="U47" s="2011"/>
      <c r="V47" s="2011"/>
    </row>
    <row r="48" spans="1:22" ht="10.5" customHeight="1">
      <c r="B48" s="1991"/>
      <c r="C48" s="674"/>
      <c r="D48" s="674"/>
      <c r="E48" s="674"/>
      <c r="F48" s="674"/>
      <c r="G48" s="674"/>
      <c r="H48" s="674"/>
      <c r="I48" s="674"/>
      <c r="J48" s="674"/>
      <c r="K48" s="674"/>
      <c r="L48" s="674"/>
      <c r="M48" s="674"/>
      <c r="N48" s="674"/>
      <c r="O48" s="674"/>
      <c r="P48" s="674"/>
      <c r="Q48" s="1992"/>
      <c r="R48" s="4245"/>
      <c r="S48" s="2011"/>
      <c r="T48" s="2011"/>
      <c r="U48" s="2011"/>
      <c r="V48" s="2011"/>
    </row>
    <row r="49" spans="1:22" ht="10.5" customHeight="1">
      <c r="B49" s="676"/>
      <c r="C49" s="676"/>
      <c r="D49" s="1993"/>
      <c r="E49" s="1994"/>
      <c r="F49" s="1995"/>
      <c r="G49" s="1996" t="s">
        <v>2802</v>
      </c>
      <c r="H49" s="1997"/>
      <c r="I49" s="1997"/>
      <c r="J49" s="1997"/>
      <c r="K49" s="676"/>
      <c r="L49" s="1998" t="s">
        <v>2803</v>
      </c>
      <c r="M49" s="1998"/>
      <c r="N49" s="1998"/>
      <c r="O49" s="1998"/>
      <c r="P49" s="1998"/>
      <c r="Q49" s="676"/>
      <c r="R49" s="4245"/>
      <c r="S49" s="2011"/>
      <c r="T49" s="2011"/>
      <c r="U49" s="2011"/>
      <c r="V49" s="2011"/>
    </row>
    <row r="50" spans="1:22" ht="10.5" customHeight="1">
      <c r="B50" s="1999"/>
      <c r="C50" s="1999"/>
      <c r="D50" s="720"/>
      <c r="E50" s="2000"/>
      <c r="F50" s="1999"/>
      <c r="G50" s="1998" t="s">
        <v>2804</v>
      </c>
      <c r="H50" s="1998"/>
      <c r="I50" s="1998"/>
      <c r="J50" s="1998"/>
      <c r="K50" s="1999"/>
      <c r="L50" s="1999"/>
      <c r="M50" s="1999"/>
      <c r="N50" s="1999"/>
      <c r="O50" s="1999"/>
      <c r="P50" s="1999"/>
      <c r="Q50" s="1999"/>
      <c r="R50" s="4245"/>
      <c r="S50" s="2011"/>
      <c r="T50" s="2011"/>
      <c r="U50" s="2011"/>
      <c r="V50" s="2011"/>
    </row>
    <row r="51" spans="1:22" ht="10.5" customHeight="1">
      <c r="B51" s="1999"/>
      <c r="C51" s="1999"/>
      <c r="D51" s="720"/>
      <c r="E51" s="2000"/>
      <c r="F51" s="1999"/>
      <c r="G51" s="1999"/>
      <c r="H51" s="1999"/>
      <c r="I51" s="1999"/>
      <c r="J51" s="1999" t="s">
        <v>2805</v>
      </c>
      <c r="K51" s="1999" t="s">
        <v>2806</v>
      </c>
      <c r="L51" s="1999"/>
      <c r="M51" s="1999"/>
      <c r="N51" s="1999"/>
      <c r="O51" s="1999"/>
      <c r="P51" s="1999"/>
      <c r="Q51" s="1999"/>
      <c r="R51" s="4245"/>
      <c r="S51" s="2011"/>
      <c r="T51" s="2011"/>
      <c r="U51" s="2011"/>
      <c r="V51" s="2011"/>
    </row>
    <row r="52" spans="1:22" ht="10.5" customHeight="1">
      <c r="B52" s="1999"/>
      <c r="C52" s="1999"/>
      <c r="D52" s="720"/>
      <c r="E52" s="2000"/>
      <c r="F52" s="1999"/>
      <c r="G52" s="1999"/>
      <c r="H52" s="1999"/>
      <c r="I52" s="1999"/>
      <c r="J52" s="1999" t="s">
        <v>2807</v>
      </c>
      <c r="K52" s="1999" t="s">
        <v>2808</v>
      </c>
      <c r="L52" s="1999"/>
      <c r="M52" s="1999"/>
      <c r="N52" s="1999"/>
      <c r="O52" s="1999"/>
      <c r="P52" s="1999"/>
      <c r="Q52" s="1999"/>
      <c r="R52" s="4245"/>
      <c r="S52" s="2011"/>
      <c r="T52" s="2011"/>
      <c r="U52" s="2011"/>
      <c r="V52" s="2011"/>
    </row>
    <row r="53" spans="1:22" ht="10.5" customHeight="1">
      <c r="B53" s="1999"/>
      <c r="C53" s="1999"/>
      <c r="D53" s="720"/>
      <c r="E53" s="2000"/>
      <c r="F53" s="1999"/>
      <c r="G53" s="1999"/>
      <c r="H53" s="1999"/>
      <c r="I53" s="1999" t="s">
        <v>2809</v>
      </c>
      <c r="J53" s="1999" t="s">
        <v>2810</v>
      </c>
      <c r="K53" s="1999" t="s">
        <v>2811</v>
      </c>
      <c r="L53" s="1999"/>
      <c r="M53" s="1999"/>
      <c r="N53" s="1999"/>
      <c r="O53" s="1999" t="s">
        <v>2812</v>
      </c>
      <c r="P53" s="1999"/>
      <c r="Q53" s="1999"/>
      <c r="R53" s="4245"/>
      <c r="S53" s="2011"/>
      <c r="T53" s="2011"/>
      <c r="U53" s="2011"/>
      <c r="V53" s="2011"/>
    </row>
    <row r="54" spans="1:22" ht="10.5" customHeight="1">
      <c r="B54" s="1999"/>
      <c r="C54" s="1999"/>
      <c r="D54" s="720"/>
      <c r="E54" s="2000"/>
      <c r="F54" s="1999" t="s">
        <v>2813</v>
      </c>
      <c r="G54" s="1999"/>
      <c r="H54" s="1999"/>
      <c r="I54" s="1999" t="s">
        <v>2814</v>
      </c>
      <c r="J54" s="1999" t="s">
        <v>2815</v>
      </c>
      <c r="K54" s="1999" t="s">
        <v>2816</v>
      </c>
      <c r="L54" s="1999"/>
      <c r="M54" s="1999"/>
      <c r="N54" s="1999"/>
      <c r="O54" s="1999" t="s">
        <v>2817</v>
      </c>
      <c r="P54" s="1999"/>
      <c r="Q54" s="1999"/>
      <c r="R54" s="4245"/>
      <c r="S54" s="2011"/>
      <c r="T54" s="2011"/>
      <c r="U54" s="2011"/>
      <c r="V54" s="2011"/>
    </row>
    <row r="55" spans="1:22" ht="10.5" customHeight="1">
      <c r="B55" s="1999"/>
      <c r="C55" s="1999"/>
      <c r="D55" s="720"/>
      <c r="E55" s="2000"/>
      <c r="F55" s="1999" t="s">
        <v>2818</v>
      </c>
      <c r="G55" s="1999"/>
      <c r="H55" s="1999" t="s">
        <v>2819</v>
      </c>
      <c r="I55" s="1999" t="s">
        <v>2820</v>
      </c>
      <c r="J55" s="1999" t="s">
        <v>2821</v>
      </c>
      <c r="K55" s="1999" t="s">
        <v>2714</v>
      </c>
      <c r="L55" s="1999"/>
      <c r="M55" s="1999"/>
      <c r="N55" s="1999" t="s">
        <v>2822</v>
      </c>
      <c r="O55" s="1999" t="s">
        <v>2823</v>
      </c>
      <c r="P55" s="1999"/>
      <c r="Q55" s="1999"/>
      <c r="R55" s="4245"/>
      <c r="S55" s="2011"/>
      <c r="T55" s="2011"/>
      <c r="U55" s="2011"/>
      <c r="V55" s="2011"/>
    </row>
    <row r="56" spans="1:22" ht="10.5" customHeight="1">
      <c r="B56" s="1999"/>
      <c r="C56" s="1999"/>
      <c r="D56" s="720"/>
      <c r="E56" s="2000"/>
      <c r="F56" s="1999" t="s">
        <v>2724</v>
      </c>
      <c r="G56" s="1999" t="s">
        <v>2819</v>
      </c>
      <c r="H56" s="1999" t="s">
        <v>2824</v>
      </c>
      <c r="I56" s="1999" t="s">
        <v>2825</v>
      </c>
      <c r="J56" s="1999" t="s">
        <v>2826</v>
      </c>
      <c r="K56" s="1999" t="s">
        <v>2827</v>
      </c>
      <c r="L56" s="1999" t="s">
        <v>2227</v>
      </c>
      <c r="M56" s="1999" t="s">
        <v>2828</v>
      </c>
      <c r="N56" s="1999" t="s">
        <v>2818</v>
      </c>
      <c r="O56" s="1999" t="s">
        <v>2829</v>
      </c>
      <c r="P56" s="1999"/>
      <c r="Q56" s="1999"/>
      <c r="R56" s="4245"/>
      <c r="S56" s="2011"/>
      <c r="T56" s="2011"/>
      <c r="U56" s="2011"/>
      <c r="V56" s="2011"/>
    </row>
    <row r="57" spans="1:22" ht="10.5" customHeight="1">
      <c r="B57" s="1999" t="s">
        <v>2830</v>
      </c>
      <c r="C57" s="1999" t="s">
        <v>784</v>
      </c>
      <c r="D57" s="720"/>
      <c r="E57" s="2000"/>
      <c r="F57" s="1999" t="s">
        <v>2831</v>
      </c>
      <c r="G57" s="1999" t="s">
        <v>2826</v>
      </c>
      <c r="H57" s="1999" t="s">
        <v>2832</v>
      </c>
      <c r="I57" s="1999" t="s">
        <v>2833</v>
      </c>
      <c r="J57" s="1999" t="s">
        <v>2834</v>
      </c>
      <c r="K57" s="1999" t="s">
        <v>2835</v>
      </c>
      <c r="L57" s="1999" t="s">
        <v>2836</v>
      </c>
      <c r="M57" s="1999" t="s">
        <v>2832</v>
      </c>
      <c r="N57" s="1999" t="s">
        <v>2724</v>
      </c>
      <c r="O57" s="1999" t="s">
        <v>2837</v>
      </c>
      <c r="P57" s="1999" t="s">
        <v>2828</v>
      </c>
      <c r="Q57" s="1999" t="s">
        <v>2830</v>
      </c>
      <c r="R57" s="4245"/>
      <c r="S57" s="2011"/>
      <c r="T57" s="2011"/>
      <c r="U57" s="2011"/>
      <c r="V57" s="2011"/>
    </row>
    <row r="58" spans="1:22" ht="10.5" customHeight="1">
      <c r="A58" s="1409"/>
      <c r="B58" s="1999" t="s">
        <v>642</v>
      </c>
      <c r="C58" s="1999" t="s">
        <v>788</v>
      </c>
      <c r="D58" s="721" t="s">
        <v>2838</v>
      </c>
      <c r="E58" s="2002"/>
      <c r="F58" s="1999" t="s">
        <v>789</v>
      </c>
      <c r="G58" s="1999" t="s">
        <v>2839</v>
      </c>
      <c r="H58" s="1999" t="s">
        <v>2840</v>
      </c>
      <c r="I58" s="1999" t="s">
        <v>2841</v>
      </c>
      <c r="J58" s="1999" t="s">
        <v>2840</v>
      </c>
      <c r="K58" s="1999" t="s">
        <v>2810</v>
      </c>
      <c r="L58" s="1999" t="s">
        <v>2842</v>
      </c>
      <c r="M58" s="1999" t="s">
        <v>2840</v>
      </c>
      <c r="N58" s="1999" t="s">
        <v>2843</v>
      </c>
      <c r="O58" s="1999" t="s">
        <v>2844</v>
      </c>
      <c r="P58" s="1999" t="s">
        <v>2845</v>
      </c>
      <c r="Q58" s="1999" t="s">
        <v>642</v>
      </c>
      <c r="R58" s="4245"/>
      <c r="S58" s="2011"/>
      <c r="T58" s="2011"/>
      <c r="U58" s="2011"/>
      <c r="V58" s="2011"/>
    </row>
    <row r="59" spans="1:22" ht="10.5" customHeight="1" thickBot="1">
      <c r="A59" s="1409"/>
      <c r="B59" s="677"/>
      <c r="C59" s="677"/>
      <c r="D59" s="2003" t="s">
        <v>651</v>
      </c>
      <c r="E59" s="2004"/>
      <c r="F59" s="1999" t="s">
        <v>652</v>
      </c>
      <c r="G59" s="1999" t="s">
        <v>653</v>
      </c>
      <c r="H59" s="1999" t="s">
        <v>654</v>
      </c>
      <c r="I59" s="1999" t="s">
        <v>655</v>
      </c>
      <c r="J59" s="1999" t="s">
        <v>656</v>
      </c>
      <c r="K59" s="1999" t="s">
        <v>1087</v>
      </c>
      <c r="L59" s="1999" t="s">
        <v>1088</v>
      </c>
      <c r="M59" s="1999" t="s">
        <v>1362</v>
      </c>
      <c r="N59" s="1999" t="s">
        <v>1363</v>
      </c>
      <c r="O59" s="1999" t="s">
        <v>1364</v>
      </c>
      <c r="P59" s="1999" t="s">
        <v>1365</v>
      </c>
      <c r="Q59" s="677"/>
      <c r="R59" s="4245"/>
      <c r="S59" s="2011"/>
      <c r="T59" s="2011"/>
      <c r="U59" s="2011"/>
      <c r="V59" s="2011"/>
    </row>
    <row r="60" spans="1:22" ht="10.5" customHeight="1">
      <c r="A60" s="1409"/>
      <c r="B60" s="2031"/>
      <c r="C60" s="2031"/>
      <c r="D60" s="721" t="s">
        <v>2879</v>
      </c>
      <c r="E60" s="721"/>
      <c r="F60" s="2051"/>
      <c r="G60" s="2052"/>
      <c r="H60" s="2052"/>
      <c r="I60" s="2052"/>
      <c r="J60" s="2052"/>
      <c r="K60" s="2052"/>
      <c r="L60" s="2052"/>
      <c r="M60" s="2052"/>
      <c r="N60" s="2052"/>
      <c r="O60" s="2052"/>
      <c r="P60" s="2053"/>
      <c r="Q60" s="2000"/>
      <c r="R60" s="4245"/>
      <c r="S60" s="2011"/>
      <c r="T60" s="2011"/>
      <c r="U60" s="2011"/>
      <c r="V60" s="2011"/>
    </row>
    <row r="61" spans="1:22" ht="10.5" customHeight="1">
      <c r="A61" s="1409"/>
      <c r="B61" s="2031"/>
      <c r="C61" s="2031"/>
      <c r="D61" s="721" t="s">
        <v>2880</v>
      </c>
      <c r="E61" s="721"/>
      <c r="F61" s="2054"/>
      <c r="G61" s="2031"/>
      <c r="H61" s="2031"/>
      <c r="I61" s="2031"/>
      <c r="J61" s="2031"/>
      <c r="K61" s="2031"/>
      <c r="L61" s="2031"/>
      <c r="M61" s="2031"/>
      <c r="N61" s="2031"/>
      <c r="O61" s="2031"/>
      <c r="P61" s="2055"/>
      <c r="Q61" s="2000"/>
      <c r="R61" s="4245"/>
      <c r="S61" s="2011"/>
      <c r="T61" s="2011"/>
      <c r="U61" s="2011"/>
      <c r="V61" s="2011"/>
    </row>
    <row r="62" spans="1:22" s="1251" customFormat="1" ht="10.5" customHeight="1">
      <c r="A62" s="1353"/>
      <c r="B62" s="1360">
        <v>17</v>
      </c>
      <c r="C62" s="1360"/>
      <c r="D62" s="1262" t="s">
        <v>2881</v>
      </c>
      <c r="E62" s="1262"/>
      <c r="F62" s="2379"/>
      <c r="G62" s="2057"/>
      <c r="H62" s="2057"/>
      <c r="I62" s="2057"/>
      <c r="J62" s="2057"/>
      <c r="K62" s="2057"/>
      <c r="L62" s="2057"/>
      <c r="M62" s="2057"/>
      <c r="N62" s="3989">
        <f>SUM(L62:M62)</f>
        <v>0</v>
      </c>
      <c r="O62" s="2057"/>
      <c r="P62" s="2058"/>
      <c r="Q62" s="1272">
        <v>17</v>
      </c>
      <c r="R62" s="4245"/>
      <c r="S62" s="2059"/>
      <c r="T62" s="2059"/>
      <c r="U62" s="2059"/>
      <c r="V62" s="2059"/>
    </row>
    <row r="63" spans="1:22" ht="10.5" customHeight="1">
      <c r="A63" s="1409"/>
      <c r="B63" s="1999">
        <v>18</v>
      </c>
      <c r="C63" s="1999"/>
      <c r="D63" s="720" t="s">
        <v>2882</v>
      </c>
      <c r="E63" s="720"/>
      <c r="F63" s="2060"/>
      <c r="G63" s="2061"/>
      <c r="H63" s="2061"/>
      <c r="I63" s="2061"/>
      <c r="J63" s="2061"/>
      <c r="K63" s="2061"/>
      <c r="L63" s="2061"/>
      <c r="M63" s="2061"/>
      <c r="N63" s="3990"/>
      <c r="O63" s="2061"/>
      <c r="P63" s="2062"/>
      <c r="Q63" s="2045">
        <v>18</v>
      </c>
      <c r="S63" s="2011"/>
      <c r="T63" s="2011"/>
      <c r="U63" s="2011"/>
      <c r="V63" s="2011"/>
    </row>
    <row r="64" spans="1:22" ht="10.5" customHeight="1">
      <c r="A64" s="1409"/>
      <c r="B64" s="677"/>
      <c r="C64" s="677"/>
      <c r="D64" s="2012" t="s">
        <v>2883</v>
      </c>
      <c r="E64" s="2012"/>
      <c r="F64" s="2063"/>
      <c r="G64" s="2064"/>
      <c r="H64" s="2064"/>
      <c r="I64" s="2064"/>
      <c r="J64" s="2064"/>
      <c r="K64" s="2064"/>
      <c r="L64" s="2064"/>
      <c r="M64" s="2064"/>
      <c r="N64" s="3989">
        <f>SUM(L64:M64)</f>
        <v>0</v>
      </c>
      <c r="O64" s="2064"/>
      <c r="P64" s="2065"/>
      <c r="Q64" s="2038"/>
      <c r="S64" s="2011"/>
      <c r="T64" s="2011"/>
      <c r="U64" s="2011"/>
      <c r="V64" s="2011"/>
    </row>
    <row r="65" spans="1:22" ht="10.5" customHeight="1">
      <c r="A65" s="1409"/>
      <c r="B65" s="677">
        <v>19</v>
      </c>
      <c r="C65" s="677"/>
      <c r="D65" s="2012" t="s">
        <v>2884</v>
      </c>
      <c r="E65" s="2012"/>
      <c r="F65" s="2063"/>
      <c r="G65" s="2064"/>
      <c r="H65" s="2064"/>
      <c r="I65" s="2064"/>
      <c r="J65" s="2064"/>
      <c r="K65" s="2064"/>
      <c r="L65" s="2064"/>
      <c r="M65" s="2064"/>
      <c r="N65" s="3989">
        <f>SUM(L65:M65)</f>
        <v>0</v>
      </c>
      <c r="O65" s="2064"/>
      <c r="P65" s="2065"/>
      <c r="Q65" s="2038">
        <v>19</v>
      </c>
      <c r="S65" s="2011"/>
      <c r="T65" s="2011"/>
      <c r="U65" s="2011"/>
      <c r="V65" s="2011"/>
    </row>
    <row r="66" spans="1:22" ht="10.5" customHeight="1">
      <c r="A66" s="1409"/>
      <c r="B66" s="677">
        <v>20</v>
      </c>
      <c r="C66" s="677"/>
      <c r="D66" s="2012" t="s">
        <v>2885</v>
      </c>
      <c r="E66" s="2012"/>
      <c r="F66" s="2063"/>
      <c r="G66" s="2064"/>
      <c r="H66" s="2064"/>
      <c r="I66" s="2064"/>
      <c r="J66" s="2064"/>
      <c r="K66" s="2064"/>
      <c r="L66" s="2064"/>
      <c r="M66" s="2064"/>
      <c r="N66" s="3989">
        <f>SUM(L66:M66)</f>
        <v>0</v>
      </c>
      <c r="O66" s="2064"/>
      <c r="P66" s="2065"/>
      <c r="Q66" s="2038">
        <v>20</v>
      </c>
      <c r="S66" s="2011"/>
      <c r="T66" s="2011"/>
      <c r="U66" s="2011"/>
      <c r="V66" s="2011"/>
    </row>
    <row r="67" spans="1:22" ht="10.5" customHeight="1">
      <c r="A67" s="1409"/>
      <c r="B67" s="1999">
        <v>21</v>
      </c>
      <c r="C67" s="1999"/>
      <c r="D67" s="720" t="s">
        <v>2886</v>
      </c>
      <c r="E67" s="720"/>
      <c r="F67" s="2060"/>
      <c r="G67" s="2061"/>
      <c r="H67" s="2061"/>
      <c r="I67" s="2061"/>
      <c r="J67" s="2061"/>
      <c r="K67" s="2061"/>
      <c r="L67" s="2061"/>
      <c r="M67" s="2061"/>
      <c r="N67" s="3990"/>
      <c r="O67" s="2061"/>
      <c r="P67" s="2062"/>
      <c r="Q67" s="2045">
        <v>21</v>
      </c>
      <c r="S67" s="2011"/>
      <c r="T67" s="2011"/>
      <c r="U67" s="2011"/>
      <c r="V67" s="2011"/>
    </row>
    <row r="68" spans="1:22" ht="10.5" customHeight="1">
      <c r="A68" s="1409"/>
      <c r="B68" s="677"/>
      <c r="C68" s="677"/>
      <c r="D68" s="2012" t="s">
        <v>2887</v>
      </c>
      <c r="E68" s="2012"/>
      <c r="F68" s="2063"/>
      <c r="G68" s="2064"/>
      <c r="H68" s="2064"/>
      <c r="I68" s="2064"/>
      <c r="J68" s="2064"/>
      <c r="K68" s="2064"/>
      <c r="L68" s="2064"/>
      <c r="M68" s="2064"/>
      <c r="N68" s="3989">
        <f>SUM(L68:M68)</f>
        <v>0</v>
      </c>
      <c r="O68" s="2066"/>
      <c r="P68" s="2065"/>
      <c r="Q68" s="2038"/>
      <c r="S68" s="2011"/>
      <c r="T68" s="2011"/>
      <c r="U68" s="2011"/>
      <c r="V68" s="2011"/>
    </row>
    <row r="69" spans="1:22" ht="10.5" customHeight="1">
      <c r="A69" s="1409"/>
      <c r="B69" s="1999">
        <v>22</v>
      </c>
      <c r="C69" s="1999"/>
      <c r="D69" s="720" t="s">
        <v>2888</v>
      </c>
      <c r="E69" s="720"/>
      <c r="F69" s="2060"/>
      <c r="G69" s="2061"/>
      <c r="H69" s="2061"/>
      <c r="I69" s="2061"/>
      <c r="J69" s="2061"/>
      <c r="K69" s="2061"/>
      <c r="L69" s="2061"/>
      <c r="M69" s="2061"/>
      <c r="N69" s="3990"/>
      <c r="O69" s="684"/>
      <c r="P69" s="2062"/>
      <c r="Q69" s="2045">
        <v>22</v>
      </c>
      <c r="S69" s="2011"/>
      <c r="T69" s="2011"/>
      <c r="U69" s="2011"/>
      <c r="V69" s="2011"/>
    </row>
    <row r="70" spans="1:22" ht="10.5" customHeight="1">
      <c r="A70" s="1409"/>
      <c r="B70" s="677"/>
      <c r="C70" s="677"/>
      <c r="D70" s="2012" t="s">
        <v>2889</v>
      </c>
      <c r="E70" s="2012"/>
      <c r="F70" s="2063"/>
      <c r="G70" s="2064"/>
      <c r="H70" s="2064"/>
      <c r="I70" s="2064"/>
      <c r="J70" s="2064"/>
      <c r="K70" s="2064"/>
      <c r="L70" s="2064"/>
      <c r="M70" s="2064"/>
      <c r="N70" s="3989">
        <f>SUM(L70:M70)</f>
        <v>0</v>
      </c>
      <c r="O70" s="2066"/>
      <c r="P70" s="2065"/>
      <c r="Q70" s="2038"/>
      <c r="S70" s="2011"/>
      <c r="T70" s="2011"/>
      <c r="U70" s="2011"/>
      <c r="V70" s="2011"/>
    </row>
    <row r="71" spans="1:22" s="1251" customFormat="1" ht="10.5" customHeight="1">
      <c r="A71" s="1353"/>
      <c r="B71" s="1360">
        <v>23</v>
      </c>
      <c r="C71" s="1360"/>
      <c r="D71" s="2067" t="s">
        <v>2890</v>
      </c>
      <c r="E71" s="2067"/>
      <c r="F71" s="3991">
        <f>SUM(F62:F70)</f>
        <v>0</v>
      </c>
      <c r="G71" s="3992">
        <f t="shared" ref="G71:P71" si="6">SUM(G62:G70)</f>
        <v>0</v>
      </c>
      <c r="H71" s="3992">
        <f t="shared" si="6"/>
        <v>0</v>
      </c>
      <c r="I71" s="3992">
        <f t="shared" si="6"/>
        <v>0</v>
      </c>
      <c r="J71" s="3992">
        <f t="shared" si="6"/>
        <v>0</v>
      </c>
      <c r="K71" s="3992">
        <f t="shared" si="6"/>
        <v>0</v>
      </c>
      <c r="L71" s="3992">
        <f t="shared" si="6"/>
        <v>0</v>
      </c>
      <c r="M71" s="3992">
        <f t="shared" si="6"/>
        <v>0</v>
      </c>
      <c r="N71" s="3993">
        <f t="shared" si="6"/>
        <v>0</v>
      </c>
      <c r="O71" s="3992">
        <f t="shared" si="6"/>
        <v>0</v>
      </c>
      <c r="P71" s="3994">
        <f t="shared" si="6"/>
        <v>0</v>
      </c>
      <c r="Q71" s="1272">
        <v>23</v>
      </c>
      <c r="R71" s="1353"/>
      <c r="S71" s="2059"/>
      <c r="T71" s="2059"/>
      <c r="U71" s="2059"/>
      <c r="V71" s="2059"/>
    </row>
    <row r="72" spans="1:22" ht="10.5" customHeight="1">
      <c r="B72" s="1999"/>
      <c r="C72" s="2031"/>
      <c r="D72" s="721" t="s">
        <v>2891</v>
      </c>
      <c r="E72" s="721"/>
      <c r="F72" s="2060"/>
      <c r="G72" s="2061"/>
      <c r="H72" s="2061"/>
      <c r="I72" s="2061"/>
      <c r="J72" s="2061"/>
      <c r="K72" s="2061"/>
      <c r="L72" s="2061"/>
      <c r="M72" s="2061"/>
      <c r="N72" s="3990"/>
      <c r="O72" s="2061"/>
      <c r="P72" s="2062"/>
      <c r="Q72" s="2045"/>
      <c r="S72" s="2011"/>
      <c r="T72" s="2011"/>
      <c r="U72" s="2011"/>
      <c r="V72" s="2011"/>
    </row>
    <row r="73" spans="1:22" ht="10.5" customHeight="1">
      <c r="B73" s="1999">
        <v>24</v>
      </c>
      <c r="C73" s="2031"/>
      <c r="D73" s="720" t="s">
        <v>2892</v>
      </c>
      <c r="E73" s="720"/>
      <c r="F73" s="2060"/>
      <c r="G73" s="2061"/>
      <c r="H73" s="2061"/>
      <c r="I73" s="2061"/>
      <c r="J73" s="2061"/>
      <c r="K73" s="2061"/>
      <c r="L73" s="2061"/>
      <c r="M73" s="2061"/>
      <c r="N73" s="3990"/>
      <c r="O73" s="2061"/>
      <c r="P73" s="2062"/>
      <c r="Q73" s="2045">
        <v>24</v>
      </c>
      <c r="S73" s="2011"/>
      <c r="T73" s="2011"/>
      <c r="U73" s="2011"/>
      <c r="V73" s="2011"/>
    </row>
    <row r="74" spans="1:22" ht="10.5" customHeight="1">
      <c r="B74" s="677"/>
      <c r="C74" s="2068"/>
      <c r="D74" s="2012" t="s">
        <v>2893</v>
      </c>
      <c r="E74" s="2012"/>
      <c r="F74" s="2063"/>
      <c r="G74" s="2064"/>
      <c r="H74" s="2064"/>
      <c r="I74" s="2064"/>
      <c r="J74" s="2064"/>
      <c r="K74" s="2064"/>
      <c r="L74" s="2064"/>
      <c r="M74" s="2064"/>
      <c r="N74" s="3989">
        <f>SUM(L74:M74)</f>
        <v>0</v>
      </c>
      <c r="O74" s="2064"/>
      <c r="P74" s="2065"/>
      <c r="Q74" s="2038"/>
      <c r="S74" s="2011"/>
      <c r="T74" s="2011"/>
      <c r="U74" s="2011"/>
      <c r="V74" s="2011"/>
    </row>
    <row r="75" spans="1:22" ht="10.5" customHeight="1">
      <c r="B75" s="677">
        <v>25</v>
      </c>
      <c r="C75" s="2068"/>
      <c r="D75" s="2012" t="s">
        <v>2894</v>
      </c>
      <c r="E75" s="2012"/>
      <c r="F75" s="2063"/>
      <c r="G75" s="2064"/>
      <c r="H75" s="2064"/>
      <c r="I75" s="2064"/>
      <c r="J75" s="2064"/>
      <c r="K75" s="2064"/>
      <c r="L75" s="2064"/>
      <c r="M75" s="2064"/>
      <c r="N75" s="3989">
        <f>SUM(L75:M75)</f>
        <v>0</v>
      </c>
      <c r="O75" s="2064"/>
      <c r="P75" s="2065"/>
      <c r="Q75" s="2038">
        <v>25</v>
      </c>
      <c r="S75" s="2011"/>
      <c r="T75" s="2011"/>
      <c r="U75" s="2011"/>
      <c r="V75" s="2011"/>
    </row>
    <row r="76" spans="1:22" ht="10.5" customHeight="1">
      <c r="B76" s="1999">
        <v>26</v>
      </c>
      <c r="C76" s="2031"/>
      <c r="D76" s="720" t="s">
        <v>2895</v>
      </c>
      <c r="E76" s="720"/>
      <c r="F76" s="2060"/>
      <c r="G76" s="2061"/>
      <c r="H76" s="2061"/>
      <c r="I76" s="2061"/>
      <c r="J76" s="2061"/>
      <c r="K76" s="2061"/>
      <c r="L76" s="2061"/>
      <c r="M76" s="2061"/>
      <c r="N76" s="3990"/>
      <c r="O76" s="2061"/>
      <c r="P76" s="2062"/>
      <c r="Q76" s="2045">
        <v>26</v>
      </c>
      <c r="S76" s="2011"/>
      <c r="T76" s="2011"/>
      <c r="U76" s="2011"/>
      <c r="V76" s="2011"/>
    </row>
    <row r="77" spans="1:22" ht="10.5" customHeight="1">
      <c r="B77" s="677"/>
      <c r="C77" s="2068"/>
      <c r="D77" s="2012" t="s">
        <v>2896</v>
      </c>
      <c r="E77" s="2012"/>
      <c r="F77" s="2063"/>
      <c r="G77" s="2064"/>
      <c r="H77" s="2064"/>
      <c r="I77" s="2064"/>
      <c r="J77" s="2064"/>
      <c r="K77" s="2064"/>
      <c r="L77" s="2064"/>
      <c r="M77" s="2064"/>
      <c r="N77" s="3989">
        <f>SUM(L77:M77)</f>
        <v>0</v>
      </c>
      <c r="O77" s="2064"/>
      <c r="P77" s="2065"/>
      <c r="Q77" s="2038"/>
      <c r="S77" s="2011"/>
      <c r="T77" s="2011"/>
      <c r="U77" s="2011"/>
      <c r="V77" s="2011"/>
    </row>
    <row r="78" spans="1:22" ht="10.5" customHeight="1">
      <c r="B78" s="1999">
        <v>27</v>
      </c>
      <c r="C78" s="2031"/>
      <c r="D78" s="720" t="s">
        <v>2897</v>
      </c>
      <c r="E78" s="720"/>
      <c r="F78" s="2060"/>
      <c r="G78" s="2061"/>
      <c r="H78" s="2061"/>
      <c r="I78" s="2061"/>
      <c r="J78" s="2061"/>
      <c r="K78" s="2061"/>
      <c r="L78" s="2061"/>
      <c r="M78" s="2061"/>
      <c r="N78" s="3990"/>
      <c r="O78" s="2061"/>
      <c r="P78" s="2062"/>
      <c r="Q78" s="2045">
        <v>27</v>
      </c>
      <c r="S78" s="2011"/>
      <c r="T78" s="2011"/>
      <c r="U78" s="2011"/>
      <c r="V78" s="2011"/>
    </row>
    <row r="79" spans="1:22" ht="10.5" customHeight="1">
      <c r="B79" s="677"/>
      <c r="C79" s="2068"/>
      <c r="D79" s="2012" t="s">
        <v>2898</v>
      </c>
      <c r="E79" s="2012"/>
      <c r="F79" s="2063"/>
      <c r="G79" s="2064"/>
      <c r="H79" s="2064"/>
      <c r="I79" s="2064"/>
      <c r="J79" s="2064"/>
      <c r="K79" s="2064"/>
      <c r="L79" s="2064"/>
      <c r="M79" s="2064"/>
      <c r="N79" s="3989">
        <f>SUM(L79:M79)</f>
        <v>0</v>
      </c>
      <c r="O79" s="2064"/>
      <c r="P79" s="2065"/>
      <c r="Q79" s="2038"/>
      <c r="S79" s="2011"/>
      <c r="T79" s="2011"/>
      <c r="U79" s="2011"/>
      <c r="V79" s="2011"/>
    </row>
    <row r="80" spans="1:22" s="1251" customFormat="1" ht="10.5" customHeight="1">
      <c r="B80" s="1360">
        <v>28</v>
      </c>
      <c r="C80" s="1270"/>
      <c r="D80" s="2067" t="s">
        <v>2899</v>
      </c>
      <c r="E80" s="2067"/>
      <c r="F80" s="3991">
        <f>SUM(F74:F78)</f>
        <v>0</v>
      </c>
      <c r="G80" s="3992">
        <f t="shared" ref="G80:P80" si="7">SUM(G74:G78)</f>
        <v>0</v>
      </c>
      <c r="H80" s="3992">
        <f t="shared" si="7"/>
        <v>0</v>
      </c>
      <c r="I80" s="3992">
        <f t="shared" si="7"/>
        <v>0</v>
      </c>
      <c r="J80" s="3992">
        <f t="shared" si="7"/>
        <v>0</v>
      </c>
      <c r="K80" s="3992">
        <f t="shared" si="7"/>
        <v>0</v>
      </c>
      <c r="L80" s="3992">
        <f t="shared" si="7"/>
        <v>0</v>
      </c>
      <c r="M80" s="3992">
        <f t="shared" si="7"/>
        <v>0</v>
      </c>
      <c r="N80" s="3993">
        <f t="shared" si="7"/>
        <v>0</v>
      </c>
      <c r="O80" s="3992">
        <f t="shared" si="7"/>
        <v>0</v>
      </c>
      <c r="P80" s="3994">
        <f t="shared" si="7"/>
        <v>0</v>
      </c>
      <c r="Q80" s="1272">
        <v>28</v>
      </c>
      <c r="R80" s="1353"/>
      <c r="S80" s="2059"/>
      <c r="T80" s="2059"/>
      <c r="U80" s="2059"/>
      <c r="V80" s="2059"/>
    </row>
    <row r="81" spans="1:22" s="1251" customFormat="1" ht="10.5" customHeight="1">
      <c r="A81" s="4203" t="s">
        <v>3672</v>
      </c>
      <c r="B81" s="1360">
        <v>29</v>
      </c>
      <c r="C81" s="1270"/>
      <c r="D81" s="2067" t="s">
        <v>2900</v>
      </c>
      <c r="E81" s="2067"/>
      <c r="F81" s="3991">
        <f>F71+F80</f>
        <v>0</v>
      </c>
      <c r="G81" s="3992">
        <f t="shared" ref="G81:O81" si="8">G71+G80</f>
        <v>0</v>
      </c>
      <c r="H81" s="3992">
        <f t="shared" si="8"/>
        <v>0</v>
      </c>
      <c r="I81" s="3992">
        <f t="shared" si="8"/>
        <v>0</v>
      </c>
      <c r="J81" s="3992">
        <f t="shared" si="8"/>
        <v>0</v>
      </c>
      <c r="K81" s="3992">
        <f t="shared" si="8"/>
        <v>0</v>
      </c>
      <c r="L81" s="3992">
        <f t="shared" si="8"/>
        <v>0</v>
      </c>
      <c r="M81" s="3992">
        <f t="shared" si="8"/>
        <v>0</v>
      </c>
      <c r="N81" s="3993">
        <f t="shared" si="8"/>
        <v>0</v>
      </c>
      <c r="O81" s="3992">
        <f t="shared" si="8"/>
        <v>0</v>
      </c>
      <c r="P81" s="3994">
        <f>P71+P80</f>
        <v>0</v>
      </c>
      <c r="Q81" s="1272">
        <v>29</v>
      </c>
      <c r="R81" s="2380"/>
      <c r="S81" s="2059"/>
      <c r="T81" s="2059"/>
      <c r="U81" s="2059"/>
      <c r="V81" s="2059"/>
    </row>
    <row r="82" spans="1:22" ht="10.5" customHeight="1">
      <c r="A82" s="4246"/>
      <c r="B82" s="1999"/>
      <c r="C82" s="2031"/>
      <c r="D82" s="721" t="s">
        <v>2901</v>
      </c>
      <c r="E82" s="721"/>
      <c r="F82" s="2060"/>
      <c r="G82" s="2061"/>
      <c r="H82" s="2061"/>
      <c r="I82" s="2061"/>
      <c r="J82" s="2061"/>
      <c r="K82" s="2061"/>
      <c r="L82" s="2061"/>
      <c r="M82" s="2061"/>
      <c r="N82" s="3990"/>
      <c r="O82" s="2061"/>
      <c r="P82" s="2062"/>
      <c r="Q82" s="2045"/>
      <c r="R82" s="2380"/>
      <c r="S82" s="2011"/>
      <c r="T82" s="2011"/>
      <c r="U82" s="2011"/>
      <c r="V82" s="2011"/>
    </row>
    <row r="83" spans="1:22" ht="10.5" customHeight="1">
      <c r="A83" s="4246"/>
      <c r="B83" s="677">
        <v>30</v>
      </c>
      <c r="C83" s="2068"/>
      <c r="D83" s="2012" t="s">
        <v>2902</v>
      </c>
      <c r="E83" s="2012"/>
      <c r="F83" s="2063"/>
      <c r="G83" s="2064"/>
      <c r="H83" s="2064"/>
      <c r="I83" s="2064">
        <v>0</v>
      </c>
      <c r="J83" s="2064"/>
      <c r="K83" s="2064"/>
      <c r="L83" s="2064"/>
      <c r="M83" s="2064"/>
      <c r="N83" s="3989">
        <f>SUM(L83:M83)</f>
        <v>0</v>
      </c>
      <c r="O83" s="2066"/>
      <c r="P83" s="2065"/>
      <c r="Q83" s="2038">
        <v>30</v>
      </c>
      <c r="R83" s="2380"/>
      <c r="S83" s="2011"/>
      <c r="T83" s="2011"/>
      <c r="U83" s="2011"/>
      <c r="V83" s="2011"/>
    </row>
    <row r="84" spans="1:22" ht="10.5" customHeight="1">
      <c r="A84" s="4246"/>
      <c r="B84" s="677">
        <v>31</v>
      </c>
      <c r="C84" s="2068"/>
      <c r="D84" s="2012" t="s">
        <v>2903</v>
      </c>
      <c r="E84" s="2012"/>
      <c r="F84" s="2063"/>
      <c r="G84" s="2064"/>
      <c r="H84" s="2064"/>
      <c r="I84" s="2064"/>
      <c r="J84" s="2064"/>
      <c r="K84" s="2064"/>
      <c r="L84" s="2064"/>
      <c r="M84" s="2064"/>
      <c r="N84" s="3989">
        <f>SUM(L84:M84)</f>
        <v>0</v>
      </c>
      <c r="O84" s="2066"/>
      <c r="P84" s="2065"/>
      <c r="Q84" s="2038">
        <v>31</v>
      </c>
      <c r="R84" s="4245" t="str">
        <f>R1</f>
        <v xml:space="preserve">           Road Initials:  BNSF      Year 2014</v>
      </c>
      <c r="S84" s="2011"/>
      <c r="T84" s="2011"/>
      <c r="U84" s="2011"/>
      <c r="V84" s="2011"/>
    </row>
    <row r="85" spans="1:22" ht="10.5" customHeight="1">
      <c r="A85" s="4246"/>
      <c r="B85" s="1999">
        <v>32</v>
      </c>
      <c r="C85" s="2031"/>
      <c r="D85" s="720" t="s">
        <v>2904</v>
      </c>
      <c r="E85" s="720"/>
      <c r="F85" s="2060"/>
      <c r="G85" s="2061"/>
      <c r="H85" s="2061"/>
      <c r="I85" s="2061"/>
      <c r="J85" s="2061"/>
      <c r="K85" s="2061"/>
      <c r="L85" s="2061"/>
      <c r="M85" s="2061"/>
      <c r="N85" s="3990"/>
      <c r="O85" s="684"/>
      <c r="P85" s="2062"/>
      <c r="Q85" s="2045">
        <v>32</v>
      </c>
      <c r="R85" s="4245"/>
      <c r="S85" s="2011"/>
      <c r="T85" s="2011"/>
      <c r="U85" s="2011"/>
      <c r="V85" s="2011"/>
    </row>
    <row r="86" spans="1:22" ht="10.5" customHeight="1">
      <c r="A86" s="4246"/>
      <c r="B86" s="677"/>
      <c r="C86" s="2068"/>
      <c r="D86" s="2012" t="s">
        <v>2905</v>
      </c>
      <c r="E86" s="2012"/>
      <c r="F86" s="2063"/>
      <c r="G86" s="2064"/>
      <c r="H86" s="2064"/>
      <c r="I86" s="2064"/>
      <c r="J86" s="2064"/>
      <c r="K86" s="2064"/>
      <c r="L86" s="2064"/>
      <c r="M86" s="2064"/>
      <c r="N86" s="3989">
        <f>SUM(L86:M86)</f>
        <v>0</v>
      </c>
      <c r="O86" s="2066"/>
      <c r="P86" s="2065"/>
      <c r="Q86" s="2038"/>
      <c r="R86" s="4245"/>
      <c r="S86" s="2011"/>
      <c r="T86" s="2011"/>
      <c r="U86" s="2011"/>
      <c r="V86" s="2011"/>
    </row>
    <row r="87" spans="1:22" ht="10.5" customHeight="1">
      <c r="A87" s="4246"/>
      <c r="B87" s="1999">
        <v>33</v>
      </c>
      <c r="C87" s="2031"/>
      <c r="D87" s="720" t="s">
        <v>2906</v>
      </c>
      <c r="E87" s="720"/>
      <c r="F87" s="2060"/>
      <c r="G87" s="2061"/>
      <c r="H87" s="2061"/>
      <c r="I87" s="2061"/>
      <c r="J87" s="2061"/>
      <c r="K87" s="2061"/>
      <c r="L87" s="2061"/>
      <c r="M87" s="2061"/>
      <c r="N87" s="3990"/>
      <c r="O87" s="684"/>
      <c r="P87" s="2062"/>
      <c r="Q87" s="2045">
        <v>33</v>
      </c>
      <c r="R87" s="4245"/>
      <c r="S87" s="2011"/>
      <c r="T87" s="2011"/>
      <c r="U87" s="2011"/>
      <c r="V87" s="2011"/>
    </row>
    <row r="88" spans="1:22" ht="10.5" customHeight="1">
      <c r="A88" s="4246"/>
      <c r="B88" s="677"/>
      <c r="C88" s="2068"/>
      <c r="D88" s="2012" t="s">
        <v>2907</v>
      </c>
      <c r="E88" s="2012"/>
      <c r="F88" s="2063"/>
      <c r="G88" s="2064"/>
      <c r="H88" s="2064"/>
      <c r="I88" s="2064">
        <v>0</v>
      </c>
      <c r="J88" s="2064"/>
      <c r="K88" s="2064"/>
      <c r="L88" s="2064"/>
      <c r="M88" s="2064"/>
      <c r="N88" s="3989">
        <f>SUM(L88:M88)</f>
        <v>0</v>
      </c>
      <c r="O88" s="2066"/>
      <c r="P88" s="2065"/>
      <c r="Q88" s="2038"/>
      <c r="R88" s="4245"/>
      <c r="S88" s="2011"/>
      <c r="T88" s="2011"/>
      <c r="U88" s="2011"/>
      <c r="V88" s="2011"/>
    </row>
    <row r="89" spans="1:22" ht="10.5" customHeight="1">
      <c r="A89" s="4246"/>
      <c r="B89" s="1999">
        <v>34</v>
      </c>
      <c r="C89" s="2031"/>
      <c r="D89" s="720" t="s">
        <v>2908</v>
      </c>
      <c r="E89" s="720"/>
      <c r="F89" s="2060"/>
      <c r="G89" s="2061"/>
      <c r="H89" s="2061"/>
      <c r="I89" s="2061"/>
      <c r="J89" s="2061"/>
      <c r="K89" s="2061"/>
      <c r="L89" s="2061"/>
      <c r="M89" s="2061"/>
      <c r="N89" s="3990"/>
      <c r="O89" s="684"/>
      <c r="P89" s="2062"/>
      <c r="Q89" s="2045">
        <v>34</v>
      </c>
      <c r="R89" s="4245"/>
      <c r="S89" s="2011"/>
      <c r="T89" s="2011"/>
      <c r="U89" s="2011"/>
      <c r="V89" s="2011"/>
    </row>
    <row r="90" spans="1:22" ht="10.5" customHeight="1">
      <c r="A90" s="4246"/>
      <c r="B90" s="677"/>
      <c r="C90" s="2068"/>
      <c r="D90" s="2012" t="s">
        <v>2909</v>
      </c>
      <c r="E90" s="2012"/>
      <c r="F90" s="2063"/>
      <c r="G90" s="2064"/>
      <c r="H90" s="2064"/>
      <c r="I90" s="2064">
        <v>0</v>
      </c>
      <c r="J90" s="2064"/>
      <c r="K90" s="2064"/>
      <c r="L90" s="2064"/>
      <c r="M90" s="2064"/>
      <c r="N90" s="3989">
        <f>SUM(L90:M90)</f>
        <v>0</v>
      </c>
      <c r="O90" s="2066"/>
      <c r="P90" s="2065"/>
      <c r="Q90" s="2038"/>
      <c r="R90" s="4245"/>
      <c r="S90" s="2011"/>
      <c r="T90" s="2011"/>
      <c r="U90" s="2011"/>
      <c r="V90" s="2011"/>
    </row>
    <row r="91" spans="1:22" ht="10.5" customHeight="1" thickBot="1">
      <c r="A91" s="4246"/>
      <c r="B91" s="677">
        <v>35</v>
      </c>
      <c r="C91" s="2068"/>
      <c r="D91" s="2025" t="s">
        <v>2910</v>
      </c>
      <c r="E91" s="2012"/>
      <c r="F91" s="3995">
        <f>F81+F90</f>
        <v>0</v>
      </c>
      <c r="G91" s="3996">
        <f t="shared" ref="G91:O91" si="9">G81+G90</f>
        <v>0</v>
      </c>
      <c r="H91" s="3996">
        <f t="shared" si="9"/>
        <v>0</v>
      </c>
      <c r="I91" s="3996">
        <f t="shared" si="9"/>
        <v>0</v>
      </c>
      <c r="J91" s="3996">
        <f t="shared" si="9"/>
        <v>0</v>
      </c>
      <c r="K91" s="3996">
        <f t="shared" si="9"/>
        <v>0</v>
      </c>
      <c r="L91" s="3996">
        <f t="shared" si="9"/>
        <v>0</v>
      </c>
      <c r="M91" s="3996">
        <f t="shared" si="9"/>
        <v>0</v>
      </c>
      <c r="N91" s="3997">
        <f t="shared" si="9"/>
        <v>0</v>
      </c>
      <c r="O91" s="3996">
        <f t="shared" si="9"/>
        <v>0</v>
      </c>
      <c r="P91" s="3998">
        <f>P81+P90</f>
        <v>0</v>
      </c>
      <c r="Q91" s="2038">
        <v>35</v>
      </c>
      <c r="R91" s="4245"/>
      <c r="S91" s="2011"/>
      <c r="T91" s="2011"/>
      <c r="U91" s="2011"/>
      <c r="V91" s="2011"/>
    </row>
    <row r="92" spans="1:22" ht="85.5" customHeight="1">
      <c r="A92" s="4246"/>
      <c r="B92" s="2072" t="s">
        <v>467</v>
      </c>
      <c r="C92" s="2381"/>
      <c r="D92" s="2012"/>
      <c r="E92" s="2012"/>
      <c r="F92" s="2012"/>
      <c r="G92" s="2012"/>
      <c r="H92" s="2012" t="s">
        <v>598</v>
      </c>
      <c r="I92" s="2012"/>
      <c r="J92" s="2012"/>
      <c r="K92" s="2012"/>
      <c r="L92" s="2012"/>
      <c r="M92" s="709"/>
      <c r="N92" s="2012"/>
      <c r="O92" s="2012"/>
      <c r="P92" s="2012"/>
      <c r="Q92" s="2027"/>
      <c r="R92" s="4245"/>
      <c r="S92" s="2011"/>
      <c r="T92" s="2011"/>
      <c r="U92" s="2011"/>
      <c r="V92" s="2011"/>
    </row>
    <row r="93" spans="1:22" ht="10.5" customHeight="1">
      <c r="S93" s="2011"/>
      <c r="T93" s="2011"/>
      <c r="U93" s="2011"/>
      <c r="V93" s="2011"/>
    </row>
    <row r="94" spans="1:22" ht="10.5" customHeight="1">
      <c r="S94" s="2011"/>
      <c r="T94" s="2011"/>
      <c r="U94" s="2011"/>
      <c r="V94" s="2011"/>
    </row>
    <row r="95" spans="1:22" ht="10.5" customHeight="1">
      <c r="S95" s="2011"/>
      <c r="T95" s="2011"/>
      <c r="U95" s="2011"/>
      <c r="V95" s="2011"/>
    </row>
    <row r="96" spans="1:22" ht="10.5" customHeight="1">
      <c r="S96" s="2011"/>
      <c r="T96" s="2011"/>
      <c r="U96" s="2011"/>
      <c r="V96" s="2011"/>
    </row>
    <row r="97" spans="19:22" ht="10.5" customHeight="1">
      <c r="S97" s="2011"/>
      <c r="T97" s="2011"/>
      <c r="U97" s="2011"/>
      <c r="V97" s="2011"/>
    </row>
    <row r="98" spans="19:22" ht="10.5" customHeight="1">
      <c r="S98" s="2011"/>
      <c r="T98" s="2011"/>
      <c r="U98" s="2011"/>
      <c r="V98" s="2011"/>
    </row>
    <row r="99" spans="19:22" ht="10.5" customHeight="1">
      <c r="S99" s="2011"/>
      <c r="T99" s="2011"/>
      <c r="U99" s="2011"/>
      <c r="V99" s="2011"/>
    </row>
    <row r="100" spans="19:22" ht="10.5" customHeight="1">
      <c r="S100" s="2011"/>
      <c r="T100" s="2011"/>
      <c r="U100" s="2011"/>
      <c r="V100" s="2011"/>
    </row>
    <row r="101" spans="19:22">
      <c r="S101" s="2011"/>
      <c r="T101" s="2011"/>
      <c r="U101" s="2011"/>
      <c r="V101" s="2011"/>
    </row>
    <row r="102" spans="19:22">
      <c r="S102" s="2011"/>
      <c r="T102" s="2011"/>
      <c r="U102" s="2011"/>
      <c r="V102" s="2011"/>
    </row>
    <row r="103" spans="19:22">
      <c r="S103" s="2011"/>
      <c r="T103" s="2011"/>
      <c r="U103" s="2011"/>
      <c r="V103" s="2011"/>
    </row>
    <row r="104" spans="19:22">
      <c r="S104" s="2011"/>
      <c r="T104" s="2011"/>
      <c r="U104" s="2011"/>
      <c r="V104" s="2011"/>
    </row>
    <row r="105" spans="19:22">
      <c r="S105" s="2011"/>
      <c r="T105" s="2011"/>
      <c r="U105" s="2011"/>
      <c r="V105" s="2011"/>
    </row>
    <row r="106" spans="19:22">
      <c r="S106" s="2011"/>
      <c r="T106" s="2011"/>
      <c r="U106" s="2011"/>
      <c r="V106" s="2011"/>
    </row>
    <row r="107" spans="19:22">
      <c r="S107" s="2011"/>
      <c r="T107" s="2011"/>
      <c r="U107" s="2011"/>
      <c r="V107" s="2011"/>
    </row>
    <row r="108" spans="19:22">
      <c r="S108" s="2011"/>
      <c r="T108" s="2011"/>
      <c r="U108" s="2011"/>
      <c r="V108" s="2011"/>
    </row>
    <row r="109" spans="19:22">
      <c r="S109" s="2011"/>
      <c r="T109" s="2011"/>
      <c r="U109" s="2011"/>
      <c r="V109" s="2011"/>
    </row>
    <row r="110" spans="19:22">
      <c r="S110" s="2011"/>
      <c r="T110" s="2011"/>
      <c r="U110" s="2011"/>
      <c r="V110" s="2011"/>
    </row>
    <row r="111" spans="19:22">
      <c r="S111" s="2011"/>
      <c r="T111" s="2011"/>
      <c r="U111" s="2011"/>
      <c r="V111" s="2011"/>
    </row>
    <row r="112" spans="19:22">
      <c r="S112" s="2011"/>
      <c r="T112" s="2011"/>
      <c r="U112" s="2011"/>
      <c r="V112" s="2011"/>
    </row>
    <row r="113" spans="19:22">
      <c r="S113" s="2011"/>
      <c r="T113" s="2011"/>
      <c r="U113" s="2011"/>
      <c r="V113" s="2011"/>
    </row>
    <row r="114" spans="19:22">
      <c r="S114" s="2011"/>
      <c r="T114" s="2011"/>
      <c r="U114" s="2011"/>
      <c r="V114" s="2011"/>
    </row>
    <row r="115" spans="19:22">
      <c r="S115" s="2011"/>
      <c r="T115" s="2011"/>
      <c r="U115" s="2011"/>
      <c r="V115" s="2011"/>
    </row>
    <row r="116" spans="19:22">
      <c r="S116" s="2011"/>
      <c r="T116" s="2011"/>
      <c r="U116" s="2011"/>
      <c r="V116" s="2011"/>
    </row>
    <row r="117" spans="19:22">
      <c r="S117" s="2011"/>
      <c r="T117" s="2011"/>
      <c r="U117" s="2011"/>
      <c r="V117" s="2011"/>
    </row>
    <row r="118" spans="19:22">
      <c r="S118" s="2011"/>
      <c r="T118" s="2011"/>
      <c r="U118" s="2011"/>
      <c r="V118" s="2011"/>
    </row>
    <row r="119" spans="19:22">
      <c r="S119" s="2011"/>
      <c r="T119" s="2011"/>
      <c r="U119" s="2011"/>
      <c r="V119" s="2011"/>
    </row>
    <row r="120" spans="19:22">
      <c r="S120" s="2011"/>
      <c r="T120" s="2011"/>
      <c r="U120" s="2011"/>
      <c r="V120" s="2011"/>
    </row>
    <row r="121" spans="19:22">
      <c r="S121" s="2011"/>
      <c r="T121" s="2011"/>
      <c r="U121" s="2011"/>
      <c r="V121" s="2011"/>
    </row>
    <row r="122" spans="19:22">
      <c r="S122" s="2011"/>
      <c r="T122" s="2011"/>
      <c r="U122" s="2011"/>
      <c r="V122" s="2011"/>
    </row>
    <row r="123" spans="19:22">
      <c r="S123" s="2011"/>
      <c r="T123" s="2011"/>
      <c r="U123" s="2011"/>
      <c r="V123" s="2011"/>
    </row>
    <row r="124" spans="19:22">
      <c r="S124" s="2011"/>
      <c r="T124" s="2011"/>
      <c r="U124" s="2011"/>
      <c r="V124" s="2011"/>
    </row>
    <row r="125" spans="19:22">
      <c r="S125" s="2011"/>
      <c r="T125" s="2011"/>
      <c r="U125" s="2011"/>
      <c r="V125" s="2011"/>
    </row>
    <row r="126" spans="19:22">
      <c r="S126" s="2011"/>
      <c r="T126" s="2011"/>
      <c r="U126" s="2011"/>
      <c r="V126" s="2011"/>
    </row>
    <row r="127" spans="19:22">
      <c r="S127" s="2011"/>
      <c r="T127" s="2011"/>
      <c r="U127" s="2011"/>
      <c r="V127" s="2011"/>
    </row>
    <row r="128" spans="19:22">
      <c r="S128" s="2011"/>
      <c r="T128" s="2011"/>
      <c r="U128" s="2011"/>
      <c r="V128" s="2011"/>
    </row>
    <row r="129" spans="19:22">
      <c r="S129" s="2011"/>
      <c r="T129" s="2011"/>
      <c r="U129" s="2011"/>
      <c r="V129" s="2011"/>
    </row>
    <row r="130" spans="19:22">
      <c r="S130" s="2011"/>
      <c r="T130" s="2011"/>
      <c r="U130" s="2011"/>
      <c r="V130" s="2011"/>
    </row>
    <row r="131" spans="19:22">
      <c r="S131" s="2011"/>
      <c r="T131" s="2011"/>
      <c r="U131" s="2011"/>
      <c r="V131" s="2011"/>
    </row>
    <row r="132" spans="19:22">
      <c r="S132" s="2011"/>
      <c r="T132" s="2011"/>
      <c r="U132" s="2011"/>
      <c r="V132" s="2011"/>
    </row>
    <row r="133" spans="19:22">
      <c r="S133" s="2011"/>
      <c r="T133" s="2011"/>
      <c r="U133" s="2011"/>
      <c r="V133" s="2011"/>
    </row>
    <row r="134" spans="19:22">
      <c r="S134" s="2011"/>
      <c r="T134" s="2011"/>
      <c r="U134" s="2011"/>
      <c r="V134" s="2011"/>
    </row>
  </sheetData>
  <mergeCells count="6">
    <mergeCell ref="A1:A11"/>
    <mergeCell ref="R1:R18"/>
    <mergeCell ref="R28:R45"/>
    <mergeCell ref="R46:R62"/>
    <mergeCell ref="A81:A92"/>
    <mergeCell ref="R84:R92"/>
  </mergeCells>
  <printOptions horizontalCentered="1" verticalCentered="1"/>
  <pageMargins left="0.45" right="0.45" top="0.65" bottom="0.65" header="0" footer="0"/>
  <pageSetup scale="95" fitToHeight="2" orientation="landscape" r:id="rId1"/>
  <headerFooter alignWithMargins="0"/>
  <rowBreaks count="1" manualBreakCount="1">
    <brk id="45" max="17"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U144"/>
  <sheetViews>
    <sheetView showZeros="0" view="pageBreakPreview" zoomScaleNormal="100" zoomScaleSheetLayoutView="100" workbookViewId="0"/>
  </sheetViews>
  <sheetFormatPr defaultColWidth="0" defaultRowHeight="11.25"/>
  <cols>
    <col min="1" max="1" width="4.1640625" style="527" customWidth="1"/>
    <col min="2" max="2" width="5.83203125" style="527" customWidth="1"/>
    <col min="3" max="3" width="32.1640625" style="527" customWidth="1"/>
    <col min="4" max="7" width="9.83203125" style="527" customWidth="1"/>
    <col min="8" max="8" width="9.83203125" style="2075" customWidth="1"/>
    <col min="9" max="9" width="12.83203125" style="527" customWidth="1"/>
    <col min="10" max="10" width="5.33203125" style="527" customWidth="1"/>
    <col min="11" max="11" width="6" style="527" customWidth="1"/>
    <col min="12" max="12" width="5.6640625" style="527" customWidth="1"/>
    <col min="13" max="13" width="15.5" style="527" customWidth="1"/>
    <col min="14" max="14" width="13.83203125" style="527" customWidth="1"/>
    <col min="15" max="15" width="13" style="527" customWidth="1"/>
    <col min="16" max="17" width="12.83203125" style="527" customWidth="1"/>
    <col min="18" max="18" width="12.83203125" style="2075" customWidth="1"/>
    <col min="19" max="19" width="11.33203125" style="527" customWidth="1"/>
    <col min="20" max="20" width="5.33203125" style="527" customWidth="1"/>
    <col min="21" max="21" width="9.33203125" style="1251" customWidth="1"/>
    <col min="22" max="256" width="0" style="527" hidden="1"/>
    <col min="257" max="257" width="4.1640625" style="527" customWidth="1"/>
    <col min="258" max="258" width="5.83203125" style="527" customWidth="1"/>
    <col min="259" max="259" width="32.1640625" style="527" customWidth="1"/>
    <col min="260" max="264" width="9.83203125" style="527" customWidth="1"/>
    <col min="265" max="265" width="12.83203125" style="527" customWidth="1"/>
    <col min="266" max="266" width="5.33203125" style="527" customWidth="1"/>
    <col min="267" max="267" width="6" style="527" customWidth="1"/>
    <col min="268" max="268" width="5.6640625" style="527" customWidth="1"/>
    <col min="269" max="269" width="15.5" style="527" customWidth="1"/>
    <col min="270" max="270" width="13.83203125" style="527" customWidth="1"/>
    <col min="271" max="271" width="13" style="527" customWidth="1"/>
    <col min="272" max="274" width="12.83203125" style="527" customWidth="1"/>
    <col min="275" max="275" width="11.33203125" style="527" customWidth="1"/>
    <col min="276" max="276" width="5.33203125" style="527" customWidth="1"/>
    <col min="277" max="277" width="9.33203125" style="527" customWidth="1"/>
    <col min="278" max="512" width="0" style="527" hidden="1"/>
    <col min="513" max="513" width="4.1640625" style="527" customWidth="1"/>
    <col min="514" max="514" width="5.83203125" style="527" customWidth="1"/>
    <col min="515" max="515" width="32.1640625" style="527" customWidth="1"/>
    <col min="516" max="520" width="9.83203125" style="527" customWidth="1"/>
    <col min="521" max="521" width="12.83203125" style="527" customWidth="1"/>
    <col min="522" max="522" width="5.33203125" style="527" customWidth="1"/>
    <col min="523" max="523" width="6" style="527" customWidth="1"/>
    <col min="524" max="524" width="5.6640625" style="527" customWidth="1"/>
    <col min="525" max="525" width="15.5" style="527" customWidth="1"/>
    <col min="526" max="526" width="13.83203125" style="527" customWidth="1"/>
    <col min="527" max="527" width="13" style="527" customWidth="1"/>
    <col min="528" max="530" width="12.83203125" style="527" customWidth="1"/>
    <col min="531" max="531" width="11.33203125" style="527" customWidth="1"/>
    <col min="532" max="532" width="5.33203125" style="527" customWidth="1"/>
    <col min="533" max="533" width="9.33203125" style="527" customWidth="1"/>
    <col min="534" max="768" width="0" style="527" hidden="1"/>
    <col min="769" max="769" width="4.1640625" style="527" customWidth="1"/>
    <col min="770" max="770" width="5.83203125" style="527" customWidth="1"/>
    <col min="771" max="771" width="32.1640625" style="527" customWidth="1"/>
    <col min="772" max="776" width="9.83203125" style="527" customWidth="1"/>
    <col min="777" max="777" width="12.83203125" style="527" customWidth="1"/>
    <col min="778" max="778" width="5.33203125" style="527" customWidth="1"/>
    <col min="779" max="779" width="6" style="527" customWidth="1"/>
    <col min="780" max="780" width="5.6640625" style="527" customWidth="1"/>
    <col min="781" max="781" width="15.5" style="527" customWidth="1"/>
    <col min="782" max="782" width="13.83203125" style="527" customWidth="1"/>
    <col min="783" max="783" width="13" style="527" customWidth="1"/>
    <col min="784" max="786" width="12.83203125" style="527" customWidth="1"/>
    <col min="787" max="787" width="11.33203125" style="527" customWidth="1"/>
    <col min="788" max="788" width="5.33203125" style="527" customWidth="1"/>
    <col min="789" max="789" width="9.33203125" style="527" customWidth="1"/>
    <col min="790" max="1024" width="0" style="527" hidden="1"/>
    <col min="1025" max="1025" width="4.1640625" style="527" customWidth="1"/>
    <col min="1026" max="1026" width="5.83203125" style="527" customWidth="1"/>
    <col min="1027" max="1027" width="32.1640625" style="527" customWidth="1"/>
    <col min="1028" max="1032" width="9.83203125" style="527" customWidth="1"/>
    <col min="1033" max="1033" width="12.83203125" style="527" customWidth="1"/>
    <col min="1034" max="1034" width="5.33203125" style="527" customWidth="1"/>
    <col min="1035" max="1035" width="6" style="527" customWidth="1"/>
    <col min="1036" max="1036" width="5.6640625" style="527" customWidth="1"/>
    <col min="1037" max="1037" width="15.5" style="527" customWidth="1"/>
    <col min="1038" max="1038" width="13.83203125" style="527" customWidth="1"/>
    <col min="1039" max="1039" width="13" style="527" customWidth="1"/>
    <col min="1040" max="1042" width="12.83203125" style="527" customWidth="1"/>
    <col min="1043" max="1043" width="11.33203125" style="527" customWidth="1"/>
    <col min="1044" max="1044" width="5.33203125" style="527" customWidth="1"/>
    <col min="1045" max="1045" width="9.33203125" style="527" customWidth="1"/>
    <col min="1046" max="1280" width="0" style="527" hidden="1"/>
    <col min="1281" max="1281" width="4.1640625" style="527" customWidth="1"/>
    <col min="1282" max="1282" width="5.83203125" style="527" customWidth="1"/>
    <col min="1283" max="1283" width="32.1640625" style="527" customWidth="1"/>
    <col min="1284" max="1288" width="9.83203125" style="527" customWidth="1"/>
    <col min="1289" max="1289" width="12.83203125" style="527" customWidth="1"/>
    <col min="1290" max="1290" width="5.33203125" style="527" customWidth="1"/>
    <col min="1291" max="1291" width="6" style="527" customWidth="1"/>
    <col min="1292" max="1292" width="5.6640625" style="527" customWidth="1"/>
    <col min="1293" max="1293" width="15.5" style="527" customWidth="1"/>
    <col min="1294" max="1294" width="13.83203125" style="527" customWidth="1"/>
    <col min="1295" max="1295" width="13" style="527" customWidth="1"/>
    <col min="1296" max="1298" width="12.83203125" style="527" customWidth="1"/>
    <col min="1299" max="1299" width="11.33203125" style="527" customWidth="1"/>
    <col min="1300" max="1300" width="5.33203125" style="527" customWidth="1"/>
    <col min="1301" max="1301" width="9.33203125" style="527" customWidth="1"/>
    <col min="1302" max="1536" width="0" style="527" hidden="1"/>
    <col min="1537" max="1537" width="4.1640625" style="527" customWidth="1"/>
    <col min="1538" max="1538" width="5.83203125" style="527" customWidth="1"/>
    <col min="1539" max="1539" width="32.1640625" style="527" customWidth="1"/>
    <col min="1540" max="1544" width="9.83203125" style="527" customWidth="1"/>
    <col min="1545" max="1545" width="12.83203125" style="527" customWidth="1"/>
    <col min="1546" max="1546" width="5.33203125" style="527" customWidth="1"/>
    <col min="1547" max="1547" width="6" style="527" customWidth="1"/>
    <col min="1548" max="1548" width="5.6640625" style="527" customWidth="1"/>
    <col min="1549" max="1549" width="15.5" style="527" customWidth="1"/>
    <col min="1550" max="1550" width="13.83203125" style="527" customWidth="1"/>
    <col min="1551" max="1551" width="13" style="527" customWidth="1"/>
    <col min="1552" max="1554" width="12.83203125" style="527" customWidth="1"/>
    <col min="1555" max="1555" width="11.33203125" style="527" customWidth="1"/>
    <col min="1556" max="1556" width="5.33203125" style="527" customWidth="1"/>
    <col min="1557" max="1557" width="9.33203125" style="527" customWidth="1"/>
    <col min="1558" max="1792" width="0" style="527" hidden="1"/>
    <col min="1793" max="1793" width="4.1640625" style="527" customWidth="1"/>
    <col min="1794" max="1794" width="5.83203125" style="527" customWidth="1"/>
    <col min="1795" max="1795" width="32.1640625" style="527" customWidth="1"/>
    <col min="1796" max="1800" width="9.83203125" style="527" customWidth="1"/>
    <col min="1801" max="1801" width="12.83203125" style="527" customWidth="1"/>
    <col min="1802" max="1802" width="5.33203125" style="527" customWidth="1"/>
    <col min="1803" max="1803" width="6" style="527" customWidth="1"/>
    <col min="1804" max="1804" width="5.6640625" style="527" customWidth="1"/>
    <col min="1805" max="1805" width="15.5" style="527" customWidth="1"/>
    <col min="1806" max="1806" width="13.83203125" style="527" customWidth="1"/>
    <col min="1807" max="1807" width="13" style="527" customWidth="1"/>
    <col min="1808" max="1810" width="12.83203125" style="527" customWidth="1"/>
    <col min="1811" max="1811" width="11.33203125" style="527" customWidth="1"/>
    <col min="1812" max="1812" width="5.33203125" style="527" customWidth="1"/>
    <col min="1813" max="1813" width="9.33203125" style="527" customWidth="1"/>
    <col min="1814" max="2048" width="0" style="527" hidden="1"/>
    <col min="2049" max="2049" width="4.1640625" style="527" customWidth="1"/>
    <col min="2050" max="2050" width="5.83203125" style="527" customWidth="1"/>
    <col min="2051" max="2051" width="32.1640625" style="527" customWidth="1"/>
    <col min="2052" max="2056" width="9.83203125" style="527" customWidth="1"/>
    <col min="2057" max="2057" width="12.83203125" style="527" customWidth="1"/>
    <col min="2058" max="2058" width="5.33203125" style="527" customWidth="1"/>
    <col min="2059" max="2059" width="6" style="527" customWidth="1"/>
    <col min="2060" max="2060" width="5.6640625" style="527" customWidth="1"/>
    <col min="2061" max="2061" width="15.5" style="527" customWidth="1"/>
    <col min="2062" max="2062" width="13.83203125" style="527" customWidth="1"/>
    <col min="2063" max="2063" width="13" style="527" customWidth="1"/>
    <col min="2064" max="2066" width="12.83203125" style="527" customWidth="1"/>
    <col min="2067" max="2067" width="11.33203125" style="527" customWidth="1"/>
    <col min="2068" max="2068" width="5.33203125" style="527" customWidth="1"/>
    <col min="2069" max="2069" width="9.33203125" style="527" customWidth="1"/>
    <col min="2070" max="2304" width="0" style="527" hidden="1"/>
    <col min="2305" max="2305" width="4.1640625" style="527" customWidth="1"/>
    <col min="2306" max="2306" width="5.83203125" style="527" customWidth="1"/>
    <col min="2307" max="2307" width="32.1640625" style="527" customWidth="1"/>
    <col min="2308" max="2312" width="9.83203125" style="527" customWidth="1"/>
    <col min="2313" max="2313" width="12.83203125" style="527" customWidth="1"/>
    <col min="2314" max="2314" width="5.33203125" style="527" customWidth="1"/>
    <col min="2315" max="2315" width="6" style="527" customWidth="1"/>
    <col min="2316" max="2316" width="5.6640625" style="527" customWidth="1"/>
    <col min="2317" max="2317" width="15.5" style="527" customWidth="1"/>
    <col min="2318" max="2318" width="13.83203125" style="527" customWidth="1"/>
    <col min="2319" max="2319" width="13" style="527" customWidth="1"/>
    <col min="2320" max="2322" width="12.83203125" style="527" customWidth="1"/>
    <col min="2323" max="2323" width="11.33203125" style="527" customWidth="1"/>
    <col min="2324" max="2324" width="5.33203125" style="527" customWidth="1"/>
    <col min="2325" max="2325" width="9.33203125" style="527" customWidth="1"/>
    <col min="2326" max="2560" width="0" style="527" hidden="1"/>
    <col min="2561" max="2561" width="4.1640625" style="527" customWidth="1"/>
    <col min="2562" max="2562" width="5.83203125" style="527" customWidth="1"/>
    <col min="2563" max="2563" width="32.1640625" style="527" customWidth="1"/>
    <col min="2564" max="2568" width="9.83203125" style="527" customWidth="1"/>
    <col min="2569" max="2569" width="12.83203125" style="527" customWidth="1"/>
    <col min="2570" max="2570" width="5.33203125" style="527" customWidth="1"/>
    <col min="2571" max="2571" width="6" style="527" customWidth="1"/>
    <col min="2572" max="2572" width="5.6640625" style="527" customWidth="1"/>
    <col min="2573" max="2573" width="15.5" style="527" customWidth="1"/>
    <col min="2574" max="2574" width="13.83203125" style="527" customWidth="1"/>
    <col min="2575" max="2575" width="13" style="527" customWidth="1"/>
    <col min="2576" max="2578" width="12.83203125" style="527" customWidth="1"/>
    <col min="2579" max="2579" width="11.33203125" style="527" customWidth="1"/>
    <col min="2580" max="2580" width="5.33203125" style="527" customWidth="1"/>
    <col min="2581" max="2581" width="9.33203125" style="527" customWidth="1"/>
    <col min="2582" max="2816" width="0" style="527" hidden="1"/>
    <col min="2817" max="2817" width="4.1640625" style="527" customWidth="1"/>
    <col min="2818" max="2818" width="5.83203125" style="527" customWidth="1"/>
    <col min="2819" max="2819" width="32.1640625" style="527" customWidth="1"/>
    <col min="2820" max="2824" width="9.83203125" style="527" customWidth="1"/>
    <col min="2825" max="2825" width="12.83203125" style="527" customWidth="1"/>
    <col min="2826" max="2826" width="5.33203125" style="527" customWidth="1"/>
    <col min="2827" max="2827" width="6" style="527" customWidth="1"/>
    <col min="2828" max="2828" width="5.6640625" style="527" customWidth="1"/>
    <col min="2829" max="2829" width="15.5" style="527" customWidth="1"/>
    <col min="2830" max="2830" width="13.83203125" style="527" customWidth="1"/>
    <col min="2831" max="2831" width="13" style="527" customWidth="1"/>
    <col min="2832" max="2834" width="12.83203125" style="527" customWidth="1"/>
    <col min="2835" max="2835" width="11.33203125" style="527" customWidth="1"/>
    <col min="2836" max="2836" width="5.33203125" style="527" customWidth="1"/>
    <col min="2837" max="2837" width="9.33203125" style="527" customWidth="1"/>
    <col min="2838" max="3072" width="0" style="527" hidden="1"/>
    <col min="3073" max="3073" width="4.1640625" style="527" customWidth="1"/>
    <col min="3074" max="3074" width="5.83203125" style="527" customWidth="1"/>
    <col min="3075" max="3075" width="32.1640625" style="527" customWidth="1"/>
    <col min="3076" max="3080" width="9.83203125" style="527" customWidth="1"/>
    <col min="3081" max="3081" width="12.83203125" style="527" customWidth="1"/>
    <col min="3082" max="3082" width="5.33203125" style="527" customWidth="1"/>
    <col min="3083" max="3083" width="6" style="527" customWidth="1"/>
    <col min="3084" max="3084" width="5.6640625" style="527" customWidth="1"/>
    <col min="3085" max="3085" width="15.5" style="527" customWidth="1"/>
    <col min="3086" max="3086" width="13.83203125" style="527" customWidth="1"/>
    <col min="3087" max="3087" width="13" style="527" customWidth="1"/>
    <col min="3088" max="3090" width="12.83203125" style="527" customWidth="1"/>
    <col min="3091" max="3091" width="11.33203125" style="527" customWidth="1"/>
    <col min="3092" max="3092" width="5.33203125" style="527" customWidth="1"/>
    <col min="3093" max="3093" width="9.33203125" style="527" customWidth="1"/>
    <col min="3094" max="3328" width="0" style="527" hidden="1"/>
    <col min="3329" max="3329" width="4.1640625" style="527" customWidth="1"/>
    <col min="3330" max="3330" width="5.83203125" style="527" customWidth="1"/>
    <col min="3331" max="3331" width="32.1640625" style="527" customWidth="1"/>
    <col min="3332" max="3336" width="9.83203125" style="527" customWidth="1"/>
    <col min="3337" max="3337" width="12.83203125" style="527" customWidth="1"/>
    <col min="3338" max="3338" width="5.33203125" style="527" customWidth="1"/>
    <col min="3339" max="3339" width="6" style="527" customWidth="1"/>
    <col min="3340" max="3340" width="5.6640625" style="527" customWidth="1"/>
    <col min="3341" max="3341" width="15.5" style="527" customWidth="1"/>
    <col min="3342" max="3342" width="13.83203125" style="527" customWidth="1"/>
    <col min="3343" max="3343" width="13" style="527" customWidth="1"/>
    <col min="3344" max="3346" width="12.83203125" style="527" customWidth="1"/>
    <col min="3347" max="3347" width="11.33203125" style="527" customWidth="1"/>
    <col min="3348" max="3348" width="5.33203125" style="527" customWidth="1"/>
    <col min="3349" max="3349" width="9.33203125" style="527" customWidth="1"/>
    <col min="3350" max="3584" width="0" style="527" hidden="1"/>
    <col min="3585" max="3585" width="4.1640625" style="527" customWidth="1"/>
    <col min="3586" max="3586" width="5.83203125" style="527" customWidth="1"/>
    <col min="3587" max="3587" width="32.1640625" style="527" customWidth="1"/>
    <col min="3588" max="3592" width="9.83203125" style="527" customWidth="1"/>
    <col min="3593" max="3593" width="12.83203125" style="527" customWidth="1"/>
    <col min="3594" max="3594" width="5.33203125" style="527" customWidth="1"/>
    <col min="3595" max="3595" width="6" style="527" customWidth="1"/>
    <col min="3596" max="3596" width="5.6640625" style="527" customWidth="1"/>
    <col min="3597" max="3597" width="15.5" style="527" customWidth="1"/>
    <col min="3598" max="3598" width="13.83203125" style="527" customWidth="1"/>
    <col min="3599" max="3599" width="13" style="527" customWidth="1"/>
    <col min="3600" max="3602" width="12.83203125" style="527" customWidth="1"/>
    <col min="3603" max="3603" width="11.33203125" style="527" customWidth="1"/>
    <col min="3604" max="3604" width="5.33203125" style="527" customWidth="1"/>
    <col min="3605" max="3605" width="9.33203125" style="527" customWidth="1"/>
    <col min="3606" max="3840" width="0" style="527" hidden="1"/>
    <col min="3841" max="3841" width="4.1640625" style="527" customWidth="1"/>
    <col min="3842" max="3842" width="5.83203125" style="527" customWidth="1"/>
    <col min="3843" max="3843" width="32.1640625" style="527" customWidth="1"/>
    <col min="3844" max="3848" width="9.83203125" style="527" customWidth="1"/>
    <col min="3849" max="3849" width="12.83203125" style="527" customWidth="1"/>
    <col min="3850" max="3850" width="5.33203125" style="527" customWidth="1"/>
    <col min="3851" max="3851" width="6" style="527" customWidth="1"/>
    <col min="3852" max="3852" width="5.6640625" style="527" customWidth="1"/>
    <col min="3853" max="3853" width="15.5" style="527" customWidth="1"/>
    <col min="3854" max="3854" width="13.83203125" style="527" customWidth="1"/>
    <col min="3855" max="3855" width="13" style="527" customWidth="1"/>
    <col min="3856" max="3858" width="12.83203125" style="527" customWidth="1"/>
    <col min="3859" max="3859" width="11.33203125" style="527" customWidth="1"/>
    <col min="3860" max="3860" width="5.33203125" style="527" customWidth="1"/>
    <col min="3861" max="3861" width="9.33203125" style="527" customWidth="1"/>
    <col min="3862" max="4096" width="0" style="527" hidden="1"/>
    <col min="4097" max="4097" width="4.1640625" style="527" customWidth="1"/>
    <col min="4098" max="4098" width="5.83203125" style="527" customWidth="1"/>
    <col min="4099" max="4099" width="32.1640625" style="527" customWidth="1"/>
    <col min="4100" max="4104" width="9.83203125" style="527" customWidth="1"/>
    <col min="4105" max="4105" width="12.83203125" style="527" customWidth="1"/>
    <col min="4106" max="4106" width="5.33203125" style="527" customWidth="1"/>
    <col min="4107" max="4107" width="6" style="527" customWidth="1"/>
    <col min="4108" max="4108" width="5.6640625" style="527" customWidth="1"/>
    <col min="4109" max="4109" width="15.5" style="527" customWidth="1"/>
    <col min="4110" max="4110" width="13.83203125" style="527" customWidth="1"/>
    <col min="4111" max="4111" width="13" style="527" customWidth="1"/>
    <col min="4112" max="4114" width="12.83203125" style="527" customWidth="1"/>
    <col min="4115" max="4115" width="11.33203125" style="527" customWidth="1"/>
    <col min="4116" max="4116" width="5.33203125" style="527" customWidth="1"/>
    <col min="4117" max="4117" width="9.33203125" style="527" customWidth="1"/>
    <col min="4118" max="4352" width="0" style="527" hidden="1"/>
    <col min="4353" max="4353" width="4.1640625" style="527" customWidth="1"/>
    <col min="4354" max="4354" width="5.83203125" style="527" customWidth="1"/>
    <col min="4355" max="4355" width="32.1640625" style="527" customWidth="1"/>
    <col min="4356" max="4360" width="9.83203125" style="527" customWidth="1"/>
    <col min="4361" max="4361" width="12.83203125" style="527" customWidth="1"/>
    <col min="4362" max="4362" width="5.33203125" style="527" customWidth="1"/>
    <col min="4363" max="4363" width="6" style="527" customWidth="1"/>
    <col min="4364" max="4364" width="5.6640625" style="527" customWidth="1"/>
    <col min="4365" max="4365" width="15.5" style="527" customWidth="1"/>
    <col min="4366" max="4366" width="13.83203125" style="527" customWidth="1"/>
    <col min="4367" max="4367" width="13" style="527" customWidth="1"/>
    <col min="4368" max="4370" width="12.83203125" style="527" customWidth="1"/>
    <col min="4371" max="4371" width="11.33203125" style="527" customWidth="1"/>
    <col min="4372" max="4372" width="5.33203125" style="527" customWidth="1"/>
    <col min="4373" max="4373" width="9.33203125" style="527" customWidth="1"/>
    <col min="4374" max="4608" width="0" style="527" hidden="1"/>
    <col min="4609" max="4609" width="4.1640625" style="527" customWidth="1"/>
    <col min="4610" max="4610" width="5.83203125" style="527" customWidth="1"/>
    <col min="4611" max="4611" width="32.1640625" style="527" customWidth="1"/>
    <col min="4612" max="4616" width="9.83203125" style="527" customWidth="1"/>
    <col min="4617" max="4617" width="12.83203125" style="527" customWidth="1"/>
    <col min="4618" max="4618" width="5.33203125" style="527" customWidth="1"/>
    <col min="4619" max="4619" width="6" style="527" customWidth="1"/>
    <col min="4620" max="4620" width="5.6640625" style="527" customWidth="1"/>
    <col min="4621" max="4621" width="15.5" style="527" customWidth="1"/>
    <col min="4622" max="4622" width="13.83203125" style="527" customWidth="1"/>
    <col min="4623" max="4623" width="13" style="527" customWidth="1"/>
    <col min="4624" max="4626" width="12.83203125" style="527" customWidth="1"/>
    <col min="4627" max="4627" width="11.33203125" style="527" customWidth="1"/>
    <col min="4628" max="4628" width="5.33203125" style="527" customWidth="1"/>
    <col min="4629" max="4629" width="9.33203125" style="527" customWidth="1"/>
    <col min="4630" max="4864" width="0" style="527" hidden="1"/>
    <col min="4865" max="4865" width="4.1640625" style="527" customWidth="1"/>
    <col min="4866" max="4866" width="5.83203125" style="527" customWidth="1"/>
    <col min="4867" max="4867" width="32.1640625" style="527" customWidth="1"/>
    <col min="4868" max="4872" width="9.83203125" style="527" customWidth="1"/>
    <col min="4873" max="4873" width="12.83203125" style="527" customWidth="1"/>
    <col min="4874" max="4874" width="5.33203125" style="527" customWidth="1"/>
    <col min="4875" max="4875" width="6" style="527" customWidth="1"/>
    <col min="4876" max="4876" width="5.6640625" style="527" customWidth="1"/>
    <col min="4877" max="4877" width="15.5" style="527" customWidth="1"/>
    <col min="4878" max="4878" width="13.83203125" style="527" customWidth="1"/>
    <col min="4879" max="4879" width="13" style="527" customWidth="1"/>
    <col min="4880" max="4882" width="12.83203125" style="527" customWidth="1"/>
    <col min="4883" max="4883" width="11.33203125" style="527" customWidth="1"/>
    <col min="4884" max="4884" width="5.33203125" style="527" customWidth="1"/>
    <col min="4885" max="4885" width="9.33203125" style="527" customWidth="1"/>
    <col min="4886" max="5120" width="0" style="527" hidden="1"/>
    <col min="5121" max="5121" width="4.1640625" style="527" customWidth="1"/>
    <col min="5122" max="5122" width="5.83203125" style="527" customWidth="1"/>
    <col min="5123" max="5123" width="32.1640625" style="527" customWidth="1"/>
    <col min="5124" max="5128" width="9.83203125" style="527" customWidth="1"/>
    <col min="5129" max="5129" width="12.83203125" style="527" customWidth="1"/>
    <col min="5130" max="5130" width="5.33203125" style="527" customWidth="1"/>
    <col min="5131" max="5131" width="6" style="527" customWidth="1"/>
    <col min="5132" max="5132" width="5.6640625" style="527" customWidth="1"/>
    <col min="5133" max="5133" width="15.5" style="527" customWidth="1"/>
    <col min="5134" max="5134" width="13.83203125" style="527" customWidth="1"/>
    <col min="5135" max="5135" width="13" style="527" customWidth="1"/>
    <col min="5136" max="5138" width="12.83203125" style="527" customWidth="1"/>
    <col min="5139" max="5139" width="11.33203125" style="527" customWidth="1"/>
    <col min="5140" max="5140" width="5.33203125" style="527" customWidth="1"/>
    <col min="5141" max="5141" width="9.33203125" style="527" customWidth="1"/>
    <col min="5142" max="5376" width="0" style="527" hidden="1"/>
    <col min="5377" max="5377" width="4.1640625" style="527" customWidth="1"/>
    <col min="5378" max="5378" width="5.83203125" style="527" customWidth="1"/>
    <col min="5379" max="5379" width="32.1640625" style="527" customWidth="1"/>
    <col min="5380" max="5384" width="9.83203125" style="527" customWidth="1"/>
    <col min="5385" max="5385" width="12.83203125" style="527" customWidth="1"/>
    <col min="5386" max="5386" width="5.33203125" style="527" customWidth="1"/>
    <col min="5387" max="5387" width="6" style="527" customWidth="1"/>
    <col min="5388" max="5388" width="5.6640625" style="527" customWidth="1"/>
    <col min="5389" max="5389" width="15.5" style="527" customWidth="1"/>
    <col min="5390" max="5390" width="13.83203125" style="527" customWidth="1"/>
    <col min="5391" max="5391" width="13" style="527" customWidth="1"/>
    <col min="5392" max="5394" width="12.83203125" style="527" customWidth="1"/>
    <col min="5395" max="5395" width="11.33203125" style="527" customWidth="1"/>
    <col min="5396" max="5396" width="5.33203125" style="527" customWidth="1"/>
    <col min="5397" max="5397" width="9.33203125" style="527" customWidth="1"/>
    <col min="5398" max="5632" width="0" style="527" hidden="1"/>
    <col min="5633" max="5633" width="4.1640625" style="527" customWidth="1"/>
    <col min="5634" max="5634" width="5.83203125" style="527" customWidth="1"/>
    <col min="5635" max="5635" width="32.1640625" style="527" customWidth="1"/>
    <col min="5636" max="5640" width="9.83203125" style="527" customWidth="1"/>
    <col min="5641" max="5641" width="12.83203125" style="527" customWidth="1"/>
    <col min="5642" max="5642" width="5.33203125" style="527" customWidth="1"/>
    <col min="5643" max="5643" width="6" style="527" customWidth="1"/>
    <col min="5644" max="5644" width="5.6640625" style="527" customWidth="1"/>
    <col min="5645" max="5645" width="15.5" style="527" customWidth="1"/>
    <col min="5646" max="5646" width="13.83203125" style="527" customWidth="1"/>
    <col min="5647" max="5647" width="13" style="527" customWidth="1"/>
    <col min="5648" max="5650" width="12.83203125" style="527" customWidth="1"/>
    <col min="5651" max="5651" width="11.33203125" style="527" customWidth="1"/>
    <col min="5652" max="5652" width="5.33203125" style="527" customWidth="1"/>
    <col min="5653" max="5653" width="9.33203125" style="527" customWidth="1"/>
    <col min="5654" max="5888" width="0" style="527" hidden="1"/>
    <col min="5889" max="5889" width="4.1640625" style="527" customWidth="1"/>
    <col min="5890" max="5890" width="5.83203125" style="527" customWidth="1"/>
    <col min="5891" max="5891" width="32.1640625" style="527" customWidth="1"/>
    <col min="5892" max="5896" width="9.83203125" style="527" customWidth="1"/>
    <col min="5897" max="5897" width="12.83203125" style="527" customWidth="1"/>
    <col min="5898" max="5898" width="5.33203125" style="527" customWidth="1"/>
    <col min="5899" max="5899" width="6" style="527" customWidth="1"/>
    <col min="5900" max="5900" width="5.6640625" style="527" customWidth="1"/>
    <col min="5901" max="5901" width="15.5" style="527" customWidth="1"/>
    <col min="5902" max="5902" width="13.83203125" style="527" customWidth="1"/>
    <col min="5903" max="5903" width="13" style="527" customWidth="1"/>
    <col min="5904" max="5906" width="12.83203125" style="527" customWidth="1"/>
    <col min="5907" max="5907" width="11.33203125" style="527" customWidth="1"/>
    <col min="5908" max="5908" width="5.33203125" style="527" customWidth="1"/>
    <col min="5909" max="5909" width="9.33203125" style="527" customWidth="1"/>
    <col min="5910" max="6144" width="0" style="527" hidden="1"/>
    <col min="6145" max="6145" width="4.1640625" style="527" customWidth="1"/>
    <col min="6146" max="6146" width="5.83203125" style="527" customWidth="1"/>
    <col min="6147" max="6147" width="32.1640625" style="527" customWidth="1"/>
    <col min="6148" max="6152" width="9.83203125" style="527" customWidth="1"/>
    <col min="6153" max="6153" width="12.83203125" style="527" customWidth="1"/>
    <col min="6154" max="6154" width="5.33203125" style="527" customWidth="1"/>
    <col min="6155" max="6155" width="6" style="527" customWidth="1"/>
    <col min="6156" max="6156" width="5.6640625" style="527" customWidth="1"/>
    <col min="6157" max="6157" width="15.5" style="527" customWidth="1"/>
    <col min="6158" max="6158" width="13.83203125" style="527" customWidth="1"/>
    <col min="6159" max="6159" width="13" style="527" customWidth="1"/>
    <col min="6160" max="6162" width="12.83203125" style="527" customWidth="1"/>
    <col min="6163" max="6163" width="11.33203125" style="527" customWidth="1"/>
    <col min="6164" max="6164" width="5.33203125" style="527" customWidth="1"/>
    <col min="6165" max="6165" width="9.33203125" style="527" customWidth="1"/>
    <col min="6166" max="6400" width="0" style="527" hidden="1"/>
    <col min="6401" max="6401" width="4.1640625" style="527" customWidth="1"/>
    <col min="6402" max="6402" width="5.83203125" style="527" customWidth="1"/>
    <col min="6403" max="6403" width="32.1640625" style="527" customWidth="1"/>
    <col min="6404" max="6408" width="9.83203125" style="527" customWidth="1"/>
    <col min="6409" max="6409" width="12.83203125" style="527" customWidth="1"/>
    <col min="6410" max="6410" width="5.33203125" style="527" customWidth="1"/>
    <col min="6411" max="6411" width="6" style="527" customWidth="1"/>
    <col min="6412" max="6412" width="5.6640625" style="527" customWidth="1"/>
    <col min="6413" max="6413" width="15.5" style="527" customWidth="1"/>
    <col min="6414" max="6414" width="13.83203125" style="527" customWidth="1"/>
    <col min="6415" max="6415" width="13" style="527" customWidth="1"/>
    <col min="6416" max="6418" width="12.83203125" style="527" customWidth="1"/>
    <col min="6419" max="6419" width="11.33203125" style="527" customWidth="1"/>
    <col min="6420" max="6420" width="5.33203125" style="527" customWidth="1"/>
    <col min="6421" max="6421" width="9.33203125" style="527" customWidth="1"/>
    <col min="6422" max="6656" width="0" style="527" hidden="1"/>
    <col min="6657" max="6657" width="4.1640625" style="527" customWidth="1"/>
    <col min="6658" max="6658" width="5.83203125" style="527" customWidth="1"/>
    <col min="6659" max="6659" width="32.1640625" style="527" customWidth="1"/>
    <col min="6660" max="6664" width="9.83203125" style="527" customWidth="1"/>
    <col min="6665" max="6665" width="12.83203125" style="527" customWidth="1"/>
    <col min="6666" max="6666" width="5.33203125" style="527" customWidth="1"/>
    <col min="6667" max="6667" width="6" style="527" customWidth="1"/>
    <col min="6668" max="6668" width="5.6640625" style="527" customWidth="1"/>
    <col min="6669" max="6669" width="15.5" style="527" customWidth="1"/>
    <col min="6670" max="6670" width="13.83203125" style="527" customWidth="1"/>
    <col min="6671" max="6671" width="13" style="527" customWidth="1"/>
    <col min="6672" max="6674" width="12.83203125" style="527" customWidth="1"/>
    <col min="6675" max="6675" width="11.33203125" style="527" customWidth="1"/>
    <col min="6676" max="6676" width="5.33203125" style="527" customWidth="1"/>
    <col min="6677" max="6677" width="9.33203125" style="527" customWidth="1"/>
    <col min="6678" max="6912" width="0" style="527" hidden="1"/>
    <col min="6913" max="6913" width="4.1640625" style="527" customWidth="1"/>
    <col min="6914" max="6914" width="5.83203125" style="527" customWidth="1"/>
    <col min="6915" max="6915" width="32.1640625" style="527" customWidth="1"/>
    <col min="6916" max="6920" width="9.83203125" style="527" customWidth="1"/>
    <col min="6921" max="6921" width="12.83203125" style="527" customWidth="1"/>
    <col min="6922" max="6922" width="5.33203125" style="527" customWidth="1"/>
    <col min="6923" max="6923" width="6" style="527" customWidth="1"/>
    <col min="6924" max="6924" width="5.6640625" style="527" customWidth="1"/>
    <col min="6925" max="6925" width="15.5" style="527" customWidth="1"/>
    <col min="6926" max="6926" width="13.83203125" style="527" customWidth="1"/>
    <col min="6927" max="6927" width="13" style="527" customWidth="1"/>
    <col min="6928" max="6930" width="12.83203125" style="527" customWidth="1"/>
    <col min="6931" max="6931" width="11.33203125" style="527" customWidth="1"/>
    <col min="6932" max="6932" width="5.33203125" style="527" customWidth="1"/>
    <col min="6933" max="6933" width="9.33203125" style="527" customWidth="1"/>
    <col min="6934" max="7168" width="0" style="527" hidden="1"/>
    <col min="7169" max="7169" width="4.1640625" style="527" customWidth="1"/>
    <col min="7170" max="7170" width="5.83203125" style="527" customWidth="1"/>
    <col min="7171" max="7171" width="32.1640625" style="527" customWidth="1"/>
    <col min="7172" max="7176" width="9.83203125" style="527" customWidth="1"/>
    <col min="7177" max="7177" width="12.83203125" style="527" customWidth="1"/>
    <col min="7178" max="7178" width="5.33203125" style="527" customWidth="1"/>
    <col min="7179" max="7179" width="6" style="527" customWidth="1"/>
    <col min="7180" max="7180" width="5.6640625" style="527" customWidth="1"/>
    <col min="7181" max="7181" width="15.5" style="527" customWidth="1"/>
    <col min="7182" max="7182" width="13.83203125" style="527" customWidth="1"/>
    <col min="7183" max="7183" width="13" style="527" customWidth="1"/>
    <col min="7184" max="7186" width="12.83203125" style="527" customWidth="1"/>
    <col min="7187" max="7187" width="11.33203125" style="527" customWidth="1"/>
    <col min="7188" max="7188" width="5.33203125" style="527" customWidth="1"/>
    <col min="7189" max="7189" width="9.33203125" style="527" customWidth="1"/>
    <col min="7190" max="7424" width="0" style="527" hidden="1"/>
    <col min="7425" max="7425" width="4.1640625" style="527" customWidth="1"/>
    <col min="7426" max="7426" width="5.83203125" style="527" customWidth="1"/>
    <col min="7427" max="7427" width="32.1640625" style="527" customWidth="1"/>
    <col min="7428" max="7432" width="9.83203125" style="527" customWidth="1"/>
    <col min="7433" max="7433" width="12.83203125" style="527" customWidth="1"/>
    <col min="7434" max="7434" width="5.33203125" style="527" customWidth="1"/>
    <col min="7435" max="7435" width="6" style="527" customWidth="1"/>
    <col min="7436" max="7436" width="5.6640625" style="527" customWidth="1"/>
    <col min="7437" max="7437" width="15.5" style="527" customWidth="1"/>
    <col min="7438" max="7438" width="13.83203125" style="527" customWidth="1"/>
    <col min="7439" max="7439" width="13" style="527" customWidth="1"/>
    <col min="7440" max="7442" width="12.83203125" style="527" customWidth="1"/>
    <col min="7443" max="7443" width="11.33203125" style="527" customWidth="1"/>
    <col min="7444" max="7444" width="5.33203125" style="527" customWidth="1"/>
    <col min="7445" max="7445" width="9.33203125" style="527" customWidth="1"/>
    <col min="7446" max="7680" width="0" style="527" hidden="1"/>
    <col min="7681" max="7681" width="4.1640625" style="527" customWidth="1"/>
    <col min="7682" max="7682" width="5.83203125" style="527" customWidth="1"/>
    <col min="7683" max="7683" width="32.1640625" style="527" customWidth="1"/>
    <col min="7684" max="7688" width="9.83203125" style="527" customWidth="1"/>
    <col min="7689" max="7689" width="12.83203125" style="527" customWidth="1"/>
    <col min="7690" max="7690" width="5.33203125" style="527" customWidth="1"/>
    <col min="7691" max="7691" width="6" style="527" customWidth="1"/>
    <col min="7692" max="7692" width="5.6640625" style="527" customWidth="1"/>
    <col min="7693" max="7693" width="15.5" style="527" customWidth="1"/>
    <col min="7694" max="7694" width="13.83203125" style="527" customWidth="1"/>
    <col min="7695" max="7695" width="13" style="527" customWidth="1"/>
    <col min="7696" max="7698" width="12.83203125" style="527" customWidth="1"/>
    <col min="7699" max="7699" width="11.33203125" style="527" customWidth="1"/>
    <col min="7700" max="7700" width="5.33203125" style="527" customWidth="1"/>
    <col min="7701" max="7701" width="9.33203125" style="527" customWidth="1"/>
    <col min="7702" max="7936" width="0" style="527" hidden="1"/>
    <col min="7937" max="7937" width="4.1640625" style="527" customWidth="1"/>
    <col min="7938" max="7938" width="5.83203125" style="527" customWidth="1"/>
    <col min="7939" max="7939" width="32.1640625" style="527" customWidth="1"/>
    <col min="7940" max="7944" width="9.83203125" style="527" customWidth="1"/>
    <col min="7945" max="7945" width="12.83203125" style="527" customWidth="1"/>
    <col min="7946" max="7946" width="5.33203125" style="527" customWidth="1"/>
    <col min="7947" max="7947" width="6" style="527" customWidth="1"/>
    <col min="7948" max="7948" width="5.6640625" style="527" customWidth="1"/>
    <col min="7949" max="7949" width="15.5" style="527" customWidth="1"/>
    <col min="7950" max="7950" width="13.83203125" style="527" customWidth="1"/>
    <col min="7951" max="7951" width="13" style="527" customWidth="1"/>
    <col min="7952" max="7954" width="12.83203125" style="527" customWidth="1"/>
    <col min="7955" max="7955" width="11.33203125" style="527" customWidth="1"/>
    <col min="7956" max="7956" width="5.33203125" style="527" customWidth="1"/>
    <col min="7957" max="7957" width="9.33203125" style="527" customWidth="1"/>
    <col min="7958" max="8192" width="0" style="527" hidden="1"/>
    <col min="8193" max="8193" width="4.1640625" style="527" customWidth="1"/>
    <col min="8194" max="8194" width="5.83203125" style="527" customWidth="1"/>
    <col min="8195" max="8195" width="32.1640625" style="527" customWidth="1"/>
    <col min="8196" max="8200" width="9.83203125" style="527" customWidth="1"/>
    <col min="8201" max="8201" width="12.83203125" style="527" customWidth="1"/>
    <col min="8202" max="8202" width="5.33203125" style="527" customWidth="1"/>
    <col min="8203" max="8203" width="6" style="527" customWidth="1"/>
    <col min="8204" max="8204" width="5.6640625" style="527" customWidth="1"/>
    <col min="8205" max="8205" width="15.5" style="527" customWidth="1"/>
    <col min="8206" max="8206" width="13.83203125" style="527" customWidth="1"/>
    <col min="8207" max="8207" width="13" style="527" customWidth="1"/>
    <col min="8208" max="8210" width="12.83203125" style="527" customWidth="1"/>
    <col min="8211" max="8211" width="11.33203125" style="527" customWidth="1"/>
    <col min="8212" max="8212" width="5.33203125" style="527" customWidth="1"/>
    <col min="8213" max="8213" width="9.33203125" style="527" customWidth="1"/>
    <col min="8214" max="8448" width="0" style="527" hidden="1"/>
    <col min="8449" max="8449" width="4.1640625" style="527" customWidth="1"/>
    <col min="8450" max="8450" width="5.83203125" style="527" customWidth="1"/>
    <col min="8451" max="8451" width="32.1640625" style="527" customWidth="1"/>
    <col min="8452" max="8456" width="9.83203125" style="527" customWidth="1"/>
    <col min="8457" max="8457" width="12.83203125" style="527" customWidth="1"/>
    <col min="8458" max="8458" width="5.33203125" style="527" customWidth="1"/>
    <col min="8459" max="8459" width="6" style="527" customWidth="1"/>
    <col min="8460" max="8460" width="5.6640625" style="527" customWidth="1"/>
    <col min="8461" max="8461" width="15.5" style="527" customWidth="1"/>
    <col min="8462" max="8462" width="13.83203125" style="527" customWidth="1"/>
    <col min="8463" max="8463" width="13" style="527" customWidth="1"/>
    <col min="8464" max="8466" width="12.83203125" style="527" customWidth="1"/>
    <col min="8467" max="8467" width="11.33203125" style="527" customWidth="1"/>
    <col min="8468" max="8468" width="5.33203125" style="527" customWidth="1"/>
    <col min="8469" max="8469" width="9.33203125" style="527" customWidth="1"/>
    <col min="8470" max="8704" width="0" style="527" hidden="1"/>
    <col min="8705" max="8705" width="4.1640625" style="527" customWidth="1"/>
    <col min="8706" max="8706" width="5.83203125" style="527" customWidth="1"/>
    <col min="8707" max="8707" width="32.1640625" style="527" customWidth="1"/>
    <col min="8708" max="8712" width="9.83203125" style="527" customWidth="1"/>
    <col min="8713" max="8713" width="12.83203125" style="527" customWidth="1"/>
    <col min="8714" max="8714" width="5.33203125" style="527" customWidth="1"/>
    <col min="8715" max="8715" width="6" style="527" customWidth="1"/>
    <col min="8716" max="8716" width="5.6640625" style="527" customWidth="1"/>
    <col min="8717" max="8717" width="15.5" style="527" customWidth="1"/>
    <col min="8718" max="8718" width="13.83203125" style="527" customWidth="1"/>
    <col min="8719" max="8719" width="13" style="527" customWidth="1"/>
    <col min="8720" max="8722" width="12.83203125" style="527" customWidth="1"/>
    <col min="8723" max="8723" width="11.33203125" style="527" customWidth="1"/>
    <col min="8724" max="8724" width="5.33203125" style="527" customWidth="1"/>
    <col min="8725" max="8725" width="9.33203125" style="527" customWidth="1"/>
    <col min="8726" max="8960" width="0" style="527" hidden="1"/>
    <col min="8961" max="8961" width="4.1640625" style="527" customWidth="1"/>
    <col min="8962" max="8962" width="5.83203125" style="527" customWidth="1"/>
    <col min="8963" max="8963" width="32.1640625" style="527" customWidth="1"/>
    <col min="8964" max="8968" width="9.83203125" style="527" customWidth="1"/>
    <col min="8969" max="8969" width="12.83203125" style="527" customWidth="1"/>
    <col min="8970" max="8970" width="5.33203125" style="527" customWidth="1"/>
    <col min="8971" max="8971" width="6" style="527" customWidth="1"/>
    <col min="8972" max="8972" width="5.6640625" style="527" customWidth="1"/>
    <col min="8973" max="8973" width="15.5" style="527" customWidth="1"/>
    <col min="8974" max="8974" width="13.83203125" style="527" customWidth="1"/>
    <col min="8975" max="8975" width="13" style="527" customWidth="1"/>
    <col min="8976" max="8978" width="12.83203125" style="527" customWidth="1"/>
    <col min="8979" max="8979" width="11.33203125" style="527" customWidth="1"/>
    <col min="8980" max="8980" width="5.33203125" style="527" customWidth="1"/>
    <col min="8981" max="8981" width="9.33203125" style="527" customWidth="1"/>
    <col min="8982" max="9216" width="0" style="527" hidden="1"/>
    <col min="9217" max="9217" width="4.1640625" style="527" customWidth="1"/>
    <col min="9218" max="9218" width="5.83203125" style="527" customWidth="1"/>
    <col min="9219" max="9219" width="32.1640625" style="527" customWidth="1"/>
    <col min="9220" max="9224" width="9.83203125" style="527" customWidth="1"/>
    <col min="9225" max="9225" width="12.83203125" style="527" customWidth="1"/>
    <col min="9226" max="9226" width="5.33203125" style="527" customWidth="1"/>
    <col min="9227" max="9227" width="6" style="527" customWidth="1"/>
    <col min="9228" max="9228" width="5.6640625" style="527" customWidth="1"/>
    <col min="9229" max="9229" width="15.5" style="527" customWidth="1"/>
    <col min="9230" max="9230" width="13.83203125" style="527" customWidth="1"/>
    <col min="9231" max="9231" width="13" style="527" customWidth="1"/>
    <col min="9232" max="9234" width="12.83203125" style="527" customWidth="1"/>
    <col min="9235" max="9235" width="11.33203125" style="527" customWidth="1"/>
    <col min="9236" max="9236" width="5.33203125" style="527" customWidth="1"/>
    <col min="9237" max="9237" width="9.33203125" style="527" customWidth="1"/>
    <col min="9238" max="9472" width="0" style="527" hidden="1"/>
    <col min="9473" max="9473" width="4.1640625" style="527" customWidth="1"/>
    <col min="9474" max="9474" width="5.83203125" style="527" customWidth="1"/>
    <col min="9475" max="9475" width="32.1640625" style="527" customWidth="1"/>
    <col min="9476" max="9480" width="9.83203125" style="527" customWidth="1"/>
    <col min="9481" max="9481" width="12.83203125" style="527" customWidth="1"/>
    <col min="9482" max="9482" width="5.33203125" style="527" customWidth="1"/>
    <col min="9483" max="9483" width="6" style="527" customWidth="1"/>
    <col min="9484" max="9484" width="5.6640625" style="527" customWidth="1"/>
    <col min="9485" max="9485" width="15.5" style="527" customWidth="1"/>
    <col min="9486" max="9486" width="13.83203125" style="527" customWidth="1"/>
    <col min="9487" max="9487" width="13" style="527" customWidth="1"/>
    <col min="9488" max="9490" width="12.83203125" style="527" customWidth="1"/>
    <col min="9491" max="9491" width="11.33203125" style="527" customWidth="1"/>
    <col min="9492" max="9492" width="5.33203125" style="527" customWidth="1"/>
    <col min="9493" max="9493" width="9.33203125" style="527" customWidth="1"/>
    <col min="9494" max="9728" width="0" style="527" hidden="1"/>
    <col min="9729" max="9729" width="4.1640625" style="527" customWidth="1"/>
    <col min="9730" max="9730" width="5.83203125" style="527" customWidth="1"/>
    <col min="9731" max="9731" width="32.1640625" style="527" customWidth="1"/>
    <col min="9732" max="9736" width="9.83203125" style="527" customWidth="1"/>
    <col min="9737" max="9737" width="12.83203125" style="527" customWidth="1"/>
    <col min="9738" max="9738" width="5.33203125" style="527" customWidth="1"/>
    <col min="9739" max="9739" width="6" style="527" customWidth="1"/>
    <col min="9740" max="9740" width="5.6640625" style="527" customWidth="1"/>
    <col min="9741" max="9741" width="15.5" style="527" customWidth="1"/>
    <col min="9742" max="9742" width="13.83203125" style="527" customWidth="1"/>
    <col min="9743" max="9743" width="13" style="527" customWidth="1"/>
    <col min="9744" max="9746" width="12.83203125" style="527" customWidth="1"/>
    <col min="9747" max="9747" width="11.33203125" style="527" customWidth="1"/>
    <col min="9748" max="9748" width="5.33203125" style="527" customWidth="1"/>
    <col min="9749" max="9749" width="9.33203125" style="527" customWidth="1"/>
    <col min="9750" max="9984" width="0" style="527" hidden="1"/>
    <col min="9985" max="9985" width="4.1640625" style="527" customWidth="1"/>
    <col min="9986" max="9986" width="5.83203125" style="527" customWidth="1"/>
    <col min="9987" max="9987" width="32.1640625" style="527" customWidth="1"/>
    <col min="9988" max="9992" width="9.83203125" style="527" customWidth="1"/>
    <col min="9993" max="9993" width="12.83203125" style="527" customWidth="1"/>
    <col min="9994" max="9994" width="5.33203125" style="527" customWidth="1"/>
    <col min="9995" max="9995" width="6" style="527" customWidth="1"/>
    <col min="9996" max="9996" width="5.6640625" style="527" customWidth="1"/>
    <col min="9997" max="9997" width="15.5" style="527" customWidth="1"/>
    <col min="9998" max="9998" width="13.83203125" style="527" customWidth="1"/>
    <col min="9999" max="9999" width="13" style="527" customWidth="1"/>
    <col min="10000" max="10002" width="12.83203125" style="527" customWidth="1"/>
    <col min="10003" max="10003" width="11.33203125" style="527" customWidth="1"/>
    <col min="10004" max="10004" width="5.33203125" style="527" customWidth="1"/>
    <col min="10005" max="10005" width="9.33203125" style="527" customWidth="1"/>
    <col min="10006" max="10240" width="0" style="527" hidden="1"/>
    <col min="10241" max="10241" width="4.1640625" style="527" customWidth="1"/>
    <col min="10242" max="10242" width="5.83203125" style="527" customWidth="1"/>
    <col min="10243" max="10243" width="32.1640625" style="527" customWidth="1"/>
    <col min="10244" max="10248" width="9.83203125" style="527" customWidth="1"/>
    <col min="10249" max="10249" width="12.83203125" style="527" customWidth="1"/>
    <col min="10250" max="10250" width="5.33203125" style="527" customWidth="1"/>
    <col min="10251" max="10251" width="6" style="527" customWidth="1"/>
    <col min="10252" max="10252" width="5.6640625" style="527" customWidth="1"/>
    <col min="10253" max="10253" width="15.5" style="527" customWidth="1"/>
    <col min="10254" max="10254" width="13.83203125" style="527" customWidth="1"/>
    <col min="10255" max="10255" width="13" style="527" customWidth="1"/>
    <col min="10256" max="10258" width="12.83203125" style="527" customWidth="1"/>
    <col min="10259" max="10259" width="11.33203125" style="527" customWidth="1"/>
    <col min="10260" max="10260" width="5.33203125" style="527" customWidth="1"/>
    <col min="10261" max="10261" width="9.33203125" style="527" customWidth="1"/>
    <col min="10262" max="10496" width="0" style="527" hidden="1"/>
    <col min="10497" max="10497" width="4.1640625" style="527" customWidth="1"/>
    <col min="10498" max="10498" width="5.83203125" style="527" customWidth="1"/>
    <col min="10499" max="10499" width="32.1640625" style="527" customWidth="1"/>
    <col min="10500" max="10504" width="9.83203125" style="527" customWidth="1"/>
    <col min="10505" max="10505" width="12.83203125" style="527" customWidth="1"/>
    <col min="10506" max="10506" width="5.33203125" style="527" customWidth="1"/>
    <col min="10507" max="10507" width="6" style="527" customWidth="1"/>
    <col min="10508" max="10508" width="5.6640625" style="527" customWidth="1"/>
    <col min="10509" max="10509" width="15.5" style="527" customWidth="1"/>
    <col min="10510" max="10510" width="13.83203125" style="527" customWidth="1"/>
    <col min="10511" max="10511" width="13" style="527" customWidth="1"/>
    <col min="10512" max="10514" width="12.83203125" style="527" customWidth="1"/>
    <col min="10515" max="10515" width="11.33203125" style="527" customWidth="1"/>
    <col min="10516" max="10516" width="5.33203125" style="527" customWidth="1"/>
    <col min="10517" max="10517" width="9.33203125" style="527" customWidth="1"/>
    <col min="10518" max="10752" width="0" style="527" hidden="1"/>
    <col min="10753" max="10753" width="4.1640625" style="527" customWidth="1"/>
    <col min="10754" max="10754" width="5.83203125" style="527" customWidth="1"/>
    <col min="10755" max="10755" width="32.1640625" style="527" customWidth="1"/>
    <col min="10756" max="10760" width="9.83203125" style="527" customWidth="1"/>
    <col min="10761" max="10761" width="12.83203125" style="527" customWidth="1"/>
    <col min="10762" max="10762" width="5.33203125" style="527" customWidth="1"/>
    <col min="10763" max="10763" width="6" style="527" customWidth="1"/>
    <col min="10764" max="10764" width="5.6640625" style="527" customWidth="1"/>
    <col min="10765" max="10765" width="15.5" style="527" customWidth="1"/>
    <col min="10766" max="10766" width="13.83203125" style="527" customWidth="1"/>
    <col min="10767" max="10767" width="13" style="527" customWidth="1"/>
    <col min="10768" max="10770" width="12.83203125" style="527" customWidth="1"/>
    <col min="10771" max="10771" width="11.33203125" style="527" customWidth="1"/>
    <col min="10772" max="10772" width="5.33203125" style="527" customWidth="1"/>
    <col min="10773" max="10773" width="9.33203125" style="527" customWidth="1"/>
    <col min="10774" max="11008" width="0" style="527" hidden="1"/>
    <col min="11009" max="11009" width="4.1640625" style="527" customWidth="1"/>
    <col min="11010" max="11010" width="5.83203125" style="527" customWidth="1"/>
    <col min="11011" max="11011" width="32.1640625" style="527" customWidth="1"/>
    <col min="11012" max="11016" width="9.83203125" style="527" customWidth="1"/>
    <col min="11017" max="11017" width="12.83203125" style="527" customWidth="1"/>
    <col min="11018" max="11018" width="5.33203125" style="527" customWidth="1"/>
    <col min="11019" max="11019" width="6" style="527" customWidth="1"/>
    <col min="11020" max="11020" width="5.6640625" style="527" customWidth="1"/>
    <col min="11021" max="11021" width="15.5" style="527" customWidth="1"/>
    <col min="11022" max="11022" width="13.83203125" style="527" customWidth="1"/>
    <col min="11023" max="11023" width="13" style="527" customWidth="1"/>
    <col min="11024" max="11026" width="12.83203125" style="527" customWidth="1"/>
    <col min="11027" max="11027" width="11.33203125" style="527" customWidth="1"/>
    <col min="11028" max="11028" width="5.33203125" style="527" customWidth="1"/>
    <col min="11029" max="11029" width="9.33203125" style="527" customWidth="1"/>
    <col min="11030" max="11264" width="0" style="527" hidden="1"/>
    <col min="11265" max="11265" width="4.1640625" style="527" customWidth="1"/>
    <col min="11266" max="11266" width="5.83203125" style="527" customWidth="1"/>
    <col min="11267" max="11267" width="32.1640625" style="527" customWidth="1"/>
    <col min="11268" max="11272" width="9.83203125" style="527" customWidth="1"/>
    <col min="11273" max="11273" width="12.83203125" style="527" customWidth="1"/>
    <col min="11274" max="11274" width="5.33203125" style="527" customWidth="1"/>
    <col min="11275" max="11275" width="6" style="527" customWidth="1"/>
    <col min="11276" max="11276" width="5.6640625" style="527" customWidth="1"/>
    <col min="11277" max="11277" width="15.5" style="527" customWidth="1"/>
    <col min="11278" max="11278" width="13.83203125" style="527" customWidth="1"/>
    <col min="11279" max="11279" width="13" style="527" customWidth="1"/>
    <col min="11280" max="11282" width="12.83203125" style="527" customWidth="1"/>
    <col min="11283" max="11283" width="11.33203125" style="527" customWidth="1"/>
    <col min="11284" max="11284" width="5.33203125" style="527" customWidth="1"/>
    <col min="11285" max="11285" width="9.33203125" style="527" customWidth="1"/>
    <col min="11286" max="11520" width="0" style="527" hidden="1"/>
    <col min="11521" max="11521" width="4.1640625" style="527" customWidth="1"/>
    <col min="11522" max="11522" width="5.83203125" style="527" customWidth="1"/>
    <col min="11523" max="11523" width="32.1640625" style="527" customWidth="1"/>
    <col min="11524" max="11528" width="9.83203125" style="527" customWidth="1"/>
    <col min="11529" max="11529" width="12.83203125" style="527" customWidth="1"/>
    <col min="11530" max="11530" width="5.33203125" style="527" customWidth="1"/>
    <col min="11531" max="11531" width="6" style="527" customWidth="1"/>
    <col min="11532" max="11532" width="5.6640625" style="527" customWidth="1"/>
    <col min="11533" max="11533" width="15.5" style="527" customWidth="1"/>
    <col min="11534" max="11534" width="13.83203125" style="527" customWidth="1"/>
    <col min="11535" max="11535" width="13" style="527" customWidth="1"/>
    <col min="11536" max="11538" width="12.83203125" style="527" customWidth="1"/>
    <col min="11539" max="11539" width="11.33203125" style="527" customWidth="1"/>
    <col min="11540" max="11540" width="5.33203125" style="527" customWidth="1"/>
    <col min="11541" max="11541" width="9.33203125" style="527" customWidth="1"/>
    <col min="11542" max="11776" width="0" style="527" hidden="1"/>
    <col min="11777" max="11777" width="4.1640625" style="527" customWidth="1"/>
    <col min="11778" max="11778" width="5.83203125" style="527" customWidth="1"/>
    <col min="11779" max="11779" width="32.1640625" style="527" customWidth="1"/>
    <col min="11780" max="11784" width="9.83203125" style="527" customWidth="1"/>
    <col min="11785" max="11785" width="12.83203125" style="527" customWidth="1"/>
    <col min="11786" max="11786" width="5.33203125" style="527" customWidth="1"/>
    <col min="11787" max="11787" width="6" style="527" customWidth="1"/>
    <col min="11788" max="11788" width="5.6640625" style="527" customWidth="1"/>
    <col min="11789" max="11789" width="15.5" style="527" customWidth="1"/>
    <col min="11790" max="11790" width="13.83203125" style="527" customWidth="1"/>
    <col min="11791" max="11791" width="13" style="527" customWidth="1"/>
    <col min="11792" max="11794" width="12.83203125" style="527" customWidth="1"/>
    <col min="11795" max="11795" width="11.33203125" style="527" customWidth="1"/>
    <col min="11796" max="11796" width="5.33203125" style="527" customWidth="1"/>
    <col min="11797" max="11797" width="9.33203125" style="527" customWidth="1"/>
    <col min="11798" max="12032" width="0" style="527" hidden="1"/>
    <col min="12033" max="12033" width="4.1640625" style="527" customWidth="1"/>
    <col min="12034" max="12034" width="5.83203125" style="527" customWidth="1"/>
    <col min="12035" max="12035" width="32.1640625" style="527" customWidth="1"/>
    <col min="12036" max="12040" width="9.83203125" style="527" customWidth="1"/>
    <col min="12041" max="12041" width="12.83203125" style="527" customWidth="1"/>
    <col min="12042" max="12042" width="5.33203125" style="527" customWidth="1"/>
    <col min="12043" max="12043" width="6" style="527" customWidth="1"/>
    <col min="12044" max="12044" width="5.6640625" style="527" customWidth="1"/>
    <col min="12045" max="12045" width="15.5" style="527" customWidth="1"/>
    <col min="12046" max="12046" width="13.83203125" style="527" customWidth="1"/>
    <col min="12047" max="12047" width="13" style="527" customWidth="1"/>
    <col min="12048" max="12050" width="12.83203125" style="527" customWidth="1"/>
    <col min="12051" max="12051" width="11.33203125" style="527" customWidth="1"/>
    <col min="12052" max="12052" width="5.33203125" style="527" customWidth="1"/>
    <col min="12053" max="12053" width="9.33203125" style="527" customWidth="1"/>
    <col min="12054" max="12288" width="0" style="527" hidden="1"/>
    <col min="12289" max="12289" width="4.1640625" style="527" customWidth="1"/>
    <col min="12290" max="12290" width="5.83203125" style="527" customWidth="1"/>
    <col min="12291" max="12291" width="32.1640625" style="527" customWidth="1"/>
    <col min="12292" max="12296" width="9.83203125" style="527" customWidth="1"/>
    <col min="12297" max="12297" width="12.83203125" style="527" customWidth="1"/>
    <col min="12298" max="12298" width="5.33203125" style="527" customWidth="1"/>
    <col min="12299" max="12299" width="6" style="527" customWidth="1"/>
    <col min="12300" max="12300" width="5.6640625" style="527" customWidth="1"/>
    <col min="12301" max="12301" width="15.5" style="527" customWidth="1"/>
    <col min="12302" max="12302" width="13.83203125" style="527" customWidth="1"/>
    <col min="12303" max="12303" width="13" style="527" customWidth="1"/>
    <col min="12304" max="12306" width="12.83203125" style="527" customWidth="1"/>
    <col min="12307" max="12307" width="11.33203125" style="527" customWidth="1"/>
    <col min="12308" max="12308" width="5.33203125" style="527" customWidth="1"/>
    <col min="12309" max="12309" width="9.33203125" style="527" customWidth="1"/>
    <col min="12310" max="12544" width="0" style="527" hidden="1"/>
    <col min="12545" max="12545" width="4.1640625" style="527" customWidth="1"/>
    <col min="12546" max="12546" width="5.83203125" style="527" customWidth="1"/>
    <col min="12547" max="12547" width="32.1640625" style="527" customWidth="1"/>
    <col min="12548" max="12552" width="9.83203125" style="527" customWidth="1"/>
    <col min="12553" max="12553" width="12.83203125" style="527" customWidth="1"/>
    <col min="12554" max="12554" width="5.33203125" style="527" customWidth="1"/>
    <col min="12555" max="12555" width="6" style="527" customWidth="1"/>
    <col min="12556" max="12556" width="5.6640625" style="527" customWidth="1"/>
    <col min="12557" max="12557" width="15.5" style="527" customWidth="1"/>
    <col min="12558" max="12558" width="13.83203125" style="527" customWidth="1"/>
    <col min="12559" max="12559" width="13" style="527" customWidth="1"/>
    <col min="12560" max="12562" width="12.83203125" style="527" customWidth="1"/>
    <col min="12563" max="12563" width="11.33203125" style="527" customWidth="1"/>
    <col min="12564" max="12564" width="5.33203125" style="527" customWidth="1"/>
    <col min="12565" max="12565" width="9.33203125" style="527" customWidth="1"/>
    <col min="12566" max="12800" width="0" style="527" hidden="1"/>
    <col min="12801" max="12801" width="4.1640625" style="527" customWidth="1"/>
    <col min="12802" max="12802" width="5.83203125" style="527" customWidth="1"/>
    <col min="12803" max="12803" width="32.1640625" style="527" customWidth="1"/>
    <col min="12804" max="12808" width="9.83203125" style="527" customWidth="1"/>
    <col min="12809" max="12809" width="12.83203125" style="527" customWidth="1"/>
    <col min="12810" max="12810" width="5.33203125" style="527" customWidth="1"/>
    <col min="12811" max="12811" width="6" style="527" customWidth="1"/>
    <col min="12812" max="12812" width="5.6640625" style="527" customWidth="1"/>
    <col min="12813" max="12813" width="15.5" style="527" customWidth="1"/>
    <col min="12814" max="12814" width="13.83203125" style="527" customWidth="1"/>
    <col min="12815" max="12815" width="13" style="527" customWidth="1"/>
    <col min="12816" max="12818" width="12.83203125" style="527" customWidth="1"/>
    <col min="12819" max="12819" width="11.33203125" style="527" customWidth="1"/>
    <col min="12820" max="12820" width="5.33203125" style="527" customWidth="1"/>
    <col min="12821" max="12821" width="9.33203125" style="527" customWidth="1"/>
    <col min="12822" max="13056" width="0" style="527" hidden="1"/>
    <col min="13057" max="13057" width="4.1640625" style="527" customWidth="1"/>
    <col min="13058" max="13058" width="5.83203125" style="527" customWidth="1"/>
    <col min="13059" max="13059" width="32.1640625" style="527" customWidth="1"/>
    <col min="13060" max="13064" width="9.83203125" style="527" customWidth="1"/>
    <col min="13065" max="13065" width="12.83203125" style="527" customWidth="1"/>
    <col min="13066" max="13066" width="5.33203125" style="527" customWidth="1"/>
    <col min="13067" max="13067" width="6" style="527" customWidth="1"/>
    <col min="13068" max="13068" width="5.6640625" style="527" customWidth="1"/>
    <col min="13069" max="13069" width="15.5" style="527" customWidth="1"/>
    <col min="13070" max="13070" width="13.83203125" style="527" customWidth="1"/>
    <col min="13071" max="13071" width="13" style="527" customWidth="1"/>
    <col min="13072" max="13074" width="12.83203125" style="527" customWidth="1"/>
    <col min="13075" max="13075" width="11.33203125" style="527" customWidth="1"/>
    <col min="13076" max="13076" width="5.33203125" style="527" customWidth="1"/>
    <col min="13077" max="13077" width="9.33203125" style="527" customWidth="1"/>
    <col min="13078" max="13312" width="0" style="527" hidden="1"/>
    <col min="13313" max="13313" width="4.1640625" style="527" customWidth="1"/>
    <col min="13314" max="13314" width="5.83203125" style="527" customWidth="1"/>
    <col min="13315" max="13315" width="32.1640625" style="527" customWidth="1"/>
    <col min="13316" max="13320" width="9.83203125" style="527" customWidth="1"/>
    <col min="13321" max="13321" width="12.83203125" style="527" customWidth="1"/>
    <col min="13322" max="13322" width="5.33203125" style="527" customWidth="1"/>
    <col min="13323" max="13323" width="6" style="527" customWidth="1"/>
    <col min="13324" max="13324" width="5.6640625" style="527" customWidth="1"/>
    <col min="13325" max="13325" width="15.5" style="527" customWidth="1"/>
    <col min="13326" max="13326" width="13.83203125" style="527" customWidth="1"/>
    <col min="13327" max="13327" width="13" style="527" customWidth="1"/>
    <col min="13328" max="13330" width="12.83203125" style="527" customWidth="1"/>
    <col min="13331" max="13331" width="11.33203125" style="527" customWidth="1"/>
    <col min="13332" max="13332" width="5.33203125" style="527" customWidth="1"/>
    <col min="13333" max="13333" width="9.33203125" style="527" customWidth="1"/>
    <col min="13334" max="13568" width="0" style="527" hidden="1"/>
    <col min="13569" max="13569" width="4.1640625" style="527" customWidth="1"/>
    <col min="13570" max="13570" width="5.83203125" style="527" customWidth="1"/>
    <col min="13571" max="13571" width="32.1640625" style="527" customWidth="1"/>
    <col min="13572" max="13576" width="9.83203125" style="527" customWidth="1"/>
    <col min="13577" max="13577" width="12.83203125" style="527" customWidth="1"/>
    <col min="13578" max="13578" width="5.33203125" style="527" customWidth="1"/>
    <col min="13579" max="13579" width="6" style="527" customWidth="1"/>
    <col min="13580" max="13580" width="5.6640625" style="527" customWidth="1"/>
    <col min="13581" max="13581" width="15.5" style="527" customWidth="1"/>
    <col min="13582" max="13582" width="13.83203125" style="527" customWidth="1"/>
    <col min="13583" max="13583" width="13" style="527" customWidth="1"/>
    <col min="13584" max="13586" width="12.83203125" style="527" customWidth="1"/>
    <col min="13587" max="13587" width="11.33203125" style="527" customWidth="1"/>
    <col min="13588" max="13588" width="5.33203125" style="527" customWidth="1"/>
    <col min="13589" max="13589" width="9.33203125" style="527" customWidth="1"/>
    <col min="13590" max="13824" width="0" style="527" hidden="1"/>
    <col min="13825" max="13825" width="4.1640625" style="527" customWidth="1"/>
    <col min="13826" max="13826" width="5.83203125" style="527" customWidth="1"/>
    <col min="13827" max="13827" width="32.1640625" style="527" customWidth="1"/>
    <col min="13828" max="13832" width="9.83203125" style="527" customWidth="1"/>
    <col min="13833" max="13833" width="12.83203125" style="527" customWidth="1"/>
    <col min="13834" max="13834" width="5.33203125" style="527" customWidth="1"/>
    <col min="13835" max="13835" width="6" style="527" customWidth="1"/>
    <col min="13836" max="13836" width="5.6640625" style="527" customWidth="1"/>
    <col min="13837" max="13837" width="15.5" style="527" customWidth="1"/>
    <col min="13838" max="13838" width="13.83203125" style="527" customWidth="1"/>
    <col min="13839" max="13839" width="13" style="527" customWidth="1"/>
    <col min="13840" max="13842" width="12.83203125" style="527" customWidth="1"/>
    <col min="13843" max="13843" width="11.33203125" style="527" customWidth="1"/>
    <col min="13844" max="13844" width="5.33203125" style="527" customWidth="1"/>
    <col min="13845" max="13845" width="9.33203125" style="527" customWidth="1"/>
    <col min="13846" max="14080" width="0" style="527" hidden="1"/>
    <col min="14081" max="14081" width="4.1640625" style="527" customWidth="1"/>
    <col min="14082" max="14082" width="5.83203125" style="527" customWidth="1"/>
    <col min="14083" max="14083" width="32.1640625" style="527" customWidth="1"/>
    <col min="14084" max="14088" width="9.83203125" style="527" customWidth="1"/>
    <col min="14089" max="14089" width="12.83203125" style="527" customWidth="1"/>
    <col min="14090" max="14090" width="5.33203125" style="527" customWidth="1"/>
    <col min="14091" max="14091" width="6" style="527" customWidth="1"/>
    <col min="14092" max="14092" width="5.6640625" style="527" customWidth="1"/>
    <col min="14093" max="14093" width="15.5" style="527" customWidth="1"/>
    <col min="14094" max="14094" width="13.83203125" style="527" customWidth="1"/>
    <col min="14095" max="14095" width="13" style="527" customWidth="1"/>
    <col min="14096" max="14098" width="12.83203125" style="527" customWidth="1"/>
    <col min="14099" max="14099" width="11.33203125" style="527" customWidth="1"/>
    <col min="14100" max="14100" width="5.33203125" style="527" customWidth="1"/>
    <col min="14101" max="14101" width="9.33203125" style="527" customWidth="1"/>
    <col min="14102" max="14336" width="0" style="527" hidden="1"/>
    <col min="14337" max="14337" width="4.1640625" style="527" customWidth="1"/>
    <col min="14338" max="14338" width="5.83203125" style="527" customWidth="1"/>
    <col min="14339" max="14339" width="32.1640625" style="527" customWidth="1"/>
    <col min="14340" max="14344" width="9.83203125" style="527" customWidth="1"/>
    <col min="14345" max="14345" width="12.83203125" style="527" customWidth="1"/>
    <col min="14346" max="14346" width="5.33203125" style="527" customWidth="1"/>
    <col min="14347" max="14347" width="6" style="527" customWidth="1"/>
    <col min="14348" max="14348" width="5.6640625" style="527" customWidth="1"/>
    <col min="14349" max="14349" width="15.5" style="527" customWidth="1"/>
    <col min="14350" max="14350" width="13.83203125" style="527" customWidth="1"/>
    <col min="14351" max="14351" width="13" style="527" customWidth="1"/>
    <col min="14352" max="14354" width="12.83203125" style="527" customWidth="1"/>
    <col min="14355" max="14355" width="11.33203125" style="527" customWidth="1"/>
    <col min="14356" max="14356" width="5.33203125" style="527" customWidth="1"/>
    <col min="14357" max="14357" width="9.33203125" style="527" customWidth="1"/>
    <col min="14358" max="14592" width="0" style="527" hidden="1"/>
    <col min="14593" max="14593" width="4.1640625" style="527" customWidth="1"/>
    <col min="14594" max="14594" width="5.83203125" style="527" customWidth="1"/>
    <col min="14595" max="14595" width="32.1640625" style="527" customWidth="1"/>
    <col min="14596" max="14600" width="9.83203125" style="527" customWidth="1"/>
    <col min="14601" max="14601" width="12.83203125" style="527" customWidth="1"/>
    <col min="14602" max="14602" width="5.33203125" style="527" customWidth="1"/>
    <col min="14603" max="14603" width="6" style="527" customWidth="1"/>
    <col min="14604" max="14604" width="5.6640625" style="527" customWidth="1"/>
    <col min="14605" max="14605" width="15.5" style="527" customWidth="1"/>
    <col min="14606" max="14606" width="13.83203125" style="527" customWidth="1"/>
    <col min="14607" max="14607" width="13" style="527" customWidth="1"/>
    <col min="14608" max="14610" width="12.83203125" style="527" customWidth="1"/>
    <col min="14611" max="14611" width="11.33203125" style="527" customWidth="1"/>
    <col min="14612" max="14612" width="5.33203125" style="527" customWidth="1"/>
    <col min="14613" max="14613" width="9.33203125" style="527" customWidth="1"/>
    <col min="14614" max="14848" width="0" style="527" hidden="1"/>
    <col min="14849" max="14849" width="4.1640625" style="527" customWidth="1"/>
    <col min="14850" max="14850" width="5.83203125" style="527" customWidth="1"/>
    <col min="14851" max="14851" width="32.1640625" style="527" customWidth="1"/>
    <col min="14852" max="14856" width="9.83203125" style="527" customWidth="1"/>
    <col min="14857" max="14857" width="12.83203125" style="527" customWidth="1"/>
    <col min="14858" max="14858" width="5.33203125" style="527" customWidth="1"/>
    <col min="14859" max="14859" width="6" style="527" customWidth="1"/>
    <col min="14860" max="14860" width="5.6640625" style="527" customWidth="1"/>
    <col min="14861" max="14861" width="15.5" style="527" customWidth="1"/>
    <col min="14862" max="14862" width="13.83203125" style="527" customWidth="1"/>
    <col min="14863" max="14863" width="13" style="527" customWidth="1"/>
    <col min="14864" max="14866" width="12.83203125" style="527" customWidth="1"/>
    <col min="14867" max="14867" width="11.33203125" style="527" customWidth="1"/>
    <col min="14868" max="14868" width="5.33203125" style="527" customWidth="1"/>
    <col min="14869" max="14869" width="9.33203125" style="527" customWidth="1"/>
    <col min="14870" max="15104" width="0" style="527" hidden="1"/>
    <col min="15105" max="15105" width="4.1640625" style="527" customWidth="1"/>
    <col min="15106" max="15106" width="5.83203125" style="527" customWidth="1"/>
    <col min="15107" max="15107" width="32.1640625" style="527" customWidth="1"/>
    <col min="15108" max="15112" width="9.83203125" style="527" customWidth="1"/>
    <col min="15113" max="15113" width="12.83203125" style="527" customWidth="1"/>
    <col min="15114" max="15114" width="5.33203125" style="527" customWidth="1"/>
    <col min="15115" max="15115" width="6" style="527" customWidth="1"/>
    <col min="15116" max="15116" width="5.6640625" style="527" customWidth="1"/>
    <col min="15117" max="15117" width="15.5" style="527" customWidth="1"/>
    <col min="15118" max="15118" width="13.83203125" style="527" customWidth="1"/>
    <col min="15119" max="15119" width="13" style="527" customWidth="1"/>
    <col min="15120" max="15122" width="12.83203125" style="527" customWidth="1"/>
    <col min="15123" max="15123" width="11.33203125" style="527" customWidth="1"/>
    <col min="15124" max="15124" width="5.33203125" style="527" customWidth="1"/>
    <col min="15125" max="15125" width="9.33203125" style="527" customWidth="1"/>
    <col min="15126" max="15360" width="0" style="527" hidden="1"/>
    <col min="15361" max="15361" width="4.1640625" style="527" customWidth="1"/>
    <col min="15362" max="15362" width="5.83203125" style="527" customWidth="1"/>
    <col min="15363" max="15363" width="32.1640625" style="527" customWidth="1"/>
    <col min="15364" max="15368" width="9.83203125" style="527" customWidth="1"/>
    <col min="15369" max="15369" width="12.83203125" style="527" customWidth="1"/>
    <col min="15370" max="15370" width="5.33203125" style="527" customWidth="1"/>
    <col min="15371" max="15371" width="6" style="527" customWidth="1"/>
    <col min="15372" max="15372" width="5.6640625" style="527" customWidth="1"/>
    <col min="15373" max="15373" width="15.5" style="527" customWidth="1"/>
    <col min="15374" max="15374" width="13.83203125" style="527" customWidth="1"/>
    <col min="15375" max="15375" width="13" style="527" customWidth="1"/>
    <col min="15376" max="15378" width="12.83203125" style="527" customWidth="1"/>
    <col min="15379" max="15379" width="11.33203125" style="527" customWidth="1"/>
    <col min="15380" max="15380" width="5.33203125" style="527" customWidth="1"/>
    <col min="15381" max="15381" width="9.33203125" style="527" customWidth="1"/>
    <col min="15382" max="15616" width="0" style="527" hidden="1"/>
    <col min="15617" max="15617" width="4.1640625" style="527" customWidth="1"/>
    <col min="15618" max="15618" width="5.83203125" style="527" customWidth="1"/>
    <col min="15619" max="15619" width="32.1640625" style="527" customWidth="1"/>
    <col min="15620" max="15624" width="9.83203125" style="527" customWidth="1"/>
    <col min="15625" max="15625" width="12.83203125" style="527" customWidth="1"/>
    <col min="15626" max="15626" width="5.33203125" style="527" customWidth="1"/>
    <col min="15627" max="15627" width="6" style="527" customWidth="1"/>
    <col min="15628" max="15628" width="5.6640625" style="527" customWidth="1"/>
    <col min="15629" max="15629" width="15.5" style="527" customWidth="1"/>
    <col min="15630" max="15630" width="13.83203125" style="527" customWidth="1"/>
    <col min="15631" max="15631" width="13" style="527" customWidth="1"/>
    <col min="15632" max="15634" width="12.83203125" style="527" customWidth="1"/>
    <col min="15635" max="15635" width="11.33203125" style="527" customWidth="1"/>
    <col min="15636" max="15636" width="5.33203125" style="527" customWidth="1"/>
    <col min="15637" max="15637" width="9.33203125" style="527" customWidth="1"/>
    <col min="15638" max="15872" width="0" style="527" hidden="1"/>
    <col min="15873" max="15873" width="4.1640625" style="527" customWidth="1"/>
    <col min="15874" max="15874" width="5.83203125" style="527" customWidth="1"/>
    <col min="15875" max="15875" width="32.1640625" style="527" customWidth="1"/>
    <col min="15876" max="15880" width="9.83203125" style="527" customWidth="1"/>
    <col min="15881" max="15881" width="12.83203125" style="527" customWidth="1"/>
    <col min="15882" max="15882" width="5.33203125" style="527" customWidth="1"/>
    <col min="15883" max="15883" width="6" style="527" customWidth="1"/>
    <col min="15884" max="15884" width="5.6640625" style="527" customWidth="1"/>
    <col min="15885" max="15885" width="15.5" style="527" customWidth="1"/>
    <col min="15886" max="15886" width="13.83203125" style="527" customWidth="1"/>
    <col min="15887" max="15887" width="13" style="527" customWidth="1"/>
    <col min="15888" max="15890" width="12.83203125" style="527" customWidth="1"/>
    <col min="15891" max="15891" width="11.33203125" style="527" customWidth="1"/>
    <col min="15892" max="15892" width="5.33203125" style="527" customWidth="1"/>
    <col min="15893" max="15893" width="9.33203125" style="527" customWidth="1"/>
    <col min="15894" max="16128" width="0" style="527" hidden="1"/>
    <col min="16129" max="16129" width="4.1640625" style="527" customWidth="1"/>
    <col min="16130" max="16130" width="5.83203125" style="527" customWidth="1"/>
    <col min="16131" max="16131" width="32.1640625" style="527" customWidth="1"/>
    <col min="16132" max="16136" width="9.83203125" style="527" customWidth="1"/>
    <col min="16137" max="16137" width="12.83203125" style="527" customWidth="1"/>
    <col min="16138" max="16138" width="5.33203125" style="527" customWidth="1"/>
    <col min="16139" max="16139" width="6" style="527" customWidth="1"/>
    <col min="16140" max="16140" width="5.6640625" style="527" customWidth="1"/>
    <col min="16141" max="16141" width="15.5" style="527" customWidth="1"/>
    <col min="16142" max="16142" width="13.83203125" style="527" customWidth="1"/>
    <col min="16143" max="16143" width="13" style="527" customWidth="1"/>
    <col min="16144" max="16146" width="12.83203125" style="527" customWidth="1"/>
    <col min="16147" max="16147" width="11.33203125" style="527" customWidth="1"/>
    <col min="16148" max="16148" width="5.33203125" style="527" customWidth="1"/>
    <col min="16149" max="16149" width="9.33203125" style="527" customWidth="1"/>
    <col min="16150" max="16384" width="0" style="527" hidden="1"/>
  </cols>
  <sheetData>
    <row r="1" spans="1:20">
      <c r="A1" s="641" t="s">
        <v>3669</v>
      </c>
      <c r="B1" s="641"/>
      <c r="C1" s="641"/>
      <c r="D1" s="641"/>
      <c r="E1" s="641"/>
      <c r="F1" s="2382"/>
      <c r="G1" s="2383"/>
      <c r="H1" s="2384"/>
      <c r="I1" s="2382"/>
      <c r="J1" s="2385">
        <v>115</v>
      </c>
      <c r="K1" s="2386">
        <v>116</v>
      </c>
      <c r="L1" s="641"/>
      <c r="M1" s="641"/>
      <c r="N1" s="2387"/>
      <c r="O1" s="641"/>
      <c r="P1" s="641"/>
      <c r="Q1" s="641"/>
      <c r="R1" s="2388"/>
      <c r="S1" s="641"/>
      <c r="T1" s="2385" t="str">
        <f>A1</f>
        <v xml:space="preserve">           Road Initials:  BNSF      Year 2014</v>
      </c>
    </row>
    <row r="2" spans="1:20" ht="14.25" customHeight="1">
      <c r="A2" s="650" t="s">
        <v>3673</v>
      </c>
      <c r="B2" s="600"/>
      <c r="C2" s="600"/>
      <c r="D2" s="600"/>
      <c r="E2" s="600"/>
      <c r="F2" s="600"/>
      <c r="G2" s="600"/>
      <c r="H2" s="2389"/>
      <c r="I2" s="600"/>
      <c r="J2" s="1929"/>
      <c r="K2" s="594" t="s">
        <v>3673</v>
      </c>
      <c r="L2" s="600"/>
      <c r="M2" s="600"/>
      <c r="N2" s="600"/>
      <c r="O2" s="600"/>
      <c r="P2" s="600"/>
      <c r="Q2" s="600"/>
      <c r="R2" s="2389"/>
      <c r="S2" s="600"/>
      <c r="T2" s="1929"/>
    </row>
    <row r="3" spans="1:20" ht="10.5" customHeight="1">
      <c r="A3" s="650"/>
      <c r="B3" s="600"/>
      <c r="C3" s="600"/>
      <c r="D3" s="600"/>
      <c r="E3" s="600"/>
      <c r="F3" s="600"/>
      <c r="G3" s="600"/>
      <c r="H3" s="2389"/>
      <c r="I3" s="600"/>
      <c r="J3" s="1929"/>
      <c r="K3" s="650"/>
      <c r="L3" s="600"/>
      <c r="M3" s="600"/>
      <c r="N3" s="600"/>
      <c r="O3" s="600"/>
      <c r="P3" s="600"/>
      <c r="Q3" s="600"/>
      <c r="R3" s="2389"/>
      <c r="S3" s="600"/>
      <c r="T3" s="1929"/>
    </row>
    <row r="4" spans="1:20" ht="10.5" customHeight="1">
      <c r="A4" s="1563"/>
      <c r="B4" s="618" t="s">
        <v>2912</v>
      </c>
      <c r="C4" s="618"/>
      <c r="D4" s="618"/>
      <c r="E4" s="618"/>
      <c r="F4" s="618"/>
      <c r="G4" s="618"/>
      <c r="H4" s="2078"/>
      <c r="I4" s="618"/>
      <c r="J4" s="651"/>
      <c r="K4" s="1563"/>
      <c r="L4" s="618"/>
      <c r="M4" s="618"/>
      <c r="N4" s="618"/>
      <c r="O4" s="618"/>
      <c r="P4" s="618"/>
      <c r="Q4" s="618"/>
      <c r="R4" s="2078"/>
      <c r="S4" s="618"/>
      <c r="T4" s="651"/>
    </row>
    <row r="5" spans="1:20" ht="10.5" customHeight="1">
      <c r="A5" s="1563"/>
      <c r="B5" s="1722" t="s">
        <v>386</v>
      </c>
      <c r="C5" s="618" t="s">
        <v>2913</v>
      </c>
      <c r="D5" s="618"/>
      <c r="E5" s="618"/>
      <c r="F5" s="618"/>
      <c r="G5" s="618"/>
      <c r="H5" s="2078"/>
      <c r="I5" s="618"/>
      <c r="J5" s="651"/>
      <c r="K5" s="1563"/>
      <c r="L5" s="1722" t="s">
        <v>389</v>
      </c>
      <c r="M5" s="618" t="s">
        <v>2914</v>
      </c>
      <c r="N5" s="618"/>
      <c r="O5" s="618"/>
      <c r="P5" s="618"/>
      <c r="Q5" s="618"/>
      <c r="R5" s="2078"/>
      <c r="S5" s="618"/>
      <c r="T5" s="651"/>
    </row>
    <row r="6" spans="1:20" ht="10.5" customHeight="1">
      <c r="A6" s="1563"/>
      <c r="B6" s="1722" t="s">
        <v>387</v>
      </c>
      <c r="C6" s="618" t="s">
        <v>2915</v>
      </c>
      <c r="D6" s="618"/>
      <c r="E6" s="618"/>
      <c r="F6" s="618"/>
      <c r="G6" s="618"/>
      <c r="H6" s="2078"/>
      <c r="I6" s="618"/>
      <c r="J6" s="651"/>
      <c r="K6" s="1563"/>
      <c r="L6" s="618" t="s">
        <v>2916</v>
      </c>
      <c r="M6" s="618"/>
      <c r="N6" s="618"/>
      <c r="O6" s="618"/>
      <c r="P6" s="618"/>
      <c r="Q6" s="618"/>
      <c r="R6" s="2078"/>
      <c r="S6" s="618"/>
      <c r="T6" s="651"/>
    </row>
    <row r="7" spans="1:20" ht="10.5" customHeight="1">
      <c r="A7" s="1563"/>
      <c r="B7" s="618" t="s">
        <v>2917</v>
      </c>
      <c r="C7" s="618"/>
      <c r="D7" s="618"/>
      <c r="E7" s="618"/>
      <c r="F7" s="618"/>
      <c r="G7" s="618"/>
      <c r="H7" s="2078"/>
      <c r="I7" s="618"/>
      <c r="J7" s="651"/>
      <c r="K7" s="1563"/>
      <c r="L7" s="618" t="s">
        <v>2918</v>
      </c>
      <c r="M7" s="618"/>
      <c r="N7" s="618"/>
      <c r="O7" s="618"/>
      <c r="P7" s="618"/>
      <c r="Q7" s="618"/>
      <c r="R7" s="2078"/>
      <c r="S7" s="618"/>
      <c r="T7" s="651"/>
    </row>
    <row r="8" spans="1:20" ht="10.5" customHeight="1">
      <c r="A8" s="1563"/>
      <c r="B8" s="1722" t="s">
        <v>388</v>
      </c>
      <c r="C8" s="618" t="s">
        <v>2919</v>
      </c>
      <c r="D8" s="618"/>
      <c r="E8" s="618"/>
      <c r="F8" s="618"/>
      <c r="G8" s="618"/>
      <c r="H8" s="2078"/>
      <c r="I8" s="618"/>
      <c r="J8" s="651"/>
      <c r="K8" s="1563"/>
      <c r="L8" s="1722" t="s">
        <v>390</v>
      </c>
      <c r="M8" s="618" t="s">
        <v>2920</v>
      </c>
      <c r="N8" s="618"/>
      <c r="O8" s="618"/>
      <c r="P8" s="618"/>
      <c r="Q8" s="618"/>
      <c r="R8" s="2078"/>
      <c r="S8" s="618"/>
      <c r="T8" s="651"/>
    </row>
    <row r="9" spans="1:20" ht="10.5" customHeight="1">
      <c r="A9" s="1563"/>
      <c r="B9" s="618" t="s">
        <v>2921</v>
      </c>
      <c r="C9" s="618"/>
      <c r="D9" s="618"/>
      <c r="E9" s="618"/>
      <c r="F9" s="618"/>
      <c r="G9" s="618"/>
      <c r="H9" s="2078"/>
      <c r="I9" s="618"/>
      <c r="J9" s="651"/>
      <c r="K9" s="1563"/>
      <c r="L9" s="618" t="s">
        <v>2922</v>
      </c>
      <c r="M9" s="618"/>
      <c r="N9" s="618"/>
      <c r="O9" s="618"/>
      <c r="P9" s="618"/>
      <c r="Q9" s="618"/>
      <c r="R9" s="2078"/>
      <c r="S9" s="618"/>
      <c r="T9" s="651"/>
    </row>
    <row r="10" spans="1:20" ht="10.5" customHeight="1">
      <c r="A10" s="1563"/>
      <c r="B10" s="618" t="s">
        <v>2923</v>
      </c>
      <c r="C10" s="618"/>
      <c r="D10" s="618"/>
      <c r="E10" s="618"/>
      <c r="F10" s="618"/>
      <c r="G10" s="618"/>
      <c r="H10" s="2078"/>
      <c r="I10" s="618"/>
      <c r="J10" s="651"/>
      <c r="K10" s="1563"/>
      <c r="L10" s="618"/>
      <c r="M10" s="618"/>
      <c r="N10" s="618"/>
      <c r="O10" s="618"/>
      <c r="P10" s="618"/>
      <c r="Q10" s="618"/>
      <c r="R10" s="2078"/>
      <c r="S10" s="618"/>
      <c r="T10" s="651"/>
    </row>
    <row r="11" spans="1:20" ht="10.5" customHeight="1">
      <c r="A11" s="1751"/>
      <c r="B11" s="642"/>
      <c r="C11" s="642"/>
      <c r="D11" s="642"/>
      <c r="E11" s="642"/>
      <c r="F11" s="642"/>
      <c r="G11" s="642"/>
      <c r="H11" s="2135"/>
      <c r="I11" s="642"/>
      <c r="J11" s="643"/>
      <c r="K11" s="1751"/>
      <c r="L11" s="642"/>
      <c r="M11" s="642"/>
      <c r="N11" s="642"/>
      <c r="O11" s="642"/>
      <c r="P11" s="642"/>
      <c r="Q11" s="642"/>
      <c r="R11" s="2135"/>
      <c r="S11" s="642"/>
      <c r="T11" s="643"/>
    </row>
    <row r="12" spans="1:20">
      <c r="A12" s="2321" t="s">
        <v>2924</v>
      </c>
      <c r="B12" s="2322"/>
      <c r="C12" s="2322"/>
      <c r="D12" s="2322"/>
      <c r="E12" s="2322"/>
      <c r="F12" s="2322"/>
      <c r="G12" s="2322"/>
      <c r="H12" s="2390"/>
      <c r="I12" s="2322"/>
      <c r="J12" s="1725"/>
      <c r="K12" s="1524" t="s">
        <v>2924</v>
      </c>
      <c r="L12" s="1525"/>
      <c r="M12" s="1525"/>
      <c r="N12" s="1525"/>
      <c r="O12" s="1525"/>
      <c r="P12" s="1525"/>
      <c r="Q12" s="1525"/>
      <c r="R12" s="2391"/>
      <c r="S12" s="1525"/>
      <c r="T12" s="1527"/>
    </row>
    <row r="13" spans="1:20" ht="11.25" customHeight="1">
      <c r="A13" s="1536"/>
      <c r="B13" s="551"/>
      <c r="C13" s="551"/>
      <c r="D13" s="1706" t="s">
        <v>2925</v>
      </c>
      <c r="E13" s="535"/>
      <c r="F13" s="1760" t="s">
        <v>2926</v>
      </c>
      <c r="G13" s="1525"/>
      <c r="H13" s="2391"/>
      <c r="I13" s="1525"/>
      <c r="J13" s="2087"/>
      <c r="K13" s="1536"/>
      <c r="L13" s="551"/>
      <c r="M13" s="549" t="s">
        <v>2927</v>
      </c>
      <c r="N13" s="1530" t="s">
        <v>2928</v>
      </c>
      <c r="O13" s="2081"/>
      <c r="P13" s="2081"/>
      <c r="Q13" s="2081"/>
      <c r="R13" s="2082"/>
      <c r="S13" s="2081"/>
      <c r="T13" s="2085"/>
    </row>
    <row r="14" spans="1:20" ht="11.25" customHeight="1">
      <c r="A14" s="1536"/>
      <c r="B14" s="551"/>
      <c r="C14" s="551"/>
      <c r="D14" s="1760" t="s">
        <v>2929</v>
      </c>
      <c r="E14" s="2086"/>
      <c r="F14" s="1530" t="s">
        <v>2930</v>
      </c>
      <c r="G14" s="2081"/>
      <c r="H14" s="2082"/>
      <c r="I14" s="2081"/>
      <c r="J14" s="2087"/>
      <c r="K14" s="1536"/>
      <c r="L14" s="551"/>
      <c r="M14" s="552" t="s">
        <v>2931</v>
      </c>
      <c r="N14" s="2088"/>
      <c r="O14" s="2088"/>
      <c r="P14" s="1757" t="s">
        <v>2932</v>
      </c>
      <c r="Q14" s="531"/>
      <c r="R14" s="2089"/>
      <c r="S14" s="2088"/>
      <c r="T14" s="2084"/>
    </row>
    <row r="15" spans="1:20" ht="11.25" customHeight="1">
      <c r="A15" s="1536"/>
      <c r="B15" s="551"/>
      <c r="C15" s="551"/>
      <c r="D15" s="550"/>
      <c r="E15" s="550"/>
      <c r="F15" s="550"/>
      <c r="G15" s="550"/>
      <c r="H15" s="2090" t="s">
        <v>2809</v>
      </c>
      <c r="I15" s="550" t="s">
        <v>2933</v>
      </c>
      <c r="J15" s="611"/>
      <c r="K15" s="610"/>
      <c r="L15" s="550"/>
      <c r="M15" s="549" t="s">
        <v>2806</v>
      </c>
      <c r="N15" s="550"/>
      <c r="O15" s="550"/>
      <c r="P15" s="1706" t="s">
        <v>2724</v>
      </c>
      <c r="Q15" s="535"/>
      <c r="R15" s="2090" t="s">
        <v>2812</v>
      </c>
      <c r="S15" s="550"/>
      <c r="T15" s="611"/>
    </row>
    <row r="16" spans="1:20" ht="11.25" customHeight="1">
      <c r="A16" s="1536"/>
      <c r="B16" s="551"/>
      <c r="C16" s="551"/>
      <c r="D16" s="550"/>
      <c r="E16" s="550"/>
      <c r="F16" s="550"/>
      <c r="G16" s="550"/>
      <c r="H16" s="2090" t="s">
        <v>2814</v>
      </c>
      <c r="I16" s="550" t="s">
        <v>2934</v>
      </c>
      <c r="J16" s="611"/>
      <c r="K16" s="610"/>
      <c r="L16" s="550"/>
      <c r="M16" s="550" t="s">
        <v>2808</v>
      </c>
      <c r="N16" s="550"/>
      <c r="O16" s="550"/>
      <c r="P16" s="1760" t="s">
        <v>2935</v>
      </c>
      <c r="Q16" s="2086"/>
      <c r="R16" s="2090" t="s">
        <v>2936</v>
      </c>
      <c r="S16" s="550"/>
      <c r="T16" s="611"/>
    </row>
    <row r="17" spans="1:21" ht="11.25" customHeight="1">
      <c r="A17" s="1536"/>
      <c r="B17" s="551"/>
      <c r="C17" s="551"/>
      <c r="D17" s="550"/>
      <c r="E17" s="550"/>
      <c r="F17" s="550" t="s">
        <v>2819</v>
      </c>
      <c r="G17" s="550" t="s">
        <v>2937</v>
      </c>
      <c r="H17" s="2090" t="s">
        <v>2820</v>
      </c>
      <c r="I17" s="550" t="s">
        <v>2810</v>
      </c>
      <c r="J17" s="611"/>
      <c r="K17" s="610"/>
      <c r="L17" s="550"/>
      <c r="M17" s="550" t="s">
        <v>2811</v>
      </c>
      <c r="N17" s="550"/>
      <c r="O17" s="550"/>
      <c r="P17" s="2088"/>
      <c r="Q17" s="2088"/>
      <c r="R17" s="2090" t="s">
        <v>2938</v>
      </c>
      <c r="S17" s="550"/>
      <c r="T17" s="611"/>
    </row>
    <row r="18" spans="1:21" ht="11.25" customHeight="1">
      <c r="A18" s="1536"/>
      <c r="B18" s="551"/>
      <c r="C18" s="550" t="s">
        <v>2939</v>
      </c>
      <c r="D18" s="550" t="s">
        <v>2940</v>
      </c>
      <c r="E18" s="550"/>
      <c r="F18" s="550" t="s">
        <v>2826</v>
      </c>
      <c r="G18" s="550" t="s">
        <v>2820</v>
      </c>
      <c r="H18" s="2090" t="s">
        <v>2825</v>
      </c>
      <c r="I18" s="550" t="s">
        <v>2941</v>
      </c>
      <c r="J18" s="611"/>
      <c r="K18" s="610"/>
      <c r="L18" s="550"/>
      <c r="M18" s="550" t="s">
        <v>2942</v>
      </c>
      <c r="N18" s="550" t="s">
        <v>2227</v>
      </c>
      <c r="O18" s="550" t="s">
        <v>2828</v>
      </c>
      <c r="P18" s="550" t="s">
        <v>2940</v>
      </c>
      <c r="Q18" s="550"/>
      <c r="R18" s="2090" t="s">
        <v>2943</v>
      </c>
      <c r="S18" s="550" t="s">
        <v>2828</v>
      </c>
      <c r="T18" s="611"/>
    </row>
    <row r="19" spans="1:21" ht="11.25" customHeight="1">
      <c r="A19" s="610" t="s">
        <v>639</v>
      </c>
      <c r="B19" s="550" t="s">
        <v>784</v>
      </c>
      <c r="C19" s="550" t="s">
        <v>2836</v>
      </c>
      <c r="D19" s="550" t="s">
        <v>2754</v>
      </c>
      <c r="E19" s="550" t="s">
        <v>2944</v>
      </c>
      <c r="F19" s="550" t="s">
        <v>2945</v>
      </c>
      <c r="G19" s="550" t="s">
        <v>2824</v>
      </c>
      <c r="H19" s="2090" t="s">
        <v>2946</v>
      </c>
      <c r="I19" s="550" t="s">
        <v>2947</v>
      </c>
      <c r="J19" s="611" t="s">
        <v>639</v>
      </c>
      <c r="K19" s="610" t="s">
        <v>639</v>
      </c>
      <c r="L19" s="550" t="s">
        <v>784</v>
      </c>
      <c r="M19" s="550" t="s">
        <v>2948</v>
      </c>
      <c r="N19" s="550" t="s">
        <v>2836</v>
      </c>
      <c r="O19" s="550" t="s">
        <v>2832</v>
      </c>
      <c r="P19" s="550" t="s">
        <v>2754</v>
      </c>
      <c r="Q19" s="550" t="s">
        <v>2944</v>
      </c>
      <c r="R19" s="2090" t="s">
        <v>2949</v>
      </c>
      <c r="S19" s="550" t="s">
        <v>2950</v>
      </c>
      <c r="T19" s="611" t="s">
        <v>639</v>
      </c>
      <c r="U19" s="1298"/>
    </row>
    <row r="20" spans="1:21" ht="11.25" customHeight="1">
      <c r="A20" s="610" t="s">
        <v>642</v>
      </c>
      <c r="B20" s="550" t="s">
        <v>788</v>
      </c>
      <c r="C20" s="550" t="s">
        <v>2951</v>
      </c>
      <c r="D20" s="550" t="s">
        <v>2952</v>
      </c>
      <c r="E20" s="550" t="s">
        <v>2953</v>
      </c>
      <c r="F20" s="550" t="s">
        <v>2954</v>
      </c>
      <c r="G20" s="550" t="s">
        <v>2955</v>
      </c>
      <c r="H20" s="2090" t="s">
        <v>2956</v>
      </c>
      <c r="I20" s="550" t="s">
        <v>2948</v>
      </c>
      <c r="J20" s="611" t="s">
        <v>642</v>
      </c>
      <c r="K20" s="610" t="s">
        <v>642</v>
      </c>
      <c r="L20" s="550" t="s">
        <v>788</v>
      </c>
      <c r="M20" s="550" t="s">
        <v>2835</v>
      </c>
      <c r="N20" s="550" t="s">
        <v>2842</v>
      </c>
      <c r="O20" s="550" t="s">
        <v>2840</v>
      </c>
      <c r="P20" s="550" t="s">
        <v>2952</v>
      </c>
      <c r="Q20" s="550" t="s">
        <v>2953</v>
      </c>
      <c r="R20" s="2090" t="s">
        <v>2957</v>
      </c>
      <c r="S20" s="550" t="s">
        <v>2953</v>
      </c>
      <c r="T20" s="611" t="s">
        <v>642</v>
      </c>
      <c r="U20" s="1298"/>
    </row>
    <row r="21" spans="1:21" ht="11.25" customHeight="1">
      <c r="A21" s="610"/>
      <c r="B21" s="550"/>
      <c r="C21" s="550"/>
      <c r="D21" s="550"/>
      <c r="E21" s="550"/>
      <c r="F21" s="550"/>
      <c r="G21" s="550"/>
      <c r="H21" s="2090" t="s">
        <v>2841</v>
      </c>
      <c r="I21" s="550" t="s">
        <v>2955</v>
      </c>
      <c r="J21" s="611"/>
      <c r="K21" s="610"/>
      <c r="L21" s="550"/>
      <c r="M21" s="550" t="s">
        <v>2810</v>
      </c>
      <c r="N21" s="550"/>
      <c r="O21" s="550"/>
      <c r="P21" s="551"/>
      <c r="Q21" s="551"/>
      <c r="R21" s="2090"/>
      <c r="S21" s="550"/>
      <c r="T21" s="611"/>
      <c r="U21" s="1298"/>
    </row>
    <row r="22" spans="1:21" ht="11.25" customHeight="1" thickBot="1">
      <c r="A22" s="2091"/>
      <c r="B22" s="1538"/>
      <c r="C22" s="552" t="s">
        <v>651</v>
      </c>
      <c r="D22" s="550" t="s">
        <v>652</v>
      </c>
      <c r="E22" s="550" t="s">
        <v>653</v>
      </c>
      <c r="F22" s="550" t="s">
        <v>654</v>
      </c>
      <c r="G22" s="550" t="s">
        <v>655</v>
      </c>
      <c r="H22" s="2090" t="s">
        <v>656</v>
      </c>
      <c r="I22" s="550" t="s">
        <v>1087</v>
      </c>
      <c r="J22" s="2092"/>
      <c r="K22" s="2091"/>
      <c r="L22" s="1538"/>
      <c r="M22" s="552" t="s">
        <v>1088</v>
      </c>
      <c r="N22" s="552" t="s">
        <v>1362</v>
      </c>
      <c r="O22" s="552" t="s">
        <v>1363</v>
      </c>
      <c r="P22" s="552" t="s">
        <v>1364</v>
      </c>
      <c r="Q22" s="552" t="s">
        <v>1365</v>
      </c>
      <c r="R22" s="2093" t="s">
        <v>2283</v>
      </c>
      <c r="S22" s="552" t="s">
        <v>2958</v>
      </c>
      <c r="T22" s="1534"/>
      <c r="U22" s="1298"/>
    </row>
    <row r="23" spans="1:21" ht="11.25" customHeight="1">
      <c r="A23" s="1536"/>
      <c r="B23" s="551"/>
      <c r="C23" s="1720" t="s">
        <v>2238</v>
      </c>
      <c r="D23" s="2118"/>
      <c r="E23" s="2095"/>
      <c r="F23" s="2095" t="s">
        <v>2959</v>
      </c>
      <c r="G23" s="2095"/>
      <c r="H23" s="2096"/>
      <c r="I23" s="2097"/>
      <c r="J23" s="651"/>
      <c r="K23" s="1536"/>
      <c r="L23" s="551"/>
      <c r="M23" s="2098"/>
      <c r="N23" s="2099"/>
      <c r="O23" s="2099"/>
      <c r="P23" s="2099"/>
      <c r="Q23" s="2099"/>
      <c r="R23" s="2100"/>
      <c r="S23" s="2101"/>
      <c r="T23" s="2087"/>
    </row>
    <row r="24" spans="1:21" ht="11.25" customHeight="1">
      <c r="A24" s="610">
        <v>36</v>
      </c>
      <c r="B24" s="551"/>
      <c r="C24" s="542" t="s">
        <v>2960</v>
      </c>
      <c r="D24" s="2102"/>
      <c r="E24" s="587"/>
      <c r="F24" s="587"/>
      <c r="G24" s="587"/>
      <c r="H24" s="2103"/>
      <c r="I24" s="2104"/>
      <c r="J24" s="1548"/>
      <c r="K24" s="610"/>
      <c r="L24" s="587"/>
      <c r="M24" s="2105"/>
      <c r="N24" s="587"/>
      <c r="O24" s="587"/>
      <c r="P24" s="587"/>
      <c r="Q24" s="587"/>
      <c r="R24" s="2103"/>
      <c r="S24" s="2106"/>
      <c r="T24" s="611">
        <v>36</v>
      </c>
      <c r="U24" s="2107"/>
    </row>
    <row r="25" spans="1:21" ht="11.25" customHeight="1">
      <c r="A25" s="2091"/>
      <c r="B25" s="1538"/>
      <c r="C25" s="1539" t="s">
        <v>2961</v>
      </c>
      <c r="D25" s="2108"/>
      <c r="E25" s="562"/>
      <c r="F25" s="562"/>
      <c r="G25" s="562"/>
      <c r="H25" s="562"/>
      <c r="I25" s="2109"/>
      <c r="J25" s="1543">
        <v>36</v>
      </c>
      <c r="K25" s="1533">
        <v>36</v>
      </c>
      <c r="L25" s="1538"/>
      <c r="M25" s="2392">
        <f>SUM(D25:I25)-P25</f>
        <v>0</v>
      </c>
      <c r="N25" s="562"/>
      <c r="O25" s="562"/>
      <c r="P25" s="2393">
        <f>N25+O25</f>
        <v>0</v>
      </c>
      <c r="Q25" s="562"/>
      <c r="R25" s="562"/>
      <c r="S25" s="2110"/>
      <c r="T25" s="2092"/>
      <c r="U25" s="2059"/>
    </row>
    <row r="26" spans="1:21" ht="11.25" customHeight="1">
      <c r="A26" s="1536"/>
      <c r="B26" s="551"/>
      <c r="C26" s="542" t="s">
        <v>2962</v>
      </c>
      <c r="D26" s="2102"/>
      <c r="E26" s="587"/>
      <c r="F26" s="587"/>
      <c r="G26" s="587"/>
      <c r="H26" s="587"/>
      <c r="I26" s="2104"/>
      <c r="J26" s="651"/>
      <c r="K26" s="1536"/>
      <c r="L26" s="551"/>
      <c r="M26" s="2105"/>
      <c r="N26" s="587"/>
      <c r="O26" s="587"/>
      <c r="P26" s="2394"/>
      <c r="Q26" s="587"/>
      <c r="R26" s="587"/>
      <c r="S26" s="2106"/>
      <c r="T26" s="2087"/>
      <c r="U26" s="2059"/>
    </row>
    <row r="27" spans="1:21" ht="11.25" customHeight="1">
      <c r="A27" s="610" t="s">
        <v>68</v>
      </c>
      <c r="B27" s="551"/>
      <c r="C27" s="542" t="s">
        <v>2963</v>
      </c>
      <c r="D27" s="2102"/>
      <c r="E27" s="587"/>
      <c r="F27" s="587"/>
      <c r="G27" s="587"/>
      <c r="H27" s="587"/>
      <c r="I27" s="2104"/>
      <c r="J27" s="1548"/>
      <c r="K27" s="610"/>
      <c r="L27" s="551"/>
      <c r="M27" s="2105"/>
      <c r="N27" s="587"/>
      <c r="O27" s="587"/>
      <c r="P27" s="2394"/>
      <c r="Q27" s="587"/>
      <c r="R27" s="587"/>
      <c r="S27" s="2106"/>
      <c r="T27" s="611"/>
      <c r="U27" s="2107"/>
    </row>
    <row r="28" spans="1:21" ht="11.25" customHeight="1">
      <c r="A28" s="2091"/>
      <c r="B28" s="1538"/>
      <c r="C28" s="1539" t="s">
        <v>2964</v>
      </c>
      <c r="D28" s="2108"/>
      <c r="E28" s="562"/>
      <c r="F28" s="562"/>
      <c r="G28" s="562"/>
      <c r="H28" s="562"/>
      <c r="I28" s="2109"/>
      <c r="J28" s="1543" t="s">
        <v>68</v>
      </c>
      <c r="K28" s="1533" t="s">
        <v>68</v>
      </c>
      <c r="L28" s="1538"/>
      <c r="M28" s="2392">
        <f>SUM(D28:I28)-P28</f>
        <v>0</v>
      </c>
      <c r="N28" s="562"/>
      <c r="O28" s="562"/>
      <c r="P28" s="2393">
        <f>N28+O28</f>
        <v>0</v>
      </c>
      <c r="Q28" s="562"/>
      <c r="R28" s="562"/>
      <c r="S28" s="2110"/>
      <c r="T28" s="1534" t="s">
        <v>68</v>
      </c>
      <c r="U28" s="2107"/>
    </row>
    <row r="29" spans="1:21" ht="11.25" customHeight="1">
      <c r="A29" s="1536"/>
      <c r="B29" s="551"/>
      <c r="C29" s="542" t="s">
        <v>2965</v>
      </c>
      <c r="D29" s="2102"/>
      <c r="E29" s="587"/>
      <c r="F29" s="587"/>
      <c r="G29" s="587"/>
      <c r="H29" s="587"/>
      <c r="I29" s="2104"/>
      <c r="J29" s="651"/>
      <c r="K29" s="1536"/>
      <c r="L29" s="551"/>
      <c r="M29" s="2105"/>
      <c r="N29" s="587"/>
      <c r="O29" s="587"/>
      <c r="P29" s="2394"/>
      <c r="Q29" s="587"/>
      <c r="R29" s="587"/>
      <c r="S29" s="2106"/>
      <c r="T29" s="2087"/>
      <c r="U29" s="2059"/>
    </row>
    <row r="30" spans="1:21" ht="11.25" customHeight="1">
      <c r="A30" s="1533" t="s">
        <v>71</v>
      </c>
      <c r="B30" s="1538"/>
      <c r="C30" s="1539" t="s">
        <v>2966</v>
      </c>
      <c r="D30" s="2108"/>
      <c r="E30" s="562"/>
      <c r="F30" s="562"/>
      <c r="G30" s="2111"/>
      <c r="H30" s="2112"/>
      <c r="I30" s="2109"/>
      <c r="J30" s="1543" t="s">
        <v>71</v>
      </c>
      <c r="K30" s="1533" t="s">
        <v>71</v>
      </c>
      <c r="L30" s="1538"/>
      <c r="M30" s="2392">
        <f>SUM(D30:I30)-P30</f>
        <v>0</v>
      </c>
      <c r="N30" s="562"/>
      <c r="O30" s="562"/>
      <c r="P30" s="2393">
        <f>N30+O30</f>
        <v>0</v>
      </c>
      <c r="Q30" s="562"/>
      <c r="R30" s="562"/>
      <c r="S30" s="2110"/>
      <c r="T30" s="1534" t="s">
        <v>71</v>
      </c>
      <c r="U30" s="2107"/>
    </row>
    <row r="31" spans="1:21" ht="11.25" customHeight="1">
      <c r="A31" s="1536"/>
      <c r="B31" s="551"/>
      <c r="C31" s="542" t="s">
        <v>2967</v>
      </c>
      <c r="D31" s="2102"/>
      <c r="E31" s="587"/>
      <c r="F31" s="587"/>
      <c r="G31" s="587"/>
      <c r="H31" s="587"/>
      <c r="I31" s="2104"/>
      <c r="J31" s="651"/>
      <c r="K31" s="1536"/>
      <c r="L31" s="551"/>
      <c r="M31" s="2105"/>
      <c r="N31" s="587"/>
      <c r="O31" s="587"/>
      <c r="P31" s="2394"/>
      <c r="Q31" s="587"/>
      <c r="R31" s="587"/>
      <c r="S31" s="2106"/>
      <c r="T31" s="2087"/>
      <c r="U31" s="2059"/>
    </row>
    <row r="32" spans="1:21" ht="11.25" customHeight="1">
      <c r="A32" s="610" t="s">
        <v>2968</v>
      </c>
      <c r="B32" s="551"/>
      <c r="C32" s="542" t="s">
        <v>2969</v>
      </c>
      <c r="D32" s="2102"/>
      <c r="E32" s="587"/>
      <c r="F32" s="587"/>
      <c r="G32" s="587"/>
      <c r="H32" s="587"/>
      <c r="I32" s="2104"/>
      <c r="J32" s="1548"/>
      <c r="K32" s="610"/>
      <c r="L32" s="551"/>
      <c r="M32" s="2105"/>
      <c r="N32" s="587"/>
      <c r="O32" s="587"/>
      <c r="P32" s="2394"/>
      <c r="Q32" s="587"/>
      <c r="R32" s="587"/>
      <c r="S32" s="2106"/>
      <c r="T32" s="611"/>
      <c r="U32" s="2107"/>
    </row>
    <row r="33" spans="1:21" ht="11.25" customHeight="1">
      <c r="A33" s="2091"/>
      <c r="B33" s="1538"/>
      <c r="C33" s="1539" t="s">
        <v>2970</v>
      </c>
      <c r="D33" s="2108"/>
      <c r="E33" s="562"/>
      <c r="F33" s="562"/>
      <c r="G33" s="562"/>
      <c r="H33" s="562"/>
      <c r="I33" s="2109"/>
      <c r="J33" s="1543" t="s">
        <v>2968</v>
      </c>
      <c r="K33" s="1533" t="s">
        <v>2968</v>
      </c>
      <c r="L33" s="1538"/>
      <c r="M33" s="2392">
        <f>SUM(D33:I33)-P33</f>
        <v>0</v>
      </c>
      <c r="N33" s="562"/>
      <c r="O33" s="562"/>
      <c r="P33" s="2393">
        <f>N33+O33</f>
        <v>0</v>
      </c>
      <c r="Q33" s="562"/>
      <c r="R33" s="562"/>
      <c r="S33" s="2110"/>
      <c r="T33" s="1534" t="s">
        <v>2968</v>
      </c>
      <c r="U33" s="2059"/>
    </row>
    <row r="34" spans="1:21" ht="11.25" customHeight="1">
      <c r="A34" s="1536"/>
      <c r="B34" s="551"/>
      <c r="C34" s="542" t="s">
        <v>2971</v>
      </c>
      <c r="D34" s="2102"/>
      <c r="E34" s="587"/>
      <c r="F34" s="587"/>
      <c r="G34" s="587"/>
      <c r="H34" s="587"/>
      <c r="I34" s="2104"/>
      <c r="J34" s="651"/>
      <c r="K34" s="1536"/>
      <c r="L34" s="551"/>
      <c r="M34" s="2105"/>
      <c r="N34" s="587"/>
      <c r="O34" s="587"/>
      <c r="P34" s="2394"/>
      <c r="Q34" s="587"/>
      <c r="R34" s="587"/>
      <c r="S34" s="2106"/>
      <c r="T34" s="2087"/>
      <c r="U34" s="2059"/>
    </row>
    <row r="35" spans="1:21" ht="11.25" customHeight="1">
      <c r="A35" s="1533" t="s">
        <v>74</v>
      </c>
      <c r="B35" s="1538"/>
      <c r="C35" s="1539" t="s">
        <v>2972</v>
      </c>
      <c r="D35" s="2108"/>
      <c r="E35" s="562"/>
      <c r="F35" s="562"/>
      <c r="G35" s="562"/>
      <c r="H35" s="562"/>
      <c r="I35" s="2109"/>
      <c r="J35" s="1543" t="s">
        <v>74</v>
      </c>
      <c r="K35" s="1533" t="s">
        <v>74</v>
      </c>
      <c r="L35" s="1538"/>
      <c r="M35" s="2392">
        <f>SUM(D35:I35)-P35</f>
        <v>0</v>
      </c>
      <c r="N35" s="562"/>
      <c r="O35" s="562"/>
      <c r="P35" s="2393">
        <f>N35+O35</f>
        <v>0</v>
      </c>
      <c r="Q35" s="562"/>
      <c r="R35" s="562"/>
      <c r="S35" s="2110"/>
      <c r="T35" s="1534" t="s">
        <v>74</v>
      </c>
      <c r="U35" s="2107"/>
    </row>
    <row r="36" spans="1:21" ht="11.25" customHeight="1">
      <c r="A36" s="1536"/>
      <c r="B36" s="551"/>
      <c r="C36" s="542" t="s">
        <v>2973</v>
      </c>
      <c r="D36" s="2102"/>
      <c r="E36" s="587"/>
      <c r="F36" s="587"/>
      <c r="G36" s="587"/>
      <c r="H36" s="587"/>
      <c r="I36" s="2104"/>
      <c r="J36" s="651"/>
      <c r="K36" s="1536"/>
      <c r="L36" s="551"/>
      <c r="M36" s="2105"/>
      <c r="N36" s="587"/>
      <c r="O36" s="587"/>
      <c r="P36" s="2394"/>
      <c r="Q36" s="587"/>
      <c r="R36" s="587"/>
      <c r="S36" s="2106"/>
      <c r="T36" s="2087"/>
      <c r="U36" s="2059"/>
    </row>
    <row r="37" spans="1:21" ht="11.25" customHeight="1">
      <c r="A37" s="1533" t="s">
        <v>77</v>
      </c>
      <c r="B37" s="1538"/>
      <c r="C37" s="1539" t="s">
        <v>2974</v>
      </c>
      <c r="D37" s="2108"/>
      <c r="E37" s="562"/>
      <c r="F37" s="562"/>
      <c r="G37" s="562"/>
      <c r="H37" s="562"/>
      <c r="I37" s="2109"/>
      <c r="J37" s="1543" t="s">
        <v>77</v>
      </c>
      <c r="K37" s="1533" t="s">
        <v>77</v>
      </c>
      <c r="L37" s="1538"/>
      <c r="M37" s="2392">
        <f>SUM(D37:I37)-P37</f>
        <v>0</v>
      </c>
      <c r="N37" s="562"/>
      <c r="O37" s="562"/>
      <c r="P37" s="2393">
        <f>N37+O37</f>
        <v>0</v>
      </c>
      <c r="Q37" s="562"/>
      <c r="R37" s="562"/>
      <c r="S37" s="2110"/>
      <c r="T37" s="1534" t="s">
        <v>77</v>
      </c>
      <c r="U37" s="2107"/>
    </row>
    <row r="38" spans="1:21" ht="11.25" customHeight="1">
      <c r="A38" s="1536"/>
      <c r="B38" s="551"/>
      <c r="C38" s="542" t="s">
        <v>2975</v>
      </c>
      <c r="D38" s="2102"/>
      <c r="E38" s="587"/>
      <c r="F38" s="587"/>
      <c r="G38" s="587"/>
      <c r="H38" s="587"/>
      <c r="I38" s="2104"/>
      <c r="J38" s="651"/>
      <c r="K38" s="1536"/>
      <c r="L38" s="551"/>
      <c r="M38" s="2105"/>
      <c r="N38" s="587"/>
      <c r="O38" s="587"/>
      <c r="P38" s="2394"/>
      <c r="Q38" s="587"/>
      <c r="R38" s="587"/>
      <c r="S38" s="2106"/>
      <c r="T38" s="2087"/>
      <c r="U38" s="2059"/>
    </row>
    <row r="39" spans="1:21" ht="11.25" customHeight="1">
      <c r="A39" s="1533" t="s">
        <v>80</v>
      </c>
      <c r="B39" s="1538"/>
      <c r="C39" s="1539" t="s">
        <v>2976</v>
      </c>
      <c r="D39" s="2108"/>
      <c r="E39" s="562"/>
      <c r="F39" s="562"/>
      <c r="G39" s="562"/>
      <c r="H39" s="562"/>
      <c r="I39" s="2109"/>
      <c r="J39" s="1543" t="s">
        <v>80</v>
      </c>
      <c r="K39" s="1533" t="s">
        <v>80</v>
      </c>
      <c r="L39" s="1538"/>
      <c r="M39" s="2392">
        <f>SUM(D39:I39)-P39</f>
        <v>0</v>
      </c>
      <c r="N39" s="562"/>
      <c r="O39" s="562"/>
      <c r="P39" s="2393">
        <f>N39+O39</f>
        <v>0</v>
      </c>
      <c r="Q39" s="562"/>
      <c r="R39" s="562"/>
      <c r="S39" s="2110"/>
      <c r="T39" s="1534" t="s">
        <v>80</v>
      </c>
      <c r="U39" s="2107"/>
    </row>
    <row r="40" spans="1:21" ht="11.25" customHeight="1">
      <c r="A40" s="1536"/>
      <c r="B40" s="551"/>
      <c r="C40" s="542" t="s">
        <v>2977</v>
      </c>
      <c r="D40" s="2102"/>
      <c r="E40" s="587"/>
      <c r="F40" s="587"/>
      <c r="G40" s="587"/>
      <c r="H40" s="587"/>
      <c r="I40" s="2104"/>
      <c r="J40" s="651"/>
      <c r="K40" s="1536"/>
      <c r="L40" s="551"/>
      <c r="M40" s="2105"/>
      <c r="N40" s="587"/>
      <c r="O40" s="587"/>
      <c r="P40" s="2394"/>
      <c r="Q40" s="587"/>
      <c r="R40" s="587"/>
      <c r="S40" s="2106"/>
      <c r="T40" s="2087"/>
      <c r="U40" s="2059"/>
    </row>
    <row r="41" spans="1:21" ht="11.25" customHeight="1">
      <c r="A41" s="1533" t="s">
        <v>83</v>
      </c>
      <c r="B41" s="1538"/>
      <c r="C41" s="1539" t="s">
        <v>2978</v>
      </c>
      <c r="D41" s="2108"/>
      <c r="E41" s="562"/>
      <c r="F41" s="562"/>
      <c r="G41" s="562"/>
      <c r="H41" s="562"/>
      <c r="I41" s="2109"/>
      <c r="J41" s="1543" t="s">
        <v>83</v>
      </c>
      <c r="K41" s="1533" t="s">
        <v>83</v>
      </c>
      <c r="L41" s="1538"/>
      <c r="M41" s="2392">
        <f>SUM(D41:I41)-P41</f>
        <v>0</v>
      </c>
      <c r="N41" s="562"/>
      <c r="O41" s="562"/>
      <c r="P41" s="2393">
        <f>N41+O41</f>
        <v>0</v>
      </c>
      <c r="Q41" s="562"/>
      <c r="R41" s="562"/>
      <c r="S41" s="2110"/>
      <c r="T41" s="1534" t="s">
        <v>83</v>
      </c>
      <c r="U41" s="2107"/>
    </row>
    <row r="42" spans="1:21" ht="11.25" customHeight="1">
      <c r="A42" s="1536"/>
      <c r="B42" s="551"/>
      <c r="C42" s="542" t="s">
        <v>2979</v>
      </c>
      <c r="D42" s="2102"/>
      <c r="E42" s="587"/>
      <c r="F42" s="587"/>
      <c r="G42" s="587"/>
      <c r="H42" s="587"/>
      <c r="I42" s="2104"/>
      <c r="J42" s="651"/>
      <c r="K42" s="1536"/>
      <c r="L42" s="551"/>
      <c r="M42" s="2105"/>
      <c r="N42" s="587"/>
      <c r="O42" s="587"/>
      <c r="P42" s="2394"/>
      <c r="Q42" s="587"/>
      <c r="R42" s="587"/>
      <c r="S42" s="2106"/>
      <c r="T42" s="2087"/>
      <c r="U42" s="2059"/>
    </row>
    <row r="43" spans="1:21" ht="11.25" customHeight="1">
      <c r="A43" s="1533" t="s">
        <v>2980</v>
      </c>
      <c r="B43" s="1538"/>
      <c r="C43" s="1539" t="s">
        <v>2981</v>
      </c>
      <c r="D43" s="2108"/>
      <c r="E43" s="562"/>
      <c r="F43" s="562"/>
      <c r="G43" s="562"/>
      <c r="H43" s="562"/>
      <c r="I43" s="2109"/>
      <c r="J43" s="1543" t="s">
        <v>2980</v>
      </c>
      <c r="K43" s="1533" t="s">
        <v>2980</v>
      </c>
      <c r="L43" s="1538"/>
      <c r="M43" s="2392">
        <f>SUM(D43:I43)-P43</f>
        <v>0</v>
      </c>
      <c r="N43" s="562"/>
      <c r="O43" s="562"/>
      <c r="P43" s="2393">
        <f>N43+O43</f>
        <v>0</v>
      </c>
      <c r="Q43" s="562"/>
      <c r="R43" s="562"/>
      <c r="S43" s="2110"/>
      <c r="T43" s="1534" t="s">
        <v>2980</v>
      </c>
      <c r="U43" s="2107"/>
    </row>
    <row r="44" spans="1:21" ht="11.25" customHeight="1">
      <c r="A44" s="1536"/>
      <c r="B44" s="551"/>
      <c r="C44" s="542" t="s">
        <v>2982</v>
      </c>
      <c r="D44" s="2102"/>
      <c r="E44" s="587"/>
      <c r="F44" s="587"/>
      <c r="G44" s="587"/>
      <c r="H44" s="587"/>
      <c r="I44" s="2104"/>
      <c r="J44" s="651"/>
      <c r="K44" s="1536"/>
      <c r="L44" s="551"/>
      <c r="M44" s="2105"/>
      <c r="N44" s="587"/>
      <c r="O44" s="587"/>
      <c r="P44" s="2394"/>
      <c r="Q44" s="587"/>
      <c r="R44" s="587"/>
      <c r="S44" s="2106"/>
      <c r="T44" s="2087"/>
      <c r="U44" s="2059"/>
    </row>
    <row r="45" spans="1:21" ht="11.25" customHeight="1">
      <c r="A45" s="1533" t="s">
        <v>86</v>
      </c>
      <c r="B45" s="1538"/>
      <c r="C45" s="1539" t="s">
        <v>2983</v>
      </c>
      <c r="D45" s="2108"/>
      <c r="E45" s="562"/>
      <c r="F45" s="562"/>
      <c r="G45" s="562"/>
      <c r="H45" s="562"/>
      <c r="I45" s="2109"/>
      <c r="J45" s="1543" t="s">
        <v>86</v>
      </c>
      <c r="K45" s="1533" t="s">
        <v>86</v>
      </c>
      <c r="L45" s="1538"/>
      <c r="M45" s="2392">
        <f>SUM(D45:I45)-P45</f>
        <v>0</v>
      </c>
      <c r="N45" s="562"/>
      <c r="O45" s="562"/>
      <c r="P45" s="2393">
        <f>N45+O45</f>
        <v>0</v>
      </c>
      <c r="Q45" s="562"/>
      <c r="R45" s="562"/>
      <c r="S45" s="2110"/>
      <c r="T45" s="1534" t="s">
        <v>86</v>
      </c>
      <c r="U45" s="2107"/>
    </row>
    <row r="46" spans="1:21" ht="11.25" customHeight="1">
      <c r="A46" s="1536"/>
      <c r="B46" s="551"/>
      <c r="C46" s="542" t="s">
        <v>2984</v>
      </c>
      <c r="D46" s="2102"/>
      <c r="E46" s="587"/>
      <c r="F46" s="587"/>
      <c r="G46" s="587"/>
      <c r="H46" s="587"/>
      <c r="I46" s="2104"/>
      <c r="J46" s="651"/>
      <c r="K46" s="1536"/>
      <c r="L46" s="551"/>
      <c r="M46" s="2105"/>
      <c r="N46" s="587"/>
      <c r="O46" s="587"/>
      <c r="P46" s="2394"/>
      <c r="Q46" s="587"/>
      <c r="R46" s="587"/>
      <c r="S46" s="2106"/>
      <c r="T46" s="2087"/>
      <c r="U46" s="2059"/>
    </row>
    <row r="47" spans="1:21" ht="11.25" customHeight="1">
      <c r="A47" s="1533" t="s">
        <v>2985</v>
      </c>
      <c r="B47" s="1538"/>
      <c r="C47" s="1539" t="s">
        <v>2986</v>
      </c>
      <c r="D47" s="2108"/>
      <c r="E47" s="562"/>
      <c r="F47" s="562"/>
      <c r="G47" s="562"/>
      <c r="H47" s="562"/>
      <c r="I47" s="2109"/>
      <c r="J47" s="1543" t="s">
        <v>2985</v>
      </c>
      <c r="K47" s="1533" t="s">
        <v>2985</v>
      </c>
      <c r="L47" s="1538"/>
      <c r="M47" s="2392">
        <f>SUM(D47:I47)-P47</f>
        <v>0</v>
      </c>
      <c r="N47" s="562"/>
      <c r="O47" s="562"/>
      <c r="P47" s="2393">
        <f>N47+O47</f>
        <v>0</v>
      </c>
      <c r="Q47" s="562"/>
      <c r="R47" s="562"/>
      <c r="S47" s="2110"/>
      <c r="T47" s="1534" t="s">
        <v>2985</v>
      </c>
      <c r="U47" s="2107"/>
    </row>
    <row r="48" spans="1:21" ht="11.25" customHeight="1">
      <c r="A48" s="1536"/>
      <c r="B48" s="551"/>
      <c r="C48" s="542" t="s">
        <v>2987</v>
      </c>
      <c r="D48" s="2102"/>
      <c r="E48" s="587"/>
      <c r="F48" s="587"/>
      <c r="G48" s="587"/>
      <c r="H48" s="587"/>
      <c r="I48" s="2104"/>
      <c r="J48" s="651"/>
      <c r="K48" s="1536"/>
      <c r="L48" s="551"/>
      <c r="M48" s="2105"/>
      <c r="N48" s="587"/>
      <c r="O48" s="587"/>
      <c r="P48" s="2394"/>
      <c r="Q48" s="587"/>
      <c r="R48" s="587"/>
      <c r="S48" s="2106"/>
      <c r="T48" s="2087"/>
      <c r="U48" s="2059"/>
    </row>
    <row r="49" spans="1:21" ht="11.25" customHeight="1">
      <c r="A49" s="1533" t="s">
        <v>2988</v>
      </c>
      <c r="B49" s="1538"/>
      <c r="C49" s="1539" t="s">
        <v>2989</v>
      </c>
      <c r="D49" s="2108"/>
      <c r="E49" s="562"/>
      <c r="F49" s="562"/>
      <c r="G49" s="562"/>
      <c r="H49" s="562"/>
      <c r="I49" s="2109"/>
      <c r="J49" s="1543" t="s">
        <v>2988</v>
      </c>
      <c r="K49" s="1533" t="s">
        <v>2988</v>
      </c>
      <c r="L49" s="1538"/>
      <c r="M49" s="2392">
        <f>SUM(D49:I49)-P49</f>
        <v>0</v>
      </c>
      <c r="N49" s="562"/>
      <c r="O49" s="562"/>
      <c r="P49" s="2393">
        <f>N49+O49</f>
        <v>0</v>
      </c>
      <c r="Q49" s="562"/>
      <c r="R49" s="562"/>
      <c r="S49" s="2110"/>
      <c r="T49" s="1534" t="s">
        <v>2988</v>
      </c>
      <c r="U49" s="2107"/>
    </row>
    <row r="50" spans="1:21" ht="11.25" customHeight="1">
      <c r="A50" s="1536"/>
      <c r="B50" s="551"/>
      <c r="C50" s="542" t="s">
        <v>2990</v>
      </c>
      <c r="D50" s="2102"/>
      <c r="E50" s="587"/>
      <c r="F50" s="587"/>
      <c r="G50" s="587"/>
      <c r="H50" s="587"/>
      <c r="I50" s="2104"/>
      <c r="J50" s="651"/>
      <c r="K50" s="1536"/>
      <c r="L50" s="551"/>
      <c r="M50" s="2105"/>
      <c r="N50" s="587"/>
      <c r="O50" s="587"/>
      <c r="P50" s="2394"/>
      <c r="Q50" s="587"/>
      <c r="R50" s="587"/>
      <c r="S50" s="2106"/>
      <c r="T50" s="2087"/>
      <c r="U50" s="2059"/>
    </row>
    <row r="51" spans="1:21" ht="11.25" customHeight="1">
      <c r="A51" s="1533" t="s">
        <v>2991</v>
      </c>
      <c r="B51" s="1538"/>
      <c r="C51" s="1539" t="s">
        <v>2992</v>
      </c>
      <c r="D51" s="2108"/>
      <c r="E51" s="562"/>
      <c r="F51" s="562"/>
      <c r="G51" s="562"/>
      <c r="H51" s="562"/>
      <c r="I51" s="2109"/>
      <c r="J51" s="1543" t="s">
        <v>2991</v>
      </c>
      <c r="K51" s="1533" t="s">
        <v>2991</v>
      </c>
      <c r="L51" s="1538"/>
      <c r="M51" s="2392">
        <f>SUM(D51:I51)-P51</f>
        <v>0</v>
      </c>
      <c r="N51" s="562"/>
      <c r="O51" s="562"/>
      <c r="P51" s="2393">
        <f>N51+O51</f>
        <v>0</v>
      </c>
      <c r="Q51" s="562"/>
      <c r="R51" s="562"/>
      <c r="S51" s="2110"/>
      <c r="T51" s="1534" t="s">
        <v>2991</v>
      </c>
      <c r="U51" s="2107"/>
    </row>
    <row r="52" spans="1:21" ht="11.25" customHeight="1">
      <c r="A52" s="1536"/>
      <c r="B52" s="551"/>
      <c r="C52" s="542" t="s">
        <v>2993</v>
      </c>
      <c r="D52" s="2102"/>
      <c r="E52" s="587"/>
      <c r="F52" s="587"/>
      <c r="G52" s="587"/>
      <c r="H52" s="587"/>
      <c r="I52" s="2104"/>
      <c r="J52" s="651"/>
      <c r="K52" s="1536"/>
      <c r="L52" s="551"/>
      <c r="M52" s="2105"/>
      <c r="N52" s="587"/>
      <c r="O52" s="587"/>
      <c r="P52" s="2394"/>
      <c r="Q52" s="587"/>
      <c r="R52" s="587"/>
      <c r="S52" s="2106"/>
      <c r="T52" s="2087"/>
      <c r="U52" s="2059"/>
    </row>
    <row r="53" spans="1:21" ht="11.25" customHeight="1">
      <c r="A53" s="610" t="s">
        <v>2994</v>
      </c>
      <c r="B53" s="551"/>
      <c r="C53" s="542" t="s">
        <v>2995</v>
      </c>
      <c r="D53" s="2102"/>
      <c r="E53" s="587"/>
      <c r="F53" s="587"/>
      <c r="G53" s="587"/>
      <c r="H53" s="587"/>
      <c r="I53" s="2104"/>
      <c r="J53" s="1548" t="s">
        <v>2994</v>
      </c>
      <c r="K53" s="610" t="s">
        <v>2994</v>
      </c>
      <c r="L53" s="551"/>
      <c r="M53" s="2105"/>
      <c r="N53" s="587"/>
      <c r="O53" s="587"/>
      <c r="P53" s="2394"/>
      <c r="Q53" s="587"/>
      <c r="R53" s="587"/>
      <c r="S53" s="2106"/>
      <c r="T53" s="611" t="s">
        <v>2994</v>
      </c>
      <c r="U53" s="2107"/>
    </row>
    <row r="54" spans="1:21" ht="11.25" customHeight="1">
      <c r="A54" s="2091"/>
      <c r="B54" s="1538"/>
      <c r="C54" s="1539" t="s">
        <v>2996</v>
      </c>
      <c r="D54" s="2108"/>
      <c r="E54" s="562"/>
      <c r="F54" s="562"/>
      <c r="G54" s="562"/>
      <c r="H54" s="562"/>
      <c r="I54" s="2109"/>
      <c r="J54" s="1529"/>
      <c r="K54" s="2091"/>
      <c r="L54" s="1538"/>
      <c r="M54" s="2392">
        <f>SUM(D54:I54)-P54</f>
        <v>0</v>
      </c>
      <c r="N54" s="562"/>
      <c r="O54" s="562"/>
      <c r="P54" s="2393">
        <f>N54+O54</f>
        <v>0</v>
      </c>
      <c r="Q54" s="562"/>
      <c r="R54" s="562"/>
      <c r="S54" s="2110"/>
      <c r="T54" s="2092"/>
      <c r="U54" s="2059"/>
    </row>
    <row r="55" spans="1:21" ht="11.25" customHeight="1">
      <c r="A55" s="1536"/>
      <c r="B55" s="551"/>
      <c r="C55" s="542" t="s">
        <v>2997</v>
      </c>
      <c r="D55" s="2102"/>
      <c r="E55" s="587"/>
      <c r="F55" s="587"/>
      <c r="G55" s="587"/>
      <c r="H55" s="587"/>
      <c r="I55" s="2104"/>
      <c r="J55" s="651"/>
      <c r="K55" s="1536"/>
      <c r="L55" s="551"/>
      <c r="M55" s="2105"/>
      <c r="N55" s="587"/>
      <c r="O55" s="587"/>
      <c r="P55" s="2394"/>
      <c r="Q55" s="587"/>
      <c r="R55" s="587"/>
      <c r="S55" s="2106"/>
      <c r="T55" s="2087"/>
      <c r="U55" s="2059"/>
    </row>
    <row r="56" spans="1:21" ht="11.25" customHeight="1">
      <c r="A56" s="610" t="s">
        <v>2998</v>
      </c>
      <c r="B56" s="551"/>
      <c r="C56" s="542" t="s">
        <v>2999</v>
      </c>
      <c r="D56" s="2102"/>
      <c r="E56" s="587"/>
      <c r="F56" s="587"/>
      <c r="G56" s="587"/>
      <c r="H56" s="587"/>
      <c r="I56" s="2104"/>
      <c r="J56" s="1548" t="s">
        <v>2998</v>
      </c>
      <c r="K56" s="610" t="s">
        <v>2998</v>
      </c>
      <c r="L56" s="551"/>
      <c r="M56" s="2105"/>
      <c r="N56" s="587"/>
      <c r="O56" s="587"/>
      <c r="P56" s="2394"/>
      <c r="Q56" s="587"/>
      <c r="R56" s="587"/>
      <c r="S56" s="2106"/>
      <c r="T56" s="611" t="s">
        <v>2998</v>
      </c>
      <c r="U56" s="2107"/>
    </row>
    <row r="57" spans="1:21" ht="11.25" customHeight="1">
      <c r="A57" s="2091"/>
      <c r="B57" s="1538"/>
      <c r="C57" s="1539" t="s">
        <v>3000</v>
      </c>
      <c r="D57" s="2108"/>
      <c r="E57" s="562"/>
      <c r="F57" s="562"/>
      <c r="G57" s="562"/>
      <c r="H57" s="562"/>
      <c r="I57" s="2109"/>
      <c r="J57" s="1529"/>
      <c r="K57" s="2091"/>
      <c r="L57" s="1538"/>
      <c r="M57" s="2392">
        <f>SUM(D57:I57)-P57</f>
        <v>0</v>
      </c>
      <c r="N57" s="562"/>
      <c r="O57" s="562"/>
      <c r="P57" s="2393">
        <f>N57+O57</f>
        <v>0</v>
      </c>
      <c r="Q57" s="562"/>
      <c r="R57" s="562"/>
      <c r="S57" s="2110"/>
      <c r="T57" s="2092"/>
      <c r="U57" s="2059"/>
    </row>
    <row r="58" spans="1:21" ht="11.25" customHeight="1">
      <c r="A58" s="1536"/>
      <c r="B58" s="551"/>
      <c r="C58" s="542" t="s">
        <v>3001</v>
      </c>
      <c r="D58" s="2102"/>
      <c r="E58" s="587"/>
      <c r="F58" s="587"/>
      <c r="G58" s="587"/>
      <c r="H58" s="587"/>
      <c r="I58" s="2104"/>
      <c r="J58" s="651"/>
      <c r="K58" s="1536"/>
      <c r="L58" s="551"/>
      <c r="M58" s="2105"/>
      <c r="N58" s="587"/>
      <c r="O58" s="587"/>
      <c r="P58" s="2394"/>
      <c r="Q58" s="587"/>
      <c r="R58" s="587"/>
      <c r="S58" s="2106"/>
      <c r="T58" s="2087"/>
      <c r="U58" s="2059"/>
    </row>
    <row r="59" spans="1:21" ht="11.25" customHeight="1">
      <c r="A59" s="1533" t="s">
        <v>3002</v>
      </c>
      <c r="B59" s="1538"/>
      <c r="C59" s="1539" t="s">
        <v>3003</v>
      </c>
      <c r="D59" s="2108"/>
      <c r="E59" s="562"/>
      <c r="F59" s="562"/>
      <c r="G59" s="562"/>
      <c r="H59" s="562"/>
      <c r="I59" s="2109"/>
      <c r="J59" s="1543" t="s">
        <v>3002</v>
      </c>
      <c r="K59" s="1533" t="s">
        <v>3002</v>
      </c>
      <c r="L59" s="1538"/>
      <c r="M59" s="2392">
        <f>SUM(D59:I59)-P59</f>
        <v>0</v>
      </c>
      <c r="N59" s="562"/>
      <c r="O59" s="562"/>
      <c r="P59" s="2393">
        <f>N59+O59</f>
        <v>0</v>
      </c>
      <c r="Q59" s="562"/>
      <c r="R59" s="562"/>
      <c r="S59" s="2110"/>
      <c r="T59" s="1534" t="s">
        <v>3002</v>
      </c>
      <c r="U59" s="2107"/>
    </row>
    <row r="60" spans="1:21" ht="11.25" customHeight="1">
      <c r="A60" s="1536"/>
      <c r="B60" s="551"/>
      <c r="C60" s="542" t="s">
        <v>3004</v>
      </c>
      <c r="D60" s="2102"/>
      <c r="E60" s="587"/>
      <c r="F60" s="587"/>
      <c r="G60" s="587"/>
      <c r="H60" s="587"/>
      <c r="I60" s="2104"/>
      <c r="J60" s="651"/>
      <c r="K60" s="1536"/>
      <c r="L60" s="551"/>
      <c r="M60" s="2105"/>
      <c r="N60" s="587"/>
      <c r="O60" s="587"/>
      <c r="P60" s="2394"/>
      <c r="Q60" s="587"/>
      <c r="R60" s="587"/>
      <c r="S60" s="2106"/>
      <c r="T60" s="2087"/>
      <c r="U60" s="2059"/>
    </row>
    <row r="61" spans="1:21" ht="11.25" customHeight="1">
      <c r="A61" s="1533" t="s">
        <v>89</v>
      </c>
      <c r="B61" s="1538"/>
      <c r="C61" s="1539" t="s">
        <v>3005</v>
      </c>
      <c r="D61" s="2108"/>
      <c r="E61" s="562"/>
      <c r="F61" s="562"/>
      <c r="G61" s="562"/>
      <c r="H61" s="562"/>
      <c r="I61" s="2109">
        <v>0</v>
      </c>
      <c r="J61" s="1543" t="s">
        <v>89</v>
      </c>
      <c r="K61" s="1533" t="s">
        <v>89</v>
      </c>
      <c r="L61" s="1538"/>
      <c r="M61" s="2392">
        <f>SUM(D61:I61)-P61</f>
        <v>0</v>
      </c>
      <c r="N61" s="562"/>
      <c r="O61" s="562"/>
      <c r="P61" s="2393">
        <f>N61+O61</f>
        <v>0</v>
      </c>
      <c r="Q61" s="562"/>
      <c r="R61" s="562"/>
      <c r="S61" s="2110"/>
      <c r="T61" s="1534" t="s">
        <v>89</v>
      </c>
      <c r="U61" s="2059"/>
    </row>
    <row r="62" spans="1:21" ht="11.25" customHeight="1">
      <c r="A62" s="1533">
        <v>53</v>
      </c>
      <c r="B62" s="1538"/>
      <c r="C62" s="1539" t="s">
        <v>3006</v>
      </c>
      <c r="D62" s="2395">
        <f>SUM(D23:D61)</f>
        <v>0</v>
      </c>
      <c r="E62" s="2393"/>
      <c r="F62" s="2393">
        <f>SUM(F23:F61)</f>
        <v>0</v>
      </c>
      <c r="G62" s="2393">
        <f>SUM(G23:G61)</f>
        <v>0</v>
      </c>
      <c r="H62" s="2393">
        <f>SUM(H23:H61)</f>
        <v>0</v>
      </c>
      <c r="I62" s="2396">
        <f>SUM(I23:I61)</f>
        <v>0</v>
      </c>
      <c r="J62" s="1543">
        <v>53</v>
      </c>
      <c r="K62" s="1533">
        <v>53</v>
      </c>
      <c r="L62" s="1538"/>
      <c r="M62" s="2392">
        <f>SUM(D62:I62)-P62</f>
        <v>0</v>
      </c>
      <c r="N62" s="2393">
        <f>SUM(N25:N61)</f>
        <v>0</v>
      </c>
      <c r="O62" s="2393">
        <f>SUM(O25:O61)</f>
        <v>0</v>
      </c>
      <c r="P62" s="2393">
        <f>N62+O62</f>
        <v>0</v>
      </c>
      <c r="Q62" s="2393"/>
      <c r="R62" s="2393">
        <f>SUM(R25:R61)</f>
        <v>0</v>
      </c>
      <c r="S62" s="2397">
        <v>0</v>
      </c>
      <c r="T62" s="1534">
        <v>53</v>
      </c>
      <c r="U62" s="2059"/>
    </row>
    <row r="63" spans="1:21" ht="11.25" customHeight="1">
      <c r="A63" s="1533">
        <v>54</v>
      </c>
      <c r="B63" s="1538"/>
      <c r="C63" s="1539" t="s">
        <v>3007</v>
      </c>
      <c r="D63" s="2398" t="s">
        <v>766</v>
      </c>
      <c r="E63" s="2393"/>
      <c r="F63" s="2393"/>
      <c r="G63" s="2393"/>
      <c r="H63" s="2393"/>
      <c r="I63" s="2399"/>
      <c r="J63" s="1543">
        <v>54</v>
      </c>
      <c r="K63" s="1533">
        <v>54</v>
      </c>
      <c r="L63" s="1538"/>
      <c r="M63" s="2400">
        <f>E63-N63</f>
        <v>0</v>
      </c>
      <c r="N63" s="562"/>
      <c r="O63" s="562">
        <v>0</v>
      </c>
      <c r="P63" s="2114" t="s">
        <v>766</v>
      </c>
      <c r="Q63" s="562"/>
      <c r="R63" s="2114" t="s">
        <v>766</v>
      </c>
      <c r="S63" s="2110"/>
      <c r="T63" s="1534">
        <v>54</v>
      </c>
      <c r="U63" s="2107"/>
    </row>
    <row r="64" spans="1:21" ht="11.25" customHeight="1" thickBot="1">
      <c r="A64" s="1533">
        <v>55</v>
      </c>
      <c r="B64" s="1538"/>
      <c r="C64" s="1539" t="s">
        <v>3008</v>
      </c>
      <c r="D64" s="2401">
        <f>D62</f>
        <v>0</v>
      </c>
      <c r="E64" s="2402">
        <f>E62+E63</f>
        <v>0</v>
      </c>
      <c r="F64" s="2402">
        <f>F62+F63</f>
        <v>0</v>
      </c>
      <c r="G64" s="2402">
        <f>G62+G63</f>
        <v>0</v>
      </c>
      <c r="H64" s="2402">
        <f>H62+H63</f>
        <v>0</v>
      </c>
      <c r="I64" s="2403">
        <f>I62+I63</f>
        <v>0</v>
      </c>
      <c r="J64" s="1543">
        <v>55</v>
      </c>
      <c r="K64" s="1533">
        <v>55</v>
      </c>
      <c r="L64" s="1538"/>
      <c r="M64" s="2404">
        <f>M62+M63</f>
        <v>0</v>
      </c>
      <c r="N64" s="2405">
        <f>N62+N63</f>
        <v>0</v>
      </c>
      <c r="O64" s="2405">
        <f>O62+O63</f>
        <v>0</v>
      </c>
      <c r="P64" s="2406">
        <f>P62</f>
        <v>0</v>
      </c>
      <c r="Q64" s="2406">
        <f>Q63</f>
        <v>0</v>
      </c>
      <c r="R64" s="2405">
        <f>R62</f>
        <v>0</v>
      </c>
      <c r="S64" s="2407">
        <v>0</v>
      </c>
      <c r="T64" s="1534">
        <v>55</v>
      </c>
      <c r="U64" s="2059"/>
    </row>
    <row r="65" spans="1:21" ht="11.25" customHeight="1">
      <c r="A65" s="1562"/>
      <c r="B65" s="618"/>
      <c r="C65" s="618"/>
      <c r="D65" s="617"/>
      <c r="E65" s="617"/>
      <c r="F65" s="617"/>
      <c r="G65" s="617"/>
      <c r="H65" s="617"/>
      <c r="I65" s="617"/>
      <c r="J65" s="1548"/>
      <c r="K65" s="1562"/>
      <c r="L65" s="618"/>
      <c r="M65" s="617"/>
      <c r="N65" s="617"/>
      <c r="O65" s="617"/>
      <c r="P65" s="617"/>
      <c r="Q65" s="617"/>
      <c r="R65" s="617" t="s">
        <v>598</v>
      </c>
      <c r="S65" s="617"/>
      <c r="T65" s="1548"/>
      <c r="U65" s="2059"/>
    </row>
    <row r="66" spans="1:21" ht="11.25" customHeight="1">
      <c r="A66" s="1562"/>
      <c r="B66" s="618"/>
      <c r="C66" s="618"/>
      <c r="D66" s="617"/>
      <c r="E66" s="617"/>
      <c r="F66" s="617" t="s">
        <v>598</v>
      </c>
      <c r="G66" s="617"/>
      <c r="H66" s="617"/>
      <c r="I66" s="617"/>
      <c r="J66" s="1548"/>
      <c r="K66" s="1562"/>
      <c r="L66" s="618"/>
      <c r="M66" s="617"/>
      <c r="N66" s="617"/>
      <c r="O66" s="617"/>
      <c r="P66" s="617"/>
      <c r="Q66" s="617"/>
      <c r="R66" s="617"/>
      <c r="S66" s="617"/>
      <c r="T66" s="1548"/>
      <c r="U66" s="2059"/>
    </row>
    <row r="67" spans="1:21" ht="11.25" customHeight="1">
      <c r="A67" s="1562"/>
      <c r="B67" s="618"/>
      <c r="C67" s="618"/>
      <c r="D67" s="617"/>
      <c r="E67" s="617"/>
      <c r="F67" s="617"/>
      <c r="G67" s="617"/>
      <c r="H67" s="617"/>
      <c r="I67" s="617"/>
      <c r="J67" s="1548"/>
      <c r="K67" s="1562"/>
      <c r="L67" s="618"/>
      <c r="M67" s="617"/>
      <c r="N67" s="617"/>
      <c r="O67" s="617"/>
      <c r="P67" s="617"/>
      <c r="Q67" s="617"/>
      <c r="R67" s="617"/>
      <c r="S67" s="617"/>
      <c r="T67" s="1548"/>
      <c r="U67" s="2059"/>
    </row>
    <row r="68" spans="1:21" ht="11.25" customHeight="1">
      <c r="A68" s="1562"/>
      <c r="B68" s="618"/>
      <c r="C68" s="618"/>
      <c r="D68" s="617"/>
      <c r="E68" s="617"/>
      <c r="F68" s="617"/>
      <c r="G68" s="617"/>
      <c r="H68" s="617"/>
      <c r="I68" s="617"/>
      <c r="J68" s="1548"/>
      <c r="K68" s="1562"/>
      <c r="L68" s="618"/>
      <c r="M68" s="617"/>
      <c r="N68" s="617"/>
      <c r="O68" s="617"/>
      <c r="P68" s="617"/>
      <c r="Q68" s="617"/>
      <c r="R68" s="2116"/>
      <c r="S68" s="617"/>
      <c r="T68" s="1548"/>
      <c r="U68" s="2059"/>
    </row>
    <row r="69" spans="1:21" ht="11.25" customHeight="1">
      <c r="A69" s="1562"/>
      <c r="B69" s="618"/>
      <c r="C69" s="618"/>
      <c r="D69" s="617"/>
      <c r="E69" s="617"/>
      <c r="F69" s="617"/>
      <c r="G69" s="617"/>
      <c r="H69" s="617"/>
      <c r="I69" s="617"/>
      <c r="J69" s="1548"/>
      <c r="K69" s="1562"/>
      <c r="L69" s="618"/>
      <c r="M69" s="617"/>
      <c r="N69" s="617"/>
      <c r="O69" s="617"/>
      <c r="P69" s="617"/>
      <c r="Q69" s="617"/>
      <c r="R69" s="617"/>
      <c r="S69" s="617"/>
      <c r="T69" s="1548"/>
      <c r="U69" s="2059"/>
    </row>
    <row r="70" spans="1:21" ht="11.25" customHeight="1">
      <c r="A70" s="1562"/>
      <c r="B70" s="618"/>
      <c r="C70" s="618"/>
      <c r="D70" s="617"/>
      <c r="E70" s="617"/>
      <c r="F70" s="617"/>
      <c r="G70" s="617"/>
      <c r="H70" s="617"/>
      <c r="I70" s="617"/>
      <c r="J70" s="1548"/>
      <c r="K70" s="1562"/>
      <c r="L70" s="618"/>
      <c r="M70" s="617"/>
      <c r="N70" s="617"/>
      <c r="O70" s="617"/>
      <c r="P70" s="617"/>
      <c r="Q70" s="617"/>
      <c r="R70" s="617"/>
      <c r="S70" s="617"/>
      <c r="T70" s="1548"/>
      <c r="U70" s="2059"/>
    </row>
    <row r="71" spans="1:21" ht="11.25" customHeight="1">
      <c r="A71" s="1562"/>
      <c r="B71" s="618"/>
      <c r="C71" s="618"/>
      <c r="D71" s="617"/>
      <c r="E71" s="617"/>
      <c r="F71" s="617"/>
      <c r="G71" s="617"/>
      <c r="H71" s="617"/>
      <c r="I71" s="617"/>
      <c r="J71" s="1548"/>
      <c r="K71" s="1562"/>
      <c r="L71" s="618"/>
      <c r="M71" s="617"/>
      <c r="N71" s="617"/>
      <c r="O71" s="617"/>
      <c r="P71" s="617"/>
      <c r="Q71" s="617"/>
      <c r="R71" s="617"/>
      <c r="S71" s="617"/>
      <c r="T71" s="1548"/>
      <c r="U71" s="2059"/>
    </row>
    <row r="72" spans="1:21" ht="11.25" customHeight="1">
      <c r="A72" s="1563"/>
      <c r="B72" s="618"/>
      <c r="C72" s="618"/>
      <c r="D72" s="618"/>
      <c r="E72" s="618"/>
      <c r="F72" s="618"/>
      <c r="G72" s="618"/>
      <c r="H72" s="618"/>
      <c r="I72" s="618"/>
      <c r="J72" s="643"/>
      <c r="K72" s="1751"/>
      <c r="L72" s="642"/>
      <c r="M72" s="618"/>
      <c r="N72" s="618"/>
      <c r="O72" s="618"/>
      <c r="P72" s="618"/>
      <c r="Q72" s="618"/>
      <c r="R72" s="618"/>
      <c r="S72" s="618"/>
      <c r="T72" s="651"/>
      <c r="U72" s="2059"/>
    </row>
    <row r="73" spans="1:21" ht="11.25" customHeight="1">
      <c r="A73" s="2408" t="s">
        <v>3674</v>
      </c>
      <c r="B73" s="1744"/>
      <c r="C73" s="1744"/>
      <c r="D73" s="1744"/>
      <c r="E73" s="1744"/>
      <c r="F73" s="1744"/>
      <c r="G73" s="1744"/>
      <c r="H73" s="1744"/>
      <c r="I73" s="1744"/>
      <c r="L73" s="618"/>
      <c r="M73" s="1744"/>
      <c r="N73" s="1744"/>
      <c r="O73" s="1744"/>
      <c r="P73" s="1744"/>
      <c r="Q73" s="1744"/>
      <c r="R73" s="1744"/>
      <c r="S73" s="1744"/>
      <c r="T73" s="1567" t="s">
        <v>2739</v>
      </c>
      <c r="U73" s="2059"/>
    </row>
    <row r="74" spans="1:21">
      <c r="A74" s="2386" t="str">
        <f>A1</f>
        <v xml:space="preserve">           Road Initials:  BNSF      Year 2014</v>
      </c>
      <c r="B74" s="641"/>
      <c r="C74" s="641"/>
      <c r="D74" s="641"/>
      <c r="E74" s="641"/>
      <c r="F74" s="2382"/>
      <c r="G74" s="2383"/>
      <c r="H74" s="2382"/>
      <c r="I74" s="2387"/>
      <c r="J74" s="2385">
        <v>117</v>
      </c>
      <c r="K74" s="2386">
        <v>118</v>
      </c>
      <c r="L74" s="641"/>
      <c r="M74" s="641"/>
      <c r="N74" s="2387"/>
      <c r="O74" s="641"/>
      <c r="P74" s="641"/>
      <c r="Q74" s="641"/>
      <c r="R74" s="641"/>
      <c r="S74" s="641"/>
      <c r="T74" s="2385" t="str">
        <f>T1</f>
        <v xml:space="preserve">           Road Initials:  BNSF      Year 2014</v>
      </c>
      <c r="U74" s="2059"/>
    </row>
    <row r="75" spans="1:21" ht="14.25" customHeight="1">
      <c r="A75" s="650" t="s">
        <v>3673</v>
      </c>
      <c r="B75" s="600"/>
      <c r="C75" s="600"/>
      <c r="D75" s="600"/>
      <c r="E75" s="600"/>
      <c r="F75" s="600"/>
      <c r="G75" s="600"/>
      <c r="H75" s="600"/>
      <c r="I75" s="600"/>
      <c r="J75" s="2409"/>
      <c r="K75" s="1926" t="s">
        <v>3675</v>
      </c>
      <c r="L75" s="600"/>
      <c r="M75" s="600"/>
      <c r="N75" s="600"/>
      <c r="O75" s="600"/>
      <c r="P75" s="600"/>
      <c r="Q75" s="600"/>
      <c r="R75" s="600"/>
      <c r="S75" s="600"/>
      <c r="T75" s="1929"/>
      <c r="U75" s="2059"/>
    </row>
    <row r="76" spans="1:21">
      <c r="A76" s="1751"/>
      <c r="B76" s="642"/>
      <c r="C76" s="642"/>
      <c r="D76" s="642"/>
      <c r="E76" s="642"/>
      <c r="F76" s="642"/>
      <c r="G76" s="642"/>
      <c r="H76" s="642"/>
      <c r="I76" s="642"/>
      <c r="J76" s="541"/>
      <c r="K76" s="542"/>
      <c r="L76" s="642"/>
      <c r="M76" s="642"/>
      <c r="N76" s="642"/>
      <c r="O76" s="642"/>
      <c r="P76" s="642"/>
      <c r="Q76" s="642"/>
      <c r="R76" s="642"/>
      <c r="S76" s="642"/>
      <c r="T76" s="643"/>
      <c r="U76" s="2059"/>
    </row>
    <row r="77" spans="1:21">
      <c r="A77" s="2321" t="s">
        <v>2924</v>
      </c>
      <c r="B77" s="2322"/>
      <c r="C77" s="2322"/>
      <c r="D77" s="2322"/>
      <c r="E77" s="2322"/>
      <c r="F77" s="2322"/>
      <c r="G77" s="2322"/>
      <c r="H77" s="2322"/>
      <c r="I77" s="2322"/>
      <c r="J77" s="1531"/>
      <c r="K77" s="1530" t="s">
        <v>2924</v>
      </c>
      <c r="L77" s="1525"/>
      <c r="M77" s="1525"/>
      <c r="N77" s="1525"/>
      <c r="O77" s="1525"/>
      <c r="P77" s="1525"/>
      <c r="Q77" s="1525"/>
      <c r="R77" s="1525"/>
      <c r="S77" s="1525"/>
      <c r="T77" s="1527"/>
      <c r="U77" s="2059"/>
    </row>
    <row r="78" spans="1:21">
      <c r="A78" s="551"/>
      <c r="B78" s="551"/>
      <c r="C78" s="551"/>
      <c r="D78" s="1706" t="s">
        <v>2925</v>
      </c>
      <c r="E78" s="535"/>
      <c r="F78" s="1760" t="s">
        <v>2926</v>
      </c>
      <c r="G78" s="1525"/>
      <c r="H78" s="1525"/>
      <c r="I78" s="1525"/>
      <c r="J78" s="2088"/>
      <c r="K78" s="551"/>
      <c r="L78" s="551"/>
      <c r="M78" s="2410" t="s">
        <v>2927</v>
      </c>
      <c r="N78" s="2411" t="s">
        <v>2928</v>
      </c>
      <c r="O78" s="2412"/>
      <c r="P78" s="2412"/>
      <c r="Q78" s="2412"/>
      <c r="R78" s="2412"/>
      <c r="S78" s="2412"/>
      <c r="T78" s="2413"/>
      <c r="U78" s="2059"/>
    </row>
    <row r="79" spans="1:21">
      <c r="A79" s="551"/>
      <c r="B79" s="551"/>
      <c r="C79" s="551"/>
      <c r="D79" s="1760" t="s">
        <v>2929</v>
      </c>
      <c r="E79" s="2086"/>
      <c r="F79" s="1530" t="s">
        <v>2930</v>
      </c>
      <c r="G79" s="2081"/>
      <c r="H79" s="2081"/>
      <c r="I79" s="2081"/>
      <c r="J79" s="551"/>
      <c r="K79" s="551"/>
      <c r="L79" s="551"/>
      <c r="M79" s="552" t="s">
        <v>2931</v>
      </c>
      <c r="N79" s="551"/>
      <c r="O79" s="551"/>
      <c r="P79" s="1706" t="s">
        <v>2932</v>
      </c>
      <c r="Q79" s="535"/>
      <c r="R79" s="551"/>
      <c r="S79" s="551"/>
      <c r="T79" s="551"/>
      <c r="U79" s="2059"/>
    </row>
    <row r="80" spans="1:21">
      <c r="A80" s="551"/>
      <c r="B80" s="551"/>
      <c r="C80" s="551"/>
      <c r="D80" s="550"/>
      <c r="E80" s="550"/>
      <c r="F80" s="550"/>
      <c r="G80" s="550"/>
      <c r="H80" s="550" t="s">
        <v>2809</v>
      </c>
      <c r="I80" s="550" t="s">
        <v>2933</v>
      </c>
      <c r="J80" s="550"/>
      <c r="K80" s="550"/>
      <c r="L80" s="550"/>
      <c r="M80" s="549" t="s">
        <v>2806</v>
      </c>
      <c r="N80" s="550"/>
      <c r="O80" s="550"/>
      <c r="P80" s="1706" t="s">
        <v>2724</v>
      </c>
      <c r="Q80" s="535"/>
      <c r="R80" s="550" t="s">
        <v>2812</v>
      </c>
      <c r="S80" s="550"/>
      <c r="T80" s="550"/>
      <c r="U80" s="2059"/>
    </row>
    <row r="81" spans="1:21">
      <c r="A81" s="551"/>
      <c r="B81" s="551"/>
      <c r="C81" s="551"/>
      <c r="D81" s="550"/>
      <c r="E81" s="550"/>
      <c r="F81" s="550"/>
      <c r="G81" s="550"/>
      <c r="H81" s="550" t="s">
        <v>2814</v>
      </c>
      <c r="I81" s="550" t="s">
        <v>2934</v>
      </c>
      <c r="J81" s="550"/>
      <c r="K81" s="550"/>
      <c r="L81" s="551"/>
      <c r="M81" s="550" t="s">
        <v>2808</v>
      </c>
      <c r="N81" s="550"/>
      <c r="O81" s="550"/>
      <c r="P81" s="1760" t="s">
        <v>2935</v>
      </c>
      <c r="Q81" s="2086"/>
      <c r="R81" s="550" t="s">
        <v>2936</v>
      </c>
      <c r="S81" s="550"/>
      <c r="T81" s="550"/>
      <c r="U81" s="2059"/>
    </row>
    <row r="82" spans="1:21">
      <c r="A82" s="551"/>
      <c r="B82" s="551"/>
      <c r="C82" s="551"/>
      <c r="D82" s="550"/>
      <c r="E82" s="550"/>
      <c r="F82" s="550" t="s">
        <v>2819</v>
      </c>
      <c r="G82" s="550"/>
      <c r="H82" s="550" t="s">
        <v>2820</v>
      </c>
      <c r="I82" s="550" t="s">
        <v>2810</v>
      </c>
      <c r="J82" s="550"/>
      <c r="K82" s="550"/>
      <c r="L82" s="550"/>
      <c r="M82" s="550" t="s">
        <v>2811</v>
      </c>
      <c r="N82" s="550"/>
      <c r="O82" s="550"/>
      <c r="P82" s="550"/>
      <c r="Q82" s="2088"/>
      <c r="R82" s="550" t="s">
        <v>2938</v>
      </c>
      <c r="S82" s="550"/>
      <c r="T82" s="550"/>
      <c r="U82" s="2059"/>
    </row>
    <row r="83" spans="1:21">
      <c r="A83" s="551"/>
      <c r="B83" s="551"/>
      <c r="C83" s="550" t="s">
        <v>2939</v>
      </c>
      <c r="D83" s="550"/>
      <c r="E83" s="550"/>
      <c r="F83" s="550" t="s">
        <v>2826</v>
      </c>
      <c r="G83" s="550" t="s">
        <v>2819</v>
      </c>
      <c r="H83" s="550" t="s">
        <v>2825</v>
      </c>
      <c r="I83" s="550" t="s">
        <v>2941</v>
      </c>
      <c r="J83" s="550"/>
      <c r="K83" s="550"/>
      <c r="L83" s="550"/>
      <c r="M83" s="550" t="s">
        <v>2942</v>
      </c>
      <c r="N83" s="550" t="s">
        <v>2227</v>
      </c>
      <c r="O83" s="550" t="s">
        <v>2828</v>
      </c>
      <c r="P83" s="550"/>
      <c r="Q83" s="550"/>
      <c r="R83" s="550" t="s">
        <v>2943</v>
      </c>
      <c r="S83" s="550" t="s">
        <v>2828</v>
      </c>
      <c r="T83" s="550"/>
      <c r="U83" s="2059"/>
    </row>
    <row r="84" spans="1:21">
      <c r="A84" s="550" t="s">
        <v>639</v>
      </c>
      <c r="B84" s="550" t="s">
        <v>784</v>
      </c>
      <c r="C84" s="550" t="s">
        <v>2836</v>
      </c>
      <c r="D84" s="550" t="s">
        <v>3010</v>
      </c>
      <c r="E84" s="550" t="s">
        <v>2944</v>
      </c>
      <c r="F84" s="550" t="s">
        <v>2945</v>
      </c>
      <c r="G84" s="550" t="s">
        <v>2824</v>
      </c>
      <c r="H84" s="550" t="s">
        <v>2946</v>
      </c>
      <c r="I84" s="550" t="s">
        <v>2947</v>
      </c>
      <c r="J84" s="550" t="s">
        <v>639</v>
      </c>
      <c r="K84" s="550" t="s">
        <v>639</v>
      </c>
      <c r="L84" s="550" t="s">
        <v>784</v>
      </c>
      <c r="M84" s="550" t="s">
        <v>2948</v>
      </c>
      <c r="N84" s="550" t="s">
        <v>2836</v>
      </c>
      <c r="O84" s="550" t="s">
        <v>2832</v>
      </c>
      <c r="P84" s="550" t="s">
        <v>3010</v>
      </c>
      <c r="Q84" s="550" t="s">
        <v>2944</v>
      </c>
      <c r="R84" s="550" t="s">
        <v>2949</v>
      </c>
      <c r="S84" s="550" t="s">
        <v>2950</v>
      </c>
      <c r="T84" s="550" t="s">
        <v>639</v>
      </c>
      <c r="U84" s="2059"/>
    </row>
    <row r="85" spans="1:21">
      <c r="A85" s="550" t="s">
        <v>642</v>
      </c>
      <c r="B85" s="550" t="s">
        <v>788</v>
      </c>
      <c r="C85" s="550" t="s">
        <v>2951</v>
      </c>
      <c r="D85" s="550" t="s">
        <v>3011</v>
      </c>
      <c r="E85" s="550" t="s">
        <v>2953</v>
      </c>
      <c r="F85" s="550" t="s">
        <v>2954</v>
      </c>
      <c r="G85" s="550" t="s">
        <v>2955</v>
      </c>
      <c r="H85" s="550" t="s">
        <v>2956</v>
      </c>
      <c r="I85" s="550" t="s">
        <v>2948</v>
      </c>
      <c r="J85" s="550" t="s">
        <v>642</v>
      </c>
      <c r="K85" s="550" t="s">
        <v>642</v>
      </c>
      <c r="L85" s="550" t="s">
        <v>788</v>
      </c>
      <c r="M85" s="550" t="s">
        <v>2835</v>
      </c>
      <c r="N85" s="550" t="s">
        <v>2842</v>
      </c>
      <c r="O85" s="550" t="s">
        <v>2840</v>
      </c>
      <c r="P85" s="550" t="s">
        <v>3011</v>
      </c>
      <c r="Q85" s="550" t="s">
        <v>2953</v>
      </c>
      <c r="R85" s="550" t="s">
        <v>2957</v>
      </c>
      <c r="S85" s="550" t="s">
        <v>2953</v>
      </c>
      <c r="T85" s="550" t="s">
        <v>642</v>
      </c>
      <c r="U85" s="2059"/>
    </row>
    <row r="86" spans="1:21">
      <c r="A86" s="550"/>
      <c r="B86" s="550"/>
      <c r="C86" s="550"/>
      <c r="D86" s="550"/>
      <c r="E86" s="550"/>
      <c r="F86" s="550"/>
      <c r="G86" s="550"/>
      <c r="H86" s="550" t="s">
        <v>2841</v>
      </c>
      <c r="I86" s="550" t="s">
        <v>2955</v>
      </c>
      <c r="J86" s="550"/>
      <c r="K86" s="550"/>
      <c r="L86" s="550"/>
      <c r="M86" s="550" t="s">
        <v>2810</v>
      </c>
      <c r="N86" s="550"/>
      <c r="O86" s="550"/>
      <c r="P86" s="550"/>
      <c r="Q86" s="551"/>
      <c r="R86" s="550"/>
      <c r="S86" s="550"/>
      <c r="T86" s="550"/>
      <c r="U86" s="2059"/>
    </row>
    <row r="87" spans="1:21" ht="12" thickBot="1">
      <c r="A87" s="1538"/>
      <c r="B87" s="1538"/>
      <c r="C87" s="552" t="s">
        <v>651</v>
      </c>
      <c r="D87" s="550" t="s">
        <v>652</v>
      </c>
      <c r="E87" s="550" t="s">
        <v>653</v>
      </c>
      <c r="F87" s="550" t="s">
        <v>654</v>
      </c>
      <c r="G87" s="550" t="s">
        <v>655</v>
      </c>
      <c r="H87" s="550" t="s">
        <v>656</v>
      </c>
      <c r="I87" s="550" t="s">
        <v>1087</v>
      </c>
      <c r="J87" s="1538"/>
      <c r="K87" s="1538"/>
      <c r="L87" s="1538"/>
      <c r="M87" s="552" t="s">
        <v>1088</v>
      </c>
      <c r="N87" s="552" t="s">
        <v>1362</v>
      </c>
      <c r="O87" s="552" t="s">
        <v>1363</v>
      </c>
      <c r="P87" s="552" t="s">
        <v>1364</v>
      </c>
      <c r="Q87" s="552" t="s">
        <v>1365</v>
      </c>
      <c r="R87" s="552" t="s">
        <v>2283</v>
      </c>
      <c r="S87" s="552" t="s">
        <v>2958</v>
      </c>
      <c r="T87" s="552"/>
      <c r="U87" s="2059"/>
    </row>
    <row r="88" spans="1:21">
      <c r="A88" s="551"/>
      <c r="B88" s="551"/>
      <c r="C88" s="1720" t="s">
        <v>3012</v>
      </c>
      <c r="D88" s="2118"/>
      <c r="E88" s="2095"/>
      <c r="F88" s="2095"/>
      <c r="G88" s="2095"/>
      <c r="H88" s="2095"/>
      <c r="I88" s="2097"/>
      <c r="J88" s="541"/>
      <c r="K88" s="551"/>
      <c r="L88" s="551"/>
      <c r="M88" s="2119"/>
      <c r="N88" s="2120"/>
      <c r="O88" s="2120"/>
      <c r="P88" s="2099"/>
      <c r="Q88" s="2099"/>
      <c r="R88" s="2099"/>
      <c r="S88" s="2101"/>
      <c r="T88" s="551"/>
      <c r="U88" s="2059"/>
    </row>
    <row r="89" spans="1:21">
      <c r="A89" s="550"/>
      <c r="B89" s="551"/>
      <c r="C89" s="542" t="s">
        <v>3013</v>
      </c>
      <c r="D89" s="2102"/>
      <c r="E89" s="587"/>
      <c r="F89" s="587"/>
      <c r="G89" s="587"/>
      <c r="H89" s="587"/>
      <c r="I89" s="2104"/>
      <c r="J89" s="572"/>
      <c r="K89" s="550"/>
      <c r="L89" s="551"/>
      <c r="M89" s="2121"/>
      <c r="N89" s="2122"/>
      <c r="O89" s="2122"/>
      <c r="P89" s="587"/>
      <c r="Q89" s="2122"/>
      <c r="R89" s="2122"/>
      <c r="S89" s="2123"/>
      <c r="T89" s="550"/>
      <c r="U89" s="2059"/>
    </row>
    <row r="90" spans="1:21">
      <c r="A90" s="552">
        <v>56</v>
      </c>
      <c r="B90" s="1538"/>
      <c r="C90" s="1539" t="s">
        <v>3014</v>
      </c>
      <c r="D90" s="2124"/>
      <c r="E90" s="562"/>
      <c r="F90" s="562"/>
      <c r="G90" s="562"/>
      <c r="H90" s="562"/>
      <c r="I90" s="2109"/>
      <c r="J90" s="1712"/>
      <c r="K90" s="552"/>
      <c r="L90" s="1538"/>
      <c r="M90" s="2125"/>
      <c r="N90" s="2114"/>
      <c r="O90" s="2114"/>
      <c r="P90" s="561"/>
      <c r="Q90" s="2114"/>
      <c r="R90" s="2114"/>
      <c r="S90" s="2126"/>
      <c r="T90" s="552">
        <v>56</v>
      </c>
      <c r="U90" s="2059"/>
    </row>
    <row r="91" spans="1:21">
      <c r="A91" s="550"/>
      <c r="B91" s="551"/>
      <c r="C91" s="542" t="s">
        <v>3015</v>
      </c>
      <c r="D91" s="2102"/>
      <c r="E91" s="587"/>
      <c r="F91" s="587"/>
      <c r="G91" s="587"/>
      <c r="H91" s="587"/>
      <c r="I91" s="2104"/>
      <c r="J91" s="572"/>
      <c r="K91" s="550"/>
      <c r="L91" s="551"/>
      <c r="M91" s="2121"/>
      <c r="N91" s="2122"/>
      <c r="O91" s="2122"/>
      <c r="P91" s="587"/>
      <c r="Q91" s="2122"/>
      <c r="R91" s="2122"/>
      <c r="S91" s="2123"/>
      <c r="T91" s="550"/>
      <c r="U91" s="2059"/>
    </row>
    <row r="92" spans="1:21">
      <c r="A92" s="552">
        <v>57</v>
      </c>
      <c r="B92" s="1538"/>
      <c r="C92" s="1539" t="s">
        <v>3016</v>
      </c>
      <c r="D92" s="2124"/>
      <c r="E92" s="562"/>
      <c r="F92" s="562"/>
      <c r="G92" s="562"/>
      <c r="H92" s="562"/>
      <c r="I92" s="2109"/>
      <c r="J92" s="1712"/>
      <c r="K92" s="552"/>
      <c r="L92" s="1538"/>
      <c r="M92" s="2125"/>
      <c r="N92" s="2114"/>
      <c r="O92" s="2114"/>
      <c r="P92" s="561"/>
      <c r="Q92" s="2114"/>
      <c r="R92" s="2114"/>
      <c r="S92" s="2126"/>
      <c r="T92" s="552">
        <v>57</v>
      </c>
      <c r="U92" s="2059"/>
    </row>
    <row r="93" spans="1:21" ht="12" thickBot="1">
      <c r="A93" s="552">
        <v>58</v>
      </c>
      <c r="B93" s="1538"/>
      <c r="C93" s="1539" t="s">
        <v>3017</v>
      </c>
      <c r="D93" s="2414"/>
      <c r="E93" s="2415"/>
      <c r="F93" s="2415"/>
      <c r="G93" s="2415"/>
      <c r="H93" s="2415"/>
      <c r="I93" s="2416"/>
      <c r="J93" s="1712"/>
      <c r="K93" s="552"/>
      <c r="L93" s="1538"/>
      <c r="M93" s="2417"/>
      <c r="N93" s="2418"/>
      <c r="O93" s="2418"/>
      <c r="P93" s="2419"/>
      <c r="Q93" s="2418"/>
      <c r="R93" s="2418"/>
      <c r="S93" s="2420"/>
      <c r="T93" s="552">
        <v>58</v>
      </c>
      <c r="U93" s="2059"/>
    </row>
    <row r="94" spans="1:21" s="1251" customFormat="1">
      <c r="A94" s="2127"/>
      <c r="B94" s="2127"/>
      <c r="C94" s="1312" t="s">
        <v>3018</v>
      </c>
      <c r="D94" s="591"/>
      <c r="E94" s="587"/>
      <c r="F94" s="591"/>
      <c r="G94" s="587"/>
      <c r="H94" s="587"/>
      <c r="I94" s="587"/>
      <c r="J94" s="551"/>
      <c r="K94" s="551"/>
      <c r="L94" s="551"/>
      <c r="M94" s="2128"/>
      <c r="N94" s="2122"/>
      <c r="O94" s="2122"/>
      <c r="P94" s="2122"/>
      <c r="Q94" s="2122"/>
      <c r="R94" s="2128"/>
      <c r="S94" s="2129"/>
      <c r="T94" s="2127"/>
      <c r="U94" s="2059"/>
    </row>
    <row r="95" spans="1:21" s="1251" customFormat="1">
      <c r="A95" s="1312"/>
      <c r="B95" s="2127"/>
      <c r="C95" s="1312" t="s">
        <v>1658</v>
      </c>
      <c r="D95" s="587"/>
      <c r="E95" s="587"/>
      <c r="F95" s="587"/>
      <c r="G95" s="587"/>
      <c r="H95" s="587"/>
      <c r="I95" s="587"/>
      <c r="J95" s="550"/>
      <c r="K95" s="550"/>
      <c r="L95" s="551"/>
      <c r="M95" s="2122"/>
      <c r="N95" s="2122"/>
      <c r="O95" s="2122"/>
      <c r="P95" s="2122"/>
      <c r="Q95" s="2122"/>
      <c r="R95" s="2122"/>
      <c r="S95" s="2129"/>
      <c r="T95" s="1312"/>
      <c r="U95" s="2059"/>
    </row>
    <row r="96" spans="1:21" s="1251" customFormat="1">
      <c r="A96" s="1975">
        <v>59</v>
      </c>
      <c r="B96" s="1317"/>
      <c r="C96" s="1317" t="s">
        <v>3019</v>
      </c>
      <c r="D96" s="562"/>
      <c r="E96" s="562"/>
      <c r="F96" s="562"/>
      <c r="G96" s="562"/>
      <c r="H96" s="562"/>
      <c r="I96" s="562"/>
      <c r="J96" s="552">
        <v>59</v>
      </c>
      <c r="K96" s="552">
        <v>59</v>
      </c>
      <c r="L96" s="1538"/>
      <c r="M96" s="2114">
        <f>E96-Q96</f>
        <v>0</v>
      </c>
      <c r="N96" s="2130"/>
      <c r="O96" s="2130"/>
      <c r="P96" s="2130"/>
      <c r="Q96" s="2130">
        <f t="shared" ref="Q96:Q103" si="0">N96+O96</f>
        <v>0</v>
      </c>
      <c r="R96" s="2130"/>
      <c r="S96" s="2130"/>
      <c r="T96" s="1975">
        <v>59</v>
      </c>
      <c r="U96" s="2059"/>
    </row>
    <row r="97" spans="1:21" s="1251" customFormat="1">
      <c r="A97" s="1975">
        <v>60</v>
      </c>
      <c r="B97" s="1317"/>
      <c r="C97" s="1317" t="s">
        <v>3020</v>
      </c>
      <c r="D97" s="562"/>
      <c r="E97" s="562"/>
      <c r="F97" s="562"/>
      <c r="G97" s="562"/>
      <c r="H97" s="562"/>
      <c r="I97" s="562"/>
      <c r="J97" s="552">
        <v>60</v>
      </c>
      <c r="K97" s="552">
        <v>60</v>
      </c>
      <c r="L97" s="1538"/>
      <c r="M97" s="2114">
        <f>E97-Q97+G97</f>
        <v>0</v>
      </c>
      <c r="N97" s="2130"/>
      <c r="O97" s="2130"/>
      <c r="P97" s="2130"/>
      <c r="Q97" s="2130">
        <f t="shared" si="0"/>
        <v>0</v>
      </c>
      <c r="R97" s="2130"/>
      <c r="S97" s="2130"/>
      <c r="T97" s="1975">
        <v>60</v>
      </c>
      <c r="U97" s="2059"/>
    </row>
    <row r="98" spans="1:21" s="1251" customFormat="1">
      <c r="A98" s="1975">
        <v>61</v>
      </c>
      <c r="B98" s="1317"/>
      <c r="C98" s="1317" t="s">
        <v>3021</v>
      </c>
      <c r="D98" s="562"/>
      <c r="E98" s="562"/>
      <c r="F98" s="562"/>
      <c r="G98" s="562"/>
      <c r="H98" s="562"/>
      <c r="I98" s="562"/>
      <c r="J98" s="552">
        <v>61</v>
      </c>
      <c r="K98" s="552">
        <v>61</v>
      </c>
      <c r="L98" s="1538"/>
      <c r="M98" s="2114"/>
      <c r="N98" s="2114"/>
      <c r="O98" s="2114"/>
      <c r="P98" s="2114"/>
      <c r="Q98" s="2130">
        <f t="shared" si="0"/>
        <v>0</v>
      </c>
      <c r="R98" s="2114"/>
      <c r="S98" s="2130"/>
      <c r="T98" s="1975">
        <v>61</v>
      </c>
      <c r="U98" s="2059"/>
    </row>
    <row r="99" spans="1:21" s="1251" customFormat="1">
      <c r="A99" s="1975">
        <v>62</v>
      </c>
      <c r="B99" s="1317"/>
      <c r="C99" s="1317" t="s">
        <v>3022</v>
      </c>
      <c r="D99" s="562"/>
      <c r="E99" s="562"/>
      <c r="F99" s="562"/>
      <c r="G99" s="562"/>
      <c r="H99" s="562"/>
      <c r="I99" s="562"/>
      <c r="J99" s="552">
        <v>62</v>
      </c>
      <c r="K99" s="552">
        <v>62</v>
      </c>
      <c r="L99" s="1538"/>
      <c r="M99" s="2114"/>
      <c r="N99" s="2114"/>
      <c r="O99" s="2114"/>
      <c r="P99" s="2114"/>
      <c r="Q99" s="2130">
        <f t="shared" si="0"/>
        <v>0</v>
      </c>
      <c r="R99" s="2114"/>
      <c r="S99" s="2130"/>
      <c r="T99" s="1975">
        <v>62</v>
      </c>
      <c r="U99" s="2059"/>
    </row>
    <row r="100" spans="1:21" s="1251" customFormat="1">
      <c r="A100" s="1975">
        <v>63</v>
      </c>
      <c r="B100" s="1317"/>
      <c r="C100" s="1317" t="s">
        <v>3023</v>
      </c>
      <c r="D100" s="562"/>
      <c r="E100" s="562"/>
      <c r="F100" s="562"/>
      <c r="G100" s="562"/>
      <c r="H100" s="562"/>
      <c r="I100" s="562"/>
      <c r="J100" s="552">
        <v>63</v>
      </c>
      <c r="K100" s="552">
        <v>63</v>
      </c>
      <c r="L100" s="1538"/>
      <c r="M100" s="2114"/>
      <c r="N100" s="2114"/>
      <c r="O100" s="2114"/>
      <c r="P100" s="2114"/>
      <c r="Q100" s="2130">
        <f t="shared" si="0"/>
        <v>0</v>
      </c>
      <c r="R100" s="2114"/>
      <c r="S100" s="2130"/>
      <c r="T100" s="1975">
        <v>63</v>
      </c>
      <c r="U100" s="2059"/>
    </row>
    <row r="101" spans="1:21" s="1251" customFormat="1">
      <c r="A101" s="1975">
        <v>64</v>
      </c>
      <c r="B101" s="1317"/>
      <c r="C101" s="1317" t="s">
        <v>3024</v>
      </c>
      <c r="D101" s="562"/>
      <c r="E101" s="562"/>
      <c r="F101" s="562"/>
      <c r="G101" s="562"/>
      <c r="H101" s="562"/>
      <c r="I101" s="562"/>
      <c r="J101" s="552">
        <v>64</v>
      </c>
      <c r="K101" s="552">
        <v>64</v>
      </c>
      <c r="L101" s="1538"/>
      <c r="M101" s="2114"/>
      <c r="N101" s="2114"/>
      <c r="O101" s="2114"/>
      <c r="P101" s="2114"/>
      <c r="Q101" s="2130">
        <f t="shared" si="0"/>
        <v>0</v>
      </c>
      <c r="R101" s="2114"/>
      <c r="S101" s="2130"/>
      <c r="T101" s="1975">
        <v>64</v>
      </c>
      <c r="U101" s="2059"/>
    </row>
    <row r="102" spans="1:21" s="1251" customFormat="1">
      <c r="A102" s="1975">
        <v>65</v>
      </c>
      <c r="B102" s="1317"/>
      <c r="C102" s="1317" t="s">
        <v>3025</v>
      </c>
      <c r="D102" s="562"/>
      <c r="E102" s="562"/>
      <c r="F102" s="562"/>
      <c r="G102" s="562"/>
      <c r="H102" s="562"/>
      <c r="I102" s="562"/>
      <c r="J102" s="552">
        <v>65</v>
      </c>
      <c r="K102" s="552">
        <v>65</v>
      </c>
      <c r="L102" s="1538"/>
      <c r="M102" s="2114"/>
      <c r="N102" s="2114"/>
      <c r="O102" s="2114"/>
      <c r="P102" s="2114"/>
      <c r="Q102" s="2130">
        <f t="shared" si="0"/>
        <v>0</v>
      </c>
      <c r="R102" s="2114"/>
      <c r="S102" s="2130"/>
      <c r="T102" s="1975">
        <v>65</v>
      </c>
      <c r="U102" s="2059"/>
    </row>
    <row r="103" spans="1:21" s="1251" customFormat="1">
      <c r="A103" s="1975">
        <v>66</v>
      </c>
      <c r="B103" s="1317"/>
      <c r="C103" s="1317" t="s">
        <v>3026</v>
      </c>
      <c r="D103" s="562"/>
      <c r="E103" s="562"/>
      <c r="F103" s="562"/>
      <c r="G103" s="562"/>
      <c r="H103" s="562"/>
      <c r="I103" s="562"/>
      <c r="J103" s="552">
        <v>66</v>
      </c>
      <c r="K103" s="552">
        <v>66</v>
      </c>
      <c r="L103" s="1538"/>
      <c r="M103" s="2114"/>
      <c r="N103" s="2114"/>
      <c r="O103" s="2114"/>
      <c r="P103" s="2114"/>
      <c r="Q103" s="2130">
        <f t="shared" si="0"/>
        <v>0</v>
      </c>
      <c r="R103" s="2114"/>
      <c r="S103" s="2130"/>
      <c r="T103" s="1975">
        <v>66</v>
      </c>
      <c r="U103" s="2059"/>
    </row>
    <row r="104" spans="1:21" s="1251" customFormat="1">
      <c r="A104" s="2127"/>
      <c r="B104" s="2127"/>
      <c r="C104" s="2127" t="s">
        <v>3027</v>
      </c>
      <c r="D104" s="591"/>
      <c r="E104" s="587"/>
      <c r="F104" s="591"/>
      <c r="G104" s="587"/>
      <c r="H104" s="587"/>
      <c r="I104" s="587"/>
      <c r="J104" s="551"/>
      <c r="K104" s="551"/>
      <c r="L104" s="551"/>
      <c r="M104" s="2128"/>
      <c r="N104" s="2122"/>
      <c r="O104" s="2122"/>
      <c r="P104" s="2122"/>
      <c r="Q104" s="2122"/>
      <c r="R104" s="2128"/>
      <c r="S104" s="2129"/>
      <c r="T104" s="2127"/>
      <c r="U104" s="2059"/>
    </row>
    <row r="105" spans="1:21" s="1251" customFormat="1">
      <c r="A105" s="1312">
        <v>67</v>
      </c>
      <c r="B105" s="2127"/>
      <c r="C105" s="2127" t="s">
        <v>3028</v>
      </c>
      <c r="D105" s="587"/>
      <c r="E105" s="587"/>
      <c r="F105" s="587"/>
      <c r="G105" s="587"/>
      <c r="H105" s="587"/>
      <c r="I105" s="587"/>
      <c r="J105" s="550">
        <v>67</v>
      </c>
      <c r="K105" s="550">
        <v>67</v>
      </c>
      <c r="L105" s="551"/>
      <c r="M105" s="2122"/>
      <c r="N105" s="2122"/>
      <c r="O105" s="2122"/>
      <c r="P105" s="2122"/>
      <c r="Q105" s="2122"/>
      <c r="R105" s="2122"/>
      <c r="S105" s="2129"/>
      <c r="T105" s="1312">
        <v>67</v>
      </c>
      <c r="U105" s="2059"/>
    </row>
    <row r="106" spans="1:21" s="1251" customFormat="1">
      <c r="A106" s="1975"/>
      <c r="B106" s="1317"/>
      <c r="C106" s="1317" t="s">
        <v>3029</v>
      </c>
      <c r="D106" s="562"/>
      <c r="E106" s="562"/>
      <c r="F106" s="562"/>
      <c r="G106" s="562"/>
      <c r="H106" s="562"/>
      <c r="I106" s="562"/>
      <c r="J106" s="552"/>
      <c r="K106" s="552"/>
      <c r="L106" s="1538"/>
      <c r="M106" s="2114"/>
      <c r="N106" s="2114"/>
      <c r="O106" s="2114"/>
      <c r="P106" s="2114"/>
      <c r="Q106" s="2130">
        <f>N106+O106</f>
        <v>0</v>
      </c>
      <c r="R106" s="2114"/>
      <c r="S106" s="2130"/>
      <c r="T106" s="1975"/>
      <c r="U106" s="2059"/>
    </row>
    <row r="107" spans="1:21" s="1251" customFormat="1">
      <c r="A107" s="1975">
        <v>68</v>
      </c>
      <c r="B107" s="1317"/>
      <c r="C107" s="1317" t="s">
        <v>3030</v>
      </c>
      <c r="D107" s="562"/>
      <c r="E107" s="562"/>
      <c r="F107" s="562"/>
      <c r="G107" s="562"/>
      <c r="H107" s="562"/>
      <c r="I107" s="562"/>
      <c r="J107" s="552">
        <v>68</v>
      </c>
      <c r="K107" s="552">
        <v>68</v>
      </c>
      <c r="L107" s="1538"/>
      <c r="M107" s="2114"/>
      <c r="N107" s="2114"/>
      <c r="O107" s="2114"/>
      <c r="P107" s="2114"/>
      <c r="Q107" s="2130">
        <f>N107+O107</f>
        <v>0</v>
      </c>
      <c r="R107" s="2114"/>
      <c r="S107" s="2130"/>
      <c r="T107" s="1975">
        <v>68</v>
      </c>
      <c r="U107" s="2059"/>
    </row>
    <row r="108" spans="1:21" s="1251" customFormat="1">
      <c r="A108" s="1975">
        <v>69</v>
      </c>
      <c r="B108" s="1317"/>
      <c r="C108" s="1317" t="s">
        <v>3031</v>
      </c>
      <c r="D108" s="562"/>
      <c r="E108" s="562"/>
      <c r="F108" s="562"/>
      <c r="G108" s="562"/>
      <c r="H108" s="562"/>
      <c r="I108" s="562"/>
      <c r="J108" s="552">
        <v>69</v>
      </c>
      <c r="K108" s="552">
        <v>69</v>
      </c>
      <c r="L108" s="1538"/>
      <c r="M108" s="2114"/>
      <c r="N108" s="2114"/>
      <c r="O108" s="2114"/>
      <c r="P108" s="2114"/>
      <c r="Q108" s="2130">
        <f>N108+O108</f>
        <v>0</v>
      </c>
      <c r="R108" s="2114"/>
      <c r="S108" s="2130"/>
      <c r="T108" s="1975">
        <v>69</v>
      </c>
      <c r="U108" s="2059"/>
    </row>
    <row r="109" spans="1:21" s="1251" customFormat="1">
      <c r="A109" s="1975">
        <v>70</v>
      </c>
      <c r="B109" s="1317"/>
      <c r="C109" s="1317" t="s">
        <v>3032</v>
      </c>
      <c r="D109" s="1727"/>
      <c r="E109" s="1727">
        <f>SUM(E95:E108)</f>
        <v>0</v>
      </c>
      <c r="F109" s="1727"/>
      <c r="G109" s="1727">
        <f>SUM(G96:G108)</f>
        <v>0</v>
      </c>
      <c r="H109" s="1727">
        <v>0</v>
      </c>
      <c r="I109" s="1727">
        <v>0</v>
      </c>
      <c r="J109" s="552">
        <v>70</v>
      </c>
      <c r="K109" s="552">
        <v>70</v>
      </c>
      <c r="L109" s="2393"/>
      <c r="M109" s="1727">
        <f>SUM(M96:M108)</f>
        <v>0</v>
      </c>
      <c r="N109" s="1727">
        <f>SUM(N96:N108)</f>
        <v>0</v>
      </c>
      <c r="O109" s="1727">
        <f>SUM(O96:O108)</f>
        <v>0</v>
      </c>
      <c r="P109" s="1727">
        <v>0</v>
      </c>
      <c r="Q109" s="1727">
        <f>SUM(Q96:Q108)</f>
        <v>0</v>
      </c>
      <c r="R109" s="1727">
        <f>SUM(R96:R108)</f>
        <v>0</v>
      </c>
      <c r="S109" s="1734"/>
      <c r="T109" s="1975">
        <v>70</v>
      </c>
      <c r="U109" s="2059"/>
    </row>
    <row r="110" spans="1:21">
      <c r="A110" s="1717"/>
      <c r="B110" s="1718"/>
      <c r="C110" s="1718"/>
      <c r="D110" s="1718"/>
      <c r="E110" s="2131"/>
      <c r="F110" s="1718"/>
      <c r="G110" s="1718"/>
      <c r="H110" s="1718"/>
      <c r="I110" s="1718"/>
      <c r="J110" s="1719"/>
      <c r="K110" s="2132"/>
      <c r="L110" s="1718"/>
      <c r="M110" s="1718"/>
      <c r="N110" s="1718"/>
      <c r="O110" s="2131"/>
      <c r="P110" s="1718"/>
      <c r="Q110" s="1718"/>
      <c r="R110" s="1718"/>
      <c r="S110" s="1718"/>
      <c r="T110" s="1719"/>
    </row>
    <row r="111" spans="1:21">
      <c r="A111" s="1706" t="s">
        <v>680</v>
      </c>
      <c r="B111" s="1707"/>
      <c r="C111" s="1707"/>
      <c r="D111" s="1707"/>
      <c r="E111" s="1707"/>
      <c r="F111" s="1707"/>
      <c r="G111" s="1707"/>
      <c r="H111" s="1707"/>
      <c r="I111" s="1707"/>
      <c r="J111" s="535"/>
      <c r="K111" s="1706" t="s">
        <v>680</v>
      </c>
      <c r="L111" s="1707"/>
      <c r="M111" s="1707"/>
      <c r="N111" s="1707"/>
      <c r="O111" s="1707"/>
      <c r="P111" s="1707"/>
      <c r="Q111" s="1707"/>
      <c r="R111" s="1707"/>
      <c r="S111" s="1707"/>
      <c r="T111" s="535"/>
    </row>
    <row r="112" spans="1:21">
      <c r="A112" s="1720"/>
      <c r="B112" s="539"/>
      <c r="C112" s="539"/>
      <c r="D112" s="539"/>
      <c r="E112" s="539"/>
      <c r="F112" s="539"/>
      <c r="G112" s="539"/>
      <c r="H112" s="539"/>
      <c r="I112" s="539"/>
      <c r="J112" s="541"/>
      <c r="K112" s="542"/>
      <c r="L112" s="539"/>
      <c r="M112" s="539"/>
      <c r="N112" s="539"/>
      <c r="O112" s="539"/>
      <c r="P112" s="539"/>
      <c r="Q112" s="539"/>
      <c r="R112" s="539"/>
      <c r="S112" s="539"/>
      <c r="T112" s="541"/>
    </row>
    <row r="113" spans="1:20">
      <c r="A113" s="1720" t="s">
        <v>2959</v>
      </c>
      <c r="B113" s="539" t="s">
        <v>3033</v>
      </c>
      <c r="C113" s="539"/>
      <c r="D113" s="539"/>
      <c r="E113" s="539"/>
      <c r="F113" s="539"/>
      <c r="G113" s="539"/>
      <c r="H113" s="539"/>
      <c r="I113" s="539"/>
      <c r="J113" s="541"/>
      <c r="K113" s="542"/>
      <c r="L113" s="539" t="s">
        <v>3649</v>
      </c>
      <c r="M113" s="539"/>
      <c r="N113" s="539"/>
      <c r="O113" s="539"/>
      <c r="P113" s="539"/>
      <c r="Q113" s="539"/>
      <c r="R113" s="539"/>
      <c r="S113" s="539"/>
      <c r="T113" s="541"/>
    </row>
    <row r="114" spans="1:20">
      <c r="A114" s="1720"/>
      <c r="B114" s="539"/>
      <c r="C114" s="539"/>
      <c r="D114" s="539"/>
      <c r="E114" s="539"/>
      <c r="F114" s="539"/>
      <c r="G114" s="539"/>
      <c r="H114" s="539"/>
      <c r="I114" s="539"/>
      <c r="J114" s="541"/>
      <c r="K114" s="542"/>
      <c r="L114" s="539"/>
      <c r="M114" s="539"/>
      <c r="N114" s="539"/>
      <c r="O114" s="539"/>
      <c r="P114" s="539"/>
      <c r="Q114" s="539"/>
      <c r="R114" s="539"/>
      <c r="S114" s="539"/>
      <c r="T114" s="541"/>
    </row>
    <row r="115" spans="1:20">
      <c r="A115" s="1720"/>
      <c r="B115" s="539"/>
      <c r="C115" s="539"/>
      <c r="D115" s="539"/>
      <c r="E115" s="539"/>
      <c r="F115" s="539"/>
      <c r="G115" s="539"/>
      <c r="H115" s="539"/>
      <c r="I115" s="539"/>
      <c r="J115" s="541"/>
      <c r="K115" s="542"/>
      <c r="L115" s="539"/>
      <c r="M115" s="539"/>
      <c r="N115" s="539"/>
      <c r="O115" s="591" t="s">
        <v>598</v>
      </c>
      <c r="P115" s="539"/>
      <c r="Q115" s="539"/>
      <c r="R115" s="539"/>
      <c r="S115" s="539"/>
      <c r="T115" s="541"/>
    </row>
    <row r="116" spans="1:20">
      <c r="A116" s="1720"/>
      <c r="B116" s="539"/>
      <c r="C116" s="539"/>
      <c r="D116" s="591" t="s">
        <v>598</v>
      </c>
      <c r="E116" s="539"/>
      <c r="F116" s="539"/>
      <c r="G116" s="539"/>
      <c r="H116" s="539"/>
      <c r="I116" s="539"/>
      <c r="J116" s="541"/>
      <c r="K116" s="542"/>
      <c r="L116" s="539"/>
      <c r="M116" s="539"/>
      <c r="N116" s="539"/>
      <c r="O116" s="591" t="s">
        <v>598</v>
      </c>
      <c r="P116" s="539"/>
      <c r="Q116" s="539"/>
      <c r="R116" s="539"/>
      <c r="S116" s="539"/>
      <c r="T116" s="541"/>
    </row>
    <row r="117" spans="1:20">
      <c r="A117" s="1720"/>
      <c r="B117" s="539"/>
      <c r="C117" s="539"/>
      <c r="D117" s="539"/>
      <c r="E117" s="539"/>
      <c r="F117" s="539"/>
      <c r="G117" s="539"/>
      <c r="H117" s="539"/>
      <c r="I117" s="539"/>
      <c r="J117" s="541"/>
      <c r="K117" s="542"/>
      <c r="L117" s="539"/>
      <c r="M117" s="539"/>
      <c r="N117" s="539"/>
      <c r="O117" s="539"/>
      <c r="P117" s="539"/>
      <c r="Q117" s="539"/>
      <c r="R117" s="539"/>
      <c r="S117" s="539"/>
      <c r="T117" s="541"/>
    </row>
    <row r="118" spans="1:20">
      <c r="A118" s="1720"/>
      <c r="B118" s="539"/>
      <c r="C118" s="539"/>
      <c r="D118" s="539"/>
      <c r="E118" s="539"/>
      <c r="F118" s="539"/>
      <c r="G118" s="539"/>
      <c r="H118" s="539"/>
      <c r="I118" s="539"/>
      <c r="J118" s="541"/>
      <c r="K118" s="542"/>
      <c r="L118" s="539"/>
      <c r="M118" s="539"/>
      <c r="N118" s="539"/>
      <c r="O118" s="539"/>
      <c r="P118" s="539"/>
      <c r="Q118" s="539"/>
      <c r="R118" s="539"/>
      <c r="S118" s="539"/>
      <c r="T118" s="541"/>
    </row>
    <row r="119" spans="1:20">
      <c r="A119" s="1720"/>
      <c r="B119" s="539"/>
      <c r="C119" s="539"/>
      <c r="D119" s="539"/>
      <c r="E119" s="539"/>
      <c r="F119" s="539"/>
      <c r="G119" s="539"/>
      <c r="H119" s="539"/>
      <c r="I119" s="539"/>
      <c r="J119" s="541"/>
      <c r="K119" s="542"/>
      <c r="L119" s="539"/>
      <c r="M119" s="539"/>
      <c r="N119" s="539"/>
      <c r="O119" s="539"/>
      <c r="P119" s="539"/>
      <c r="Q119" s="539"/>
      <c r="R119" s="539"/>
      <c r="S119" s="539"/>
      <c r="T119" s="541"/>
    </row>
    <row r="120" spans="1:20">
      <c r="A120" s="1720"/>
      <c r="B120" s="539"/>
      <c r="C120" s="539"/>
      <c r="D120" s="539"/>
      <c r="E120" s="539"/>
      <c r="F120" s="539"/>
      <c r="G120" s="539"/>
      <c r="H120" s="539"/>
      <c r="I120" s="539"/>
      <c r="J120" s="541"/>
      <c r="K120" s="542"/>
      <c r="L120" s="539"/>
      <c r="M120" s="539"/>
      <c r="N120" s="539"/>
      <c r="O120" s="539"/>
      <c r="P120" s="539"/>
      <c r="Q120" s="539"/>
      <c r="R120" s="539"/>
      <c r="S120" s="539"/>
      <c r="T120" s="541"/>
    </row>
    <row r="121" spans="1:20">
      <c r="A121" s="1720"/>
      <c r="B121" s="539"/>
      <c r="C121" s="539"/>
      <c r="D121" s="539"/>
      <c r="E121" s="539"/>
      <c r="F121" s="539"/>
      <c r="G121" s="539"/>
      <c r="H121" s="539"/>
      <c r="I121" s="539"/>
      <c r="J121" s="541"/>
      <c r="K121" s="542"/>
      <c r="L121" s="539"/>
      <c r="M121" s="539"/>
      <c r="N121" s="539"/>
      <c r="O121" s="539"/>
      <c r="P121" s="539"/>
      <c r="Q121" s="539"/>
      <c r="R121" s="539"/>
      <c r="S121" s="539"/>
      <c r="T121" s="541"/>
    </row>
    <row r="122" spans="1:20">
      <c r="A122" s="1720"/>
      <c r="B122" s="539"/>
      <c r="C122" s="539"/>
      <c r="D122" s="539"/>
      <c r="E122" s="539"/>
      <c r="F122" s="539"/>
      <c r="G122" s="539"/>
      <c r="H122" s="539"/>
      <c r="I122" s="539"/>
      <c r="J122" s="541"/>
      <c r="K122" s="542"/>
      <c r="L122" s="539"/>
      <c r="M122" s="539"/>
      <c r="N122" s="539"/>
      <c r="O122" s="539"/>
      <c r="P122" s="539"/>
      <c r="Q122" s="539"/>
      <c r="R122" s="539"/>
      <c r="S122" s="539"/>
      <c r="T122" s="541"/>
    </row>
    <row r="123" spans="1:20">
      <c r="A123" s="1720"/>
      <c r="B123" s="539"/>
      <c r="C123" s="539"/>
      <c r="D123" s="539"/>
      <c r="E123" s="539"/>
      <c r="F123" s="539"/>
      <c r="G123" s="539"/>
      <c r="H123" s="539"/>
      <c r="I123" s="539"/>
      <c r="J123" s="541"/>
      <c r="K123" s="542"/>
      <c r="L123" s="539"/>
      <c r="M123" s="539"/>
      <c r="N123" s="539"/>
      <c r="O123" s="539"/>
      <c r="P123" s="539"/>
      <c r="Q123" s="539"/>
      <c r="R123" s="539"/>
      <c r="S123" s="539"/>
      <c r="T123" s="541"/>
    </row>
    <row r="124" spans="1:20">
      <c r="A124" s="1720"/>
      <c r="B124" s="539"/>
      <c r="C124" s="539"/>
      <c r="D124" s="539"/>
      <c r="E124" s="539"/>
      <c r="F124" s="539"/>
      <c r="G124" s="539"/>
      <c r="H124" s="539"/>
      <c r="I124" s="539"/>
      <c r="J124" s="541"/>
      <c r="K124" s="542"/>
      <c r="L124" s="539"/>
      <c r="M124" s="539"/>
      <c r="N124" s="539"/>
      <c r="O124" s="539"/>
      <c r="P124" s="539"/>
      <c r="Q124" s="539"/>
      <c r="R124" s="539"/>
      <c r="S124" s="539"/>
      <c r="T124" s="541"/>
    </row>
    <row r="125" spans="1:20">
      <c r="A125" s="1720"/>
      <c r="B125" s="539"/>
      <c r="C125" s="539"/>
      <c r="D125" s="539"/>
      <c r="E125" s="539"/>
      <c r="F125" s="539"/>
      <c r="G125" s="539"/>
      <c r="H125" s="539"/>
      <c r="I125" s="539"/>
      <c r="J125" s="541"/>
      <c r="K125" s="542"/>
      <c r="L125" s="539"/>
      <c r="M125" s="539"/>
      <c r="N125" s="539"/>
      <c r="O125" s="539"/>
      <c r="P125" s="539"/>
      <c r="Q125" s="539"/>
      <c r="R125" s="539"/>
      <c r="S125" s="539"/>
      <c r="T125" s="541"/>
    </row>
    <row r="126" spans="1:20">
      <c r="A126" s="1720"/>
      <c r="B126" s="539"/>
      <c r="C126" s="539"/>
      <c r="D126" s="539"/>
      <c r="E126" s="539"/>
      <c r="F126" s="539"/>
      <c r="G126" s="539"/>
      <c r="H126" s="539"/>
      <c r="I126" s="539"/>
      <c r="J126" s="541"/>
      <c r="K126" s="542"/>
      <c r="L126" s="539"/>
      <c r="M126" s="539"/>
      <c r="N126" s="539"/>
      <c r="O126" s="539"/>
      <c r="P126" s="539"/>
      <c r="Q126" s="539"/>
      <c r="R126" s="539"/>
      <c r="S126" s="539"/>
      <c r="T126" s="541"/>
    </row>
    <row r="127" spans="1:20">
      <c r="A127" s="1720"/>
      <c r="B127" s="539"/>
      <c r="C127" s="539"/>
      <c r="D127" s="539"/>
      <c r="E127" s="539"/>
      <c r="F127" s="539"/>
      <c r="G127" s="539"/>
      <c r="H127" s="539"/>
      <c r="I127" s="539"/>
      <c r="J127" s="541"/>
      <c r="K127" s="542"/>
      <c r="L127" s="539"/>
      <c r="M127" s="539"/>
      <c r="N127" s="539"/>
      <c r="O127" s="539"/>
      <c r="P127" s="539"/>
      <c r="Q127" s="539"/>
      <c r="R127" s="539"/>
      <c r="S127" s="539"/>
      <c r="T127" s="541"/>
    </row>
    <row r="128" spans="1:20">
      <c r="A128" s="1720"/>
      <c r="B128" s="539"/>
      <c r="C128" s="539"/>
      <c r="D128" s="539"/>
      <c r="E128" s="539"/>
      <c r="F128" s="539"/>
      <c r="G128" s="539"/>
      <c r="H128" s="539"/>
      <c r="I128" s="539"/>
      <c r="J128" s="541"/>
      <c r="K128" s="542"/>
      <c r="L128" s="539"/>
      <c r="M128" s="539"/>
      <c r="N128" s="539"/>
      <c r="O128" s="539"/>
      <c r="P128" s="539"/>
      <c r="Q128" s="539"/>
      <c r="R128" s="539"/>
      <c r="S128" s="539"/>
      <c r="T128" s="541"/>
    </row>
    <row r="129" spans="1:20">
      <c r="A129" s="1720"/>
      <c r="B129" s="539"/>
      <c r="C129" s="539"/>
      <c r="D129" s="539"/>
      <c r="E129" s="539"/>
      <c r="F129" s="539"/>
      <c r="G129" s="539"/>
      <c r="H129" s="539"/>
      <c r="I129" s="539"/>
      <c r="J129" s="541"/>
      <c r="K129" s="542"/>
      <c r="L129" s="539"/>
      <c r="M129" s="539"/>
      <c r="N129" s="539"/>
      <c r="O129" s="539"/>
      <c r="P129" s="539"/>
      <c r="Q129" s="539"/>
      <c r="R129" s="539"/>
      <c r="S129" s="539"/>
      <c r="T129" s="541"/>
    </row>
    <row r="130" spans="1:20">
      <c r="A130" s="1720"/>
      <c r="B130" s="539"/>
      <c r="C130" s="539"/>
      <c r="D130" s="539"/>
      <c r="E130" s="539"/>
      <c r="F130" s="539"/>
      <c r="G130" s="539"/>
      <c r="H130" s="539"/>
      <c r="I130" s="539"/>
      <c r="J130" s="541"/>
      <c r="K130" s="542"/>
      <c r="L130" s="539"/>
      <c r="M130" s="539"/>
      <c r="N130" s="539"/>
      <c r="O130" s="539"/>
      <c r="P130" s="539"/>
      <c r="Q130" s="539"/>
      <c r="R130" s="539"/>
      <c r="S130" s="539"/>
      <c r="T130" s="541"/>
    </row>
    <row r="131" spans="1:20">
      <c r="A131" s="1720"/>
      <c r="B131" s="539"/>
      <c r="C131" s="539"/>
      <c r="D131" s="539"/>
      <c r="E131" s="539"/>
      <c r="F131" s="539"/>
      <c r="G131" s="539"/>
      <c r="H131" s="539"/>
      <c r="I131" s="539"/>
      <c r="J131" s="541"/>
      <c r="K131" s="542"/>
      <c r="L131" s="539"/>
      <c r="M131" s="539"/>
      <c r="N131" s="539"/>
      <c r="O131" s="539"/>
      <c r="P131" s="539"/>
      <c r="Q131" s="539"/>
      <c r="R131" s="539"/>
      <c r="S131" s="539"/>
      <c r="T131" s="541"/>
    </row>
    <row r="132" spans="1:20">
      <c r="A132" s="1720"/>
      <c r="B132" s="539"/>
      <c r="C132" s="539"/>
      <c r="D132" s="539"/>
      <c r="E132" s="539"/>
      <c r="F132" s="539"/>
      <c r="G132" s="539"/>
      <c r="H132" s="539"/>
      <c r="I132" s="539"/>
      <c r="J132" s="541"/>
      <c r="K132" s="542"/>
      <c r="L132" s="539"/>
      <c r="M132" s="539"/>
      <c r="N132" s="539"/>
      <c r="O132" s="539"/>
      <c r="P132" s="539"/>
      <c r="Q132" s="539"/>
      <c r="R132" s="539"/>
      <c r="S132" s="539"/>
      <c r="T132" s="541"/>
    </row>
    <row r="133" spans="1:20">
      <c r="A133" s="1720"/>
      <c r="B133" s="539"/>
      <c r="C133" s="539"/>
      <c r="D133" s="539"/>
      <c r="E133" s="539"/>
      <c r="F133" s="539"/>
      <c r="G133" s="539"/>
      <c r="H133" s="539"/>
      <c r="I133" s="539"/>
      <c r="J133" s="541"/>
      <c r="K133" s="542"/>
      <c r="L133" s="539"/>
      <c r="M133" s="539"/>
      <c r="N133" s="539"/>
      <c r="O133" s="539"/>
      <c r="P133" s="539"/>
      <c r="Q133" s="539"/>
      <c r="R133" s="539"/>
      <c r="S133" s="539"/>
      <c r="T133" s="541"/>
    </row>
    <row r="134" spans="1:20">
      <c r="A134" s="1720"/>
      <c r="B134" s="539"/>
      <c r="C134" s="539"/>
      <c r="D134" s="539"/>
      <c r="E134" s="539"/>
      <c r="F134" s="539"/>
      <c r="G134" s="539"/>
      <c r="H134" s="2133"/>
      <c r="I134" s="539"/>
      <c r="J134" s="541"/>
      <c r="K134" s="542"/>
      <c r="L134" s="539"/>
      <c r="M134" s="539"/>
      <c r="N134" s="539"/>
      <c r="O134" s="539"/>
      <c r="P134" s="539"/>
      <c r="Q134" s="539"/>
      <c r="R134" s="2133"/>
      <c r="S134" s="539"/>
      <c r="T134" s="541"/>
    </row>
    <row r="135" spans="1:20">
      <c r="A135" s="1720"/>
      <c r="B135" s="539"/>
      <c r="C135" s="539"/>
      <c r="D135" s="539"/>
      <c r="E135" s="539"/>
      <c r="F135" s="539"/>
      <c r="G135" s="539"/>
      <c r="H135" s="2133"/>
      <c r="I135" s="539"/>
      <c r="J135" s="541"/>
      <c r="K135" s="542"/>
      <c r="L135" s="539"/>
      <c r="M135" s="539"/>
      <c r="N135" s="539"/>
      <c r="O135" s="539"/>
      <c r="P135" s="539"/>
      <c r="Q135" s="539"/>
      <c r="R135" s="2133"/>
      <c r="S135" s="539"/>
      <c r="T135" s="541"/>
    </row>
    <row r="136" spans="1:20">
      <c r="A136" s="1720"/>
      <c r="B136" s="539"/>
      <c r="C136" s="539"/>
      <c r="D136" s="539"/>
      <c r="E136" s="539"/>
      <c r="F136" s="539"/>
      <c r="G136" s="539"/>
      <c r="H136" s="2133"/>
      <c r="I136" s="539"/>
      <c r="J136" s="541"/>
      <c r="K136" s="542"/>
      <c r="L136" s="539"/>
      <c r="M136" s="539"/>
      <c r="N136" s="539"/>
      <c r="O136" s="539"/>
      <c r="P136" s="539"/>
      <c r="Q136" s="539"/>
      <c r="R136" s="2133"/>
      <c r="S136" s="539"/>
      <c r="T136" s="541"/>
    </row>
    <row r="137" spans="1:20">
      <c r="A137" s="1720"/>
      <c r="B137" s="539"/>
      <c r="C137" s="539"/>
      <c r="D137" s="539"/>
      <c r="E137" s="539"/>
      <c r="F137" s="539"/>
      <c r="G137" s="539"/>
      <c r="H137" s="2133"/>
      <c r="I137" s="539"/>
      <c r="J137" s="541"/>
      <c r="K137" s="542"/>
      <c r="L137" s="539"/>
      <c r="M137" s="539"/>
      <c r="N137" s="539"/>
      <c r="O137" s="539"/>
      <c r="P137" s="539"/>
      <c r="Q137" s="539"/>
      <c r="R137" s="2133"/>
      <c r="S137" s="539"/>
      <c r="T137" s="541"/>
    </row>
    <row r="138" spans="1:20">
      <c r="A138" s="1720"/>
      <c r="B138" s="539"/>
      <c r="C138" s="539"/>
      <c r="D138" s="539"/>
      <c r="E138" s="539"/>
      <c r="F138" s="539"/>
      <c r="G138" s="539"/>
      <c r="H138" s="2133"/>
      <c r="I138" s="539"/>
      <c r="J138" s="541"/>
      <c r="K138" s="542"/>
      <c r="L138" s="539"/>
      <c r="M138" s="539"/>
      <c r="N138" s="539"/>
      <c r="O138" s="539"/>
      <c r="P138" s="539"/>
      <c r="Q138" s="539"/>
      <c r="R138" s="2133"/>
      <c r="S138" s="539"/>
      <c r="T138" s="541"/>
    </row>
    <row r="139" spans="1:20">
      <c r="A139" s="1720"/>
      <c r="B139" s="539"/>
      <c r="C139" s="539"/>
      <c r="D139" s="539"/>
      <c r="E139" s="539"/>
      <c r="F139" s="539"/>
      <c r="G139" s="539"/>
      <c r="H139" s="2133"/>
      <c r="I139" s="539"/>
      <c r="J139" s="541"/>
      <c r="K139" s="542"/>
      <c r="L139" s="539"/>
      <c r="M139" s="539"/>
      <c r="N139" s="539"/>
      <c r="O139" s="539"/>
      <c r="P139" s="539"/>
      <c r="Q139" s="539"/>
      <c r="R139" s="2133"/>
      <c r="S139" s="539"/>
      <c r="T139" s="541"/>
    </row>
    <row r="140" spans="1:20">
      <c r="A140" s="1720"/>
      <c r="B140" s="539"/>
      <c r="C140" s="539"/>
      <c r="D140" s="539"/>
      <c r="E140" s="539"/>
      <c r="F140" s="539"/>
      <c r="G140" s="539"/>
      <c r="H140" s="2133"/>
      <c r="I140" s="539"/>
      <c r="J140" s="541"/>
      <c r="K140" s="542"/>
      <c r="L140" s="539"/>
      <c r="M140" s="539"/>
      <c r="N140" s="539"/>
      <c r="O140" s="539"/>
      <c r="P140" s="539"/>
      <c r="Q140" s="539"/>
      <c r="R140" s="2133"/>
      <c r="S140" s="539"/>
      <c r="T140" s="541"/>
    </row>
    <row r="141" spans="1:20">
      <c r="A141" s="1720"/>
      <c r="B141" s="539"/>
      <c r="C141" s="539"/>
      <c r="D141" s="539"/>
      <c r="E141" s="539"/>
      <c r="F141" s="539"/>
      <c r="G141" s="539"/>
      <c r="H141" s="2133"/>
      <c r="I141" s="539"/>
      <c r="J141" s="541"/>
      <c r="K141" s="542"/>
      <c r="L141" s="539"/>
      <c r="M141" s="539"/>
      <c r="N141" s="539"/>
      <c r="O141" s="539"/>
      <c r="P141" s="539"/>
      <c r="Q141" s="539"/>
      <c r="R141" s="2133"/>
      <c r="S141" s="539"/>
      <c r="T141" s="541"/>
    </row>
    <row r="142" spans="1:20">
      <c r="A142" s="1720"/>
      <c r="B142" s="539"/>
      <c r="C142" s="539"/>
      <c r="D142" s="539"/>
      <c r="E142" s="539"/>
      <c r="F142" s="539"/>
      <c r="G142" s="539"/>
      <c r="H142" s="2133"/>
      <c r="I142" s="539"/>
      <c r="J142" s="541"/>
      <c r="K142" s="542"/>
      <c r="L142" s="539"/>
      <c r="M142" s="539"/>
      <c r="N142" s="539"/>
      <c r="O142" s="539"/>
      <c r="P142" s="539"/>
      <c r="Q142" s="539"/>
      <c r="R142" s="2133"/>
      <c r="S142" s="539"/>
      <c r="T142" s="541"/>
    </row>
    <row r="143" spans="1:20">
      <c r="A143" s="2134"/>
      <c r="B143" s="642"/>
      <c r="C143" s="642"/>
      <c r="D143" s="642"/>
      <c r="E143" s="642"/>
      <c r="F143" s="642"/>
      <c r="G143" s="642"/>
      <c r="H143" s="2135"/>
      <c r="I143" s="642"/>
      <c r="J143" s="2136"/>
      <c r="K143" s="2137"/>
      <c r="L143" s="642"/>
      <c r="M143" s="642"/>
      <c r="N143" s="642"/>
      <c r="O143" s="642"/>
      <c r="P143" s="642"/>
      <c r="Q143" s="642"/>
      <c r="R143" s="2135"/>
      <c r="S143" s="642"/>
      <c r="T143" s="2136"/>
    </row>
    <row r="144" spans="1:20">
      <c r="A144" s="592" t="s">
        <v>166</v>
      </c>
      <c r="B144" s="539"/>
      <c r="C144" s="539"/>
      <c r="D144" s="539"/>
      <c r="E144" s="539"/>
      <c r="F144" s="539"/>
      <c r="G144" s="539"/>
      <c r="H144" s="2133"/>
      <c r="I144" s="539"/>
      <c r="L144" s="539"/>
      <c r="M144" s="539"/>
      <c r="N144" s="539"/>
      <c r="O144" s="539"/>
      <c r="P144" s="539"/>
      <c r="Q144" s="539"/>
      <c r="R144" s="2133"/>
      <c r="S144" s="539"/>
      <c r="T144" s="233" t="s">
        <v>2739</v>
      </c>
    </row>
  </sheetData>
  <printOptions horizontalCentered="1" verticalCentered="1"/>
  <pageMargins left="0.5" right="0.5" top="0.5" bottom="0.5" header="0" footer="0"/>
  <pageSetup scale="96" fitToWidth="2" fitToHeight="2" pageOrder="overThenDown" orientation="portrait" r:id="rId1"/>
  <headerFooter alignWithMargins="0"/>
  <rowBreaks count="1" manualBreakCount="1">
    <brk id="73" max="19" man="1"/>
  </rowBreaks>
  <colBreaks count="1" manualBreakCount="1">
    <brk id="10" max="151"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R141"/>
  <sheetViews>
    <sheetView showZeros="0" view="pageBreakPreview" zoomScale="110" zoomScaleNormal="75" zoomScaleSheetLayoutView="110" workbookViewId="0"/>
  </sheetViews>
  <sheetFormatPr defaultColWidth="0" defaultRowHeight="12.75" zeroHeight="1"/>
  <cols>
    <col min="1" max="1" width="5.5" style="2462" customWidth="1"/>
    <col min="2" max="2" width="31" style="2462" customWidth="1"/>
    <col min="3" max="6" width="18.5" style="2462" customWidth="1"/>
    <col min="7" max="7" width="5.5" style="2462" customWidth="1"/>
    <col min="8" max="9" width="6.1640625" style="2462" customWidth="1"/>
    <col min="10" max="10" width="5" style="2462" customWidth="1"/>
    <col min="11" max="11" width="1.6640625" style="2462" customWidth="1"/>
    <col min="12" max="13" width="16.6640625" style="2462" hidden="1" customWidth="1"/>
    <col min="14" max="14" width="15.83203125" style="2462" hidden="1" customWidth="1"/>
    <col min="15" max="15" width="11.6640625" style="2462" hidden="1" customWidth="1"/>
    <col min="16" max="16" width="1.6640625" style="2462" hidden="1" customWidth="1"/>
    <col min="17" max="18" width="5" style="2462" hidden="1" customWidth="1"/>
    <col min="19" max="256" width="0" style="2462" hidden="1"/>
    <col min="257" max="257" width="5.83203125" style="2462" customWidth="1"/>
    <col min="258" max="258" width="31" style="2462" customWidth="1"/>
    <col min="259" max="262" width="18.5" style="2462" customWidth="1"/>
    <col min="263" max="263" width="5.83203125" style="2462" customWidth="1"/>
    <col min="264" max="265" width="6.1640625" style="2462" customWidth="1"/>
    <col min="266" max="266" width="5" style="2462" customWidth="1"/>
    <col min="267" max="267" width="1.6640625" style="2462" customWidth="1"/>
    <col min="268" max="274" width="0" style="2462" hidden="1" customWidth="1"/>
    <col min="275" max="512" width="0" style="2462" hidden="1"/>
    <col min="513" max="513" width="5.83203125" style="2462" customWidth="1"/>
    <col min="514" max="514" width="31" style="2462" customWidth="1"/>
    <col min="515" max="518" width="18.5" style="2462" customWidth="1"/>
    <col min="519" max="519" width="5.83203125" style="2462" customWidth="1"/>
    <col min="520" max="521" width="6.1640625" style="2462" customWidth="1"/>
    <col min="522" max="522" width="5" style="2462" customWidth="1"/>
    <col min="523" max="523" width="1.6640625" style="2462" customWidth="1"/>
    <col min="524" max="530" width="0" style="2462" hidden="1" customWidth="1"/>
    <col min="531" max="768" width="0" style="2462" hidden="1"/>
    <col min="769" max="769" width="5.83203125" style="2462" customWidth="1"/>
    <col min="770" max="770" width="31" style="2462" customWidth="1"/>
    <col min="771" max="774" width="18.5" style="2462" customWidth="1"/>
    <col min="775" max="775" width="5.83203125" style="2462" customWidth="1"/>
    <col min="776" max="777" width="6.1640625" style="2462" customWidth="1"/>
    <col min="778" max="778" width="5" style="2462" customWidth="1"/>
    <col min="779" max="779" width="1.6640625" style="2462" customWidth="1"/>
    <col min="780" max="786" width="0" style="2462" hidden="1" customWidth="1"/>
    <col min="787" max="1024" width="0" style="2462" hidden="1"/>
    <col min="1025" max="1025" width="5.83203125" style="2462" customWidth="1"/>
    <col min="1026" max="1026" width="31" style="2462" customWidth="1"/>
    <col min="1027" max="1030" width="18.5" style="2462" customWidth="1"/>
    <col min="1031" max="1031" width="5.83203125" style="2462" customWidth="1"/>
    <col min="1032" max="1033" width="6.1640625" style="2462" customWidth="1"/>
    <col min="1034" max="1034" width="5" style="2462" customWidth="1"/>
    <col min="1035" max="1035" width="1.6640625" style="2462" customWidth="1"/>
    <col min="1036" max="1042" width="0" style="2462" hidden="1" customWidth="1"/>
    <col min="1043" max="1280" width="0" style="2462" hidden="1"/>
    <col min="1281" max="1281" width="5.83203125" style="2462" customWidth="1"/>
    <col min="1282" max="1282" width="31" style="2462" customWidth="1"/>
    <col min="1283" max="1286" width="18.5" style="2462" customWidth="1"/>
    <col min="1287" max="1287" width="5.83203125" style="2462" customWidth="1"/>
    <col min="1288" max="1289" width="6.1640625" style="2462" customWidth="1"/>
    <col min="1290" max="1290" width="5" style="2462" customWidth="1"/>
    <col min="1291" max="1291" width="1.6640625" style="2462" customWidth="1"/>
    <col min="1292" max="1298" width="0" style="2462" hidden="1" customWidth="1"/>
    <col min="1299" max="1536" width="0" style="2462" hidden="1"/>
    <col min="1537" max="1537" width="5.83203125" style="2462" customWidth="1"/>
    <col min="1538" max="1538" width="31" style="2462" customWidth="1"/>
    <col min="1539" max="1542" width="18.5" style="2462" customWidth="1"/>
    <col min="1543" max="1543" width="5.83203125" style="2462" customWidth="1"/>
    <col min="1544" max="1545" width="6.1640625" style="2462" customWidth="1"/>
    <col min="1546" max="1546" width="5" style="2462" customWidth="1"/>
    <col min="1547" max="1547" width="1.6640625" style="2462" customWidth="1"/>
    <col min="1548" max="1554" width="0" style="2462" hidden="1" customWidth="1"/>
    <col min="1555" max="1792" width="0" style="2462" hidden="1"/>
    <col min="1793" max="1793" width="5.83203125" style="2462" customWidth="1"/>
    <col min="1794" max="1794" width="31" style="2462" customWidth="1"/>
    <col min="1795" max="1798" width="18.5" style="2462" customWidth="1"/>
    <col min="1799" max="1799" width="5.83203125" style="2462" customWidth="1"/>
    <col min="1800" max="1801" width="6.1640625" style="2462" customWidth="1"/>
    <col min="1802" max="1802" width="5" style="2462" customWidth="1"/>
    <col min="1803" max="1803" width="1.6640625" style="2462" customWidth="1"/>
    <col min="1804" max="1810" width="0" style="2462" hidden="1" customWidth="1"/>
    <col min="1811" max="2048" width="0" style="2462" hidden="1"/>
    <col min="2049" max="2049" width="5.83203125" style="2462" customWidth="1"/>
    <col min="2050" max="2050" width="31" style="2462" customWidth="1"/>
    <col min="2051" max="2054" width="18.5" style="2462" customWidth="1"/>
    <col min="2055" max="2055" width="5.83203125" style="2462" customWidth="1"/>
    <col min="2056" max="2057" width="6.1640625" style="2462" customWidth="1"/>
    <col min="2058" max="2058" width="5" style="2462" customWidth="1"/>
    <col min="2059" max="2059" width="1.6640625" style="2462" customWidth="1"/>
    <col min="2060" max="2066" width="0" style="2462" hidden="1" customWidth="1"/>
    <col min="2067" max="2304" width="0" style="2462" hidden="1"/>
    <col min="2305" max="2305" width="5.83203125" style="2462" customWidth="1"/>
    <col min="2306" max="2306" width="31" style="2462" customWidth="1"/>
    <col min="2307" max="2310" width="18.5" style="2462" customWidth="1"/>
    <col min="2311" max="2311" width="5.83203125" style="2462" customWidth="1"/>
    <col min="2312" max="2313" width="6.1640625" style="2462" customWidth="1"/>
    <col min="2314" max="2314" width="5" style="2462" customWidth="1"/>
    <col min="2315" max="2315" width="1.6640625" style="2462" customWidth="1"/>
    <col min="2316" max="2322" width="0" style="2462" hidden="1" customWidth="1"/>
    <col min="2323" max="2560" width="0" style="2462" hidden="1"/>
    <col min="2561" max="2561" width="5.83203125" style="2462" customWidth="1"/>
    <col min="2562" max="2562" width="31" style="2462" customWidth="1"/>
    <col min="2563" max="2566" width="18.5" style="2462" customWidth="1"/>
    <col min="2567" max="2567" width="5.83203125" style="2462" customWidth="1"/>
    <col min="2568" max="2569" width="6.1640625" style="2462" customWidth="1"/>
    <col min="2570" max="2570" width="5" style="2462" customWidth="1"/>
    <col min="2571" max="2571" width="1.6640625" style="2462" customWidth="1"/>
    <col min="2572" max="2578" width="0" style="2462" hidden="1" customWidth="1"/>
    <col min="2579" max="2816" width="0" style="2462" hidden="1"/>
    <col min="2817" max="2817" width="5.83203125" style="2462" customWidth="1"/>
    <col min="2818" max="2818" width="31" style="2462" customWidth="1"/>
    <col min="2819" max="2822" width="18.5" style="2462" customWidth="1"/>
    <col min="2823" max="2823" width="5.83203125" style="2462" customWidth="1"/>
    <col min="2824" max="2825" width="6.1640625" style="2462" customWidth="1"/>
    <col min="2826" max="2826" width="5" style="2462" customWidth="1"/>
    <col min="2827" max="2827" width="1.6640625" style="2462" customWidth="1"/>
    <col min="2828" max="2834" width="0" style="2462" hidden="1" customWidth="1"/>
    <col min="2835" max="3072" width="0" style="2462" hidden="1"/>
    <col min="3073" max="3073" width="5.83203125" style="2462" customWidth="1"/>
    <col min="3074" max="3074" width="31" style="2462" customWidth="1"/>
    <col min="3075" max="3078" width="18.5" style="2462" customWidth="1"/>
    <col min="3079" max="3079" width="5.83203125" style="2462" customWidth="1"/>
    <col min="3080" max="3081" width="6.1640625" style="2462" customWidth="1"/>
    <col min="3082" max="3082" width="5" style="2462" customWidth="1"/>
    <col min="3083" max="3083" width="1.6640625" style="2462" customWidth="1"/>
    <col min="3084" max="3090" width="0" style="2462" hidden="1" customWidth="1"/>
    <col min="3091" max="3328" width="0" style="2462" hidden="1"/>
    <col min="3329" max="3329" width="5.83203125" style="2462" customWidth="1"/>
    <col min="3330" max="3330" width="31" style="2462" customWidth="1"/>
    <col min="3331" max="3334" width="18.5" style="2462" customWidth="1"/>
    <col min="3335" max="3335" width="5.83203125" style="2462" customWidth="1"/>
    <col min="3336" max="3337" width="6.1640625" style="2462" customWidth="1"/>
    <col min="3338" max="3338" width="5" style="2462" customWidth="1"/>
    <col min="3339" max="3339" width="1.6640625" style="2462" customWidth="1"/>
    <col min="3340" max="3346" width="0" style="2462" hidden="1" customWidth="1"/>
    <col min="3347" max="3584" width="0" style="2462" hidden="1"/>
    <col min="3585" max="3585" width="5.83203125" style="2462" customWidth="1"/>
    <col min="3586" max="3586" width="31" style="2462" customWidth="1"/>
    <col min="3587" max="3590" width="18.5" style="2462" customWidth="1"/>
    <col min="3591" max="3591" width="5.83203125" style="2462" customWidth="1"/>
    <col min="3592" max="3593" width="6.1640625" style="2462" customWidth="1"/>
    <col min="3594" max="3594" width="5" style="2462" customWidth="1"/>
    <col min="3595" max="3595" width="1.6640625" style="2462" customWidth="1"/>
    <col min="3596" max="3602" width="0" style="2462" hidden="1" customWidth="1"/>
    <col min="3603" max="3840" width="0" style="2462" hidden="1"/>
    <col min="3841" max="3841" width="5.83203125" style="2462" customWidth="1"/>
    <col min="3842" max="3842" width="31" style="2462" customWidth="1"/>
    <col min="3843" max="3846" width="18.5" style="2462" customWidth="1"/>
    <col min="3847" max="3847" width="5.83203125" style="2462" customWidth="1"/>
    <col min="3848" max="3849" width="6.1640625" style="2462" customWidth="1"/>
    <col min="3850" max="3850" width="5" style="2462" customWidth="1"/>
    <col min="3851" max="3851" width="1.6640625" style="2462" customWidth="1"/>
    <col min="3852" max="3858" width="0" style="2462" hidden="1" customWidth="1"/>
    <col min="3859" max="4096" width="0" style="2462" hidden="1"/>
    <col min="4097" max="4097" width="5.83203125" style="2462" customWidth="1"/>
    <col min="4098" max="4098" width="31" style="2462" customWidth="1"/>
    <col min="4099" max="4102" width="18.5" style="2462" customWidth="1"/>
    <col min="4103" max="4103" width="5.83203125" style="2462" customWidth="1"/>
    <col min="4104" max="4105" width="6.1640625" style="2462" customWidth="1"/>
    <col min="4106" max="4106" width="5" style="2462" customWidth="1"/>
    <col min="4107" max="4107" width="1.6640625" style="2462" customWidth="1"/>
    <col min="4108" max="4114" width="0" style="2462" hidden="1" customWidth="1"/>
    <col min="4115" max="4352" width="0" style="2462" hidden="1"/>
    <col min="4353" max="4353" width="5.83203125" style="2462" customWidth="1"/>
    <col min="4354" max="4354" width="31" style="2462" customWidth="1"/>
    <col min="4355" max="4358" width="18.5" style="2462" customWidth="1"/>
    <col min="4359" max="4359" width="5.83203125" style="2462" customWidth="1"/>
    <col min="4360" max="4361" width="6.1640625" style="2462" customWidth="1"/>
    <col min="4362" max="4362" width="5" style="2462" customWidth="1"/>
    <col min="4363" max="4363" width="1.6640625" style="2462" customWidth="1"/>
    <col min="4364" max="4370" width="0" style="2462" hidden="1" customWidth="1"/>
    <col min="4371" max="4608" width="0" style="2462" hidden="1"/>
    <col min="4609" max="4609" width="5.83203125" style="2462" customWidth="1"/>
    <col min="4610" max="4610" width="31" style="2462" customWidth="1"/>
    <col min="4611" max="4614" width="18.5" style="2462" customWidth="1"/>
    <col min="4615" max="4615" width="5.83203125" style="2462" customWidth="1"/>
    <col min="4616" max="4617" width="6.1640625" style="2462" customWidth="1"/>
    <col min="4618" max="4618" width="5" style="2462" customWidth="1"/>
    <col min="4619" max="4619" width="1.6640625" style="2462" customWidth="1"/>
    <col min="4620" max="4626" width="0" style="2462" hidden="1" customWidth="1"/>
    <col min="4627" max="4864" width="0" style="2462" hidden="1"/>
    <col min="4865" max="4865" width="5.83203125" style="2462" customWidth="1"/>
    <col min="4866" max="4866" width="31" style="2462" customWidth="1"/>
    <col min="4867" max="4870" width="18.5" style="2462" customWidth="1"/>
    <col min="4871" max="4871" width="5.83203125" style="2462" customWidth="1"/>
    <col min="4872" max="4873" width="6.1640625" style="2462" customWidth="1"/>
    <col min="4874" max="4874" width="5" style="2462" customWidth="1"/>
    <col min="4875" max="4875" width="1.6640625" style="2462" customWidth="1"/>
    <col min="4876" max="4882" width="0" style="2462" hidden="1" customWidth="1"/>
    <col min="4883" max="5120" width="0" style="2462" hidden="1"/>
    <col min="5121" max="5121" width="5.83203125" style="2462" customWidth="1"/>
    <col min="5122" max="5122" width="31" style="2462" customWidth="1"/>
    <col min="5123" max="5126" width="18.5" style="2462" customWidth="1"/>
    <col min="5127" max="5127" width="5.83203125" style="2462" customWidth="1"/>
    <col min="5128" max="5129" width="6.1640625" style="2462" customWidth="1"/>
    <col min="5130" max="5130" width="5" style="2462" customWidth="1"/>
    <col min="5131" max="5131" width="1.6640625" style="2462" customWidth="1"/>
    <col min="5132" max="5138" width="0" style="2462" hidden="1" customWidth="1"/>
    <col min="5139" max="5376" width="0" style="2462" hidden="1"/>
    <col min="5377" max="5377" width="5.83203125" style="2462" customWidth="1"/>
    <col min="5378" max="5378" width="31" style="2462" customWidth="1"/>
    <col min="5379" max="5382" width="18.5" style="2462" customWidth="1"/>
    <col min="5383" max="5383" width="5.83203125" style="2462" customWidth="1"/>
    <col min="5384" max="5385" width="6.1640625" style="2462" customWidth="1"/>
    <col min="5386" max="5386" width="5" style="2462" customWidth="1"/>
    <col min="5387" max="5387" width="1.6640625" style="2462" customWidth="1"/>
    <col min="5388" max="5394" width="0" style="2462" hidden="1" customWidth="1"/>
    <col min="5395" max="5632" width="0" style="2462" hidden="1"/>
    <col min="5633" max="5633" width="5.83203125" style="2462" customWidth="1"/>
    <col min="5634" max="5634" width="31" style="2462" customWidth="1"/>
    <col min="5635" max="5638" width="18.5" style="2462" customWidth="1"/>
    <col min="5639" max="5639" width="5.83203125" style="2462" customWidth="1"/>
    <col min="5640" max="5641" width="6.1640625" style="2462" customWidth="1"/>
    <col min="5642" max="5642" width="5" style="2462" customWidth="1"/>
    <col min="5643" max="5643" width="1.6640625" style="2462" customWidth="1"/>
    <col min="5644" max="5650" width="0" style="2462" hidden="1" customWidth="1"/>
    <col min="5651" max="5888" width="0" style="2462" hidden="1"/>
    <col min="5889" max="5889" width="5.83203125" style="2462" customWidth="1"/>
    <col min="5890" max="5890" width="31" style="2462" customWidth="1"/>
    <col min="5891" max="5894" width="18.5" style="2462" customWidth="1"/>
    <col min="5895" max="5895" width="5.83203125" style="2462" customWidth="1"/>
    <col min="5896" max="5897" width="6.1640625" style="2462" customWidth="1"/>
    <col min="5898" max="5898" width="5" style="2462" customWidth="1"/>
    <col min="5899" max="5899" width="1.6640625" style="2462" customWidth="1"/>
    <col min="5900" max="5906" width="0" style="2462" hidden="1" customWidth="1"/>
    <col min="5907" max="6144" width="0" style="2462" hidden="1"/>
    <col min="6145" max="6145" width="5.83203125" style="2462" customWidth="1"/>
    <col min="6146" max="6146" width="31" style="2462" customWidth="1"/>
    <col min="6147" max="6150" width="18.5" style="2462" customWidth="1"/>
    <col min="6151" max="6151" width="5.83203125" style="2462" customWidth="1"/>
    <col min="6152" max="6153" width="6.1640625" style="2462" customWidth="1"/>
    <col min="6154" max="6154" width="5" style="2462" customWidth="1"/>
    <col min="6155" max="6155" width="1.6640625" style="2462" customWidth="1"/>
    <col min="6156" max="6162" width="0" style="2462" hidden="1" customWidth="1"/>
    <col min="6163" max="6400" width="0" style="2462" hidden="1"/>
    <col min="6401" max="6401" width="5.83203125" style="2462" customWidth="1"/>
    <col min="6402" max="6402" width="31" style="2462" customWidth="1"/>
    <col min="6403" max="6406" width="18.5" style="2462" customWidth="1"/>
    <col min="6407" max="6407" width="5.83203125" style="2462" customWidth="1"/>
    <col min="6408" max="6409" width="6.1640625" style="2462" customWidth="1"/>
    <col min="6410" max="6410" width="5" style="2462" customWidth="1"/>
    <col min="6411" max="6411" width="1.6640625" style="2462" customWidth="1"/>
    <col min="6412" max="6418" width="0" style="2462" hidden="1" customWidth="1"/>
    <col min="6419" max="6656" width="0" style="2462" hidden="1"/>
    <col min="6657" max="6657" width="5.83203125" style="2462" customWidth="1"/>
    <col min="6658" max="6658" width="31" style="2462" customWidth="1"/>
    <col min="6659" max="6662" width="18.5" style="2462" customWidth="1"/>
    <col min="6663" max="6663" width="5.83203125" style="2462" customWidth="1"/>
    <col min="6664" max="6665" width="6.1640625" style="2462" customWidth="1"/>
    <col min="6666" max="6666" width="5" style="2462" customWidth="1"/>
    <col min="6667" max="6667" width="1.6640625" style="2462" customWidth="1"/>
    <col min="6668" max="6674" width="0" style="2462" hidden="1" customWidth="1"/>
    <col min="6675" max="6912" width="0" style="2462" hidden="1"/>
    <col min="6913" max="6913" width="5.83203125" style="2462" customWidth="1"/>
    <col min="6914" max="6914" width="31" style="2462" customWidth="1"/>
    <col min="6915" max="6918" width="18.5" style="2462" customWidth="1"/>
    <col min="6919" max="6919" width="5.83203125" style="2462" customWidth="1"/>
    <col min="6920" max="6921" width="6.1640625" style="2462" customWidth="1"/>
    <col min="6922" max="6922" width="5" style="2462" customWidth="1"/>
    <col min="6923" max="6923" width="1.6640625" style="2462" customWidth="1"/>
    <col min="6924" max="6930" width="0" style="2462" hidden="1" customWidth="1"/>
    <col min="6931" max="7168" width="0" style="2462" hidden="1"/>
    <col min="7169" max="7169" width="5.83203125" style="2462" customWidth="1"/>
    <col min="7170" max="7170" width="31" style="2462" customWidth="1"/>
    <col min="7171" max="7174" width="18.5" style="2462" customWidth="1"/>
    <col min="7175" max="7175" width="5.83203125" style="2462" customWidth="1"/>
    <col min="7176" max="7177" width="6.1640625" style="2462" customWidth="1"/>
    <col min="7178" max="7178" width="5" style="2462" customWidth="1"/>
    <col min="7179" max="7179" width="1.6640625" style="2462" customWidth="1"/>
    <col min="7180" max="7186" width="0" style="2462" hidden="1" customWidth="1"/>
    <col min="7187" max="7424" width="0" style="2462" hidden="1"/>
    <col min="7425" max="7425" width="5.83203125" style="2462" customWidth="1"/>
    <col min="7426" max="7426" width="31" style="2462" customWidth="1"/>
    <col min="7427" max="7430" width="18.5" style="2462" customWidth="1"/>
    <col min="7431" max="7431" width="5.83203125" style="2462" customWidth="1"/>
    <col min="7432" max="7433" width="6.1640625" style="2462" customWidth="1"/>
    <col min="7434" max="7434" width="5" style="2462" customWidth="1"/>
    <col min="7435" max="7435" width="1.6640625" style="2462" customWidth="1"/>
    <col min="7436" max="7442" width="0" style="2462" hidden="1" customWidth="1"/>
    <col min="7443" max="7680" width="0" style="2462" hidden="1"/>
    <col min="7681" max="7681" width="5.83203125" style="2462" customWidth="1"/>
    <col min="7682" max="7682" width="31" style="2462" customWidth="1"/>
    <col min="7683" max="7686" width="18.5" style="2462" customWidth="1"/>
    <col min="7687" max="7687" width="5.83203125" style="2462" customWidth="1"/>
    <col min="7688" max="7689" width="6.1640625" style="2462" customWidth="1"/>
    <col min="7690" max="7690" width="5" style="2462" customWidth="1"/>
    <col min="7691" max="7691" width="1.6640625" style="2462" customWidth="1"/>
    <col min="7692" max="7698" width="0" style="2462" hidden="1" customWidth="1"/>
    <col min="7699" max="7936" width="0" style="2462" hidden="1"/>
    <col min="7937" max="7937" width="5.83203125" style="2462" customWidth="1"/>
    <col min="7938" max="7938" width="31" style="2462" customWidth="1"/>
    <col min="7939" max="7942" width="18.5" style="2462" customWidth="1"/>
    <col min="7943" max="7943" width="5.83203125" style="2462" customWidth="1"/>
    <col min="7944" max="7945" width="6.1640625" style="2462" customWidth="1"/>
    <col min="7946" max="7946" width="5" style="2462" customWidth="1"/>
    <col min="7947" max="7947" width="1.6640625" style="2462" customWidth="1"/>
    <col min="7948" max="7954" width="0" style="2462" hidden="1" customWidth="1"/>
    <col min="7955" max="8192" width="0" style="2462" hidden="1"/>
    <col min="8193" max="8193" width="5.83203125" style="2462" customWidth="1"/>
    <col min="8194" max="8194" width="31" style="2462" customWidth="1"/>
    <col min="8195" max="8198" width="18.5" style="2462" customWidth="1"/>
    <col min="8199" max="8199" width="5.83203125" style="2462" customWidth="1"/>
    <col min="8200" max="8201" width="6.1640625" style="2462" customWidth="1"/>
    <col min="8202" max="8202" width="5" style="2462" customWidth="1"/>
    <col min="8203" max="8203" width="1.6640625" style="2462" customWidth="1"/>
    <col min="8204" max="8210" width="0" style="2462" hidden="1" customWidth="1"/>
    <col min="8211" max="8448" width="0" style="2462" hidden="1"/>
    <col min="8449" max="8449" width="5.83203125" style="2462" customWidth="1"/>
    <col min="8450" max="8450" width="31" style="2462" customWidth="1"/>
    <col min="8451" max="8454" width="18.5" style="2462" customWidth="1"/>
    <col min="8455" max="8455" width="5.83203125" style="2462" customWidth="1"/>
    <col min="8456" max="8457" width="6.1640625" style="2462" customWidth="1"/>
    <col min="8458" max="8458" width="5" style="2462" customWidth="1"/>
    <col min="8459" max="8459" width="1.6640625" style="2462" customWidth="1"/>
    <col min="8460" max="8466" width="0" style="2462" hidden="1" customWidth="1"/>
    <col min="8467" max="8704" width="0" style="2462" hidden="1"/>
    <col min="8705" max="8705" width="5.83203125" style="2462" customWidth="1"/>
    <col min="8706" max="8706" width="31" style="2462" customWidth="1"/>
    <col min="8707" max="8710" width="18.5" style="2462" customWidth="1"/>
    <col min="8711" max="8711" width="5.83203125" style="2462" customWidth="1"/>
    <col min="8712" max="8713" width="6.1640625" style="2462" customWidth="1"/>
    <col min="8714" max="8714" width="5" style="2462" customWidth="1"/>
    <col min="8715" max="8715" width="1.6640625" style="2462" customWidth="1"/>
    <col min="8716" max="8722" width="0" style="2462" hidden="1" customWidth="1"/>
    <col min="8723" max="8960" width="0" style="2462" hidden="1"/>
    <col min="8961" max="8961" width="5.83203125" style="2462" customWidth="1"/>
    <col min="8962" max="8962" width="31" style="2462" customWidth="1"/>
    <col min="8963" max="8966" width="18.5" style="2462" customWidth="1"/>
    <col min="8967" max="8967" width="5.83203125" style="2462" customWidth="1"/>
    <col min="8968" max="8969" width="6.1640625" style="2462" customWidth="1"/>
    <col min="8970" max="8970" width="5" style="2462" customWidth="1"/>
    <col min="8971" max="8971" width="1.6640625" style="2462" customWidth="1"/>
    <col min="8972" max="8978" width="0" style="2462" hidden="1" customWidth="1"/>
    <col min="8979" max="9216" width="0" style="2462" hidden="1"/>
    <col min="9217" max="9217" width="5.83203125" style="2462" customWidth="1"/>
    <col min="9218" max="9218" width="31" style="2462" customWidth="1"/>
    <col min="9219" max="9222" width="18.5" style="2462" customWidth="1"/>
    <col min="9223" max="9223" width="5.83203125" style="2462" customWidth="1"/>
    <col min="9224" max="9225" width="6.1640625" style="2462" customWidth="1"/>
    <col min="9226" max="9226" width="5" style="2462" customWidth="1"/>
    <col min="9227" max="9227" width="1.6640625" style="2462" customWidth="1"/>
    <col min="9228" max="9234" width="0" style="2462" hidden="1" customWidth="1"/>
    <col min="9235" max="9472" width="0" style="2462" hidden="1"/>
    <col min="9473" max="9473" width="5.83203125" style="2462" customWidth="1"/>
    <col min="9474" max="9474" width="31" style="2462" customWidth="1"/>
    <col min="9475" max="9478" width="18.5" style="2462" customWidth="1"/>
    <col min="9479" max="9479" width="5.83203125" style="2462" customWidth="1"/>
    <col min="9480" max="9481" width="6.1640625" style="2462" customWidth="1"/>
    <col min="9482" max="9482" width="5" style="2462" customWidth="1"/>
    <col min="9483" max="9483" width="1.6640625" style="2462" customWidth="1"/>
    <col min="9484" max="9490" width="0" style="2462" hidden="1" customWidth="1"/>
    <col min="9491" max="9728" width="0" style="2462" hidden="1"/>
    <col min="9729" max="9729" width="5.83203125" style="2462" customWidth="1"/>
    <col min="9730" max="9730" width="31" style="2462" customWidth="1"/>
    <col min="9731" max="9734" width="18.5" style="2462" customWidth="1"/>
    <col min="9735" max="9735" width="5.83203125" style="2462" customWidth="1"/>
    <col min="9736" max="9737" width="6.1640625" style="2462" customWidth="1"/>
    <col min="9738" max="9738" width="5" style="2462" customWidth="1"/>
    <col min="9739" max="9739" width="1.6640625" style="2462" customWidth="1"/>
    <col min="9740" max="9746" width="0" style="2462" hidden="1" customWidth="1"/>
    <col min="9747" max="9984" width="0" style="2462" hidden="1"/>
    <col min="9985" max="9985" width="5.83203125" style="2462" customWidth="1"/>
    <col min="9986" max="9986" width="31" style="2462" customWidth="1"/>
    <col min="9987" max="9990" width="18.5" style="2462" customWidth="1"/>
    <col min="9991" max="9991" width="5.83203125" style="2462" customWidth="1"/>
    <col min="9992" max="9993" width="6.1640625" style="2462" customWidth="1"/>
    <col min="9994" max="9994" width="5" style="2462" customWidth="1"/>
    <col min="9995" max="9995" width="1.6640625" style="2462" customWidth="1"/>
    <col min="9996" max="10002" width="0" style="2462" hidden="1" customWidth="1"/>
    <col min="10003" max="10240" width="0" style="2462" hidden="1"/>
    <col min="10241" max="10241" width="5.83203125" style="2462" customWidth="1"/>
    <col min="10242" max="10242" width="31" style="2462" customWidth="1"/>
    <col min="10243" max="10246" width="18.5" style="2462" customWidth="1"/>
    <col min="10247" max="10247" width="5.83203125" style="2462" customWidth="1"/>
    <col min="10248" max="10249" width="6.1640625" style="2462" customWidth="1"/>
    <col min="10250" max="10250" width="5" style="2462" customWidth="1"/>
    <col min="10251" max="10251" width="1.6640625" style="2462" customWidth="1"/>
    <col min="10252" max="10258" width="0" style="2462" hidden="1" customWidth="1"/>
    <col min="10259" max="10496" width="0" style="2462" hidden="1"/>
    <col min="10497" max="10497" width="5.83203125" style="2462" customWidth="1"/>
    <col min="10498" max="10498" width="31" style="2462" customWidth="1"/>
    <col min="10499" max="10502" width="18.5" style="2462" customWidth="1"/>
    <col min="10503" max="10503" width="5.83203125" style="2462" customWidth="1"/>
    <col min="10504" max="10505" width="6.1640625" style="2462" customWidth="1"/>
    <col min="10506" max="10506" width="5" style="2462" customWidth="1"/>
    <col min="10507" max="10507" width="1.6640625" style="2462" customWidth="1"/>
    <col min="10508" max="10514" width="0" style="2462" hidden="1" customWidth="1"/>
    <col min="10515" max="10752" width="0" style="2462" hidden="1"/>
    <col min="10753" max="10753" width="5.83203125" style="2462" customWidth="1"/>
    <col min="10754" max="10754" width="31" style="2462" customWidth="1"/>
    <col min="10755" max="10758" width="18.5" style="2462" customWidth="1"/>
    <col min="10759" max="10759" width="5.83203125" style="2462" customWidth="1"/>
    <col min="10760" max="10761" width="6.1640625" style="2462" customWidth="1"/>
    <col min="10762" max="10762" width="5" style="2462" customWidth="1"/>
    <col min="10763" max="10763" width="1.6640625" style="2462" customWidth="1"/>
    <col min="10764" max="10770" width="0" style="2462" hidden="1" customWidth="1"/>
    <col min="10771" max="11008" width="0" style="2462" hidden="1"/>
    <col min="11009" max="11009" width="5.83203125" style="2462" customWidth="1"/>
    <col min="11010" max="11010" width="31" style="2462" customWidth="1"/>
    <col min="11011" max="11014" width="18.5" style="2462" customWidth="1"/>
    <col min="11015" max="11015" width="5.83203125" style="2462" customWidth="1"/>
    <col min="11016" max="11017" width="6.1640625" style="2462" customWidth="1"/>
    <col min="11018" max="11018" width="5" style="2462" customWidth="1"/>
    <col min="11019" max="11019" width="1.6640625" style="2462" customWidth="1"/>
    <col min="11020" max="11026" width="0" style="2462" hidden="1" customWidth="1"/>
    <col min="11027" max="11264" width="0" style="2462" hidden="1"/>
    <col min="11265" max="11265" width="5.83203125" style="2462" customWidth="1"/>
    <col min="11266" max="11266" width="31" style="2462" customWidth="1"/>
    <col min="11267" max="11270" width="18.5" style="2462" customWidth="1"/>
    <col min="11271" max="11271" width="5.83203125" style="2462" customWidth="1"/>
    <col min="11272" max="11273" width="6.1640625" style="2462" customWidth="1"/>
    <col min="11274" max="11274" width="5" style="2462" customWidth="1"/>
    <col min="11275" max="11275" width="1.6640625" style="2462" customWidth="1"/>
    <col min="11276" max="11282" width="0" style="2462" hidden="1" customWidth="1"/>
    <col min="11283" max="11520" width="0" style="2462" hidden="1"/>
    <col min="11521" max="11521" width="5.83203125" style="2462" customWidth="1"/>
    <col min="11522" max="11522" width="31" style="2462" customWidth="1"/>
    <col min="11523" max="11526" width="18.5" style="2462" customWidth="1"/>
    <col min="11527" max="11527" width="5.83203125" style="2462" customWidth="1"/>
    <col min="11528" max="11529" width="6.1640625" style="2462" customWidth="1"/>
    <col min="11530" max="11530" width="5" style="2462" customWidth="1"/>
    <col min="11531" max="11531" width="1.6640625" style="2462" customWidth="1"/>
    <col min="11532" max="11538" width="0" style="2462" hidden="1" customWidth="1"/>
    <col min="11539" max="11776" width="0" style="2462" hidden="1"/>
    <col min="11777" max="11777" width="5.83203125" style="2462" customWidth="1"/>
    <col min="11778" max="11778" width="31" style="2462" customWidth="1"/>
    <col min="11779" max="11782" width="18.5" style="2462" customWidth="1"/>
    <col min="11783" max="11783" width="5.83203125" style="2462" customWidth="1"/>
    <col min="11784" max="11785" width="6.1640625" style="2462" customWidth="1"/>
    <col min="11786" max="11786" width="5" style="2462" customWidth="1"/>
    <col min="11787" max="11787" width="1.6640625" style="2462" customWidth="1"/>
    <col min="11788" max="11794" width="0" style="2462" hidden="1" customWidth="1"/>
    <col min="11795" max="12032" width="0" style="2462" hidden="1"/>
    <col min="12033" max="12033" width="5.83203125" style="2462" customWidth="1"/>
    <col min="12034" max="12034" width="31" style="2462" customWidth="1"/>
    <col min="12035" max="12038" width="18.5" style="2462" customWidth="1"/>
    <col min="12039" max="12039" width="5.83203125" style="2462" customWidth="1"/>
    <col min="12040" max="12041" width="6.1640625" style="2462" customWidth="1"/>
    <col min="12042" max="12042" width="5" style="2462" customWidth="1"/>
    <col min="12043" max="12043" width="1.6640625" style="2462" customWidth="1"/>
    <col min="12044" max="12050" width="0" style="2462" hidden="1" customWidth="1"/>
    <col min="12051" max="12288" width="0" style="2462" hidden="1"/>
    <col min="12289" max="12289" width="5.83203125" style="2462" customWidth="1"/>
    <col min="12290" max="12290" width="31" style="2462" customWidth="1"/>
    <col min="12291" max="12294" width="18.5" style="2462" customWidth="1"/>
    <col min="12295" max="12295" width="5.83203125" style="2462" customWidth="1"/>
    <col min="12296" max="12297" width="6.1640625" style="2462" customWidth="1"/>
    <col min="12298" max="12298" width="5" style="2462" customWidth="1"/>
    <col min="12299" max="12299" width="1.6640625" style="2462" customWidth="1"/>
    <col min="12300" max="12306" width="0" style="2462" hidden="1" customWidth="1"/>
    <col min="12307" max="12544" width="0" style="2462" hidden="1"/>
    <col min="12545" max="12545" width="5.83203125" style="2462" customWidth="1"/>
    <col min="12546" max="12546" width="31" style="2462" customWidth="1"/>
    <col min="12547" max="12550" width="18.5" style="2462" customWidth="1"/>
    <col min="12551" max="12551" width="5.83203125" style="2462" customWidth="1"/>
    <col min="12552" max="12553" width="6.1640625" style="2462" customWidth="1"/>
    <col min="12554" max="12554" width="5" style="2462" customWidth="1"/>
    <col min="12555" max="12555" width="1.6640625" style="2462" customWidth="1"/>
    <col min="12556" max="12562" width="0" style="2462" hidden="1" customWidth="1"/>
    <col min="12563" max="12800" width="0" style="2462" hidden="1"/>
    <col min="12801" max="12801" width="5.83203125" style="2462" customWidth="1"/>
    <col min="12802" max="12802" width="31" style="2462" customWidth="1"/>
    <col min="12803" max="12806" width="18.5" style="2462" customWidth="1"/>
    <col min="12807" max="12807" width="5.83203125" style="2462" customWidth="1"/>
    <col min="12808" max="12809" width="6.1640625" style="2462" customWidth="1"/>
    <col min="12810" max="12810" width="5" style="2462" customWidth="1"/>
    <col min="12811" max="12811" width="1.6640625" style="2462" customWidth="1"/>
    <col min="12812" max="12818" width="0" style="2462" hidden="1" customWidth="1"/>
    <col min="12819" max="13056" width="0" style="2462" hidden="1"/>
    <col min="13057" max="13057" width="5.83203125" style="2462" customWidth="1"/>
    <col min="13058" max="13058" width="31" style="2462" customWidth="1"/>
    <col min="13059" max="13062" width="18.5" style="2462" customWidth="1"/>
    <col min="13063" max="13063" width="5.83203125" style="2462" customWidth="1"/>
    <col min="13064" max="13065" width="6.1640625" style="2462" customWidth="1"/>
    <col min="13066" max="13066" width="5" style="2462" customWidth="1"/>
    <col min="13067" max="13067" width="1.6640625" style="2462" customWidth="1"/>
    <col min="13068" max="13074" width="0" style="2462" hidden="1" customWidth="1"/>
    <col min="13075" max="13312" width="0" style="2462" hidden="1"/>
    <col min="13313" max="13313" width="5.83203125" style="2462" customWidth="1"/>
    <col min="13314" max="13314" width="31" style="2462" customWidth="1"/>
    <col min="13315" max="13318" width="18.5" style="2462" customWidth="1"/>
    <col min="13319" max="13319" width="5.83203125" style="2462" customWidth="1"/>
    <col min="13320" max="13321" width="6.1640625" style="2462" customWidth="1"/>
    <col min="13322" max="13322" width="5" style="2462" customWidth="1"/>
    <col min="13323" max="13323" width="1.6640625" style="2462" customWidth="1"/>
    <col min="13324" max="13330" width="0" style="2462" hidden="1" customWidth="1"/>
    <col min="13331" max="13568" width="0" style="2462" hidden="1"/>
    <col min="13569" max="13569" width="5.83203125" style="2462" customWidth="1"/>
    <col min="13570" max="13570" width="31" style="2462" customWidth="1"/>
    <col min="13571" max="13574" width="18.5" style="2462" customWidth="1"/>
    <col min="13575" max="13575" width="5.83203125" style="2462" customWidth="1"/>
    <col min="13576" max="13577" width="6.1640625" style="2462" customWidth="1"/>
    <col min="13578" max="13578" width="5" style="2462" customWidth="1"/>
    <col min="13579" max="13579" width="1.6640625" style="2462" customWidth="1"/>
    <col min="13580" max="13586" width="0" style="2462" hidden="1" customWidth="1"/>
    <col min="13587" max="13824" width="0" style="2462" hidden="1"/>
    <col min="13825" max="13825" width="5.83203125" style="2462" customWidth="1"/>
    <col min="13826" max="13826" width="31" style="2462" customWidth="1"/>
    <col min="13827" max="13830" width="18.5" style="2462" customWidth="1"/>
    <col min="13831" max="13831" width="5.83203125" style="2462" customWidth="1"/>
    <col min="13832" max="13833" width="6.1640625" style="2462" customWidth="1"/>
    <col min="13834" max="13834" width="5" style="2462" customWidth="1"/>
    <col min="13835" max="13835" width="1.6640625" style="2462" customWidth="1"/>
    <col min="13836" max="13842" width="0" style="2462" hidden="1" customWidth="1"/>
    <col min="13843" max="14080" width="0" style="2462" hidden="1"/>
    <col min="14081" max="14081" width="5.83203125" style="2462" customWidth="1"/>
    <col min="14082" max="14082" width="31" style="2462" customWidth="1"/>
    <col min="14083" max="14086" width="18.5" style="2462" customWidth="1"/>
    <col min="14087" max="14087" width="5.83203125" style="2462" customWidth="1"/>
    <col min="14088" max="14089" width="6.1640625" style="2462" customWidth="1"/>
    <col min="14090" max="14090" width="5" style="2462" customWidth="1"/>
    <col min="14091" max="14091" width="1.6640625" style="2462" customWidth="1"/>
    <col min="14092" max="14098" width="0" style="2462" hidden="1" customWidth="1"/>
    <col min="14099" max="14336" width="0" style="2462" hidden="1"/>
    <col min="14337" max="14337" width="5.83203125" style="2462" customWidth="1"/>
    <col min="14338" max="14338" width="31" style="2462" customWidth="1"/>
    <col min="14339" max="14342" width="18.5" style="2462" customWidth="1"/>
    <col min="14343" max="14343" width="5.83203125" style="2462" customWidth="1"/>
    <col min="14344" max="14345" width="6.1640625" style="2462" customWidth="1"/>
    <col min="14346" max="14346" width="5" style="2462" customWidth="1"/>
    <col min="14347" max="14347" width="1.6640625" style="2462" customWidth="1"/>
    <col min="14348" max="14354" width="0" style="2462" hidden="1" customWidth="1"/>
    <col min="14355" max="14592" width="0" style="2462" hidden="1"/>
    <col min="14593" max="14593" width="5.83203125" style="2462" customWidth="1"/>
    <col min="14594" max="14594" width="31" style="2462" customWidth="1"/>
    <col min="14595" max="14598" width="18.5" style="2462" customWidth="1"/>
    <col min="14599" max="14599" width="5.83203125" style="2462" customWidth="1"/>
    <col min="14600" max="14601" width="6.1640625" style="2462" customWidth="1"/>
    <col min="14602" max="14602" width="5" style="2462" customWidth="1"/>
    <col min="14603" max="14603" width="1.6640625" style="2462" customWidth="1"/>
    <col min="14604" max="14610" width="0" style="2462" hidden="1" customWidth="1"/>
    <col min="14611" max="14848" width="0" style="2462" hidden="1"/>
    <col min="14849" max="14849" width="5.83203125" style="2462" customWidth="1"/>
    <col min="14850" max="14850" width="31" style="2462" customWidth="1"/>
    <col min="14851" max="14854" width="18.5" style="2462" customWidth="1"/>
    <col min="14855" max="14855" width="5.83203125" style="2462" customWidth="1"/>
    <col min="14856" max="14857" width="6.1640625" style="2462" customWidth="1"/>
    <col min="14858" max="14858" width="5" style="2462" customWidth="1"/>
    <col min="14859" max="14859" width="1.6640625" style="2462" customWidth="1"/>
    <col min="14860" max="14866" width="0" style="2462" hidden="1" customWidth="1"/>
    <col min="14867" max="15104" width="0" style="2462" hidden="1"/>
    <col min="15105" max="15105" width="5.83203125" style="2462" customWidth="1"/>
    <col min="15106" max="15106" width="31" style="2462" customWidth="1"/>
    <col min="15107" max="15110" width="18.5" style="2462" customWidth="1"/>
    <col min="15111" max="15111" width="5.83203125" style="2462" customWidth="1"/>
    <col min="15112" max="15113" width="6.1640625" style="2462" customWidth="1"/>
    <col min="15114" max="15114" width="5" style="2462" customWidth="1"/>
    <col min="15115" max="15115" width="1.6640625" style="2462" customWidth="1"/>
    <col min="15116" max="15122" width="0" style="2462" hidden="1" customWidth="1"/>
    <col min="15123" max="15360" width="0" style="2462" hidden="1"/>
    <col min="15361" max="15361" width="5.83203125" style="2462" customWidth="1"/>
    <col min="15362" max="15362" width="31" style="2462" customWidth="1"/>
    <col min="15363" max="15366" width="18.5" style="2462" customWidth="1"/>
    <col min="15367" max="15367" width="5.83203125" style="2462" customWidth="1"/>
    <col min="15368" max="15369" width="6.1640625" style="2462" customWidth="1"/>
    <col min="15370" max="15370" width="5" style="2462" customWidth="1"/>
    <col min="15371" max="15371" width="1.6640625" style="2462" customWidth="1"/>
    <col min="15372" max="15378" width="0" style="2462" hidden="1" customWidth="1"/>
    <col min="15379" max="15616" width="0" style="2462" hidden="1"/>
    <col min="15617" max="15617" width="5.83203125" style="2462" customWidth="1"/>
    <col min="15618" max="15618" width="31" style="2462" customWidth="1"/>
    <col min="15619" max="15622" width="18.5" style="2462" customWidth="1"/>
    <col min="15623" max="15623" width="5.83203125" style="2462" customWidth="1"/>
    <col min="15624" max="15625" width="6.1640625" style="2462" customWidth="1"/>
    <col min="15626" max="15626" width="5" style="2462" customWidth="1"/>
    <col min="15627" max="15627" width="1.6640625" style="2462" customWidth="1"/>
    <col min="15628" max="15634" width="0" style="2462" hidden="1" customWidth="1"/>
    <col min="15635" max="15872" width="0" style="2462" hidden="1"/>
    <col min="15873" max="15873" width="5.83203125" style="2462" customWidth="1"/>
    <col min="15874" max="15874" width="31" style="2462" customWidth="1"/>
    <col min="15875" max="15878" width="18.5" style="2462" customWidth="1"/>
    <col min="15879" max="15879" width="5.83203125" style="2462" customWidth="1"/>
    <col min="15880" max="15881" width="6.1640625" style="2462" customWidth="1"/>
    <col min="15882" max="15882" width="5" style="2462" customWidth="1"/>
    <col min="15883" max="15883" width="1.6640625" style="2462" customWidth="1"/>
    <col min="15884" max="15890" width="0" style="2462" hidden="1" customWidth="1"/>
    <col min="15891" max="16128" width="0" style="2462" hidden="1"/>
    <col min="16129" max="16129" width="5.83203125" style="2462" customWidth="1"/>
    <col min="16130" max="16130" width="31" style="2462" customWidth="1"/>
    <col min="16131" max="16134" width="18.5" style="2462" customWidth="1"/>
    <col min="16135" max="16135" width="5.83203125" style="2462" customWidth="1"/>
    <col min="16136" max="16137" width="6.1640625" style="2462" customWidth="1"/>
    <col min="16138" max="16138" width="5" style="2462" customWidth="1"/>
    <col min="16139" max="16139" width="1.6640625" style="2462" customWidth="1"/>
    <col min="16140" max="16146" width="0" style="2462" hidden="1" customWidth="1"/>
    <col min="16147" max="16384" width="0" style="2462" hidden="1"/>
  </cols>
  <sheetData>
    <row r="1" spans="1:17" s="2424" customFormat="1" ht="13.5" customHeight="1">
      <c r="A1" s="2421" t="s">
        <v>559</v>
      </c>
      <c r="B1" s="2422"/>
      <c r="C1" s="2422"/>
      <c r="D1" s="2423"/>
      <c r="E1" s="2423"/>
      <c r="F1" s="4247">
        <v>119</v>
      </c>
      <c r="G1" s="4247"/>
      <c r="H1" s="2423"/>
      <c r="J1" s="2422"/>
      <c r="K1" s="2422"/>
      <c r="L1" s="2423"/>
      <c r="M1" s="2422"/>
      <c r="N1" s="2422"/>
      <c r="O1" s="2422"/>
      <c r="P1" s="2422"/>
      <c r="Q1" s="2422"/>
    </row>
    <row r="2" spans="1:17" s="2424" customFormat="1" ht="13.5" customHeight="1">
      <c r="A2" s="4022"/>
      <c r="B2" s="4023"/>
      <c r="C2" s="4023"/>
      <c r="D2" s="4023"/>
      <c r="E2" s="4023"/>
      <c r="F2" s="4024"/>
      <c r="G2" s="4025"/>
      <c r="H2" s="2423"/>
      <c r="J2" s="2422"/>
      <c r="K2" s="2422"/>
      <c r="L2" s="2423"/>
      <c r="M2" s="2422"/>
      <c r="N2" s="2422"/>
      <c r="O2" s="2422"/>
      <c r="P2" s="2422"/>
      <c r="Q2" s="2422"/>
    </row>
    <row r="3" spans="1:17" s="2424" customFormat="1" ht="13.5" customHeight="1">
      <c r="A3" s="4026" t="s">
        <v>3676</v>
      </c>
      <c r="B3" s="3388"/>
      <c r="C3" s="3388"/>
      <c r="D3" s="3389"/>
      <c r="E3" s="3389"/>
      <c r="F3" s="3388"/>
      <c r="G3" s="4027"/>
      <c r="H3" s="2423"/>
      <c r="J3" s="2422"/>
      <c r="K3" s="2422"/>
      <c r="L3" s="2423"/>
      <c r="M3" s="2422"/>
      <c r="N3" s="2422"/>
      <c r="O3" s="2422"/>
      <c r="P3" s="2422"/>
      <c r="Q3" s="2422"/>
    </row>
    <row r="4" spans="1:17" s="2424" customFormat="1" ht="13.5" customHeight="1">
      <c r="A4" s="4028" t="s">
        <v>710</v>
      </c>
      <c r="B4" s="3388"/>
      <c r="C4" s="3388"/>
      <c r="D4" s="3388"/>
      <c r="E4" s="3389"/>
      <c r="F4" s="3388"/>
      <c r="G4" s="4027"/>
      <c r="H4" s="2423"/>
      <c r="J4" s="2422"/>
      <c r="K4" s="2422"/>
      <c r="L4" s="2423"/>
      <c r="M4" s="2422"/>
      <c r="N4" s="2422"/>
      <c r="O4" s="2422"/>
      <c r="P4" s="2422"/>
      <c r="Q4" s="2422"/>
    </row>
    <row r="5" spans="1:17" s="2428" customFormat="1" ht="9">
      <c r="A5" s="4029" t="s">
        <v>3035</v>
      </c>
      <c r="B5" s="4030"/>
      <c r="C5" s="3384"/>
      <c r="D5" s="3384"/>
      <c r="E5" s="3384"/>
      <c r="F5" s="3384"/>
      <c r="G5" s="3390"/>
      <c r="H5" s="2425"/>
      <c r="I5" s="2425"/>
      <c r="J5" s="2427"/>
      <c r="K5" s="2427"/>
      <c r="L5" s="2427"/>
      <c r="M5" s="2427"/>
      <c r="N5" s="2427"/>
      <c r="O5" s="2427"/>
      <c r="P5" s="2427"/>
      <c r="Q5" s="2427"/>
    </row>
    <row r="6" spans="1:17" s="2428" customFormat="1" ht="9">
      <c r="A6" s="4029" t="s">
        <v>3036</v>
      </c>
      <c r="B6" s="4030"/>
      <c r="C6" s="3384"/>
      <c r="D6" s="3384"/>
      <c r="E6" s="3384"/>
      <c r="F6" s="3384"/>
      <c r="G6" s="3390"/>
      <c r="H6" s="2425"/>
      <c r="I6" s="2425"/>
      <c r="J6" s="2427"/>
      <c r="K6" s="2427"/>
      <c r="L6" s="2427"/>
      <c r="M6" s="2427"/>
      <c r="N6" s="2427"/>
      <c r="O6" s="2427"/>
      <c r="P6" s="2427"/>
      <c r="Q6" s="2427"/>
    </row>
    <row r="7" spans="1:17" s="2428" customFormat="1" ht="9">
      <c r="A7" s="4029" t="s">
        <v>3037</v>
      </c>
      <c r="B7" s="4030"/>
      <c r="C7" s="3384"/>
      <c r="D7" s="3384"/>
      <c r="E7" s="3384"/>
      <c r="F7" s="3384"/>
      <c r="G7" s="3390"/>
      <c r="H7" s="2425"/>
      <c r="I7" s="2425"/>
      <c r="J7" s="2427"/>
      <c r="K7" s="2427"/>
      <c r="L7" s="2427"/>
      <c r="M7" s="2427"/>
      <c r="N7" s="2427"/>
      <c r="O7" s="2427"/>
      <c r="P7" s="2427"/>
      <c r="Q7" s="2427"/>
    </row>
    <row r="8" spans="1:17" s="2428" customFormat="1" ht="9">
      <c r="A8" s="4029" t="s">
        <v>3038</v>
      </c>
      <c r="B8" s="4030"/>
      <c r="C8" s="3384"/>
      <c r="D8" s="3384"/>
      <c r="E8" s="3384"/>
      <c r="F8" s="3384"/>
      <c r="G8" s="3390"/>
      <c r="H8" s="2425"/>
      <c r="I8" s="2425"/>
      <c r="J8" s="2427"/>
      <c r="K8" s="2427"/>
      <c r="L8" s="2427"/>
      <c r="M8" s="2427"/>
      <c r="N8" s="2427"/>
      <c r="O8" s="2427"/>
      <c r="P8" s="2427"/>
      <c r="Q8" s="2427"/>
    </row>
    <row r="9" spans="1:17" s="2428" customFormat="1" ht="9">
      <c r="A9" s="4029" t="s">
        <v>3039</v>
      </c>
      <c r="B9" s="4030"/>
      <c r="C9" s="3384"/>
      <c r="D9" s="3384"/>
      <c r="E9" s="3384"/>
      <c r="F9" s="3384"/>
      <c r="G9" s="3390"/>
      <c r="H9" s="2425"/>
      <c r="I9" s="2425"/>
      <c r="J9" s="2427"/>
      <c r="K9" s="2427"/>
      <c r="L9" s="2427"/>
      <c r="M9" s="2427"/>
      <c r="N9" s="2427"/>
      <c r="O9" s="2427"/>
      <c r="P9" s="2427"/>
      <c r="Q9" s="2427"/>
    </row>
    <row r="10" spans="1:17" s="2428" customFormat="1" ht="9">
      <c r="A10" s="4029" t="s">
        <v>3040</v>
      </c>
      <c r="B10" s="4030"/>
      <c r="C10" s="3384"/>
      <c r="D10" s="3384"/>
      <c r="E10" s="3384"/>
      <c r="F10" s="3384"/>
      <c r="G10" s="3390"/>
      <c r="H10" s="2425"/>
      <c r="I10" s="2425"/>
      <c r="J10" s="2427"/>
      <c r="K10" s="2427"/>
      <c r="L10" s="2427"/>
      <c r="M10" s="2427"/>
      <c r="N10" s="2427"/>
      <c r="O10" s="2427"/>
      <c r="P10" s="2427"/>
      <c r="Q10" s="2427"/>
    </row>
    <row r="11" spans="1:17" s="2428" customFormat="1" ht="9">
      <c r="A11" s="4029" t="s">
        <v>3041</v>
      </c>
      <c r="B11" s="4030"/>
      <c r="C11" s="3384"/>
      <c r="D11" s="3384"/>
      <c r="E11" s="3384"/>
      <c r="F11" s="3384"/>
      <c r="G11" s="3390"/>
      <c r="H11" s="2425"/>
      <c r="I11" s="2425"/>
      <c r="J11" s="2427"/>
      <c r="K11" s="2427"/>
      <c r="L11" s="2427"/>
      <c r="M11" s="2427"/>
      <c r="N11" s="2427"/>
      <c r="O11" s="2427"/>
      <c r="P11" s="2427"/>
      <c r="Q11" s="2427"/>
    </row>
    <row r="12" spans="1:17" s="2428" customFormat="1" ht="9">
      <c r="A12" s="4029" t="s">
        <v>3042</v>
      </c>
      <c r="B12" s="4030"/>
      <c r="C12" s="3384"/>
      <c r="D12" s="3384"/>
      <c r="E12" s="3384"/>
      <c r="F12" s="3384"/>
      <c r="G12" s="3390"/>
      <c r="H12" s="2425"/>
      <c r="I12" s="2425"/>
      <c r="J12" s="2427"/>
      <c r="K12" s="2427"/>
      <c r="L12" s="2427"/>
      <c r="M12" s="2427"/>
      <c r="N12" s="2427"/>
      <c r="O12" s="2427"/>
      <c r="P12" s="2427"/>
      <c r="Q12" s="2427"/>
    </row>
    <row r="13" spans="1:17" s="2428" customFormat="1" ht="9">
      <c r="A13" s="4029" t="s">
        <v>3043</v>
      </c>
      <c r="B13" s="4030"/>
      <c r="C13" s="3384"/>
      <c r="D13" s="3384"/>
      <c r="E13" s="3384"/>
      <c r="F13" s="3384"/>
      <c r="G13" s="3390"/>
      <c r="H13" s="2425"/>
      <c r="I13" s="2425"/>
      <c r="J13" s="2427"/>
      <c r="K13" s="2427"/>
      <c r="L13" s="2427"/>
      <c r="M13" s="2427"/>
      <c r="N13" s="2427"/>
      <c r="O13" s="2427"/>
      <c r="P13" s="2427"/>
      <c r="Q13" s="2427"/>
    </row>
    <row r="14" spans="1:17" s="2428" customFormat="1" ht="9">
      <c r="A14" s="4029" t="s">
        <v>3044</v>
      </c>
      <c r="B14" s="4030"/>
      <c r="C14" s="3384"/>
      <c r="D14" s="3384"/>
      <c r="E14" s="3384"/>
      <c r="F14" s="3384"/>
      <c r="G14" s="3390"/>
      <c r="H14" s="2425"/>
      <c r="I14" s="2425"/>
      <c r="J14" s="2427"/>
      <c r="K14" s="2427"/>
      <c r="L14" s="2427"/>
      <c r="M14" s="2427"/>
      <c r="N14" s="2427"/>
      <c r="O14" s="2427"/>
      <c r="P14" s="2427"/>
      <c r="Q14" s="2427"/>
    </row>
    <row r="15" spans="1:17" s="2428" customFormat="1" ht="9">
      <c r="A15" s="4029" t="s">
        <v>3045</v>
      </c>
      <c r="B15" s="4030"/>
      <c r="C15" s="3384"/>
      <c r="D15" s="3384"/>
      <c r="E15" s="3384"/>
      <c r="F15" s="3384"/>
      <c r="G15" s="3390"/>
      <c r="H15" s="2425"/>
      <c r="I15" s="2425"/>
      <c r="J15" s="2427"/>
      <c r="K15" s="2427"/>
      <c r="L15" s="2427"/>
      <c r="M15" s="2427"/>
      <c r="N15" s="2427"/>
      <c r="O15" s="2427"/>
      <c r="P15" s="2427"/>
      <c r="Q15" s="2427"/>
    </row>
    <row r="16" spans="1:17" s="2428" customFormat="1" ht="9">
      <c r="A16" s="4029" t="s">
        <v>3046</v>
      </c>
      <c r="B16" s="4030"/>
      <c r="C16" s="3384"/>
      <c r="D16" s="3384"/>
      <c r="E16" s="3384"/>
      <c r="F16" s="3384"/>
      <c r="G16" s="3390"/>
      <c r="H16" s="2425"/>
      <c r="I16" s="2425"/>
      <c r="J16" s="2427"/>
      <c r="K16" s="2427"/>
      <c r="L16" s="2427"/>
      <c r="M16" s="2427"/>
      <c r="N16" s="2427"/>
      <c r="O16" s="2427"/>
      <c r="P16" s="2427"/>
      <c r="Q16" s="2427"/>
    </row>
    <row r="17" spans="1:17" s="2428" customFormat="1" ht="9">
      <c r="A17" s="4029" t="s">
        <v>3047</v>
      </c>
      <c r="B17" s="4030"/>
      <c r="C17" s="3384"/>
      <c r="D17" s="3384"/>
      <c r="E17" s="3384"/>
      <c r="F17" s="3384"/>
      <c r="G17" s="3390"/>
      <c r="H17" s="2425"/>
      <c r="I17" s="2425"/>
      <c r="J17" s="2427"/>
      <c r="K17" s="2427"/>
      <c r="L17" s="2427"/>
      <c r="M17" s="2427"/>
      <c r="N17" s="2427"/>
      <c r="O17" s="2427"/>
      <c r="P17" s="2427"/>
      <c r="Q17" s="2427"/>
    </row>
    <row r="18" spans="1:17" s="2428" customFormat="1" ht="9">
      <c r="A18" s="4029" t="s">
        <v>3048</v>
      </c>
      <c r="B18" s="4030"/>
      <c r="C18" s="3384"/>
      <c r="D18" s="3384"/>
      <c r="E18" s="3384"/>
      <c r="F18" s="3384"/>
      <c r="G18" s="3390"/>
      <c r="H18" s="2425"/>
      <c r="I18" s="2425"/>
      <c r="J18" s="2427"/>
      <c r="K18" s="2427"/>
      <c r="L18" s="2427"/>
      <c r="M18" s="2427"/>
      <c r="N18" s="2427"/>
      <c r="O18" s="2427"/>
      <c r="P18" s="2427"/>
      <c r="Q18" s="2427"/>
    </row>
    <row r="19" spans="1:17" s="2428" customFormat="1" ht="9">
      <c r="A19" s="4029" t="s">
        <v>3049</v>
      </c>
      <c r="B19" s="4030"/>
      <c r="C19" s="3384"/>
      <c r="D19" s="3384"/>
      <c r="E19" s="3384"/>
      <c r="F19" s="3384"/>
      <c r="G19" s="3390"/>
      <c r="H19" s="2425"/>
      <c r="I19" s="2425"/>
      <c r="J19" s="2427"/>
      <c r="K19" s="2427"/>
      <c r="L19" s="2427"/>
      <c r="M19" s="2427"/>
      <c r="N19" s="2427"/>
      <c r="O19" s="2427"/>
      <c r="P19" s="2427"/>
      <c r="Q19" s="2427"/>
    </row>
    <row r="20" spans="1:17" s="2428" customFormat="1" ht="9">
      <c r="A20" s="4029" t="s">
        <v>3050</v>
      </c>
      <c r="B20" s="4030"/>
      <c r="C20" s="3384"/>
      <c r="D20" s="3384"/>
      <c r="E20" s="3384"/>
      <c r="F20" s="3384"/>
      <c r="G20" s="3390"/>
      <c r="H20" s="2425"/>
      <c r="I20" s="2425"/>
      <c r="J20" s="2427"/>
      <c r="K20" s="2427"/>
      <c r="L20" s="2427"/>
      <c r="M20" s="2427"/>
      <c r="N20" s="2427"/>
      <c r="O20" s="2427"/>
      <c r="P20" s="2427"/>
      <c r="Q20" s="2427"/>
    </row>
    <row r="21" spans="1:17" s="2428" customFormat="1" ht="9">
      <c r="A21" s="4029" t="s">
        <v>3051</v>
      </c>
      <c r="B21" s="4030"/>
      <c r="C21" s="3384"/>
      <c r="D21" s="3384"/>
      <c r="E21" s="3384"/>
      <c r="F21" s="3384"/>
      <c r="G21" s="3390"/>
      <c r="H21" s="2425"/>
      <c r="I21" s="2425"/>
      <c r="J21" s="2427"/>
      <c r="K21" s="2427"/>
      <c r="L21" s="2427"/>
      <c r="M21" s="2427"/>
      <c r="N21" s="2427"/>
      <c r="O21" s="2427"/>
      <c r="P21" s="2427"/>
      <c r="Q21" s="2427"/>
    </row>
    <row r="22" spans="1:17" s="2428" customFormat="1" ht="9">
      <c r="A22" s="4029" t="s">
        <v>3052</v>
      </c>
      <c r="B22" s="4030"/>
      <c r="C22" s="3384"/>
      <c r="D22" s="3384"/>
      <c r="E22" s="3384"/>
      <c r="F22" s="3384"/>
      <c r="G22" s="3390"/>
      <c r="H22" s="2425"/>
      <c r="I22" s="2425"/>
      <c r="J22" s="2427"/>
      <c r="K22" s="2427"/>
      <c r="L22" s="2427"/>
      <c r="M22" s="2427"/>
      <c r="N22" s="2427"/>
      <c r="O22" s="2427"/>
      <c r="P22" s="2427"/>
      <c r="Q22" s="2427"/>
    </row>
    <row r="23" spans="1:17" s="2428" customFormat="1" ht="9">
      <c r="A23" s="4029" t="s">
        <v>3053</v>
      </c>
      <c r="B23" s="4030"/>
      <c r="C23" s="3384"/>
      <c r="D23" s="3384"/>
      <c r="E23" s="3384"/>
      <c r="F23" s="3384"/>
      <c r="G23" s="3390"/>
      <c r="H23" s="2425"/>
      <c r="I23" s="2425"/>
      <c r="J23" s="2427"/>
      <c r="K23" s="2427"/>
      <c r="L23" s="2427"/>
      <c r="M23" s="2427"/>
      <c r="N23" s="2427"/>
      <c r="O23" s="2427"/>
      <c r="P23" s="2427"/>
      <c r="Q23" s="2427"/>
    </row>
    <row r="24" spans="1:17" s="2424" customFormat="1" ht="13.5" customHeight="1" thickBot="1">
      <c r="A24" s="4248" t="s">
        <v>3054</v>
      </c>
      <c r="B24" s="4206"/>
      <c r="C24" s="4206"/>
      <c r="D24" s="4206"/>
      <c r="E24" s="4206"/>
      <c r="F24" s="4206"/>
      <c r="G24" s="4249"/>
      <c r="H24" s="2423"/>
      <c r="I24" s="2423"/>
      <c r="J24" s="2422"/>
      <c r="K24" s="2422"/>
      <c r="L24" s="2422"/>
      <c r="M24" s="2422"/>
      <c r="N24" s="2422"/>
      <c r="O24" s="2422"/>
      <c r="P24" s="2422"/>
      <c r="Q24" s="2422"/>
    </row>
    <row r="25" spans="1:17" s="2428" customFormat="1" ht="13.5" customHeight="1" thickTop="1">
      <c r="A25" s="4031"/>
      <c r="B25" s="2426"/>
      <c r="C25" s="2426"/>
      <c r="D25" s="2426"/>
      <c r="E25" s="2426"/>
      <c r="F25" s="2426"/>
      <c r="G25" s="3390"/>
      <c r="H25" s="2425"/>
      <c r="I25" s="2425"/>
      <c r="J25" s="2427"/>
      <c r="K25" s="2427"/>
      <c r="L25" s="2427"/>
      <c r="M25" s="2427"/>
      <c r="N25" s="2427"/>
      <c r="O25" s="2427"/>
      <c r="P25" s="2427"/>
      <c r="Q25" s="2427"/>
    </row>
    <row r="26" spans="1:17" s="2428" customFormat="1" ht="13.5" customHeight="1">
      <c r="A26" s="4032" t="s">
        <v>639</v>
      </c>
      <c r="B26" s="2426"/>
      <c r="C26" s="2426"/>
      <c r="D26" s="2429" t="s">
        <v>3055</v>
      </c>
      <c r="E26" s="2429" t="s">
        <v>3056</v>
      </c>
      <c r="F26" s="2429" t="s">
        <v>3057</v>
      </c>
      <c r="G26" s="4033" t="s">
        <v>639</v>
      </c>
      <c r="H26" s="2425"/>
      <c r="I26" s="2425"/>
      <c r="J26" s="2427"/>
      <c r="K26" s="2427"/>
      <c r="L26" s="2427"/>
      <c r="M26" s="2427"/>
      <c r="N26" s="2427"/>
      <c r="O26" s="2427"/>
      <c r="P26" s="2427"/>
      <c r="Q26" s="2427"/>
    </row>
    <row r="27" spans="1:17" s="2428" customFormat="1" ht="13.5" customHeight="1">
      <c r="A27" s="4032" t="s">
        <v>642</v>
      </c>
      <c r="B27" s="2429" t="s">
        <v>2939</v>
      </c>
      <c r="C27" s="2429" t="s">
        <v>3058</v>
      </c>
      <c r="D27" s="2429" t="s">
        <v>3059</v>
      </c>
      <c r="E27" s="2430" t="s">
        <v>3060</v>
      </c>
      <c r="F27" s="2429" t="s">
        <v>3061</v>
      </c>
      <c r="G27" s="4033" t="s">
        <v>642</v>
      </c>
      <c r="H27" s="2425"/>
      <c r="I27" s="2425"/>
      <c r="J27" s="2427"/>
      <c r="K27" s="2427"/>
      <c r="L27" s="2427"/>
      <c r="M27" s="2427"/>
      <c r="N27" s="2427"/>
      <c r="O27" s="2427"/>
      <c r="P27" s="2427"/>
      <c r="Q27" s="2427"/>
    </row>
    <row r="28" spans="1:17" s="2428" customFormat="1" ht="13.5" customHeight="1">
      <c r="A28" s="4031"/>
      <c r="B28" s="2426"/>
      <c r="C28" s="2426"/>
      <c r="D28" s="2426"/>
      <c r="E28" s="2426"/>
      <c r="F28" s="2429" t="s">
        <v>3062</v>
      </c>
      <c r="G28" s="3390"/>
      <c r="H28" s="2425"/>
      <c r="I28" s="2425"/>
      <c r="J28" s="2427"/>
      <c r="K28" s="2427"/>
      <c r="L28" s="2427"/>
      <c r="M28" s="2427"/>
      <c r="N28" s="2427"/>
      <c r="O28" s="2427"/>
      <c r="P28" s="2427"/>
      <c r="Q28" s="2427"/>
    </row>
    <row r="29" spans="1:17" s="2428" customFormat="1" ht="13.5" customHeight="1">
      <c r="A29" s="4034"/>
      <c r="B29" s="2432" t="s">
        <v>651</v>
      </c>
      <c r="C29" s="2432" t="s">
        <v>652</v>
      </c>
      <c r="D29" s="2432" t="s">
        <v>653</v>
      </c>
      <c r="E29" s="2432" t="s">
        <v>654</v>
      </c>
      <c r="F29" s="2432" t="s">
        <v>655</v>
      </c>
      <c r="G29" s="4035"/>
      <c r="H29" s="2425"/>
      <c r="I29" s="2425"/>
      <c r="J29" s="2427"/>
      <c r="K29" s="2427"/>
      <c r="L29" s="2427"/>
      <c r="M29" s="2427"/>
      <c r="N29" s="2427"/>
      <c r="O29" s="2427"/>
      <c r="P29" s="2427"/>
      <c r="Q29" s="2427"/>
    </row>
    <row r="30" spans="1:17" s="2428" customFormat="1" ht="13.5" customHeight="1">
      <c r="A30" s="4034">
        <v>1</v>
      </c>
      <c r="B30" s="2434" t="s">
        <v>3063</v>
      </c>
      <c r="C30" s="2435">
        <v>405</v>
      </c>
      <c r="D30" s="2436">
        <v>85050</v>
      </c>
      <c r="E30" s="2437">
        <v>31463</v>
      </c>
      <c r="F30" s="2438" t="s">
        <v>3064</v>
      </c>
      <c r="G30" s="4035">
        <v>1</v>
      </c>
      <c r="H30" s="2425"/>
      <c r="I30" s="2425"/>
      <c r="J30" s="2425"/>
      <c r="K30" s="2425"/>
      <c r="L30" s="2425"/>
      <c r="M30" s="2425"/>
      <c r="N30" s="2425"/>
      <c r="O30" s="2425"/>
      <c r="P30" s="2425"/>
    </row>
    <row r="31" spans="1:17" s="2428" customFormat="1" ht="13.5" customHeight="1">
      <c r="A31" s="4034">
        <v>2</v>
      </c>
      <c r="B31" s="2434"/>
      <c r="C31" s="2435"/>
      <c r="D31" s="2436"/>
      <c r="E31" s="2437"/>
      <c r="F31" s="2438"/>
      <c r="G31" s="4035">
        <v>2</v>
      </c>
      <c r="H31" s="2425"/>
      <c r="I31" s="2425"/>
      <c r="J31" s="2425"/>
      <c r="K31" s="2425"/>
      <c r="L31" s="2425"/>
      <c r="M31" s="2425"/>
      <c r="N31" s="2425"/>
      <c r="O31" s="2425"/>
      <c r="P31" s="2425"/>
    </row>
    <row r="32" spans="1:17" s="2428" customFormat="1" ht="13.5" customHeight="1">
      <c r="A32" s="4034">
        <v>3</v>
      </c>
      <c r="B32" s="2439"/>
      <c r="C32" s="2440"/>
      <c r="D32" s="2433"/>
      <c r="E32" s="2441"/>
      <c r="F32" s="2442"/>
      <c r="G32" s="4035">
        <v>3</v>
      </c>
      <c r="H32" s="2425"/>
      <c r="I32" s="2425"/>
      <c r="J32" s="2425"/>
      <c r="K32" s="2425"/>
      <c r="L32" s="2425"/>
      <c r="M32" s="2425"/>
      <c r="N32" s="2425"/>
      <c r="O32" s="2425"/>
      <c r="P32" s="2425"/>
    </row>
    <row r="33" spans="1:16" s="2428" customFormat="1" ht="13.5" customHeight="1">
      <c r="A33" s="4034">
        <v>4</v>
      </c>
      <c r="B33" s="2443"/>
      <c r="C33" s="2440"/>
      <c r="D33" s="2440"/>
      <c r="E33" s="2433"/>
      <c r="F33" s="2432"/>
      <c r="G33" s="4035">
        <v>4</v>
      </c>
      <c r="H33" s="2425"/>
      <c r="I33" s="2425"/>
      <c r="J33" s="2425"/>
      <c r="K33" s="2425"/>
      <c r="L33" s="2425"/>
      <c r="M33" s="2425"/>
      <c r="N33" s="2425"/>
      <c r="O33" s="2425"/>
      <c r="P33" s="2425"/>
    </row>
    <row r="34" spans="1:16" s="2428" customFormat="1" ht="13.5" customHeight="1">
      <c r="A34" s="4034">
        <v>5</v>
      </c>
      <c r="B34" s="2443"/>
      <c r="C34" s="2440"/>
      <c r="D34" s="2444"/>
      <c r="E34" s="2433"/>
      <c r="F34" s="2432"/>
      <c r="G34" s="4035">
        <v>5</v>
      </c>
      <c r="H34" s="2425"/>
      <c r="I34" s="2425"/>
      <c r="J34" s="2425"/>
      <c r="K34" s="2425"/>
      <c r="L34" s="2425"/>
      <c r="M34" s="2425"/>
      <c r="N34" s="2425"/>
      <c r="O34" s="2425"/>
      <c r="P34" s="2425"/>
    </row>
    <row r="35" spans="1:16" s="2428" customFormat="1" ht="13.5" customHeight="1">
      <c r="A35" s="4034">
        <v>6</v>
      </c>
      <c r="B35" s="3391"/>
      <c r="C35" s="2440"/>
      <c r="D35" s="2440"/>
      <c r="E35" s="2433"/>
      <c r="F35" s="2432"/>
      <c r="G35" s="4035">
        <v>6</v>
      </c>
      <c r="H35" s="2425"/>
      <c r="I35" s="2425"/>
      <c r="J35" s="2425"/>
      <c r="K35" s="2425"/>
      <c r="L35" s="2425"/>
      <c r="M35" s="2425"/>
      <c r="N35" s="2425"/>
      <c r="O35" s="2425"/>
      <c r="P35" s="2425"/>
    </row>
    <row r="36" spans="1:16" s="2428" customFormat="1" ht="13.5" customHeight="1">
      <c r="A36" s="4034">
        <v>7</v>
      </c>
      <c r="B36" s="2446"/>
      <c r="C36" s="2440"/>
      <c r="D36" s="2440"/>
      <c r="E36" s="2433"/>
      <c r="F36" s="2432"/>
      <c r="G36" s="4035">
        <v>7</v>
      </c>
      <c r="H36" s="2425"/>
      <c r="I36" s="2425"/>
      <c r="J36" s="2425"/>
      <c r="K36" s="2425"/>
      <c r="L36" s="2425"/>
      <c r="M36" s="2425"/>
      <c r="N36" s="2425"/>
      <c r="O36" s="2425"/>
      <c r="P36" s="2425"/>
    </row>
    <row r="37" spans="1:16" s="2428" customFormat="1" ht="13.5" customHeight="1">
      <c r="A37" s="4034">
        <v>8</v>
      </c>
      <c r="B37" s="2447"/>
      <c r="C37" s="2440"/>
      <c r="D37" s="2440"/>
      <c r="E37" s="2433"/>
      <c r="F37" s="2432"/>
      <c r="G37" s="4035">
        <v>8</v>
      </c>
      <c r="H37" s="2425"/>
      <c r="I37" s="2425"/>
      <c r="J37" s="2425"/>
      <c r="K37" s="2425"/>
      <c r="L37" s="2425"/>
      <c r="M37" s="2425"/>
      <c r="N37" s="2425"/>
      <c r="O37" s="2425"/>
      <c r="P37" s="2425"/>
    </row>
    <row r="38" spans="1:16" s="2428" customFormat="1" ht="13.5" customHeight="1">
      <c r="A38" s="4034">
        <v>9</v>
      </c>
      <c r="B38" s="2447"/>
      <c r="C38" s="2440"/>
      <c r="D38" s="2440"/>
      <c r="E38" s="2433"/>
      <c r="F38" s="2432"/>
      <c r="G38" s="4035">
        <v>9</v>
      </c>
      <c r="H38" s="2425"/>
      <c r="I38" s="2425"/>
      <c r="J38" s="2425"/>
      <c r="K38" s="2425"/>
      <c r="L38" s="2425"/>
      <c r="M38" s="2425"/>
      <c r="N38" s="2425"/>
      <c r="O38" s="2425"/>
      <c r="P38" s="2425"/>
    </row>
    <row r="39" spans="1:16" s="2428" customFormat="1" ht="13.5" customHeight="1">
      <c r="A39" s="4034">
        <v>10</v>
      </c>
      <c r="B39" s="2447"/>
      <c r="C39" s="2440"/>
      <c r="D39" s="2440"/>
      <c r="E39" s="2433"/>
      <c r="F39" s="2432"/>
      <c r="G39" s="4035">
        <v>10</v>
      </c>
      <c r="H39" s="2425"/>
      <c r="I39" s="2425"/>
      <c r="J39" s="2425"/>
      <c r="K39" s="2425"/>
      <c r="L39" s="2425"/>
      <c r="M39" s="2425"/>
      <c r="N39" s="2425"/>
      <c r="O39" s="2425"/>
      <c r="P39" s="2425"/>
    </row>
    <row r="40" spans="1:16" s="2428" customFormat="1" ht="13.5" customHeight="1">
      <c r="A40" s="4036">
        <v>11</v>
      </c>
      <c r="B40" s="2447"/>
      <c r="C40" s="2440"/>
      <c r="D40" s="2440"/>
      <c r="E40" s="2433"/>
      <c r="F40" s="2432"/>
      <c r="G40" s="4035">
        <v>11</v>
      </c>
      <c r="H40" s="2425"/>
      <c r="I40" s="2425"/>
      <c r="J40" s="2425"/>
      <c r="K40" s="2425"/>
      <c r="L40" s="2425"/>
      <c r="M40" s="2425"/>
      <c r="N40" s="2425"/>
      <c r="O40" s="2425"/>
      <c r="P40" s="2425"/>
    </row>
    <row r="41" spans="1:16" s="2428" customFormat="1" ht="13.5" customHeight="1">
      <c r="A41" s="4008">
        <v>12</v>
      </c>
      <c r="B41" s="4037" t="s">
        <v>2723</v>
      </c>
      <c r="C41" s="4038">
        <f>SUM(C30:C40)</f>
        <v>405</v>
      </c>
      <c r="D41" s="4038">
        <f>SUM(D30:D40)</f>
        <v>85050</v>
      </c>
      <c r="E41" s="4011">
        <f>SUM(E30:E40)</f>
        <v>31463</v>
      </c>
      <c r="F41" s="4039" t="s">
        <v>766</v>
      </c>
      <c r="G41" s="4040">
        <v>12</v>
      </c>
    </row>
    <row r="42" spans="1:16" s="2428" customFormat="1" ht="13.5" customHeight="1">
      <c r="A42" s="4002"/>
      <c r="B42" s="4003"/>
      <c r="C42" s="4004"/>
      <c r="D42" s="4004"/>
      <c r="E42" s="4005"/>
      <c r="F42" s="4006"/>
      <c r="G42" s="4007"/>
    </row>
    <row r="43" spans="1:16" s="2428" customFormat="1" ht="13.5" customHeight="1">
      <c r="A43" s="3392"/>
      <c r="B43" s="3385"/>
      <c r="C43" s="3384"/>
      <c r="D43" s="3384"/>
      <c r="E43" s="3386"/>
      <c r="F43" s="3387"/>
      <c r="G43" s="3390"/>
    </row>
    <row r="44" spans="1:16" s="2424" customFormat="1" ht="13.5" customHeight="1">
      <c r="A44" s="2449"/>
      <c r="B44" s="2450"/>
      <c r="C44" s="3370" t="s">
        <v>3072</v>
      </c>
      <c r="D44" s="2450"/>
      <c r="E44" s="2450"/>
      <c r="F44" s="2450"/>
      <c r="G44" s="2451"/>
    </row>
    <row r="45" spans="1:16" s="2428" customFormat="1" ht="13.5" customHeight="1">
      <c r="A45" s="4008">
        <v>13</v>
      </c>
      <c r="B45" s="4009"/>
      <c r="C45" s="4010"/>
      <c r="D45" s="4010"/>
      <c r="E45" s="4011"/>
      <c r="F45" s="4012"/>
      <c r="G45" s="4013">
        <v>13</v>
      </c>
    </row>
    <row r="46" spans="1:16" s="2428" customFormat="1" ht="13.5" customHeight="1">
      <c r="A46" s="2431">
        <v>14</v>
      </c>
      <c r="B46" s="3999"/>
      <c r="C46" s="2431"/>
      <c r="D46" s="4000"/>
      <c r="E46" s="3379"/>
      <c r="F46" s="4001"/>
      <c r="G46" s="2431">
        <v>14</v>
      </c>
    </row>
    <row r="47" spans="1:16" s="2428" customFormat="1" ht="13.5" customHeight="1">
      <c r="A47" s="2441">
        <v>15</v>
      </c>
      <c r="B47" s="2452"/>
      <c r="C47" s="2441"/>
      <c r="D47" s="2441"/>
      <c r="E47" s="2441"/>
      <c r="F47" s="3368"/>
      <c r="G47" s="2441">
        <v>15</v>
      </c>
    </row>
    <row r="48" spans="1:16" s="2428" customFormat="1" ht="13.5" customHeight="1">
      <c r="A48" s="2441">
        <v>16</v>
      </c>
      <c r="B48" s="2453"/>
      <c r="C48" s="2441"/>
      <c r="D48" s="2441"/>
      <c r="E48" s="2441"/>
      <c r="F48" s="3368"/>
      <c r="G48" s="2441">
        <v>16</v>
      </c>
    </row>
    <row r="49" spans="1:7" s="2428" customFormat="1" ht="13.5" customHeight="1">
      <c r="A49" s="2441">
        <v>17</v>
      </c>
      <c r="B49" s="2445"/>
      <c r="C49" s="2441"/>
      <c r="D49" s="2441"/>
      <c r="E49" s="2441"/>
      <c r="F49" s="3368"/>
      <c r="G49" s="2441">
        <v>17</v>
      </c>
    </row>
    <row r="50" spans="1:7" s="2428" customFormat="1" ht="13.5" customHeight="1">
      <c r="A50" s="2441">
        <v>18</v>
      </c>
      <c r="B50" s="2446"/>
      <c r="C50" s="2441"/>
      <c r="D50" s="2441"/>
      <c r="E50" s="2441"/>
      <c r="F50" s="3368"/>
      <c r="G50" s="2441">
        <v>18</v>
      </c>
    </row>
    <row r="51" spans="1:7" s="2428" customFormat="1" ht="13.5" customHeight="1">
      <c r="A51" s="2441">
        <v>19</v>
      </c>
      <c r="B51" s="2446"/>
      <c r="C51" s="2441"/>
      <c r="D51" s="2441"/>
      <c r="E51" s="2441"/>
      <c r="F51" s="3368"/>
      <c r="G51" s="2441">
        <v>19</v>
      </c>
    </row>
    <row r="52" spans="1:7" s="2428" customFormat="1" ht="13.5" customHeight="1">
      <c r="A52" s="2441">
        <v>20</v>
      </c>
      <c r="B52" s="2446"/>
      <c r="C52" s="2441"/>
      <c r="D52" s="2441"/>
      <c r="E52" s="2441"/>
      <c r="F52" s="3368"/>
      <c r="G52" s="2441">
        <v>20</v>
      </c>
    </row>
    <row r="53" spans="1:7" s="2428" customFormat="1" ht="13.5" customHeight="1">
      <c r="A53" s="2441">
        <v>21</v>
      </c>
      <c r="B53" s="2454"/>
      <c r="C53" s="2444"/>
      <c r="D53" s="2444"/>
      <c r="E53" s="2444"/>
      <c r="F53" s="3374"/>
      <c r="G53" s="2441">
        <v>21</v>
      </c>
    </row>
    <row r="54" spans="1:7" s="2428" customFormat="1" ht="13.5" customHeight="1">
      <c r="A54" s="2441">
        <v>22</v>
      </c>
      <c r="B54" s="2452"/>
      <c r="C54" s="2434"/>
      <c r="D54" s="2434"/>
      <c r="E54" s="2434"/>
      <c r="F54" s="2434"/>
      <c r="G54" s="2441">
        <v>22</v>
      </c>
    </row>
    <row r="55" spans="1:7" s="2428" customFormat="1" ht="13.5" customHeight="1">
      <c r="A55" s="2441">
        <v>23</v>
      </c>
      <c r="B55" s="2452"/>
      <c r="C55" s="2440"/>
      <c r="D55" s="3375"/>
      <c r="E55" s="3376"/>
      <c r="F55" s="3374"/>
      <c r="G55" s="2441">
        <v>23</v>
      </c>
    </row>
    <row r="56" spans="1:7" s="2428" customFormat="1" ht="13.5" customHeight="1">
      <c r="A56" s="2441">
        <v>24</v>
      </c>
      <c r="B56" s="2455"/>
      <c r="C56" s="2440"/>
      <c r="D56" s="3375"/>
      <c r="E56" s="3376"/>
      <c r="F56" s="3374"/>
      <c r="G56" s="2441">
        <v>24</v>
      </c>
    </row>
    <row r="57" spans="1:7" s="2428" customFormat="1" ht="13.5" customHeight="1">
      <c r="A57" s="2441">
        <v>25</v>
      </c>
      <c r="B57" s="2456"/>
      <c r="C57" s="2434"/>
      <c r="D57" s="2434"/>
      <c r="E57" s="2434"/>
      <c r="F57" s="3378"/>
      <c r="G57" s="2441">
        <v>25</v>
      </c>
    </row>
    <row r="58" spans="1:7" s="2428" customFormat="1" ht="13.5" customHeight="1">
      <c r="A58" s="2441">
        <v>26</v>
      </c>
      <c r="B58" s="2448" t="s">
        <v>2723</v>
      </c>
      <c r="C58" s="2431">
        <v>0</v>
      </c>
      <c r="D58" s="2431">
        <v>0</v>
      </c>
      <c r="E58" s="3379">
        <v>0</v>
      </c>
      <c r="F58" s="3369" t="s">
        <v>766</v>
      </c>
      <c r="G58" s="2441">
        <v>26</v>
      </c>
    </row>
    <row r="59" spans="1:7" s="2428" customFormat="1" ht="13.5" customHeight="1">
      <c r="A59" s="2441">
        <v>27</v>
      </c>
      <c r="B59" s="2448" t="s">
        <v>3073</v>
      </c>
      <c r="C59" s="2431">
        <f>+C58+C41</f>
        <v>405</v>
      </c>
      <c r="D59" s="2431">
        <f>+D58+D41</f>
        <v>85050</v>
      </c>
      <c r="E59" s="3379">
        <f>+E58+E41</f>
        <v>31463</v>
      </c>
      <c r="F59" s="3369" t="s">
        <v>766</v>
      </c>
      <c r="G59" s="2441">
        <v>27</v>
      </c>
    </row>
    <row r="60" spans="1:7" s="2428" customFormat="1" ht="13.5" customHeight="1">
      <c r="A60" s="2457"/>
      <c r="B60" s="2428" t="s">
        <v>3649</v>
      </c>
      <c r="F60" s="2425"/>
      <c r="G60" s="2426"/>
    </row>
    <row r="61" spans="1:7" s="2428" customFormat="1" ht="13.5" customHeight="1">
      <c r="A61" s="2457"/>
      <c r="F61" s="2425"/>
      <c r="G61" s="2426"/>
    </row>
    <row r="62" spans="1:7" s="2428" customFormat="1" ht="13.5" customHeight="1">
      <c r="A62" s="2457"/>
      <c r="F62" s="2425"/>
      <c r="G62" s="2426"/>
    </row>
    <row r="63" spans="1:7" s="2428" customFormat="1" ht="13.5" customHeight="1">
      <c r="A63" s="2457"/>
      <c r="F63" s="2425"/>
      <c r="G63" s="2426"/>
    </row>
    <row r="64" spans="1:7" s="2428" customFormat="1" ht="13.5" customHeight="1">
      <c r="A64" s="2457"/>
      <c r="F64" s="2425"/>
      <c r="G64" s="2426"/>
    </row>
    <row r="65" spans="1:7" s="2428" customFormat="1" ht="13.5" customHeight="1">
      <c r="A65" s="2457"/>
      <c r="F65" s="2425"/>
      <c r="G65" s="2426"/>
    </row>
    <row r="66" spans="1:7" s="2428" customFormat="1" ht="13.5" customHeight="1">
      <c r="A66" s="2457"/>
      <c r="F66" s="2425"/>
      <c r="G66" s="2426"/>
    </row>
    <row r="67" spans="1:7" s="2428" customFormat="1" ht="13.5" customHeight="1">
      <c r="A67" s="2457"/>
      <c r="F67" s="2425"/>
      <c r="G67" s="2426"/>
    </row>
    <row r="68" spans="1:7" s="2428" customFormat="1" ht="13.5" customHeight="1">
      <c r="A68" s="2457"/>
      <c r="F68" s="2425"/>
      <c r="G68" s="2426"/>
    </row>
    <row r="69" spans="1:7" s="2428" customFormat="1" ht="13.5" customHeight="1">
      <c r="A69" s="2457"/>
      <c r="F69" s="2425"/>
      <c r="G69" s="2426"/>
    </row>
    <row r="70" spans="1:7" s="2428" customFormat="1" ht="9">
      <c r="A70" s="2458"/>
      <c r="B70" s="2459"/>
      <c r="C70" s="2459"/>
      <c r="D70" s="2459"/>
      <c r="E70" s="2459"/>
      <c r="F70" s="2460"/>
      <c r="G70" s="2433"/>
    </row>
    <row r="71" spans="1:7" s="2424" customFormat="1" ht="11.25">
      <c r="A71" s="2423" t="s">
        <v>166</v>
      </c>
      <c r="F71" s="2461"/>
      <c r="G71" s="2423"/>
    </row>
    <row r="72" spans="1:7"/>
    <row r="73" spans="1:7">
      <c r="B73" s="2463"/>
      <c r="C73" s="2463"/>
      <c r="D73" s="2463"/>
      <c r="E73" s="2463"/>
    </row>
    <row r="74" spans="1:7">
      <c r="B74" s="2463"/>
      <c r="C74" s="2463"/>
      <c r="D74" s="2463"/>
      <c r="E74" s="2463"/>
    </row>
    <row r="75" spans="1:7">
      <c r="B75" s="2463"/>
      <c r="C75" s="2463"/>
      <c r="D75" s="2463"/>
      <c r="E75" s="2463"/>
    </row>
    <row r="76" spans="1:7">
      <c r="B76" s="2463"/>
      <c r="C76" s="2463"/>
      <c r="D76" s="2463"/>
      <c r="E76" s="2463"/>
    </row>
    <row r="77" spans="1:7"/>
    <row r="78" spans="1:7"/>
    <row r="79" spans="1:7"/>
    <row r="80" spans="1:7"/>
    <row r="81"/>
    <row r="82"/>
    <row r="83"/>
    <row r="84"/>
    <row r="85"/>
    <row r="86"/>
    <row r="87"/>
    <row r="88"/>
    <row r="89"/>
    <row r="90" hidden="1"/>
    <row r="91" hidden="1"/>
    <row r="92" hidden="1"/>
    <row r="93" hidden="1"/>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sheetData>
  <mergeCells count="2">
    <mergeCell ref="F1:G1"/>
    <mergeCell ref="A24:G24"/>
  </mergeCells>
  <printOptions horizontalCentered="1" verticalCentered="1"/>
  <pageMargins left="0.75" right="0.75" top="0.5" bottom="0.5" header="0" footer="0"/>
  <pageSetup scale="91"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0">
    <pageSetUpPr fitToPage="1"/>
  </sheetPr>
  <dimension ref="A1:O62"/>
  <sheetViews>
    <sheetView showZeros="0" view="pageBreakPreview" zoomScale="80" zoomScaleNormal="100" zoomScaleSheetLayoutView="80" workbookViewId="0">
      <selection sqref="A1:A16"/>
    </sheetView>
  </sheetViews>
  <sheetFormatPr defaultColWidth="8.33203125" defaultRowHeight="12.75"/>
  <cols>
    <col min="1" max="1" width="3.33203125" style="2470" customWidth="1"/>
    <col min="2" max="2" width="6.6640625" style="2470" customWidth="1"/>
    <col min="3" max="3" width="1.6640625" style="2470" customWidth="1"/>
    <col min="4" max="4" width="33.5" style="2470" customWidth="1"/>
    <col min="5" max="5" width="2" style="2470" customWidth="1"/>
    <col min="6" max="6" width="38.6640625" style="2470" customWidth="1"/>
    <col min="7" max="7" width="1.6640625" style="2470" customWidth="1"/>
    <col min="8" max="8" width="46" style="2470" customWidth="1"/>
    <col min="9" max="9" width="1.6640625" style="2470" customWidth="1"/>
    <col min="10" max="10" width="33.5" style="2470" customWidth="1"/>
    <col min="11" max="11" width="1.6640625" style="2470" customWidth="1"/>
    <col min="12" max="12" width="32.5" style="2470" customWidth="1"/>
    <col min="13" max="13" width="1.6640625" style="2470" customWidth="1"/>
    <col min="14" max="14" width="7.1640625" style="2470" customWidth="1"/>
    <col min="15" max="15" width="3.6640625" style="2470" customWidth="1"/>
    <col min="16" max="231" width="8.33203125" style="2470"/>
    <col min="232" max="232" width="10.83203125" style="2470" customWidth="1"/>
    <col min="233" max="234" width="8.33203125" style="2470"/>
    <col min="235" max="235" width="10.83203125" style="2470" customWidth="1"/>
    <col min="236" max="256" width="8.33203125" style="2470"/>
    <col min="257" max="257" width="3.33203125" style="2470" customWidth="1"/>
    <col min="258" max="258" width="6.6640625" style="2470" customWidth="1"/>
    <col min="259" max="259" width="1.6640625" style="2470" customWidth="1"/>
    <col min="260" max="260" width="33.5" style="2470" customWidth="1"/>
    <col min="261" max="261" width="2" style="2470" customWidth="1"/>
    <col min="262" max="262" width="38.6640625" style="2470" customWidth="1"/>
    <col min="263" max="263" width="1.6640625" style="2470" customWidth="1"/>
    <col min="264" max="264" width="46" style="2470" customWidth="1"/>
    <col min="265" max="265" width="1.6640625" style="2470" customWidth="1"/>
    <col min="266" max="266" width="33.5" style="2470" customWidth="1"/>
    <col min="267" max="267" width="1.6640625" style="2470" customWidth="1"/>
    <col min="268" max="268" width="32.5" style="2470" customWidth="1"/>
    <col min="269" max="269" width="1.6640625" style="2470" customWidth="1"/>
    <col min="270" max="270" width="7.1640625" style="2470" customWidth="1"/>
    <col min="271" max="271" width="3.6640625" style="2470" customWidth="1"/>
    <col min="272" max="487" width="8.33203125" style="2470"/>
    <col min="488" max="488" width="10.83203125" style="2470" customWidth="1"/>
    <col min="489" max="490" width="8.33203125" style="2470"/>
    <col min="491" max="491" width="10.83203125" style="2470" customWidth="1"/>
    <col min="492" max="512" width="8.33203125" style="2470"/>
    <col min="513" max="513" width="3.33203125" style="2470" customWidth="1"/>
    <col min="514" max="514" width="6.6640625" style="2470" customWidth="1"/>
    <col min="515" max="515" width="1.6640625" style="2470" customWidth="1"/>
    <col min="516" max="516" width="33.5" style="2470" customWidth="1"/>
    <col min="517" max="517" width="2" style="2470" customWidth="1"/>
    <col min="518" max="518" width="38.6640625" style="2470" customWidth="1"/>
    <col min="519" max="519" width="1.6640625" style="2470" customWidth="1"/>
    <col min="520" max="520" width="46" style="2470" customWidth="1"/>
    <col min="521" max="521" width="1.6640625" style="2470" customWidth="1"/>
    <col min="522" max="522" width="33.5" style="2470" customWidth="1"/>
    <col min="523" max="523" width="1.6640625" style="2470" customWidth="1"/>
    <col min="524" max="524" width="32.5" style="2470" customWidth="1"/>
    <col min="525" max="525" width="1.6640625" style="2470" customWidth="1"/>
    <col min="526" max="526" width="7.1640625" style="2470" customWidth="1"/>
    <col min="527" max="527" width="3.6640625" style="2470" customWidth="1"/>
    <col min="528" max="743" width="8.33203125" style="2470"/>
    <col min="744" max="744" width="10.83203125" style="2470" customWidth="1"/>
    <col min="745" max="746" width="8.33203125" style="2470"/>
    <col min="747" max="747" width="10.83203125" style="2470" customWidth="1"/>
    <col min="748" max="768" width="8.33203125" style="2470"/>
    <col min="769" max="769" width="3.33203125" style="2470" customWidth="1"/>
    <col min="770" max="770" width="6.6640625" style="2470" customWidth="1"/>
    <col min="771" max="771" width="1.6640625" style="2470" customWidth="1"/>
    <col min="772" max="772" width="33.5" style="2470" customWidth="1"/>
    <col min="773" max="773" width="2" style="2470" customWidth="1"/>
    <col min="774" max="774" width="38.6640625" style="2470" customWidth="1"/>
    <col min="775" max="775" width="1.6640625" style="2470" customWidth="1"/>
    <col min="776" max="776" width="46" style="2470" customWidth="1"/>
    <col min="777" max="777" width="1.6640625" style="2470" customWidth="1"/>
    <col min="778" max="778" width="33.5" style="2470" customWidth="1"/>
    <col min="779" max="779" width="1.6640625" style="2470" customWidth="1"/>
    <col min="780" max="780" width="32.5" style="2470" customWidth="1"/>
    <col min="781" max="781" width="1.6640625" style="2470" customWidth="1"/>
    <col min="782" max="782" width="7.1640625" style="2470" customWidth="1"/>
    <col min="783" max="783" width="3.6640625" style="2470" customWidth="1"/>
    <col min="784" max="999" width="8.33203125" style="2470"/>
    <col min="1000" max="1000" width="10.83203125" style="2470" customWidth="1"/>
    <col min="1001" max="1002" width="8.33203125" style="2470"/>
    <col min="1003" max="1003" width="10.83203125" style="2470" customWidth="1"/>
    <col min="1004" max="1024" width="8.33203125" style="2470"/>
    <col min="1025" max="1025" width="3.33203125" style="2470" customWidth="1"/>
    <col min="1026" max="1026" width="6.6640625" style="2470" customWidth="1"/>
    <col min="1027" max="1027" width="1.6640625" style="2470" customWidth="1"/>
    <col min="1028" max="1028" width="33.5" style="2470" customWidth="1"/>
    <col min="1029" max="1029" width="2" style="2470" customWidth="1"/>
    <col min="1030" max="1030" width="38.6640625" style="2470" customWidth="1"/>
    <col min="1031" max="1031" width="1.6640625" style="2470" customWidth="1"/>
    <col min="1032" max="1032" width="46" style="2470" customWidth="1"/>
    <col min="1033" max="1033" width="1.6640625" style="2470" customWidth="1"/>
    <col min="1034" max="1034" width="33.5" style="2470" customWidth="1"/>
    <col min="1035" max="1035" width="1.6640625" style="2470" customWidth="1"/>
    <col min="1036" max="1036" width="32.5" style="2470" customWidth="1"/>
    <col min="1037" max="1037" width="1.6640625" style="2470" customWidth="1"/>
    <col min="1038" max="1038" width="7.1640625" style="2470" customWidth="1"/>
    <col min="1039" max="1039" width="3.6640625" style="2470" customWidth="1"/>
    <col min="1040" max="1255" width="8.33203125" style="2470"/>
    <col min="1256" max="1256" width="10.83203125" style="2470" customWidth="1"/>
    <col min="1257" max="1258" width="8.33203125" style="2470"/>
    <col min="1259" max="1259" width="10.83203125" style="2470" customWidth="1"/>
    <col min="1260" max="1280" width="8.33203125" style="2470"/>
    <col min="1281" max="1281" width="3.33203125" style="2470" customWidth="1"/>
    <col min="1282" max="1282" width="6.6640625" style="2470" customWidth="1"/>
    <col min="1283" max="1283" width="1.6640625" style="2470" customWidth="1"/>
    <col min="1284" max="1284" width="33.5" style="2470" customWidth="1"/>
    <col min="1285" max="1285" width="2" style="2470" customWidth="1"/>
    <col min="1286" max="1286" width="38.6640625" style="2470" customWidth="1"/>
    <col min="1287" max="1287" width="1.6640625" style="2470" customWidth="1"/>
    <col min="1288" max="1288" width="46" style="2470" customWidth="1"/>
    <col min="1289" max="1289" width="1.6640625" style="2470" customWidth="1"/>
    <col min="1290" max="1290" width="33.5" style="2470" customWidth="1"/>
    <col min="1291" max="1291" width="1.6640625" style="2470" customWidth="1"/>
    <col min="1292" max="1292" width="32.5" style="2470" customWidth="1"/>
    <col min="1293" max="1293" width="1.6640625" style="2470" customWidth="1"/>
    <col min="1294" max="1294" width="7.1640625" style="2470" customWidth="1"/>
    <col min="1295" max="1295" width="3.6640625" style="2470" customWidth="1"/>
    <col min="1296" max="1511" width="8.33203125" style="2470"/>
    <col min="1512" max="1512" width="10.83203125" style="2470" customWidth="1"/>
    <col min="1513" max="1514" width="8.33203125" style="2470"/>
    <col min="1515" max="1515" width="10.83203125" style="2470" customWidth="1"/>
    <col min="1516" max="1536" width="8.33203125" style="2470"/>
    <col min="1537" max="1537" width="3.33203125" style="2470" customWidth="1"/>
    <col min="1538" max="1538" width="6.6640625" style="2470" customWidth="1"/>
    <col min="1539" max="1539" width="1.6640625" style="2470" customWidth="1"/>
    <col min="1540" max="1540" width="33.5" style="2470" customWidth="1"/>
    <col min="1541" max="1541" width="2" style="2470" customWidth="1"/>
    <col min="1542" max="1542" width="38.6640625" style="2470" customWidth="1"/>
    <col min="1543" max="1543" width="1.6640625" style="2470" customWidth="1"/>
    <col min="1544" max="1544" width="46" style="2470" customWidth="1"/>
    <col min="1545" max="1545" width="1.6640625" style="2470" customWidth="1"/>
    <col min="1546" max="1546" width="33.5" style="2470" customWidth="1"/>
    <col min="1547" max="1547" width="1.6640625" style="2470" customWidth="1"/>
    <col min="1548" max="1548" width="32.5" style="2470" customWidth="1"/>
    <col min="1549" max="1549" width="1.6640625" style="2470" customWidth="1"/>
    <col min="1550" max="1550" width="7.1640625" style="2470" customWidth="1"/>
    <col min="1551" max="1551" width="3.6640625" style="2470" customWidth="1"/>
    <col min="1552" max="1767" width="8.33203125" style="2470"/>
    <col min="1768" max="1768" width="10.83203125" style="2470" customWidth="1"/>
    <col min="1769" max="1770" width="8.33203125" style="2470"/>
    <col min="1771" max="1771" width="10.83203125" style="2470" customWidth="1"/>
    <col min="1772" max="1792" width="8.33203125" style="2470"/>
    <col min="1793" max="1793" width="3.33203125" style="2470" customWidth="1"/>
    <col min="1794" max="1794" width="6.6640625" style="2470" customWidth="1"/>
    <col min="1795" max="1795" width="1.6640625" style="2470" customWidth="1"/>
    <col min="1796" max="1796" width="33.5" style="2470" customWidth="1"/>
    <col min="1797" max="1797" width="2" style="2470" customWidth="1"/>
    <col min="1798" max="1798" width="38.6640625" style="2470" customWidth="1"/>
    <col min="1799" max="1799" width="1.6640625" style="2470" customWidth="1"/>
    <col min="1800" max="1800" width="46" style="2470" customWidth="1"/>
    <col min="1801" max="1801" width="1.6640625" style="2470" customWidth="1"/>
    <col min="1802" max="1802" width="33.5" style="2470" customWidth="1"/>
    <col min="1803" max="1803" width="1.6640625" style="2470" customWidth="1"/>
    <col min="1804" max="1804" width="32.5" style="2470" customWidth="1"/>
    <col min="1805" max="1805" width="1.6640625" style="2470" customWidth="1"/>
    <col min="1806" max="1806" width="7.1640625" style="2470" customWidth="1"/>
    <col min="1807" max="1807" width="3.6640625" style="2470" customWidth="1"/>
    <col min="1808" max="2023" width="8.33203125" style="2470"/>
    <col min="2024" max="2024" width="10.83203125" style="2470" customWidth="1"/>
    <col min="2025" max="2026" width="8.33203125" style="2470"/>
    <col min="2027" max="2027" width="10.83203125" style="2470" customWidth="1"/>
    <col min="2028" max="2048" width="8.33203125" style="2470"/>
    <col min="2049" max="2049" width="3.33203125" style="2470" customWidth="1"/>
    <col min="2050" max="2050" width="6.6640625" style="2470" customWidth="1"/>
    <col min="2051" max="2051" width="1.6640625" style="2470" customWidth="1"/>
    <col min="2052" max="2052" width="33.5" style="2470" customWidth="1"/>
    <col min="2053" max="2053" width="2" style="2470" customWidth="1"/>
    <col min="2054" max="2054" width="38.6640625" style="2470" customWidth="1"/>
    <col min="2055" max="2055" width="1.6640625" style="2470" customWidth="1"/>
    <col min="2056" max="2056" width="46" style="2470" customWidth="1"/>
    <col min="2057" max="2057" width="1.6640625" style="2470" customWidth="1"/>
    <col min="2058" max="2058" width="33.5" style="2470" customWidth="1"/>
    <col min="2059" max="2059" width="1.6640625" style="2470" customWidth="1"/>
    <col min="2060" max="2060" width="32.5" style="2470" customWidth="1"/>
    <col min="2061" max="2061" width="1.6640625" style="2470" customWidth="1"/>
    <col min="2062" max="2062" width="7.1640625" style="2470" customWidth="1"/>
    <col min="2063" max="2063" width="3.6640625" style="2470" customWidth="1"/>
    <col min="2064" max="2279" width="8.33203125" style="2470"/>
    <col min="2280" max="2280" width="10.83203125" style="2470" customWidth="1"/>
    <col min="2281" max="2282" width="8.33203125" style="2470"/>
    <col min="2283" max="2283" width="10.83203125" style="2470" customWidth="1"/>
    <col min="2284" max="2304" width="8.33203125" style="2470"/>
    <col min="2305" max="2305" width="3.33203125" style="2470" customWidth="1"/>
    <col min="2306" max="2306" width="6.6640625" style="2470" customWidth="1"/>
    <col min="2307" max="2307" width="1.6640625" style="2470" customWidth="1"/>
    <col min="2308" max="2308" width="33.5" style="2470" customWidth="1"/>
    <col min="2309" max="2309" width="2" style="2470" customWidth="1"/>
    <col min="2310" max="2310" width="38.6640625" style="2470" customWidth="1"/>
    <col min="2311" max="2311" width="1.6640625" style="2470" customWidth="1"/>
    <col min="2312" max="2312" width="46" style="2470" customWidth="1"/>
    <col min="2313" max="2313" width="1.6640625" style="2470" customWidth="1"/>
    <col min="2314" max="2314" width="33.5" style="2470" customWidth="1"/>
    <col min="2315" max="2315" width="1.6640625" style="2470" customWidth="1"/>
    <col min="2316" max="2316" width="32.5" style="2470" customWidth="1"/>
    <col min="2317" max="2317" width="1.6640625" style="2470" customWidth="1"/>
    <col min="2318" max="2318" width="7.1640625" style="2470" customWidth="1"/>
    <col min="2319" max="2319" width="3.6640625" style="2470" customWidth="1"/>
    <col min="2320" max="2535" width="8.33203125" style="2470"/>
    <col min="2536" max="2536" width="10.83203125" style="2470" customWidth="1"/>
    <col min="2537" max="2538" width="8.33203125" style="2470"/>
    <col min="2539" max="2539" width="10.83203125" style="2470" customWidth="1"/>
    <col min="2540" max="2560" width="8.33203125" style="2470"/>
    <col min="2561" max="2561" width="3.33203125" style="2470" customWidth="1"/>
    <col min="2562" max="2562" width="6.6640625" style="2470" customWidth="1"/>
    <col min="2563" max="2563" width="1.6640625" style="2470" customWidth="1"/>
    <col min="2564" max="2564" width="33.5" style="2470" customWidth="1"/>
    <col min="2565" max="2565" width="2" style="2470" customWidth="1"/>
    <col min="2566" max="2566" width="38.6640625" style="2470" customWidth="1"/>
    <col min="2567" max="2567" width="1.6640625" style="2470" customWidth="1"/>
    <col min="2568" max="2568" width="46" style="2470" customWidth="1"/>
    <col min="2569" max="2569" width="1.6640625" style="2470" customWidth="1"/>
    <col min="2570" max="2570" width="33.5" style="2470" customWidth="1"/>
    <col min="2571" max="2571" width="1.6640625" style="2470" customWidth="1"/>
    <col min="2572" max="2572" width="32.5" style="2470" customWidth="1"/>
    <col min="2573" max="2573" width="1.6640625" style="2470" customWidth="1"/>
    <col min="2574" max="2574" width="7.1640625" style="2470" customWidth="1"/>
    <col min="2575" max="2575" width="3.6640625" style="2470" customWidth="1"/>
    <col min="2576" max="2791" width="8.33203125" style="2470"/>
    <col min="2792" max="2792" width="10.83203125" style="2470" customWidth="1"/>
    <col min="2793" max="2794" width="8.33203125" style="2470"/>
    <col min="2795" max="2795" width="10.83203125" style="2470" customWidth="1"/>
    <col min="2796" max="2816" width="8.33203125" style="2470"/>
    <col min="2817" max="2817" width="3.33203125" style="2470" customWidth="1"/>
    <col min="2818" max="2818" width="6.6640625" style="2470" customWidth="1"/>
    <col min="2819" max="2819" width="1.6640625" style="2470" customWidth="1"/>
    <col min="2820" max="2820" width="33.5" style="2470" customWidth="1"/>
    <col min="2821" max="2821" width="2" style="2470" customWidth="1"/>
    <col min="2822" max="2822" width="38.6640625" style="2470" customWidth="1"/>
    <col min="2823" max="2823" width="1.6640625" style="2470" customWidth="1"/>
    <col min="2824" max="2824" width="46" style="2470" customWidth="1"/>
    <col min="2825" max="2825" width="1.6640625" style="2470" customWidth="1"/>
    <col min="2826" max="2826" width="33.5" style="2470" customWidth="1"/>
    <col min="2827" max="2827" width="1.6640625" style="2470" customWidth="1"/>
    <col min="2828" max="2828" width="32.5" style="2470" customWidth="1"/>
    <col min="2829" max="2829" width="1.6640625" style="2470" customWidth="1"/>
    <col min="2830" max="2830" width="7.1640625" style="2470" customWidth="1"/>
    <col min="2831" max="2831" width="3.6640625" style="2470" customWidth="1"/>
    <col min="2832" max="3047" width="8.33203125" style="2470"/>
    <col min="3048" max="3048" width="10.83203125" style="2470" customWidth="1"/>
    <col min="3049" max="3050" width="8.33203125" style="2470"/>
    <col min="3051" max="3051" width="10.83203125" style="2470" customWidth="1"/>
    <col min="3052" max="3072" width="8.33203125" style="2470"/>
    <col min="3073" max="3073" width="3.33203125" style="2470" customWidth="1"/>
    <col min="3074" max="3074" width="6.6640625" style="2470" customWidth="1"/>
    <col min="3075" max="3075" width="1.6640625" style="2470" customWidth="1"/>
    <col min="3076" max="3076" width="33.5" style="2470" customWidth="1"/>
    <col min="3077" max="3077" width="2" style="2470" customWidth="1"/>
    <col min="3078" max="3078" width="38.6640625" style="2470" customWidth="1"/>
    <col min="3079" max="3079" width="1.6640625" style="2470" customWidth="1"/>
    <col min="3080" max="3080" width="46" style="2470" customWidth="1"/>
    <col min="3081" max="3081" width="1.6640625" style="2470" customWidth="1"/>
    <col min="3082" max="3082" width="33.5" style="2470" customWidth="1"/>
    <col min="3083" max="3083" width="1.6640625" style="2470" customWidth="1"/>
    <col min="3084" max="3084" width="32.5" style="2470" customWidth="1"/>
    <col min="3085" max="3085" width="1.6640625" style="2470" customWidth="1"/>
    <col min="3086" max="3086" width="7.1640625" style="2470" customWidth="1"/>
    <col min="3087" max="3087" width="3.6640625" style="2470" customWidth="1"/>
    <col min="3088" max="3303" width="8.33203125" style="2470"/>
    <col min="3304" max="3304" width="10.83203125" style="2470" customWidth="1"/>
    <col min="3305" max="3306" width="8.33203125" style="2470"/>
    <col min="3307" max="3307" width="10.83203125" style="2470" customWidth="1"/>
    <col min="3308" max="3328" width="8.33203125" style="2470"/>
    <col min="3329" max="3329" width="3.33203125" style="2470" customWidth="1"/>
    <col min="3330" max="3330" width="6.6640625" style="2470" customWidth="1"/>
    <col min="3331" max="3331" width="1.6640625" style="2470" customWidth="1"/>
    <col min="3332" max="3332" width="33.5" style="2470" customWidth="1"/>
    <col min="3333" max="3333" width="2" style="2470" customWidth="1"/>
    <col min="3334" max="3334" width="38.6640625" style="2470" customWidth="1"/>
    <col min="3335" max="3335" width="1.6640625" style="2470" customWidth="1"/>
    <col min="3336" max="3336" width="46" style="2470" customWidth="1"/>
    <col min="3337" max="3337" width="1.6640625" style="2470" customWidth="1"/>
    <col min="3338" max="3338" width="33.5" style="2470" customWidth="1"/>
    <col min="3339" max="3339" width="1.6640625" style="2470" customWidth="1"/>
    <col min="3340" max="3340" width="32.5" style="2470" customWidth="1"/>
    <col min="3341" max="3341" width="1.6640625" style="2470" customWidth="1"/>
    <col min="3342" max="3342" width="7.1640625" style="2470" customWidth="1"/>
    <col min="3343" max="3343" width="3.6640625" style="2470" customWidth="1"/>
    <col min="3344" max="3559" width="8.33203125" style="2470"/>
    <col min="3560" max="3560" width="10.83203125" style="2470" customWidth="1"/>
    <col min="3561" max="3562" width="8.33203125" style="2470"/>
    <col min="3563" max="3563" width="10.83203125" style="2470" customWidth="1"/>
    <col min="3564" max="3584" width="8.33203125" style="2470"/>
    <col min="3585" max="3585" width="3.33203125" style="2470" customWidth="1"/>
    <col min="3586" max="3586" width="6.6640625" style="2470" customWidth="1"/>
    <col min="3587" max="3587" width="1.6640625" style="2470" customWidth="1"/>
    <col min="3588" max="3588" width="33.5" style="2470" customWidth="1"/>
    <col min="3589" max="3589" width="2" style="2470" customWidth="1"/>
    <col min="3590" max="3590" width="38.6640625" style="2470" customWidth="1"/>
    <col min="3591" max="3591" width="1.6640625" style="2470" customWidth="1"/>
    <col min="3592" max="3592" width="46" style="2470" customWidth="1"/>
    <col min="3593" max="3593" width="1.6640625" style="2470" customWidth="1"/>
    <col min="3594" max="3594" width="33.5" style="2470" customWidth="1"/>
    <col min="3595" max="3595" width="1.6640625" style="2470" customWidth="1"/>
    <col min="3596" max="3596" width="32.5" style="2470" customWidth="1"/>
    <col min="3597" max="3597" width="1.6640625" style="2470" customWidth="1"/>
    <col min="3598" max="3598" width="7.1640625" style="2470" customWidth="1"/>
    <col min="3599" max="3599" width="3.6640625" style="2470" customWidth="1"/>
    <col min="3600" max="3815" width="8.33203125" style="2470"/>
    <col min="3816" max="3816" width="10.83203125" style="2470" customWidth="1"/>
    <col min="3817" max="3818" width="8.33203125" style="2470"/>
    <col min="3819" max="3819" width="10.83203125" style="2470" customWidth="1"/>
    <col min="3820" max="3840" width="8.33203125" style="2470"/>
    <col min="3841" max="3841" width="3.33203125" style="2470" customWidth="1"/>
    <col min="3842" max="3842" width="6.6640625" style="2470" customWidth="1"/>
    <col min="3843" max="3843" width="1.6640625" style="2470" customWidth="1"/>
    <col min="3844" max="3844" width="33.5" style="2470" customWidth="1"/>
    <col min="3845" max="3845" width="2" style="2470" customWidth="1"/>
    <col min="3846" max="3846" width="38.6640625" style="2470" customWidth="1"/>
    <col min="3847" max="3847" width="1.6640625" style="2470" customWidth="1"/>
    <col min="3848" max="3848" width="46" style="2470" customWidth="1"/>
    <col min="3849" max="3849" width="1.6640625" style="2470" customWidth="1"/>
    <col min="3850" max="3850" width="33.5" style="2470" customWidth="1"/>
    <col min="3851" max="3851" width="1.6640625" style="2470" customWidth="1"/>
    <col min="3852" max="3852" width="32.5" style="2470" customWidth="1"/>
    <col min="3853" max="3853" width="1.6640625" style="2470" customWidth="1"/>
    <col min="3854" max="3854" width="7.1640625" style="2470" customWidth="1"/>
    <col min="3855" max="3855" width="3.6640625" style="2470" customWidth="1"/>
    <col min="3856" max="4071" width="8.33203125" style="2470"/>
    <col min="4072" max="4072" width="10.83203125" style="2470" customWidth="1"/>
    <col min="4073" max="4074" width="8.33203125" style="2470"/>
    <col min="4075" max="4075" width="10.83203125" style="2470" customWidth="1"/>
    <col min="4076" max="4096" width="8.33203125" style="2470"/>
    <col min="4097" max="4097" width="3.33203125" style="2470" customWidth="1"/>
    <col min="4098" max="4098" width="6.6640625" style="2470" customWidth="1"/>
    <col min="4099" max="4099" width="1.6640625" style="2470" customWidth="1"/>
    <col min="4100" max="4100" width="33.5" style="2470" customWidth="1"/>
    <col min="4101" max="4101" width="2" style="2470" customWidth="1"/>
    <col min="4102" max="4102" width="38.6640625" style="2470" customWidth="1"/>
    <col min="4103" max="4103" width="1.6640625" style="2470" customWidth="1"/>
    <col min="4104" max="4104" width="46" style="2470" customWidth="1"/>
    <col min="4105" max="4105" width="1.6640625" style="2470" customWidth="1"/>
    <col min="4106" max="4106" width="33.5" style="2470" customWidth="1"/>
    <col min="4107" max="4107" width="1.6640625" style="2470" customWidth="1"/>
    <col min="4108" max="4108" width="32.5" style="2470" customWidth="1"/>
    <col min="4109" max="4109" width="1.6640625" style="2470" customWidth="1"/>
    <col min="4110" max="4110" width="7.1640625" style="2470" customWidth="1"/>
    <col min="4111" max="4111" width="3.6640625" style="2470" customWidth="1"/>
    <col min="4112" max="4327" width="8.33203125" style="2470"/>
    <col min="4328" max="4328" width="10.83203125" style="2470" customWidth="1"/>
    <col min="4329" max="4330" width="8.33203125" style="2470"/>
    <col min="4331" max="4331" width="10.83203125" style="2470" customWidth="1"/>
    <col min="4332" max="4352" width="8.33203125" style="2470"/>
    <col min="4353" max="4353" width="3.33203125" style="2470" customWidth="1"/>
    <col min="4354" max="4354" width="6.6640625" style="2470" customWidth="1"/>
    <col min="4355" max="4355" width="1.6640625" style="2470" customWidth="1"/>
    <col min="4356" max="4356" width="33.5" style="2470" customWidth="1"/>
    <col min="4357" max="4357" width="2" style="2470" customWidth="1"/>
    <col min="4358" max="4358" width="38.6640625" style="2470" customWidth="1"/>
    <col min="4359" max="4359" width="1.6640625" style="2470" customWidth="1"/>
    <col min="4360" max="4360" width="46" style="2470" customWidth="1"/>
    <col min="4361" max="4361" width="1.6640625" style="2470" customWidth="1"/>
    <col min="4362" max="4362" width="33.5" style="2470" customWidth="1"/>
    <col min="4363" max="4363" width="1.6640625" style="2470" customWidth="1"/>
    <col min="4364" max="4364" width="32.5" style="2470" customWidth="1"/>
    <col min="4365" max="4365" width="1.6640625" style="2470" customWidth="1"/>
    <col min="4366" max="4366" width="7.1640625" style="2470" customWidth="1"/>
    <col min="4367" max="4367" width="3.6640625" style="2470" customWidth="1"/>
    <col min="4368" max="4583" width="8.33203125" style="2470"/>
    <col min="4584" max="4584" width="10.83203125" style="2470" customWidth="1"/>
    <col min="4585" max="4586" width="8.33203125" style="2470"/>
    <col min="4587" max="4587" width="10.83203125" style="2470" customWidth="1"/>
    <col min="4588" max="4608" width="8.33203125" style="2470"/>
    <col min="4609" max="4609" width="3.33203125" style="2470" customWidth="1"/>
    <col min="4610" max="4610" width="6.6640625" style="2470" customWidth="1"/>
    <col min="4611" max="4611" width="1.6640625" style="2470" customWidth="1"/>
    <col min="4612" max="4612" width="33.5" style="2470" customWidth="1"/>
    <col min="4613" max="4613" width="2" style="2470" customWidth="1"/>
    <col min="4614" max="4614" width="38.6640625" style="2470" customWidth="1"/>
    <col min="4615" max="4615" width="1.6640625" style="2470" customWidth="1"/>
    <col min="4616" max="4616" width="46" style="2470" customWidth="1"/>
    <col min="4617" max="4617" width="1.6640625" style="2470" customWidth="1"/>
    <col min="4618" max="4618" width="33.5" style="2470" customWidth="1"/>
    <col min="4619" max="4619" width="1.6640625" style="2470" customWidth="1"/>
    <col min="4620" max="4620" width="32.5" style="2470" customWidth="1"/>
    <col min="4621" max="4621" width="1.6640625" style="2470" customWidth="1"/>
    <col min="4622" max="4622" width="7.1640625" style="2470" customWidth="1"/>
    <col min="4623" max="4623" width="3.6640625" style="2470" customWidth="1"/>
    <col min="4624" max="4839" width="8.33203125" style="2470"/>
    <col min="4840" max="4840" width="10.83203125" style="2470" customWidth="1"/>
    <col min="4841" max="4842" width="8.33203125" style="2470"/>
    <col min="4843" max="4843" width="10.83203125" style="2470" customWidth="1"/>
    <col min="4844" max="4864" width="8.33203125" style="2470"/>
    <col min="4865" max="4865" width="3.33203125" style="2470" customWidth="1"/>
    <col min="4866" max="4866" width="6.6640625" style="2470" customWidth="1"/>
    <col min="4867" max="4867" width="1.6640625" style="2470" customWidth="1"/>
    <col min="4868" max="4868" width="33.5" style="2470" customWidth="1"/>
    <col min="4869" max="4869" width="2" style="2470" customWidth="1"/>
    <col min="4870" max="4870" width="38.6640625" style="2470" customWidth="1"/>
    <col min="4871" max="4871" width="1.6640625" style="2470" customWidth="1"/>
    <col min="4872" max="4872" width="46" style="2470" customWidth="1"/>
    <col min="4873" max="4873" width="1.6640625" style="2470" customWidth="1"/>
    <col min="4874" max="4874" width="33.5" style="2470" customWidth="1"/>
    <col min="4875" max="4875" width="1.6640625" style="2470" customWidth="1"/>
    <col min="4876" max="4876" width="32.5" style="2470" customWidth="1"/>
    <col min="4877" max="4877" width="1.6640625" style="2470" customWidth="1"/>
    <col min="4878" max="4878" width="7.1640625" style="2470" customWidth="1"/>
    <col min="4879" max="4879" width="3.6640625" style="2470" customWidth="1"/>
    <col min="4880" max="5095" width="8.33203125" style="2470"/>
    <col min="5096" max="5096" width="10.83203125" style="2470" customWidth="1"/>
    <col min="5097" max="5098" width="8.33203125" style="2470"/>
    <col min="5099" max="5099" width="10.83203125" style="2470" customWidth="1"/>
    <col min="5100" max="5120" width="8.33203125" style="2470"/>
    <col min="5121" max="5121" width="3.33203125" style="2470" customWidth="1"/>
    <col min="5122" max="5122" width="6.6640625" style="2470" customWidth="1"/>
    <col min="5123" max="5123" width="1.6640625" style="2470" customWidth="1"/>
    <col min="5124" max="5124" width="33.5" style="2470" customWidth="1"/>
    <col min="5125" max="5125" width="2" style="2470" customWidth="1"/>
    <col min="5126" max="5126" width="38.6640625" style="2470" customWidth="1"/>
    <col min="5127" max="5127" width="1.6640625" style="2470" customWidth="1"/>
    <col min="5128" max="5128" width="46" style="2470" customWidth="1"/>
    <col min="5129" max="5129" width="1.6640625" style="2470" customWidth="1"/>
    <col min="5130" max="5130" width="33.5" style="2470" customWidth="1"/>
    <col min="5131" max="5131" width="1.6640625" style="2470" customWidth="1"/>
    <col min="5132" max="5132" width="32.5" style="2470" customWidth="1"/>
    <col min="5133" max="5133" width="1.6640625" style="2470" customWidth="1"/>
    <col min="5134" max="5134" width="7.1640625" style="2470" customWidth="1"/>
    <col min="5135" max="5135" width="3.6640625" style="2470" customWidth="1"/>
    <col min="5136" max="5351" width="8.33203125" style="2470"/>
    <col min="5352" max="5352" width="10.83203125" style="2470" customWidth="1"/>
    <col min="5353" max="5354" width="8.33203125" style="2470"/>
    <col min="5355" max="5355" width="10.83203125" style="2470" customWidth="1"/>
    <col min="5356" max="5376" width="8.33203125" style="2470"/>
    <col min="5377" max="5377" width="3.33203125" style="2470" customWidth="1"/>
    <col min="5378" max="5378" width="6.6640625" style="2470" customWidth="1"/>
    <col min="5379" max="5379" width="1.6640625" style="2470" customWidth="1"/>
    <col min="5380" max="5380" width="33.5" style="2470" customWidth="1"/>
    <col min="5381" max="5381" width="2" style="2470" customWidth="1"/>
    <col min="5382" max="5382" width="38.6640625" style="2470" customWidth="1"/>
    <col min="5383" max="5383" width="1.6640625" style="2470" customWidth="1"/>
    <col min="5384" max="5384" width="46" style="2470" customWidth="1"/>
    <col min="5385" max="5385" width="1.6640625" style="2470" customWidth="1"/>
    <col min="5386" max="5386" width="33.5" style="2470" customWidth="1"/>
    <col min="5387" max="5387" width="1.6640625" style="2470" customWidth="1"/>
    <col min="5388" max="5388" width="32.5" style="2470" customWidth="1"/>
    <col min="5389" max="5389" width="1.6640625" style="2470" customWidth="1"/>
    <col min="5390" max="5390" width="7.1640625" style="2470" customWidth="1"/>
    <col min="5391" max="5391" width="3.6640625" style="2470" customWidth="1"/>
    <col min="5392" max="5607" width="8.33203125" style="2470"/>
    <col min="5608" max="5608" width="10.83203125" style="2470" customWidth="1"/>
    <col min="5609" max="5610" width="8.33203125" style="2470"/>
    <col min="5611" max="5611" width="10.83203125" style="2470" customWidth="1"/>
    <col min="5612" max="5632" width="8.33203125" style="2470"/>
    <col min="5633" max="5633" width="3.33203125" style="2470" customWidth="1"/>
    <col min="5634" max="5634" width="6.6640625" style="2470" customWidth="1"/>
    <col min="5635" max="5635" width="1.6640625" style="2470" customWidth="1"/>
    <col min="5636" max="5636" width="33.5" style="2470" customWidth="1"/>
    <col min="5637" max="5637" width="2" style="2470" customWidth="1"/>
    <col min="5638" max="5638" width="38.6640625" style="2470" customWidth="1"/>
    <col min="5639" max="5639" width="1.6640625" style="2470" customWidth="1"/>
    <col min="5640" max="5640" width="46" style="2470" customWidth="1"/>
    <col min="5641" max="5641" width="1.6640625" style="2470" customWidth="1"/>
    <col min="5642" max="5642" width="33.5" style="2470" customWidth="1"/>
    <col min="5643" max="5643" width="1.6640625" style="2470" customWidth="1"/>
    <col min="5644" max="5644" width="32.5" style="2470" customWidth="1"/>
    <col min="5645" max="5645" width="1.6640625" style="2470" customWidth="1"/>
    <col min="5646" max="5646" width="7.1640625" style="2470" customWidth="1"/>
    <col min="5647" max="5647" width="3.6640625" style="2470" customWidth="1"/>
    <col min="5648" max="5863" width="8.33203125" style="2470"/>
    <col min="5864" max="5864" width="10.83203125" style="2470" customWidth="1"/>
    <col min="5865" max="5866" width="8.33203125" style="2470"/>
    <col min="5867" max="5867" width="10.83203125" style="2470" customWidth="1"/>
    <col min="5868" max="5888" width="8.33203125" style="2470"/>
    <col min="5889" max="5889" width="3.33203125" style="2470" customWidth="1"/>
    <col min="5890" max="5890" width="6.6640625" style="2470" customWidth="1"/>
    <col min="5891" max="5891" width="1.6640625" style="2470" customWidth="1"/>
    <col min="5892" max="5892" width="33.5" style="2470" customWidth="1"/>
    <col min="5893" max="5893" width="2" style="2470" customWidth="1"/>
    <col min="5894" max="5894" width="38.6640625" style="2470" customWidth="1"/>
    <col min="5895" max="5895" width="1.6640625" style="2470" customWidth="1"/>
    <col min="5896" max="5896" width="46" style="2470" customWidth="1"/>
    <col min="5897" max="5897" width="1.6640625" style="2470" customWidth="1"/>
    <col min="5898" max="5898" width="33.5" style="2470" customWidth="1"/>
    <col min="5899" max="5899" width="1.6640625" style="2470" customWidth="1"/>
    <col min="5900" max="5900" width="32.5" style="2470" customWidth="1"/>
    <col min="5901" max="5901" width="1.6640625" style="2470" customWidth="1"/>
    <col min="5902" max="5902" width="7.1640625" style="2470" customWidth="1"/>
    <col min="5903" max="5903" width="3.6640625" style="2470" customWidth="1"/>
    <col min="5904" max="6119" width="8.33203125" style="2470"/>
    <col min="6120" max="6120" width="10.83203125" style="2470" customWidth="1"/>
    <col min="6121" max="6122" width="8.33203125" style="2470"/>
    <col min="6123" max="6123" width="10.83203125" style="2470" customWidth="1"/>
    <col min="6124" max="6144" width="8.33203125" style="2470"/>
    <col min="6145" max="6145" width="3.33203125" style="2470" customWidth="1"/>
    <col min="6146" max="6146" width="6.6640625" style="2470" customWidth="1"/>
    <col min="6147" max="6147" width="1.6640625" style="2470" customWidth="1"/>
    <col min="6148" max="6148" width="33.5" style="2470" customWidth="1"/>
    <col min="6149" max="6149" width="2" style="2470" customWidth="1"/>
    <col min="6150" max="6150" width="38.6640625" style="2470" customWidth="1"/>
    <col min="6151" max="6151" width="1.6640625" style="2470" customWidth="1"/>
    <col min="6152" max="6152" width="46" style="2470" customWidth="1"/>
    <col min="6153" max="6153" width="1.6640625" style="2470" customWidth="1"/>
    <col min="6154" max="6154" width="33.5" style="2470" customWidth="1"/>
    <col min="6155" max="6155" width="1.6640625" style="2470" customWidth="1"/>
    <col min="6156" max="6156" width="32.5" style="2470" customWidth="1"/>
    <col min="6157" max="6157" width="1.6640625" style="2470" customWidth="1"/>
    <col min="6158" max="6158" width="7.1640625" style="2470" customWidth="1"/>
    <col min="6159" max="6159" width="3.6640625" style="2470" customWidth="1"/>
    <col min="6160" max="6375" width="8.33203125" style="2470"/>
    <col min="6376" max="6376" width="10.83203125" style="2470" customWidth="1"/>
    <col min="6377" max="6378" width="8.33203125" style="2470"/>
    <col min="6379" max="6379" width="10.83203125" style="2470" customWidth="1"/>
    <col min="6380" max="6400" width="8.33203125" style="2470"/>
    <col min="6401" max="6401" width="3.33203125" style="2470" customWidth="1"/>
    <col min="6402" max="6402" width="6.6640625" style="2470" customWidth="1"/>
    <col min="6403" max="6403" width="1.6640625" style="2470" customWidth="1"/>
    <col min="6404" max="6404" width="33.5" style="2470" customWidth="1"/>
    <col min="6405" max="6405" width="2" style="2470" customWidth="1"/>
    <col min="6406" max="6406" width="38.6640625" style="2470" customWidth="1"/>
    <col min="6407" max="6407" width="1.6640625" style="2470" customWidth="1"/>
    <col min="6408" max="6408" width="46" style="2470" customWidth="1"/>
    <col min="6409" max="6409" width="1.6640625" style="2470" customWidth="1"/>
    <col min="6410" max="6410" width="33.5" style="2470" customWidth="1"/>
    <col min="6411" max="6411" width="1.6640625" style="2470" customWidth="1"/>
    <col min="6412" max="6412" width="32.5" style="2470" customWidth="1"/>
    <col min="6413" max="6413" width="1.6640625" style="2470" customWidth="1"/>
    <col min="6414" max="6414" width="7.1640625" style="2470" customWidth="1"/>
    <col min="6415" max="6415" width="3.6640625" style="2470" customWidth="1"/>
    <col min="6416" max="6631" width="8.33203125" style="2470"/>
    <col min="6632" max="6632" width="10.83203125" style="2470" customWidth="1"/>
    <col min="6633" max="6634" width="8.33203125" style="2470"/>
    <col min="6635" max="6635" width="10.83203125" style="2470" customWidth="1"/>
    <col min="6636" max="6656" width="8.33203125" style="2470"/>
    <col min="6657" max="6657" width="3.33203125" style="2470" customWidth="1"/>
    <col min="6658" max="6658" width="6.6640625" style="2470" customWidth="1"/>
    <col min="6659" max="6659" width="1.6640625" style="2470" customWidth="1"/>
    <col min="6660" max="6660" width="33.5" style="2470" customWidth="1"/>
    <col min="6661" max="6661" width="2" style="2470" customWidth="1"/>
    <col min="6662" max="6662" width="38.6640625" style="2470" customWidth="1"/>
    <col min="6663" max="6663" width="1.6640625" style="2470" customWidth="1"/>
    <col min="6664" max="6664" width="46" style="2470" customWidth="1"/>
    <col min="6665" max="6665" width="1.6640625" style="2470" customWidth="1"/>
    <col min="6666" max="6666" width="33.5" style="2470" customWidth="1"/>
    <col min="6667" max="6667" width="1.6640625" style="2470" customWidth="1"/>
    <col min="6668" max="6668" width="32.5" style="2470" customWidth="1"/>
    <col min="6669" max="6669" width="1.6640625" style="2470" customWidth="1"/>
    <col min="6670" max="6670" width="7.1640625" style="2470" customWidth="1"/>
    <col min="6671" max="6671" width="3.6640625" style="2470" customWidth="1"/>
    <col min="6672" max="6887" width="8.33203125" style="2470"/>
    <col min="6888" max="6888" width="10.83203125" style="2470" customWidth="1"/>
    <col min="6889" max="6890" width="8.33203125" style="2470"/>
    <col min="6891" max="6891" width="10.83203125" style="2470" customWidth="1"/>
    <col min="6892" max="6912" width="8.33203125" style="2470"/>
    <col min="6913" max="6913" width="3.33203125" style="2470" customWidth="1"/>
    <col min="6914" max="6914" width="6.6640625" style="2470" customWidth="1"/>
    <col min="6915" max="6915" width="1.6640625" style="2470" customWidth="1"/>
    <col min="6916" max="6916" width="33.5" style="2470" customWidth="1"/>
    <col min="6917" max="6917" width="2" style="2470" customWidth="1"/>
    <col min="6918" max="6918" width="38.6640625" style="2470" customWidth="1"/>
    <col min="6919" max="6919" width="1.6640625" style="2470" customWidth="1"/>
    <col min="6920" max="6920" width="46" style="2470" customWidth="1"/>
    <col min="6921" max="6921" width="1.6640625" style="2470" customWidth="1"/>
    <col min="6922" max="6922" width="33.5" style="2470" customWidth="1"/>
    <col min="6923" max="6923" width="1.6640625" style="2470" customWidth="1"/>
    <col min="6924" max="6924" width="32.5" style="2470" customWidth="1"/>
    <col min="6925" max="6925" width="1.6640625" style="2470" customWidth="1"/>
    <col min="6926" max="6926" width="7.1640625" style="2470" customWidth="1"/>
    <col min="6927" max="6927" width="3.6640625" style="2470" customWidth="1"/>
    <col min="6928" max="7143" width="8.33203125" style="2470"/>
    <col min="7144" max="7144" width="10.83203125" style="2470" customWidth="1"/>
    <col min="7145" max="7146" width="8.33203125" style="2470"/>
    <col min="7147" max="7147" width="10.83203125" style="2470" customWidth="1"/>
    <col min="7148" max="7168" width="8.33203125" style="2470"/>
    <col min="7169" max="7169" width="3.33203125" style="2470" customWidth="1"/>
    <col min="7170" max="7170" width="6.6640625" style="2470" customWidth="1"/>
    <col min="7171" max="7171" width="1.6640625" style="2470" customWidth="1"/>
    <col min="7172" max="7172" width="33.5" style="2470" customWidth="1"/>
    <col min="7173" max="7173" width="2" style="2470" customWidth="1"/>
    <col min="7174" max="7174" width="38.6640625" style="2470" customWidth="1"/>
    <col min="7175" max="7175" width="1.6640625" style="2470" customWidth="1"/>
    <col min="7176" max="7176" width="46" style="2470" customWidth="1"/>
    <col min="7177" max="7177" width="1.6640625" style="2470" customWidth="1"/>
    <col min="7178" max="7178" width="33.5" style="2470" customWidth="1"/>
    <col min="7179" max="7179" width="1.6640625" style="2470" customWidth="1"/>
    <col min="7180" max="7180" width="32.5" style="2470" customWidth="1"/>
    <col min="7181" max="7181" width="1.6640625" style="2470" customWidth="1"/>
    <col min="7182" max="7182" width="7.1640625" style="2470" customWidth="1"/>
    <col min="7183" max="7183" width="3.6640625" style="2470" customWidth="1"/>
    <col min="7184" max="7399" width="8.33203125" style="2470"/>
    <col min="7400" max="7400" width="10.83203125" style="2470" customWidth="1"/>
    <col min="7401" max="7402" width="8.33203125" style="2470"/>
    <col min="7403" max="7403" width="10.83203125" style="2470" customWidth="1"/>
    <col min="7404" max="7424" width="8.33203125" style="2470"/>
    <col min="7425" max="7425" width="3.33203125" style="2470" customWidth="1"/>
    <col min="7426" max="7426" width="6.6640625" style="2470" customWidth="1"/>
    <col min="7427" max="7427" width="1.6640625" style="2470" customWidth="1"/>
    <col min="7428" max="7428" width="33.5" style="2470" customWidth="1"/>
    <col min="7429" max="7429" width="2" style="2470" customWidth="1"/>
    <col min="7430" max="7430" width="38.6640625" style="2470" customWidth="1"/>
    <col min="7431" max="7431" width="1.6640625" style="2470" customWidth="1"/>
    <col min="7432" max="7432" width="46" style="2470" customWidth="1"/>
    <col min="7433" max="7433" width="1.6640625" style="2470" customWidth="1"/>
    <col min="7434" max="7434" width="33.5" style="2470" customWidth="1"/>
    <col min="7435" max="7435" width="1.6640625" style="2470" customWidth="1"/>
    <col min="7436" max="7436" width="32.5" style="2470" customWidth="1"/>
    <col min="7437" max="7437" width="1.6640625" style="2470" customWidth="1"/>
    <col min="7438" max="7438" width="7.1640625" style="2470" customWidth="1"/>
    <col min="7439" max="7439" width="3.6640625" style="2470" customWidth="1"/>
    <col min="7440" max="7655" width="8.33203125" style="2470"/>
    <col min="7656" max="7656" width="10.83203125" style="2470" customWidth="1"/>
    <col min="7657" max="7658" width="8.33203125" style="2470"/>
    <col min="7659" max="7659" width="10.83203125" style="2470" customWidth="1"/>
    <col min="7660" max="7680" width="8.33203125" style="2470"/>
    <col min="7681" max="7681" width="3.33203125" style="2470" customWidth="1"/>
    <col min="7682" max="7682" width="6.6640625" style="2470" customWidth="1"/>
    <col min="7683" max="7683" width="1.6640625" style="2470" customWidth="1"/>
    <col min="7684" max="7684" width="33.5" style="2470" customWidth="1"/>
    <col min="7685" max="7685" width="2" style="2470" customWidth="1"/>
    <col min="7686" max="7686" width="38.6640625" style="2470" customWidth="1"/>
    <col min="7687" max="7687" width="1.6640625" style="2470" customWidth="1"/>
    <col min="7688" max="7688" width="46" style="2470" customWidth="1"/>
    <col min="7689" max="7689" width="1.6640625" style="2470" customWidth="1"/>
    <col min="7690" max="7690" width="33.5" style="2470" customWidth="1"/>
    <col min="7691" max="7691" width="1.6640625" style="2470" customWidth="1"/>
    <col min="7692" max="7692" width="32.5" style="2470" customWidth="1"/>
    <col min="7693" max="7693" width="1.6640625" style="2470" customWidth="1"/>
    <col min="7694" max="7694" width="7.1640625" style="2470" customWidth="1"/>
    <col min="7695" max="7695" width="3.6640625" style="2470" customWidth="1"/>
    <col min="7696" max="7911" width="8.33203125" style="2470"/>
    <col min="7912" max="7912" width="10.83203125" style="2470" customWidth="1"/>
    <col min="7913" max="7914" width="8.33203125" style="2470"/>
    <col min="7915" max="7915" width="10.83203125" style="2470" customWidth="1"/>
    <col min="7916" max="7936" width="8.33203125" style="2470"/>
    <col min="7937" max="7937" width="3.33203125" style="2470" customWidth="1"/>
    <col min="7938" max="7938" width="6.6640625" style="2470" customWidth="1"/>
    <col min="7939" max="7939" width="1.6640625" style="2470" customWidth="1"/>
    <col min="7940" max="7940" width="33.5" style="2470" customWidth="1"/>
    <col min="7941" max="7941" width="2" style="2470" customWidth="1"/>
    <col min="7942" max="7942" width="38.6640625" style="2470" customWidth="1"/>
    <col min="7943" max="7943" width="1.6640625" style="2470" customWidth="1"/>
    <col min="7944" max="7944" width="46" style="2470" customWidth="1"/>
    <col min="7945" max="7945" width="1.6640625" style="2470" customWidth="1"/>
    <col min="7946" max="7946" width="33.5" style="2470" customWidth="1"/>
    <col min="7947" max="7947" width="1.6640625" style="2470" customWidth="1"/>
    <col min="7948" max="7948" width="32.5" style="2470" customWidth="1"/>
    <col min="7949" max="7949" width="1.6640625" style="2470" customWidth="1"/>
    <col min="7950" max="7950" width="7.1640625" style="2470" customWidth="1"/>
    <col min="7951" max="7951" width="3.6640625" style="2470" customWidth="1"/>
    <col min="7952" max="8167" width="8.33203125" style="2470"/>
    <col min="8168" max="8168" width="10.83203125" style="2470" customWidth="1"/>
    <col min="8169" max="8170" width="8.33203125" style="2470"/>
    <col min="8171" max="8171" width="10.83203125" style="2470" customWidth="1"/>
    <col min="8172" max="8192" width="8.33203125" style="2470"/>
    <col min="8193" max="8193" width="3.33203125" style="2470" customWidth="1"/>
    <col min="8194" max="8194" width="6.6640625" style="2470" customWidth="1"/>
    <col min="8195" max="8195" width="1.6640625" style="2470" customWidth="1"/>
    <col min="8196" max="8196" width="33.5" style="2470" customWidth="1"/>
    <col min="8197" max="8197" width="2" style="2470" customWidth="1"/>
    <col min="8198" max="8198" width="38.6640625" style="2470" customWidth="1"/>
    <col min="8199" max="8199" width="1.6640625" style="2470" customWidth="1"/>
    <col min="8200" max="8200" width="46" style="2470" customWidth="1"/>
    <col min="8201" max="8201" width="1.6640625" style="2470" customWidth="1"/>
    <col min="8202" max="8202" width="33.5" style="2470" customWidth="1"/>
    <col min="8203" max="8203" width="1.6640625" style="2470" customWidth="1"/>
    <col min="8204" max="8204" width="32.5" style="2470" customWidth="1"/>
    <col min="8205" max="8205" width="1.6640625" style="2470" customWidth="1"/>
    <col min="8206" max="8206" width="7.1640625" style="2470" customWidth="1"/>
    <col min="8207" max="8207" width="3.6640625" style="2470" customWidth="1"/>
    <col min="8208" max="8423" width="8.33203125" style="2470"/>
    <col min="8424" max="8424" width="10.83203125" style="2470" customWidth="1"/>
    <col min="8425" max="8426" width="8.33203125" style="2470"/>
    <col min="8427" max="8427" width="10.83203125" style="2470" customWidth="1"/>
    <col min="8428" max="8448" width="8.33203125" style="2470"/>
    <col min="8449" max="8449" width="3.33203125" style="2470" customWidth="1"/>
    <col min="8450" max="8450" width="6.6640625" style="2470" customWidth="1"/>
    <col min="8451" max="8451" width="1.6640625" style="2470" customWidth="1"/>
    <col min="8452" max="8452" width="33.5" style="2470" customWidth="1"/>
    <col min="8453" max="8453" width="2" style="2470" customWidth="1"/>
    <col min="8454" max="8454" width="38.6640625" style="2470" customWidth="1"/>
    <col min="8455" max="8455" width="1.6640625" style="2470" customWidth="1"/>
    <col min="8456" max="8456" width="46" style="2470" customWidth="1"/>
    <col min="8457" max="8457" width="1.6640625" style="2470" customWidth="1"/>
    <col min="8458" max="8458" width="33.5" style="2470" customWidth="1"/>
    <col min="8459" max="8459" width="1.6640625" style="2470" customWidth="1"/>
    <col min="8460" max="8460" width="32.5" style="2470" customWidth="1"/>
    <col min="8461" max="8461" width="1.6640625" style="2470" customWidth="1"/>
    <col min="8462" max="8462" width="7.1640625" style="2470" customWidth="1"/>
    <col min="8463" max="8463" width="3.6640625" style="2470" customWidth="1"/>
    <col min="8464" max="8679" width="8.33203125" style="2470"/>
    <col min="8680" max="8680" width="10.83203125" style="2470" customWidth="1"/>
    <col min="8681" max="8682" width="8.33203125" style="2470"/>
    <col min="8683" max="8683" width="10.83203125" style="2470" customWidth="1"/>
    <col min="8684" max="8704" width="8.33203125" style="2470"/>
    <col min="8705" max="8705" width="3.33203125" style="2470" customWidth="1"/>
    <col min="8706" max="8706" width="6.6640625" style="2470" customWidth="1"/>
    <col min="8707" max="8707" width="1.6640625" style="2470" customWidth="1"/>
    <col min="8708" max="8708" width="33.5" style="2470" customWidth="1"/>
    <col min="8709" max="8709" width="2" style="2470" customWidth="1"/>
    <col min="8710" max="8710" width="38.6640625" style="2470" customWidth="1"/>
    <col min="8711" max="8711" width="1.6640625" style="2470" customWidth="1"/>
    <col min="8712" max="8712" width="46" style="2470" customWidth="1"/>
    <col min="8713" max="8713" width="1.6640625" style="2470" customWidth="1"/>
    <col min="8714" max="8714" width="33.5" style="2470" customWidth="1"/>
    <col min="8715" max="8715" width="1.6640625" style="2470" customWidth="1"/>
    <col min="8716" max="8716" width="32.5" style="2470" customWidth="1"/>
    <col min="8717" max="8717" width="1.6640625" style="2470" customWidth="1"/>
    <col min="8718" max="8718" width="7.1640625" style="2470" customWidth="1"/>
    <col min="8719" max="8719" width="3.6640625" style="2470" customWidth="1"/>
    <col min="8720" max="8935" width="8.33203125" style="2470"/>
    <col min="8936" max="8936" width="10.83203125" style="2470" customWidth="1"/>
    <col min="8937" max="8938" width="8.33203125" style="2470"/>
    <col min="8939" max="8939" width="10.83203125" style="2470" customWidth="1"/>
    <col min="8940" max="8960" width="8.33203125" style="2470"/>
    <col min="8961" max="8961" width="3.33203125" style="2470" customWidth="1"/>
    <col min="8962" max="8962" width="6.6640625" style="2470" customWidth="1"/>
    <col min="8963" max="8963" width="1.6640625" style="2470" customWidth="1"/>
    <col min="8964" max="8964" width="33.5" style="2470" customWidth="1"/>
    <col min="8965" max="8965" width="2" style="2470" customWidth="1"/>
    <col min="8966" max="8966" width="38.6640625" style="2470" customWidth="1"/>
    <col min="8967" max="8967" width="1.6640625" style="2470" customWidth="1"/>
    <col min="8968" max="8968" width="46" style="2470" customWidth="1"/>
    <col min="8969" max="8969" width="1.6640625" style="2470" customWidth="1"/>
    <col min="8970" max="8970" width="33.5" style="2470" customWidth="1"/>
    <col min="8971" max="8971" width="1.6640625" style="2470" customWidth="1"/>
    <col min="8972" max="8972" width="32.5" style="2470" customWidth="1"/>
    <col min="8973" max="8973" width="1.6640625" style="2470" customWidth="1"/>
    <col min="8974" max="8974" width="7.1640625" style="2470" customWidth="1"/>
    <col min="8975" max="8975" width="3.6640625" style="2470" customWidth="1"/>
    <col min="8976" max="9191" width="8.33203125" style="2470"/>
    <col min="9192" max="9192" width="10.83203125" style="2470" customWidth="1"/>
    <col min="9193" max="9194" width="8.33203125" style="2470"/>
    <col min="9195" max="9195" width="10.83203125" style="2470" customWidth="1"/>
    <col min="9196" max="9216" width="8.33203125" style="2470"/>
    <col min="9217" max="9217" width="3.33203125" style="2470" customWidth="1"/>
    <col min="9218" max="9218" width="6.6640625" style="2470" customWidth="1"/>
    <col min="9219" max="9219" width="1.6640625" style="2470" customWidth="1"/>
    <col min="9220" max="9220" width="33.5" style="2470" customWidth="1"/>
    <col min="9221" max="9221" width="2" style="2470" customWidth="1"/>
    <col min="9222" max="9222" width="38.6640625" style="2470" customWidth="1"/>
    <col min="9223" max="9223" width="1.6640625" style="2470" customWidth="1"/>
    <col min="9224" max="9224" width="46" style="2470" customWidth="1"/>
    <col min="9225" max="9225" width="1.6640625" style="2470" customWidth="1"/>
    <col min="9226" max="9226" width="33.5" style="2470" customWidth="1"/>
    <col min="9227" max="9227" width="1.6640625" style="2470" customWidth="1"/>
    <col min="9228" max="9228" width="32.5" style="2470" customWidth="1"/>
    <col min="9229" max="9229" width="1.6640625" style="2470" customWidth="1"/>
    <col min="9230" max="9230" width="7.1640625" style="2470" customWidth="1"/>
    <col min="9231" max="9231" width="3.6640625" style="2470" customWidth="1"/>
    <col min="9232" max="9447" width="8.33203125" style="2470"/>
    <col min="9448" max="9448" width="10.83203125" style="2470" customWidth="1"/>
    <col min="9449" max="9450" width="8.33203125" style="2470"/>
    <col min="9451" max="9451" width="10.83203125" style="2470" customWidth="1"/>
    <col min="9452" max="9472" width="8.33203125" style="2470"/>
    <col min="9473" max="9473" width="3.33203125" style="2470" customWidth="1"/>
    <col min="9474" max="9474" width="6.6640625" style="2470" customWidth="1"/>
    <col min="9475" max="9475" width="1.6640625" style="2470" customWidth="1"/>
    <col min="9476" max="9476" width="33.5" style="2470" customWidth="1"/>
    <col min="9477" max="9477" width="2" style="2470" customWidth="1"/>
    <col min="9478" max="9478" width="38.6640625" style="2470" customWidth="1"/>
    <col min="9479" max="9479" width="1.6640625" style="2470" customWidth="1"/>
    <col min="9480" max="9480" width="46" style="2470" customWidth="1"/>
    <col min="9481" max="9481" width="1.6640625" style="2470" customWidth="1"/>
    <col min="9482" max="9482" width="33.5" style="2470" customWidth="1"/>
    <col min="9483" max="9483" width="1.6640625" style="2470" customWidth="1"/>
    <col min="9484" max="9484" width="32.5" style="2470" customWidth="1"/>
    <col min="9485" max="9485" width="1.6640625" style="2470" customWidth="1"/>
    <col min="9486" max="9486" width="7.1640625" style="2470" customWidth="1"/>
    <col min="9487" max="9487" width="3.6640625" style="2470" customWidth="1"/>
    <col min="9488" max="9703" width="8.33203125" style="2470"/>
    <col min="9704" max="9704" width="10.83203125" style="2470" customWidth="1"/>
    <col min="9705" max="9706" width="8.33203125" style="2470"/>
    <col min="9707" max="9707" width="10.83203125" style="2470" customWidth="1"/>
    <col min="9708" max="9728" width="8.33203125" style="2470"/>
    <col min="9729" max="9729" width="3.33203125" style="2470" customWidth="1"/>
    <col min="9730" max="9730" width="6.6640625" style="2470" customWidth="1"/>
    <col min="9731" max="9731" width="1.6640625" style="2470" customWidth="1"/>
    <col min="9732" max="9732" width="33.5" style="2470" customWidth="1"/>
    <col min="9733" max="9733" width="2" style="2470" customWidth="1"/>
    <col min="9734" max="9734" width="38.6640625" style="2470" customWidth="1"/>
    <col min="9735" max="9735" width="1.6640625" style="2470" customWidth="1"/>
    <col min="9736" max="9736" width="46" style="2470" customWidth="1"/>
    <col min="9737" max="9737" width="1.6640625" style="2470" customWidth="1"/>
    <col min="9738" max="9738" width="33.5" style="2470" customWidth="1"/>
    <col min="9739" max="9739" width="1.6640625" style="2470" customWidth="1"/>
    <col min="9740" max="9740" width="32.5" style="2470" customWidth="1"/>
    <col min="9741" max="9741" width="1.6640625" style="2470" customWidth="1"/>
    <col min="9742" max="9742" width="7.1640625" style="2470" customWidth="1"/>
    <col min="9743" max="9743" width="3.6640625" style="2470" customWidth="1"/>
    <col min="9744" max="9959" width="8.33203125" style="2470"/>
    <col min="9960" max="9960" width="10.83203125" style="2470" customWidth="1"/>
    <col min="9961" max="9962" width="8.33203125" style="2470"/>
    <col min="9963" max="9963" width="10.83203125" style="2470" customWidth="1"/>
    <col min="9964" max="9984" width="8.33203125" style="2470"/>
    <col min="9985" max="9985" width="3.33203125" style="2470" customWidth="1"/>
    <col min="9986" max="9986" width="6.6640625" style="2470" customWidth="1"/>
    <col min="9987" max="9987" width="1.6640625" style="2470" customWidth="1"/>
    <col min="9988" max="9988" width="33.5" style="2470" customWidth="1"/>
    <col min="9989" max="9989" width="2" style="2470" customWidth="1"/>
    <col min="9990" max="9990" width="38.6640625" style="2470" customWidth="1"/>
    <col min="9991" max="9991" width="1.6640625" style="2470" customWidth="1"/>
    <col min="9992" max="9992" width="46" style="2470" customWidth="1"/>
    <col min="9993" max="9993" width="1.6640625" style="2470" customWidth="1"/>
    <col min="9994" max="9994" width="33.5" style="2470" customWidth="1"/>
    <col min="9995" max="9995" width="1.6640625" style="2470" customWidth="1"/>
    <col min="9996" max="9996" width="32.5" style="2470" customWidth="1"/>
    <col min="9997" max="9997" width="1.6640625" style="2470" customWidth="1"/>
    <col min="9998" max="9998" width="7.1640625" style="2470" customWidth="1"/>
    <col min="9999" max="9999" width="3.6640625" style="2470" customWidth="1"/>
    <col min="10000" max="10215" width="8.33203125" style="2470"/>
    <col min="10216" max="10216" width="10.83203125" style="2470" customWidth="1"/>
    <col min="10217" max="10218" width="8.33203125" style="2470"/>
    <col min="10219" max="10219" width="10.83203125" style="2470" customWidth="1"/>
    <col min="10220" max="10240" width="8.33203125" style="2470"/>
    <col min="10241" max="10241" width="3.33203125" style="2470" customWidth="1"/>
    <col min="10242" max="10242" width="6.6640625" style="2470" customWidth="1"/>
    <col min="10243" max="10243" width="1.6640625" style="2470" customWidth="1"/>
    <col min="10244" max="10244" width="33.5" style="2470" customWidth="1"/>
    <col min="10245" max="10245" width="2" style="2470" customWidth="1"/>
    <col min="10246" max="10246" width="38.6640625" style="2470" customWidth="1"/>
    <col min="10247" max="10247" width="1.6640625" style="2470" customWidth="1"/>
    <col min="10248" max="10248" width="46" style="2470" customWidth="1"/>
    <col min="10249" max="10249" width="1.6640625" style="2470" customWidth="1"/>
    <col min="10250" max="10250" width="33.5" style="2470" customWidth="1"/>
    <col min="10251" max="10251" width="1.6640625" style="2470" customWidth="1"/>
    <col min="10252" max="10252" width="32.5" style="2470" customWidth="1"/>
    <col min="10253" max="10253" width="1.6640625" style="2470" customWidth="1"/>
    <col min="10254" max="10254" width="7.1640625" style="2470" customWidth="1"/>
    <col min="10255" max="10255" width="3.6640625" style="2470" customWidth="1"/>
    <col min="10256" max="10471" width="8.33203125" style="2470"/>
    <col min="10472" max="10472" width="10.83203125" style="2470" customWidth="1"/>
    <col min="10473" max="10474" width="8.33203125" style="2470"/>
    <col min="10475" max="10475" width="10.83203125" style="2470" customWidth="1"/>
    <col min="10476" max="10496" width="8.33203125" style="2470"/>
    <col min="10497" max="10497" width="3.33203125" style="2470" customWidth="1"/>
    <col min="10498" max="10498" width="6.6640625" style="2470" customWidth="1"/>
    <col min="10499" max="10499" width="1.6640625" style="2470" customWidth="1"/>
    <col min="10500" max="10500" width="33.5" style="2470" customWidth="1"/>
    <col min="10501" max="10501" width="2" style="2470" customWidth="1"/>
    <col min="10502" max="10502" width="38.6640625" style="2470" customWidth="1"/>
    <col min="10503" max="10503" width="1.6640625" style="2470" customWidth="1"/>
    <col min="10504" max="10504" width="46" style="2470" customWidth="1"/>
    <col min="10505" max="10505" width="1.6640625" style="2470" customWidth="1"/>
    <col min="10506" max="10506" width="33.5" style="2470" customWidth="1"/>
    <col min="10507" max="10507" width="1.6640625" style="2470" customWidth="1"/>
    <col min="10508" max="10508" width="32.5" style="2470" customWidth="1"/>
    <col min="10509" max="10509" width="1.6640625" style="2470" customWidth="1"/>
    <col min="10510" max="10510" width="7.1640625" style="2470" customWidth="1"/>
    <col min="10511" max="10511" width="3.6640625" style="2470" customWidth="1"/>
    <col min="10512" max="10727" width="8.33203125" style="2470"/>
    <col min="10728" max="10728" width="10.83203125" style="2470" customWidth="1"/>
    <col min="10729" max="10730" width="8.33203125" style="2470"/>
    <col min="10731" max="10731" width="10.83203125" style="2470" customWidth="1"/>
    <col min="10732" max="10752" width="8.33203125" style="2470"/>
    <col min="10753" max="10753" width="3.33203125" style="2470" customWidth="1"/>
    <col min="10754" max="10754" width="6.6640625" style="2470" customWidth="1"/>
    <col min="10755" max="10755" width="1.6640625" style="2470" customWidth="1"/>
    <col min="10756" max="10756" width="33.5" style="2470" customWidth="1"/>
    <col min="10757" max="10757" width="2" style="2470" customWidth="1"/>
    <col min="10758" max="10758" width="38.6640625" style="2470" customWidth="1"/>
    <col min="10759" max="10759" width="1.6640625" style="2470" customWidth="1"/>
    <col min="10760" max="10760" width="46" style="2470" customWidth="1"/>
    <col min="10761" max="10761" width="1.6640625" style="2470" customWidth="1"/>
    <col min="10762" max="10762" width="33.5" style="2470" customWidth="1"/>
    <col min="10763" max="10763" width="1.6640625" style="2470" customWidth="1"/>
    <col min="10764" max="10764" width="32.5" style="2470" customWidth="1"/>
    <col min="10765" max="10765" width="1.6640625" style="2470" customWidth="1"/>
    <col min="10766" max="10766" width="7.1640625" style="2470" customWidth="1"/>
    <col min="10767" max="10767" width="3.6640625" style="2470" customWidth="1"/>
    <col min="10768" max="10983" width="8.33203125" style="2470"/>
    <col min="10984" max="10984" width="10.83203125" style="2470" customWidth="1"/>
    <col min="10985" max="10986" width="8.33203125" style="2470"/>
    <col min="10987" max="10987" width="10.83203125" style="2470" customWidth="1"/>
    <col min="10988" max="11008" width="8.33203125" style="2470"/>
    <col min="11009" max="11009" width="3.33203125" style="2470" customWidth="1"/>
    <col min="11010" max="11010" width="6.6640625" style="2470" customWidth="1"/>
    <col min="11011" max="11011" width="1.6640625" style="2470" customWidth="1"/>
    <col min="11012" max="11012" width="33.5" style="2470" customWidth="1"/>
    <col min="11013" max="11013" width="2" style="2470" customWidth="1"/>
    <col min="11014" max="11014" width="38.6640625" style="2470" customWidth="1"/>
    <col min="11015" max="11015" width="1.6640625" style="2470" customWidth="1"/>
    <col min="11016" max="11016" width="46" style="2470" customWidth="1"/>
    <col min="11017" max="11017" width="1.6640625" style="2470" customWidth="1"/>
    <col min="11018" max="11018" width="33.5" style="2470" customWidth="1"/>
    <col min="11019" max="11019" width="1.6640625" style="2470" customWidth="1"/>
    <col min="11020" max="11020" width="32.5" style="2470" customWidth="1"/>
    <col min="11021" max="11021" width="1.6640625" style="2470" customWidth="1"/>
    <col min="11022" max="11022" width="7.1640625" style="2470" customWidth="1"/>
    <col min="11023" max="11023" width="3.6640625" style="2470" customWidth="1"/>
    <col min="11024" max="11239" width="8.33203125" style="2470"/>
    <col min="11240" max="11240" width="10.83203125" style="2470" customWidth="1"/>
    <col min="11241" max="11242" width="8.33203125" style="2470"/>
    <col min="11243" max="11243" width="10.83203125" style="2470" customWidth="1"/>
    <col min="11244" max="11264" width="8.33203125" style="2470"/>
    <col min="11265" max="11265" width="3.33203125" style="2470" customWidth="1"/>
    <col min="11266" max="11266" width="6.6640625" style="2470" customWidth="1"/>
    <col min="11267" max="11267" width="1.6640625" style="2470" customWidth="1"/>
    <col min="11268" max="11268" width="33.5" style="2470" customWidth="1"/>
    <col min="11269" max="11269" width="2" style="2470" customWidth="1"/>
    <col min="11270" max="11270" width="38.6640625" style="2470" customWidth="1"/>
    <col min="11271" max="11271" width="1.6640625" style="2470" customWidth="1"/>
    <col min="11272" max="11272" width="46" style="2470" customWidth="1"/>
    <col min="11273" max="11273" width="1.6640625" style="2470" customWidth="1"/>
    <col min="11274" max="11274" width="33.5" style="2470" customWidth="1"/>
    <col min="11275" max="11275" width="1.6640625" style="2470" customWidth="1"/>
    <col min="11276" max="11276" width="32.5" style="2470" customWidth="1"/>
    <col min="11277" max="11277" width="1.6640625" style="2470" customWidth="1"/>
    <col min="11278" max="11278" width="7.1640625" style="2470" customWidth="1"/>
    <col min="11279" max="11279" width="3.6640625" style="2470" customWidth="1"/>
    <col min="11280" max="11495" width="8.33203125" style="2470"/>
    <col min="11496" max="11496" width="10.83203125" style="2470" customWidth="1"/>
    <col min="11497" max="11498" width="8.33203125" style="2470"/>
    <col min="11499" max="11499" width="10.83203125" style="2470" customWidth="1"/>
    <col min="11500" max="11520" width="8.33203125" style="2470"/>
    <col min="11521" max="11521" width="3.33203125" style="2470" customWidth="1"/>
    <col min="11522" max="11522" width="6.6640625" style="2470" customWidth="1"/>
    <col min="11523" max="11523" width="1.6640625" style="2470" customWidth="1"/>
    <col min="11524" max="11524" width="33.5" style="2470" customWidth="1"/>
    <col min="11525" max="11525" width="2" style="2470" customWidth="1"/>
    <col min="11526" max="11526" width="38.6640625" style="2470" customWidth="1"/>
    <col min="11527" max="11527" width="1.6640625" style="2470" customWidth="1"/>
    <col min="11528" max="11528" width="46" style="2470" customWidth="1"/>
    <col min="11529" max="11529" width="1.6640625" style="2470" customWidth="1"/>
    <col min="11530" max="11530" width="33.5" style="2470" customWidth="1"/>
    <col min="11531" max="11531" width="1.6640625" style="2470" customWidth="1"/>
    <col min="11532" max="11532" width="32.5" style="2470" customWidth="1"/>
    <col min="11533" max="11533" width="1.6640625" style="2470" customWidth="1"/>
    <col min="11534" max="11534" width="7.1640625" style="2470" customWidth="1"/>
    <col min="11535" max="11535" width="3.6640625" style="2470" customWidth="1"/>
    <col min="11536" max="11751" width="8.33203125" style="2470"/>
    <col min="11752" max="11752" width="10.83203125" style="2470" customWidth="1"/>
    <col min="11753" max="11754" width="8.33203125" style="2470"/>
    <col min="11755" max="11755" width="10.83203125" style="2470" customWidth="1"/>
    <col min="11756" max="11776" width="8.33203125" style="2470"/>
    <col min="11777" max="11777" width="3.33203125" style="2470" customWidth="1"/>
    <col min="11778" max="11778" width="6.6640625" style="2470" customWidth="1"/>
    <col min="11779" max="11779" width="1.6640625" style="2470" customWidth="1"/>
    <col min="11780" max="11780" width="33.5" style="2470" customWidth="1"/>
    <col min="11781" max="11781" width="2" style="2470" customWidth="1"/>
    <col min="11782" max="11782" width="38.6640625" style="2470" customWidth="1"/>
    <col min="11783" max="11783" width="1.6640625" style="2470" customWidth="1"/>
    <col min="11784" max="11784" width="46" style="2470" customWidth="1"/>
    <col min="11785" max="11785" width="1.6640625" style="2470" customWidth="1"/>
    <col min="11786" max="11786" width="33.5" style="2470" customWidth="1"/>
    <col min="11787" max="11787" width="1.6640625" style="2470" customWidth="1"/>
    <col min="11788" max="11788" width="32.5" style="2470" customWidth="1"/>
    <col min="11789" max="11789" width="1.6640625" style="2470" customWidth="1"/>
    <col min="11790" max="11790" width="7.1640625" style="2470" customWidth="1"/>
    <col min="11791" max="11791" width="3.6640625" style="2470" customWidth="1"/>
    <col min="11792" max="12007" width="8.33203125" style="2470"/>
    <col min="12008" max="12008" width="10.83203125" style="2470" customWidth="1"/>
    <col min="12009" max="12010" width="8.33203125" style="2470"/>
    <col min="12011" max="12011" width="10.83203125" style="2470" customWidth="1"/>
    <col min="12012" max="12032" width="8.33203125" style="2470"/>
    <col min="12033" max="12033" width="3.33203125" style="2470" customWidth="1"/>
    <col min="12034" max="12034" width="6.6640625" style="2470" customWidth="1"/>
    <col min="12035" max="12035" width="1.6640625" style="2470" customWidth="1"/>
    <col min="12036" max="12036" width="33.5" style="2470" customWidth="1"/>
    <col min="12037" max="12037" width="2" style="2470" customWidth="1"/>
    <col min="12038" max="12038" width="38.6640625" style="2470" customWidth="1"/>
    <col min="12039" max="12039" width="1.6640625" style="2470" customWidth="1"/>
    <col min="12040" max="12040" width="46" style="2470" customWidth="1"/>
    <col min="12041" max="12041" width="1.6640625" style="2470" customWidth="1"/>
    <col min="12042" max="12042" width="33.5" style="2470" customWidth="1"/>
    <col min="12043" max="12043" width="1.6640625" style="2470" customWidth="1"/>
    <col min="12044" max="12044" width="32.5" style="2470" customWidth="1"/>
    <col min="12045" max="12045" width="1.6640625" style="2470" customWidth="1"/>
    <col min="12046" max="12046" width="7.1640625" style="2470" customWidth="1"/>
    <col min="12047" max="12047" width="3.6640625" style="2470" customWidth="1"/>
    <col min="12048" max="12263" width="8.33203125" style="2470"/>
    <col min="12264" max="12264" width="10.83203125" style="2470" customWidth="1"/>
    <col min="12265" max="12266" width="8.33203125" style="2470"/>
    <col min="12267" max="12267" width="10.83203125" style="2470" customWidth="1"/>
    <col min="12268" max="12288" width="8.33203125" style="2470"/>
    <col min="12289" max="12289" width="3.33203125" style="2470" customWidth="1"/>
    <col min="12290" max="12290" width="6.6640625" style="2470" customWidth="1"/>
    <col min="12291" max="12291" width="1.6640625" style="2470" customWidth="1"/>
    <col min="12292" max="12292" width="33.5" style="2470" customWidth="1"/>
    <col min="12293" max="12293" width="2" style="2470" customWidth="1"/>
    <col min="12294" max="12294" width="38.6640625" style="2470" customWidth="1"/>
    <col min="12295" max="12295" width="1.6640625" style="2470" customWidth="1"/>
    <col min="12296" max="12296" width="46" style="2470" customWidth="1"/>
    <col min="12297" max="12297" width="1.6640625" style="2470" customWidth="1"/>
    <col min="12298" max="12298" width="33.5" style="2470" customWidth="1"/>
    <col min="12299" max="12299" width="1.6640625" style="2470" customWidth="1"/>
    <col min="12300" max="12300" width="32.5" style="2470" customWidth="1"/>
    <col min="12301" max="12301" width="1.6640625" style="2470" customWidth="1"/>
    <col min="12302" max="12302" width="7.1640625" style="2470" customWidth="1"/>
    <col min="12303" max="12303" width="3.6640625" style="2470" customWidth="1"/>
    <col min="12304" max="12519" width="8.33203125" style="2470"/>
    <col min="12520" max="12520" width="10.83203125" style="2470" customWidth="1"/>
    <col min="12521" max="12522" width="8.33203125" style="2470"/>
    <col min="12523" max="12523" width="10.83203125" style="2470" customWidth="1"/>
    <col min="12524" max="12544" width="8.33203125" style="2470"/>
    <col min="12545" max="12545" width="3.33203125" style="2470" customWidth="1"/>
    <col min="12546" max="12546" width="6.6640625" style="2470" customWidth="1"/>
    <col min="12547" max="12547" width="1.6640625" style="2470" customWidth="1"/>
    <col min="12548" max="12548" width="33.5" style="2470" customWidth="1"/>
    <col min="12549" max="12549" width="2" style="2470" customWidth="1"/>
    <col min="12550" max="12550" width="38.6640625" style="2470" customWidth="1"/>
    <col min="12551" max="12551" width="1.6640625" style="2470" customWidth="1"/>
    <col min="12552" max="12552" width="46" style="2470" customWidth="1"/>
    <col min="12553" max="12553" width="1.6640625" style="2470" customWidth="1"/>
    <col min="12554" max="12554" width="33.5" style="2470" customWidth="1"/>
    <col min="12555" max="12555" width="1.6640625" style="2470" customWidth="1"/>
    <col min="12556" max="12556" width="32.5" style="2470" customWidth="1"/>
    <col min="12557" max="12557" width="1.6640625" style="2470" customWidth="1"/>
    <col min="12558" max="12558" width="7.1640625" style="2470" customWidth="1"/>
    <col min="12559" max="12559" width="3.6640625" style="2470" customWidth="1"/>
    <col min="12560" max="12775" width="8.33203125" style="2470"/>
    <col min="12776" max="12776" width="10.83203125" style="2470" customWidth="1"/>
    <col min="12777" max="12778" width="8.33203125" style="2470"/>
    <col min="12779" max="12779" width="10.83203125" style="2470" customWidth="1"/>
    <col min="12780" max="12800" width="8.33203125" style="2470"/>
    <col min="12801" max="12801" width="3.33203125" style="2470" customWidth="1"/>
    <col min="12802" max="12802" width="6.6640625" style="2470" customWidth="1"/>
    <col min="12803" max="12803" width="1.6640625" style="2470" customWidth="1"/>
    <col min="12804" max="12804" width="33.5" style="2470" customWidth="1"/>
    <col min="12805" max="12805" width="2" style="2470" customWidth="1"/>
    <col min="12806" max="12806" width="38.6640625" style="2470" customWidth="1"/>
    <col min="12807" max="12807" width="1.6640625" style="2470" customWidth="1"/>
    <col min="12808" max="12808" width="46" style="2470" customWidth="1"/>
    <col min="12809" max="12809" width="1.6640625" style="2470" customWidth="1"/>
    <col min="12810" max="12810" width="33.5" style="2470" customWidth="1"/>
    <col min="12811" max="12811" width="1.6640625" style="2470" customWidth="1"/>
    <col min="12812" max="12812" width="32.5" style="2470" customWidth="1"/>
    <col min="12813" max="12813" width="1.6640625" style="2470" customWidth="1"/>
    <col min="12814" max="12814" width="7.1640625" style="2470" customWidth="1"/>
    <col min="12815" max="12815" width="3.6640625" style="2470" customWidth="1"/>
    <col min="12816" max="13031" width="8.33203125" style="2470"/>
    <col min="13032" max="13032" width="10.83203125" style="2470" customWidth="1"/>
    <col min="13033" max="13034" width="8.33203125" style="2470"/>
    <col min="13035" max="13035" width="10.83203125" style="2470" customWidth="1"/>
    <col min="13036" max="13056" width="8.33203125" style="2470"/>
    <col min="13057" max="13057" width="3.33203125" style="2470" customWidth="1"/>
    <col min="13058" max="13058" width="6.6640625" style="2470" customWidth="1"/>
    <col min="13059" max="13059" width="1.6640625" style="2470" customWidth="1"/>
    <col min="13060" max="13060" width="33.5" style="2470" customWidth="1"/>
    <col min="13061" max="13061" width="2" style="2470" customWidth="1"/>
    <col min="13062" max="13062" width="38.6640625" style="2470" customWidth="1"/>
    <col min="13063" max="13063" width="1.6640625" style="2470" customWidth="1"/>
    <col min="13064" max="13064" width="46" style="2470" customWidth="1"/>
    <col min="13065" max="13065" width="1.6640625" style="2470" customWidth="1"/>
    <col min="13066" max="13066" width="33.5" style="2470" customWidth="1"/>
    <col min="13067" max="13067" width="1.6640625" style="2470" customWidth="1"/>
    <col min="13068" max="13068" width="32.5" style="2470" customWidth="1"/>
    <col min="13069" max="13069" width="1.6640625" style="2470" customWidth="1"/>
    <col min="13070" max="13070" width="7.1640625" style="2470" customWidth="1"/>
    <col min="13071" max="13071" width="3.6640625" style="2470" customWidth="1"/>
    <col min="13072" max="13287" width="8.33203125" style="2470"/>
    <col min="13288" max="13288" width="10.83203125" style="2470" customWidth="1"/>
    <col min="13289" max="13290" width="8.33203125" style="2470"/>
    <col min="13291" max="13291" width="10.83203125" style="2470" customWidth="1"/>
    <col min="13292" max="13312" width="8.33203125" style="2470"/>
    <col min="13313" max="13313" width="3.33203125" style="2470" customWidth="1"/>
    <col min="13314" max="13314" width="6.6640625" style="2470" customWidth="1"/>
    <col min="13315" max="13315" width="1.6640625" style="2470" customWidth="1"/>
    <col min="13316" max="13316" width="33.5" style="2470" customWidth="1"/>
    <col min="13317" max="13317" width="2" style="2470" customWidth="1"/>
    <col min="13318" max="13318" width="38.6640625" style="2470" customWidth="1"/>
    <col min="13319" max="13319" width="1.6640625" style="2470" customWidth="1"/>
    <col min="13320" max="13320" width="46" style="2470" customWidth="1"/>
    <col min="13321" max="13321" width="1.6640625" style="2470" customWidth="1"/>
    <col min="13322" max="13322" width="33.5" style="2470" customWidth="1"/>
    <col min="13323" max="13323" width="1.6640625" style="2470" customWidth="1"/>
    <col min="13324" max="13324" width="32.5" style="2470" customWidth="1"/>
    <col min="13325" max="13325" width="1.6640625" style="2470" customWidth="1"/>
    <col min="13326" max="13326" width="7.1640625" style="2470" customWidth="1"/>
    <col min="13327" max="13327" width="3.6640625" style="2470" customWidth="1"/>
    <col min="13328" max="13543" width="8.33203125" style="2470"/>
    <col min="13544" max="13544" width="10.83203125" style="2470" customWidth="1"/>
    <col min="13545" max="13546" width="8.33203125" style="2470"/>
    <col min="13547" max="13547" width="10.83203125" style="2470" customWidth="1"/>
    <col min="13548" max="13568" width="8.33203125" style="2470"/>
    <col min="13569" max="13569" width="3.33203125" style="2470" customWidth="1"/>
    <col min="13570" max="13570" width="6.6640625" style="2470" customWidth="1"/>
    <col min="13571" max="13571" width="1.6640625" style="2470" customWidth="1"/>
    <col min="13572" max="13572" width="33.5" style="2470" customWidth="1"/>
    <col min="13573" max="13573" width="2" style="2470" customWidth="1"/>
    <col min="13574" max="13574" width="38.6640625" style="2470" customWidth="1"/>
    <col min="13575" max="13575" width="1.6640625" style="2470" customWidth="1"/>
    <col min="13576" max="13576" width="46" style="2470" customWidth="1"/>
    <col min="13577" max="13577" width="1.6640625" style="2470" customWidth="1"/>
    <col min="13578" max="13578" width="33.5" style="2470" customWidth="1"/>
    <col min="13579" max="13579" width="1.6640625" style="2470" customWidth="1"/>
    <col min="13580" max="13580" width="32.5" style="2470" customWidth="1"/>
    <col min="13581" max="13581" width="1.6640625" style="2470" customWidth="1"/>
    <col min="13582" max="13582" width="7.1640625" style="2470" customWidth="1"/>
    <col min="13583" max="13583" width="3.6640625" style="2470" customWidth="1"/>
    <col min="13584" max="13799" width="8.33203125" style="2470"/>
    <col min="13800" max="13800" width="10.83203125" style="2470" customWidth="1"/>
    <col min="13801" max="13802" width="8.33203125" style="2470"/>
    <col min="13803" max="13803" width="10.83203125" style="2470" customWidth="1"/>
    <col min="13804" max="13824" width="8.33203125" style="2470"/>
    <col min="13825" max="13825" width="3.33203125" style="2470" customWidth="1"/>
    <col min="13826" max="13826" width="6.6640625" style="2470" customWidth="1"/>
    <col min="13827" max="13827" width="1.6640625" style="2470" customWidth="1"/>
    <col min="13828" max="13828" width="33.5" style="2470" customWidth="1"/>
    <col min="13829" max="13829" width="2" style="2470" customWidth="1"/>
    <col min="13830" max="13830" width="38.6640625" style="2470" customWidth="1"/>
    <col min="13831" max="13831" width="1.6640625" style="2470" customWidth="1"/>
    <col min="13832" max="13832" width="46" style="2470" customWidth="1"/>
    <col min="13833" max="13833" width="1.6640625" style="2470" customWidth="1"/>
    <col min="13834" max="13834" width="33.5" style="2470" customWidth="1"/>
    <col min="13835" max="13835" width="1.6640625" style="2470" customWidth="1"/>
    <col min="13836" max="13836" width="32.5" style="2470" customWidth="1"/>
    <col min="13837" max="13837" width="1.6640625" style="2470" customWidth="1"/>
    <col min="13838" max="13838" width="7.1640625" style="2470" customWidth="1"/>
    <col min="13839" max="13839" width="3.6640625" style="2470" customWidth="1"/>
    <col min="13840" max="14055" width="8.33203125" style="2470"/>
    <col min="14056" max="14056" width="10.83203125" style="2470" customWidth="1"/>
    <col min="14057" max="14058" width="8.33203125" style="2470"/>
    <col min="14059" max="14059" width="10.83203125" style="2470" customWidth="1"/>
    <col min="14060" max="14080" width="8.33203125" style="2470"/>
    <col min="14081" max="14081" width="3.33203125" style="2470" customWidth="1"/>
    <col min="14082" max="14082" width="6.6640625" style="2470" customWidth="1"/>
    <col min="14083" max="14083" width="1.6640625" style="2470" customWidth="1"/>
    <col min="14084" max="14084" width="33.5" style="2470" customWidth="1"/>
    <col min="14085" max="14085" width="2" style="2470" customWidth="1"/>
    <col min="14086" max="14086" width="38.6640625" style="2470" customWidth="1"/>
    <col min="14087" max="14087" width="1.6640625" style="2470" customWidth="1"/>
    <col min="14088" max="14088" width="46" style="2470" customWidth="1"/>
    <col min="14089" max="14089" width="1.6640625" style="2470" customWidth="1"/>
    <col min="14090" max="14090" width="33.5" style="2470" customWidth="1"/>
    <col min="14091" max="14091" width="1.6640625" style="2470" customWidth="1"/>
    <col min="14092" max="14092" width="32.5" style="2470" customWidth="1"/>
    <col min="14093" max="14093" width="1.6640625" style="2470" customWidth="1"/>
    <col min="14094" max="14094" width="7.1640625" style="2470" customWidth="1"/>
    <col min="14095" max="14095" width="3.6640625" style="2470" customWidth="1"/>
    <col min="14096" max="14311" width="8.33203125" style="2470"/>
    <col min="14312" max="14312" width="10.83203125" style="2470" customWidth="1"/>
    <col min="14313" max="14314" width="8.33203125" style="2470"/>
    <col min="14315" max="14315" width="10.83203125" style="2470" customWidth="1"/>
    <col min="14316" max="14336" width="8.33203125" style="2470"/>
    <col min="14337" max="14337" width="3.33203125" style="2470" customWidth="1"/>
    <col min="14338" max="14338" width="6.6640625" style="2470" customWidth="1"/>
    <col min="14339" max="14339" width="1.6640625" style="2470" customWidth="1"/>
    <col min="14340" max="14340" width="33.5" style="2470" customWidth="1"/>
    <col min="14341" max="14341" width="2" style="2470" customWidth="1"/>
    <col min="14342" max="14342" width="38.6640625" style="2470" customWidth="1"/>
    <col min="14343" max="14343" width="1.6640625" style="2470" customWidth="1"/>
    <col min="14344" max="14344" width="46" style="2470" customWidth="1"/>
    <col min="14345" max="14345" width="1.6640625" style="2470" customWidth="1"/>
    <col min="14346" max="14346" width="33.5" style="2470" customWidth="1"/>
    <col min="14347" max="14347" width="1.6640625" style="2470" customWidth="1"/>
    <col min="14348" max="14348" width="32.5" style="2470" customWidth="1"/>
    <col min="14349" max="14349" width="1.6640625" style="2470" customWidth="1"/>
    <col min="14350" max="14350" width="7.1640625" style="2470" customWidth="1"/>
    <col min="14351" max="14351" width="3.6640625" style="2470" customWidth="1"/>
    <col min="14352" max="14567" width="8.33203125" style="2470"/>
    <col min="14568" max="14568" width="10.83203125" style="2470" customWidth="1"/>
    <col min="14569" max="14570" width="8.33203125" style="2470"/>
    <col min="14571" max="14571" width="10.83203125" style="2470" customWidth="1"/>
    <col min="14572" max="14592" width="8.33203125" style="2470"/>
    <col min="14593" max="14593" width="3.33203125" style="2470" customWidth="1"/>
    <col min="14594" max="14594" width="6.6640625" style="2470" customWidth="1"/>
    <col min="14595" max="14595" width="1.6640625" style="2470" customWidth="1"/>
    <col min="14596" max="14596" width="33.5" style="2470" customWidth="1"/>
    <col min="14597" max="14597" width="2" style="2470" customWidth="1"/>
    <col min="14598" max="14598" width="38.6640625" style="2470" customWidth="1"/>
    <col min="14599" max="14599" width="1.6640625" style="2470" customWidth="1"/>
    <col min="14600" max="14600" width="46" style="2470" customWidth="1"/>
    <col min="14601" max="14601" width="1.6640625" style="2470" customWidth="1"/>
    <col min="14602" max="14602" width="33.5" style="2470" customWidth="1"/>
    <col min="14603" max="14603" width="1.6640625" style="2470" customWidth="1"/>
    <col min="14604" max="14604" width="32.5" style="2470" customWidth="1"/>
    <col min="14605" max="14605" width="1.6640625" style="2470" customWidth="1"/>
    <col min="14606" max="14606" width="7.1640625" style="2470" customWidth="1"/>
    <col min="14607" max="14607" width="3.6640625" style="2470" customWidth="1"/>
    <col min="14608" max="14823" width="8.33203125" style="2470"/>
    <col min="14824" max="14824" width="10.83203125" style="2470" customWidth="1"/>
    <col min="14825" max="14826" width="8.33203125" style="2470"/>
    <col min="14827" max="14827" width="10.83203125" style="2470" customWidth="1"/>
    <col min="14828" max="14848" width="8.33203125" style="2470"/>
    <col min="14849" max="14849" width="3.33203125" style="2470" customWidth="1"/>
    <col min="14850" max="14850" width="6.6640625" style="2470" customWidth="1"/>
    <col min="14851" max="14851" width="1.6640625" style="2470" customWidth="1"/>
    <col min="14852" max="14852" width="33.5" style="2470" customWidth="1"/>
    <col min="14853" max="14853" width="2" style="2470" customWidth="1"/>
    <col min="14854" max="14854" width="38.6640625" style="2470" customWidth="1"/>
    <col min="14855" max="14855" width="1.6640625" style="2470" customWidth="1"/>
    <col min="14856" max="14856" width="46" style="2470" customWidth="1"/>
    <col min="14857" max="14857" width="1.6640625" style="2470" customWidth="1"/>
    <col min="14858" max="14858" width="33.5" style="2470" customWidth="1"/>
    <col min="14859" max="14859" width="1.6640625" style="2470" customWidth="1"/>
    <col min="14860" max="14860" width="32.5" style="2470" customWidth="1"/>
    <col min="14861" max="14861" width="1.6640625" style="2470" customWidth="1"/>
    <col min="14862" max="14862" width="7.1640625" style="2470" customWidth="1"/>
    <col min="14863" max="14863" width="3.6640625" style="2470" customWidth="1"/>
    <col min="14864" max="15079" width="8.33203125" style="2470"/>
    <col min="15080" max="15080" width="10.83203125" style="2470" customWidth="1"/>
    <col min="15081" max="15082" width="8.33203125" style="2470"/>
    <col min="15083" max="15083" width="10.83203125" style="2470" customWidth="1"/>
    <col min="15084" max="15104" width="8.33203125" style="2470"/>
    <col min="15105" max="15105" width="3.33203125" style="2470" customWidth="1"/>
    <col min="15106" max="15106" width="6.6640625" style="2470" customWidth="1"/>
    <col min="15107" max="15107" width="1.6640625" style="2470" customWidth="1"/>
    <col min="15108" max="15108" width="33.5" style="2470" customWidth="1"/>
    <col min="15109" max="15109" width="2" style="2470" customWidth="1"/>
    <col min="15110" max="15110" width="38.6640625" style="2470" customWidth="1"/>
    <col min="15111" max="15111" width="1.6640625" style="2470" customWidth="1"/>
    <col min="15112" max="15112" width="46" style="2470" customWidth="1"/>
    <col min="15113" max="15113" width="1.6640625" style="2470" customWidth="1"/>
    <col min="15114" max="15114" width="33.5" style="2470" customWidth="1"/>
    <col min="15115" max="15115" width="1.6640625" style="2470" customWidth="1"/>
    <col min="15116" max="15116" width="32.5" style="2470" customWidth="1"/>
    <col min="15117" max="15117" width="1.6640625" style="2470" customWidth="1"/>
    <col min="15118" max="15118" width="7.1640625" style="2470" customWidth="1"/>
    <col min="15119" max="15119" width="3.6640625" style="2470" customWidth="1"/>
    <col min="15120" max="15335" width="8.33203125" style="2470"/>
    <col min="15336" max="15336" width="10.83203125" style="2470" customWidth="1"/>
    <col min="15337" max="15338" width="8.33203125" style="2470"/>
    <col min="15339" max="15339" width="10.83203125" style="2470" customWidth="1"/>
    <col min="15340" max="15360" width="8.33203125" style="2470"/>
    <col min="15361" max="15361" width="3.33203125" style="2470" customWidth="1"/>
    <col min="15362" max="15362" width="6.6640625" style="2470" customWidth="1"/>
    <col min="15363" max="15363" width="1.6640625" style="2470" customWidth="1"/>
    <col min="15364" max="15364" width="33.5" style="2470" customWidth="1"/>
    <col min="15365" max="15365" width="2" style="2470" customWidth="1"/>
    <col min="15366" max="15366" width="38.6640625" style="2470" customWidth="1"/>
    <col min="15367" max="15367" width="1.6640625" style="2470" customWidth="1"/>
    <col min="15368" max="15368" width="46" style="2470" customWidth="1"/>
    <col min="15369" max="15369" width="1.6640625" style="2470" customWidth="1"/>
    <col min="15370" max="15370" width="33.5" style="2470" customWidth="1"/>
    <col min="15371" max="15371" width="1.6640625" style="2470" customWidth="1"/>
    <col min="15372" max="15372" width="32.5" style="2470" customWidth="1"/>
    <col min="15373" max="15373" width="1.6640625" style="2470" customWidth="1"/>
    <col min="15374" max="15374" width="7.1640625" style="2470" customWidth="1"/>
    <col min="15375" max="15375" width="3.6640625" style="2470" customWidth="1"/>
    <col min="15376" max="15591" width="8.33203125" style="2470"/>
    <col min="15592" max="15592" width="10.83203125" style="2470" customWidth="1"/>
    <col min="15593" max="15594" width="8.33203125" style="2470"/>
    <col min="15595" max="15595" width="10.83203125" style="2470" customWidth="1"/>
    <col min="15596" max="15616" width="8.33203125" style="2470"/>
    <col min="15617" max="15617" width="3.33203125" style="2470" customWidth="1"/>
    <col min="15618" max="15618" width="6.6640625" style="2470" customWidth="1"/>
    <col min="15619" max="15619" width="1.6640625" style="2470" customWidth="1"/>
    <col min="15620" max="15620" width="33.5" style="2470" customWidth="1"/>
    <col min="15621" max="15621" width="2" style="2470" customWidth="1"/>
    <col min="15622" max="15622" width="38.6640625" style="2470" customWidth="1"/>
    <col min="15623" max="15623" width="1.6640625" style="2470" customWidth="1"/>
    <col min="15624" max="15624" width="46" style="2470" customWidth="1"/>
    <col min="15625" max="15625" width="1.6640625" style="2470" customWidth="1"/>
    <col min="15626" max="15626" width="33.5" style="2470" customWidth="1"/>
    <col min="15627" max="15627" width="1.6640625" style="2470" customWidth="1"/>
    <col min="15628" max="15628" width="32.5" style="2470" customWidth="1"/>
    <col min="15629" max="15629" width="1.6640625" style="2470" customWidth="1"/>
    <col min="15630" max="15630" width="7.1640625" style="2470" customWidth="1"/>
    <col min="15631" max="15631" width="3.6640625" style="2470" customWidth="1"/>
    <col min="15632" max="15847" width="8.33203125" style="2470"/>
    <col min="15848" max="15848" width="10.83203125" style="2470" customWidth="1"/>
    <col min="15849" max="15850" width="8.33203125" style="2470"/>
    <col min="15851" max="15851" width="10.83203125" style="2470" customWidth="1"/>
    <col min="15852" max="15872" width="8.33203125" style="2470"/>
    <col min="15873" max="15873" width="3.33203125" style="2470" customWidth="1"/>
    <col min="15874" max="15874" width="6.6640625" style="2470" customWidth="1"/>
    <col min="15875" max="15875" width="1.6640625" style="2470" customWidth="1"/>
    <col min="15876" max="15876" width="33.5" style="2470" customWidth="1"/>
    <col min="15877" max="15877" width="2" style="2470" customWidth="1"/>
    <col min="15878" max="15878" width="38.6640625" style="2470" customWidth="1"/>
    <col min="15879" max="15879" width="1.6640625" style="2470" customWidth="1"/>
    <col min="15880" max="15880" width="46" style="2470" customWidth="1"/>
    <col min="15881" max="15881" width="1.6640625" style="2470" customWidth="1"/>
    <col min="15882" max="15882" width="33.5" style="2470" customWidth="1"/>
    <col min="15883" max="15883" width="1.6640625" style="2470" customWidth="1"/>
    <col min="15884" max="15884" width="32.5" style="2470" customWidth="1"/>
    <col min="15885" max="15885" width="1.6640625" style="2470" customWidth="1"/>
    <col min="15886" max="15886" width="7.1640625" style="2470" customWidth="1"/>
    <col min="15887" max="15887" width="3.6640625" style="2470" customWidth="1"/>
    <col min="15888" max="16103" width="8.33203125" style="2470"/>
    <col min="16104" max="16104" width="10.83203125" style="2470" customWidth="1"/>
    <col min="16105" max="16106" width="8.33203125" style="2470"/>
    <col min="16107" max="16107" width="10.83203125" style="2470" customWidth="1"/>
    <col min="16108" max="16128" width="8.33203125" style="2470"/>
    <col min="16129" max="16129" width="3.33203125" style="2470" customWidth="1"/>
    <col min="16130" max="16130" width="6.6640625" style="2470" customWidth="1"/>
    <col min="16131" max="16131" width="1.6640625" style="2470" customWidth="1"/>
    <col min="16132" max="16132" width="33.5" style="2470" customWidth="1"/>
    <col min="16133" max="16133" width="2" style="2470" customWidth="1"/>
    <col min="16134" max="16134" width="38.6640625" style="2470" customWidth="1"/>
    <col min="16135" max="16135" width="1.6640625" style="2470" customWidth="1"/>
    <col min="16136" max="16136" width="46" style="2470" customWidth="1"/>
    <col min="16137" max="16137" width="1.6640625" style="2470" customWidth="1"/>
    <col min="16138" max="16138" width="33.5" style="2470" customWidth="1"/>
    <col min="16139" max="16139" width="1.6640625" style="2470" customWidth="1"/>
    <col min="16140" max="16140" width="32.5" style="2470" customWidth="1"/>
    <col min="16141" max="16141" width="1.6640625" style="2470" customWidth="1"/>
    <col min="16142" max="16142" width="7.1640625" style="2470" customWidth="1"/>
    <col min="16143" max="16143" width="3.6640625" style="2470" customWidth="1"/>
    <col min="16144" max="16359" width="8.33203125" style="2470"/>
    <col min="16360" max="16360" width="10.83203125" style="2470" customWidth="1"/>
    <col min="16361" max="16362" width="8.33203125" style="2470"/>
    <col min="16363" max="16363" width="10.83203125" style="2470" customWidth="1"/>
    <col min="16364" max="16384" width="8.33203125" style="2470"/>
  </cols>
  <sheetData>
    <row r="1" spans="1:15" s="2468" customFormat="1" ht="11.25" customHeight="1">
      <c r="A1" s="4210" t="s">
        <v>166</v>
      </c>
      <c r="B1" s="2464"/>
      <c r="C1" s="2465"/>
      <c r="D1" s="2466"/>
      <c r="E1" s="2466"/>
      <c r="F1" s="2466"/>
      <c r="G1" s="2466"/>
      <c r="H1" s="2466"/>
      <c r="I1" s="2466"/>
      <c r="J1" s="2466"/>
      <c r="K1" s="2466"/>
      <c r="L1" s="2466"/>
      <c r="M1" s="2466"/>
      <c r="N1" s="2467"/>
      <c r="O1" s="4250">
        <v>120</v>
      </c>
    </row>
    <row r="2" spans="1:15" s="2468" customFormat="1" ht="11.25" customHeight="1">
      <c r="A2" s="4210"/>
      <c r="B2" s="2469"/>
      <c r="C2" s="2470"/>
      <c r="D2" s="2471"/>
      <c r="E2" s="2471"/>
      <c r="F2" s="2472" t="s">
        <v>3074</v>
      </c>
      <c r="G2" s="2471"/>
      <c r="H2" s="2471"/>
      <c r="I2" s="2471"/>
      <c r="J2" s="2471"/>
      <c r="K2" s="2471"/>
      <c r="L2" s="2471"/>
      <c r="M2" s="2471"/>
      <c r="N2" s="2473"/>
      <c r="O2" s="4250"/>
    </row>
    <row r="3" spans="1:15" s="2468" customFormat="1" ht="11.25" customHeight="1">
      <c r="A3" s="4210"/>
      <c r="B3" s="2469"/>
      <c r="C3" s="2470"/>
      <c r="D3" s="2471"/>
      <c r="E3" s="2471"/>
      <c r="F3" s="2471"/>
      <c r="G3" s="2471"/>
      <c r="H3" s="2471"/>
      <c r="I3" s="2471"/>
      <c r="J3" s="2471"/>
      <c r="K3" s="2471"/>
      <c r="L3" s="2471"/>
      <c r="M3" s="2471"/>
      <c r="N3" s="2473"/>
      <c r="O3" s="4250"/>
    </row>
    <row r="4" spans="1:15" s="2468" customFormat="1" ht="11.25" customHeight="1">
      <c r="A4" s="4210"/>
      <c r="B4" s="2469"/>
      <c r="C4" s="2470"/>
      <c r="D4" s="2472" t="s">
        <v>3075</v>
      </c>
      <c r="E4" s="2471"/>
      <c r="F4" s="2471"/>
      <c r="G4" s="2471"/>
      <c r="H4" s="2471"/>
      <c r="I4" s="2471"/>
      <c r="J4" s="2471"/>
      <c r="K4" s="2471"/>
      <c r="L4" s="2471"/>
      <c r="M4" s="2471"/>
      <c r="N4" s="2473"/>
      <c r="O4" s="4250"/>
    </row>
    <row r="5" spans="1:15" s="2468" customFormat="1" ht="11.25" customHeight="1">
      <c r="A5" s="4210"/>
      <c r="B5" s="2469"/>
      <c r="C5" s="2470"/>
      <c r="D5" s="2472" t="s">
        <v>3076</v>
      </c>
      <c r="E5" s="2471"/>
      <c r="F5" s="2471"/>
      <c r="G5" s="2471"/>
      <c r="H5" s="2471"/>
      <c r="I5" s="2471"/>
      <c r="J5" s="2471"/>
      <c r="K5" s="2471"/>
      <c r="L5" s="2471"/>
      <c r="M5" s="2471"/>
      <c r="N5" s="2473"/>
      <c r="O5" s="4250"/>
    </row>
    <row r="6" spans="1:15" s="2468" customFormat="1" ht="11.25" customHeight="1">
      <c r="A6" s="4210"/>
      <c r="B6" s="2469"/>
      <c r="C6" s="2470"/>
      <c r="D6" s="2472" t="s">
        <v>3077</v>
      </c>
      <c r="E6" s="2471"/>
      <c r="F6" s="2471"/>
      <c r="G6" s="2471"/>
      <c r="H6" s="2471"/>
      <c r="I6" s="2471"/>
      <c r="J6" s="2471"/>
      <c r="K6" s="2471"/>
      <c r="L6" s="2471"/>
      <c r="M6" s="2471"/>
      <c r="N6" s="2473"/>
      <c r="O6" s="4250"/>
    </row>
    <row r="7" spans="1:15" s="2468" customFormat="1" ht="5.25" customHeight="1">
      <c r="A7" s="4210"/>
      <c r="B7" s="2469"/>
      <c r="C7" s="2470"/>
      <c r="D7" s="2472"/>
      <c r="E7" s="2471"/>
      <c r="F7" s="2471"/>
      <c r="G7" s="2471"/>
      <c r="H7" s="2471"/>
      <c r="I7" s="2471"/>
      <c r="J7" s="2471"/>
      <c r="K7" s="2471"/>
      <c r="L7" s="2471"/>
      <c r="M7" s="2471"/>
      <c r="N7" s="2473"/>
      <c r="O7" s="4250"/>
    </row>
    <row r="8" spans="1:15" s="2468" customFormat="1" ht="11.25" customHeight="1">
      <c r="A8" s="4210"/>
      <c r="B8" s="2469"/>
      <c r="C8" s="2470"/>
      <c r="D8" s="2472" t="s">
        <v>3078</v>
      </c>
      <c r="E8" s="2471"/>
      <c r="F8" s="2471"/>
      <c r="G8" s="2471"/>
      <c r="H8" s="2471"/>
      <c r="I8" s="2471"/>
      <c r="J8" s="2471"/>
      <c r="K8" s="2471"/>
      <c r="L8" s="2471"/>
      <c r="M8" s="2471"/>
      <c r="N8" s="2473"/>
      <c r="O8" s="4250"/>
    </row>
    <row r="9" spans="1:15" s="2468" customFormat="1" ht="5.25" customHeight="1">
      <c r="A9" s="4210"/>
      <c r="B9" s="2469"/>
      <c r="C9" s="2470"/>
      <c r="D9" s="2472"/>
      <c r="E9" s="2471"/>
      <c r="F9" s="2471"/>
      <c r="G9" s="2471"/>
      <c r="H9" s="2471"/>
      <c r="I9" s="2471"/>
      <c r="J9" s="2471"/>
      <c r="K9" s="2471"/>
      <c r="L9" s="2471"/>
      <c r="M9" s="2471"/>
      <c r="N9" s="2473"/>
      <c r="O9" s="4250"/>
    </row>
    <row r="10" spans="1:15" s="2468" customFormat="1" ht="11.25" customHeight="1">
      <c r="A10" s="4210"/>
      <c r="B10" s="2469"/>
      <c r="C10" s="2470"/>
      <c r="D10" s="2472" t="s">
        <v>3079</v>
      </c>
      <c r="E10" s="2471"/>
      <c r="F10" s="2471"/>
      <c r="G10" s="2471"/>
      <c r="H10" s="2471"/>
      <c r="I10" s="2471"/>
      <c r="J10" s="2471"/>
      <c r="K10" s="2471"/>
      <c r="L10" s="2471"/>
      <c r="M10" s="2471"/>
      <c r="N10" s="2473"/>
      <c r="O10" s="4250"/>
    </row>
    <row r="11" spans="1:15" s="2468" customFormat="1" ht="5.25" customHeight="1">
      <c r="A11" s="4210"/>
      <c r="B11" s="2469"/>
      <c r="C11" s="2470"/>
      <c r="D11" s="2472"/>
      <c r="E11" s="2471"/>
      <c r="F11" s="2471"/>
      <c r="G11" s="2471"/>
      <c r="H11" s="2471"/>
      <c r="I11" s="2471"/>
      <c r="J11" s="2471"/>
      <c r="K11" s="2471"/>
      <c r="L11" s="2471"/>
      <c r="M11" s="2471"/>
      <c r="N11" s="2473"/>
      <c r="O11" s="4250"/>
    </row>
    <row r="12" spans="1:15" s="2468" customFormat="1" ht="11.25" customHeight="1">
      <c r="A12" s="4210"/>
      <c r="B12" s="2469"/>
      <c r="C12" s="2470"/>
      <c r="D12" s="2472" t="s">
        <v>3080</v>
      </c>
      <c r="E12" s="2471"/>
      <c r="F12" s="2471"/>
      <c r="G12" s="2471"/>
      <c r="H12" s="2471"/>
      <c r="I12" s="2471"/>
      <c r="J12" s="2471"/>
      <c r="K12" s="2471"/>
      <c r="L12" s="2471"/>
      <c r="M12" s="2471"/>
      <c r="N12" s="2473"/>
      <c r="O12" s="4250"/>
    </row>
    <row r="13" spans="1:15" s="2468" customFormat="1" ht="5.25" customHeight="1">
      <c r="A13" s="4210"/>
      <c r="B13" s="2469"/>
      <c r="C13" s="2470"/>
      <c r="D13" s="2472"/>
      <c r="E13" s="2471"/>
      <c r="F13" s="2471"/>
      <c r="G13" s="2471"/>
      <c r="H13" s="2471"/>
      <c r="I13" s="2471"/>
      <c r="J13" s="2471"/>
      <c r="K13" s="2471"/>
      <c r="L13" s="2471"/>
      <c r="M13" s="2471"/>
      <c r="N13" s="2473"/>
      <c r="O13" s="4250"/>
    </row>
    <row r="14" spans="1:15" s="2468" customFormat="1" ht="11.25" customHeight="1">
      <c r="A14" s="4210"/>
      <c r="B14" s="2469"/>
      <c r="C14" s="2470"/>
      <c r="D14" s="2474" t="s">
        <v>3081</v>
      </c>
      <c r="E14" s="2471"/>
      <c r="F14" s="2471"/>
      <c r="G14" s="2471"/>
      <c r="H14" s="2471"/>
      <c r="I14" s="2471"/>
      <c r="J14" s="2471"/>
      <c r="K14" s="2471"/>
      <c r="L14" s="2471"/>
      <c r="M14" s="2471"/>
      <c r="N14" s="2473"/>
      <c r="O14" s="4250"/>
    </row>
    <row r="15" spans="1:15" s="2468" customFormat="1" ht="5.25" customHeight="1">
      <c r="A15" s="4210"/>
      <c r="B15" s="2469"/>
      <c r="C15" s="2470"/>
      <c r="D15" s="2474"/>
      <c r="E15" s="2471"/>
      <c r="F15" s="2471"/>
      <c r="G15" s="2471"/>
      <c r="H15" s="2471"/>
      <c r="I15" s="2471"/>
      <c r="J15" s="2471"/>
      <c r="K15" s="2471"/>
      <c r="L15" s="2471"/>
      <c r="M15" s="2471"/>
      <c r="N15" s="2473"/>
      <c r="O15" s="4250"/>
    </row>
    <row r="16" spans="1:15" s="2468" customFormat="1" ht="11.25" customHeight="1">
      <c r="A16" s="4210"/>
      <c r="B16" s="2469"/>
      <c r="C16" s="2470"/>
      <c r="D16" s="2474" t="s">
        <v>3082</v>
      </c>
      <c r="E16" s="2471"/>
      <c r="F16" s="2471"/>
      <c r="G16" s="2471"/>
      <c r="H16" s="2471"/>
      <c r="I16" s="2471"/>
      <c r="J16" s="2471"/>
      <c r="K16" s="2471"/>
      <c r="L16" s="2471"/>
      <c r="M16" s="2471"/>
      <c r="N16" s="2473"/>
      <c r="O16" s="4250"/>
    </row>
    <row r="17" spans="1:15" s="2468" customFormat="1" ht="11.25" customHeight="1">
      <c r="A17" s="2475"/>
      <c r="B17" s="2469"/>
      <c r="C17" s="2470"/>
      <c r="D17" s="2474" t="s">
        <v>3083</v>
      </c>
      <c r="E17" s="2471"/>
      <c r="F17" s="2471"/>
      <c r="G17" s="2471"/>
      <c r="H17" s="2471"/>
      <c r="I17" s="2471"/>
      <c r="J17" s="2471"/>
      <c r="K17" s="2471"/>
      <c r="L17" s="2471"/>
      <c r="M17" s="2471"/>
      <c r="N17" s="2473"/>
      <c r="O17" s="4250"/>
    </row>
    <row r="18" spans="1:15" s="2468" customFormat="1" ht="5.25" customHeight="1">
      <c r="A18" s="2475"/>
      <c r="B18" s="2469"/>
      <c r="C18" s="2470"/>
      <c r="D18" s="2472"/>
      <c r="E18" s="2471"/>
      <c r="F18" s="2471"/>
      <c r="G18" s="2471"/>
      <c r="H18" s="2471"/>
      <c r="I18" s="2471"/>
      <c r="J18" s="2471"/>
      <c r="K18" s="2471"/>
      <c r="L18" s="2471"/>
      <c r="M18" s="2471"/>
      <c r="N18" s="2473"/>
      <c r="O18" s="4250"/>
    </row>
    <row r="19" spans="1:15" s="2468" customFormat="1" ht="11.25" customHeight="1">
      <c r="A19" s="2475"/>
      <c r="B19" s="2469"/>
      <c r="C19" s="2470"/>
      <c r="D19" s="2472" t="s">
        <v>3084</v>
      </c>
      <c r="E19" s="2476"/>
      <c r="F19" s="2476"/>
      <c r="G19" s="2476"/>
      <c r="H19" s="2476"/>
      <c r="I19" s="2476"/>
      <c r="J19" s="2476"/>
      <c r="K19" s="2476"/>
      <c r="L19" s="2471"/>
      <c r="M19" s="2471"/>
      <c r="N19" s="2473"/>
      <c r="O19" s="4250"/>
    </row>
    <row r="20" spans="1:15" s="2468" customFormat="1" ht="6.75" customHeight="1">
      <c r="A20" s="2475"/>
      <c r="B20" s="2469"/>
      <c r="C20" s="2470"/>
      <c r="D20" s="2472"/>
      <c r="E20" s="2476"/>
      <c r="F20" s="2476"/>
      <c r="G20" s="2476"/>
      <c r="H20" s="2476"/>
      <c r="I20" s="2476"/>
      <c r="J20" s="2476"/>
      <c r="K20" s="2476"/>
      <c r="L20" s="2471"/>
      <c r="M20" s="2471"/>
      <c r="N20" s="2473"/>
      <c r="O20" s="4250"/>
    </row>
    <row r="21" spans="1:15" s="2468" customFormat="1" ht="11.25" customHeight="1">
      <c r="A21" s="2475"/>
      <c r="B21" s="2469"/>
      <c r="C21" s="2470"/>
      <c r="D21" s="2472" t="s">
        <v>3085</v>
      </c>
      <c r="E21" s="2471"/>
      <c r="F21" s="2471"/>
      <c r="G21" s="2471"/>
      <c r="H21" s="2471"/>
      <c r="I21" s="2471"/>
      <c r="J21" s="2471"/>
      <c r="K21" s="2471"/>
      <c r="L21" s="2471"/>
      <c r="M21" s="2471"/>
      <c r="N21" s="2473"/>
      <c r="O21" s="2475"/>
    </row>
    <row r="22" spans="1:15" s="2468" customFormat="1" ht="6.75" customHeight="1">
      <c r="A22" s="2477"/>
      <c r="B22" s="2469"/>
      <c r="C22" s="2470"/>
      <c r="D22" s="2472"/>
      <c r="E22" s="2471"/>
      <c r="F22" s="2471"/>
      <c r="G22" s="2471"/>
      <c r="H22" s="2471"/>
      <c r="I22" s="2471"/>
      <c r="J22" s="2471"/>
      <c r="K22" s="2471"/>
      <c r="L22" s="2471"/>
      <c r="M22" s="2471"/>
      <c r="N22" s="2473"/>
      <c r="O22" s="2475"/>
    </row>
    <row r="23" spans="1:15" s="2468" customFormat="1" ht="11.25" customHeight="1">
      <c r="A23" s="2475"/>
      <c r="B23" s="2469"/>
      <c r="C23" s="2470"/>
      <c r="D23" s="2474" t="s">
        <v>3086</v>
      </c>
      <c r="E23" s="2471"/>
      <c r="F23" s="2471"/>
      <c r="G23" s="2471"/>
      <c r="H23" s="2471"/>
      <c r="I23" s="2471"/>
      <c r="J23" s="2471"/>
      <c r="K23" s="2471"/>
      <c r="L23" s="2471"/>
      <c r="M23" s="2471"/>
      <c r="N23" s="2473"/>
      <c r="O23" s="2475"/>
    </row>
    <row r="24" spans="1:15" s="2468" customFormat="1" ht="11.25" customHeight="1">
      <c r="A24" s="2475"/>
      <c r="B24" s="2469"/>
      <c r="C24" s="2470"/>
      <c r="D24" s="2474" t="s">
        <v>3087</v>
      </c>
      <c r="E24" s="2471"/>
      <c r="F24" s="2471"/>
      <c r="G24" s="2471"/>
      <c r="H24" s="2471"/>
      <c r="I24" s="2471"/>
      <c r="J24" s="2471"/>
      <c r="K24" s="2471"/>
      <c r="L24" s="2471"/>
      <c r="M24" s="2471"/>
      <c r="N24" s="2473"/>
      <c r="O24" s="2475"/>
    </row>
    <row r="25" spans="1:15" s="2468" customFormat="1" ht="6.75" customHeight="1">
      <c r="A25" s="2475"/>
      <c r="B25" s="2469"/>
      <c r="C25" s="2470"/>
      <c r="E25" s="2471"/>
      <c r="F25" s="2471"/>
      <c r="G25" s="2471"/>
      <c r="H25" s="2471"/>
      <c r="I25" s="2471"/>
      <c r="J25" s="2471"/>
      <c r="K25" s="2471"/>
      <c r="L25" s="2471"/>
      <c r="M25" s="2471"/>
      <c r="N25" s="2473"/>
      <c r="O25" s="2475"/>
    </row>
    <row r="26" spans="1:15" s="2468" customFormat="1" ht="11.25" customHeight="1">
      <c r="A26" s="2475"/>
      <c r="B26" s="2469"/>
      <c r="C26" s="2470"/>
      <c r="D26" s="2478" t="s">
        <v>3088</v>
      </c>
      <c r="E26" s="2471"/>
      <c r="F26" s="2471"/>
      <c r="G26" s="2471"/>
      <c r="H26" s="2471"/>
      <c r="I26" s="2471"/>
      <c r="J26" s="2471"/>
      <c r="K26" s="2471"/>
      <c r="L26" s="2471"/>
      <c r="M26" s="2471"/>
      <c r="N26" s="2473"/>
      <c r="O26" s="2475"/>
    </row>
    <row r="27" spans="1:15" s="2468" customFormat="1" ht="11.25" customHeight="1">
      <c r="A27" s="2475"/>
      <c r="B27" s="2469"/>
      <c r="C27" s="2479"/>
      <c r="D27" s="2480"/>
      <c r="E27" s="2481"/>
      <c r="F27" s="2481"/>
      <c r="G27" s="2481"/>
      <c r="H27" s="2481"/>
      <c r="I27" s="2481"/>
      <c r="J27" s="2481"/>
      <c r="K27" s="2481"/>
      <c r="L27" s="2481"/>
      <c r="M27" s="2481"/>
      <c r="N27" s="2473"/>
      <c r="O27" s="2475"/>
    </row>
    <row r="28" spans="1:15" s="2468" customFormat="1" ht="12" customHeight="1">
      <c r="A28" s="2475"/>
      <c r="B28" s="2482"/>
      <c r="C28" s="2483"/>
      <c r="D28" s="2483"/>
      <c r="E28" s="2483"/>
      <c r="F28" s="2483"/>
      <c r="G28" s="2483"/>
      <c r="H28" s="2483"/>
      <c r="I28" s="2483"/>
      <c r="J28" s="2483"/>
      <c r="K28" s="2483"/>
      <c r="L28" s="2483"/>
      <c r="M28" s="2483"/>
      <c r="N28" s="2484"/>
      <c r="O28" s="2475"/>
    </row>
    <row r="29" spans="1:15" s="2468" customFormat="1" ht="15">
      <c r="A29" s="2475"/>
      <c r="B29" s="4251" t="s">
        <v>3677</v>
      </c>
      <c r="C29" s="4252"/>
      <c r="D29" s="4252"/>
      <c r="E29" s="4252"/>
      <c r="F29" s="4252"/>
      <c r="G29" s="4252"/>
      <c r="H29" s="4252"/>
      <c r="I29" s="4252"/>
      <c r="J29" s="4252"/>
      <c r="K29" s="4252"/>
      <c r="L29" s="4252"/>
      <c r="M29" s="4252"/>
      <c r="N29" s="4253"/>
      <c r="O29" s="2475"/>
    </row>
    <row r="30" spans="1:15" s="2468" customFormat="1" ht="12" customHeight="1">
      <c r="A30" s="2475"/>
      <c r="B30" s="2485"/>
      <c r="C30" s="2481"/>
      <c r="D30" s="2481"/>
      <c r="E30" s="2481"/>
      <c r="F30" s="2481"/>
      <c r="G30" s="2481"/>
      <c r="H30" s="2481"/>
      <c r="I30" s="2481"/>
      <c r="J30" s="2481"/>
      <c r="K30" s="2481"/>
      <c r="L30" s="2481"/>
      <c r="M30" s="2481"/>
      <c r="N30" s="2486"/>
      <c r="O30" s="2475"/>
    </row>
    <row r="31" spans="1:15" s="2468" customFormat="1" ht="12" customHeight="1">
      <c r="A31" s="2475"/>
      <c r="B31" s="2485"/>
      <c r="C31" s="2481"/>
      <c r="D31" s="2478" t="s">
        <v>3090</v>
      </c>
      <c r="E31" s="2481"/>
      <c r="F31" s="2481"/>
      <c r="G31" s="2481"/>
      <c r="H31" s="2481"/>
      <c r="I31" s="2481"/>
      <c r="J31" s="2481"/>
      <c r="K31" s="2481"/>
      <c r="L31" s="2481"/>
      <c r="M31" s="2481"/>
      <c r="N31" s="2486"/>
      <c r="O31" s="2475"/>
    </row>
    <row r="32" spans="1:15" s="2468" customFormat="1" ht="12" customHeight="1">
      <c r="A32" s="2475"/>
      <c r="B32" s="2485"/>
      <c r="C32" s="2481"/>
      <c r="D32" s="2481"/>
      <c r="E32" s="2481"/>
      <c r="F32" s="2481"/>
      <c r="G32" s="2481"/>
      <c r="H32" s="2481"/>
      <c r="I32" s="2481"/>
      <c r="J32" s="2481"/>
      <c r="K32" s="2481"/>
      <c r="L32" s="2481"/>
      <c r="M32" s="2481"/>
      <c r="N32" s="2486"/>
      <c r="O32" s="2475"/>
    </row>
    <row r="33" spans="1:15" s="2468" customFormat="1" ht="12" customHeight="1" thickBot="1">
      <c r="A33" s="2475"/>
      <c r="B33" s="2487"/>
      <c r="C33" s="2488"/>
      <c r="D33" s="2488"/>
      <c r="E33" s="2488"/>
      <c r="F33" s="2488"/>
      <c r="G33" s="2488"/>
      <c r="H33" s="2488"/>
      <c r="I33" s="2488"/>
      <c r="J33" s="2488"/>
      <c r="K33" s="2488"/>
      <c r="L33" s="2488"/>
      <c r="M33" s="2488"/>
      <c r="N33" s="2489"/>
      <c r="O33" s="2475"/>
    </row>
    <row r="34" spans="1:15" s="2468" customFormat="1" ht="12" customHeight="1" thickTop="1">
      <c r="A34" s="2475"/>
      <c r="B34" s="2490" t="s">
        <v>639</v>
      </c>
      <c r="C34" s="2491"/>
      <c r="D34" s="2492"/>
      <c r="E34" s="2491"/>
      <c r="F34" s="2493" t="s">
        <v>3091</v>
      </c>
      <c r="G34" s="2491"/>
      <c r="H34" s="2493" t="s">
        <v>3092</v>
      </c>
      <c r="I34" s="2491"/>
      <c r="J34" s="2493" t="s">
        <v>3093</v>
      </c>
      <c r="K34" s="2491"/>
      <c r="L34" s="2494" t="s">
        <v>3094</v>
      </c>
      <c r="M34" s="2491"/>
      <c r="N34" s="2495" t="s">
        <v>639</v>
      </c>
      <c r="O34" s="2475"/>
    </row>
    <row r="35" spans="1:15" s="2468" customFormat="1" ht="12" customHeight="1">
      <c r="A35" s="2475"/>
      <c r="B35" s="2490" t="s">
        <v>642</v>
      </c>
      <c r="C35" s="2491"/>
      <c r="D35" s="2493" t="s">
        <v>3095</v>
      </c>
      <c r="E35" s="2491"/>
      <c r="F35" s="2493" t="s">
        <v>3096</v>
      </c>
      <c r="G35" s="2491"/>
      <c r="H35" s="2493" t="s">
        <v>3097</v>
      </c>
      <c r="I35" s="2491"/>
      <c r="J35" s="2493" t="s">
        <v>3098</v>
      </c>
      <c r="K35" s="2491"/>
      <c r="L35" s="2496" t="s">
        <v>3099</v>
      </c>
      <c r="M35" s="2491"/>
      <c r="N35" s="2495" t="s">
        <v>642</v>
      </c>
      <c r="O35" s="2475"/>
    </row>
    <row r="36" spans="1:15" s="2468" customFormat="1" ht="12" customHeight="1">
      <c r="A36" s="2475"/>
      <c r="B36" s="2497"/>
      <c r="C36" s="2491"/>
      <c r="D36" s="2492"/>
      <c r="E36" s="2491"/>
      <c r="F36" s="2493" t="s">
        <v>3100</v>
      </c>
      <c r="G36" s="2491"/>
      <c r="H36" s="2493" t="s">
        <v>3101</v>
      </c>
      <c r="I36" s="2491"/>
      <c r="J36" s="2493" t="s">
        <v>3101</v>
      </c>
      <c r="K36" s="2491"/>
      <c r="L36" s="2496" t="s">
        <v>3096</v>
      </c>
      <c r="M36" s="2491"/>
      <c r="N36" s="2498"/>
      <c r="O36" s="2475"/>
    </row>
    <row r="37" spans="1:15" s="2468" customFormat="1" ht="12" customHeight="1">
      <c r="A37" s="2475"/>
      <c r="B37" s="2499"/>
      <c r="C37" s="2500"/>
      <c r="D37" s="2501" t="s">
        <v>651</v>
      </c>
      <c r="E37" s="2500"/>
      <c r="F37" s="2501" t="s">
        <v>652</v>
      </c>
      <c r="G37" s="2500"/>
      <c r="H37" s="2501" t="s">
        <v>653</v>
      </c>
      <c r="I37" s="2500"/>
      <c r="J37" s="2501" t="s">
        <v>654</v>
      </c>
      <c r="K37" s="2500"/>
      <c r="L37" s="2502" t="s">
        <v>655</v>
      </c>
      <c r="M37" s="2500"/>
      <c r="N37" s="2503"/>
      <c r="O37" s="2475"/>
    </row>
    <row r="38" spans="1:15" s="2468" customFormat="1" ht="12" customHeight="1">
      <c r="A38" s="2475"/>
      <c r="B38" s="2504" t="s">
        <v>23</v>
      </c>
      <c r="C38" s="2500"/>
      <c r="D38" s="2501" t="s">
        <v>22</v>
      </c>
      <c r="E38" s="2505"/>
      <c r="F38" s="3443">
        <v>12424</v>
      </c>
      <c r="G38" s="2505"/>
      <c r="H38" s="3444">
        <v>64.2</v>
      </c>
      <c r="I38" s="2505"/>
      <c r="J38" s="3444">
        <v>60.99</v>
      </c>
      <c r="K38" s="2505"/>
      <c r="L38" s="3445">
        <v>433.2</v>
      </c>
      <c r="M38" s="2500"/>
      <c r="N38" s="2506" t="s">
        <v>23</v>
      </c>
      <c r="O38" s="2475"/>
    </row>
    <row r="39" spans="1:15" s="2468" customFormat="1" ht="12" customHeight="1">
      <c r="A39" s="2507"/>
      <c r="B39" s="2504" t="s">
        <v>26</v>
      </c>
      <c r="C39" s="2500"/>
      <c r="D39" s="2501" t="s">
        <v>25</v>
      </c>
      <c r="E39" s="2505"/>
      <c r="F39" s="3443">
        <v>1083</v>
      </c>
      <c r="G39" s="2505"/>
      <c r="H39" s="3444">
        <v>12.86</v>
      </c>
      <c r="I39" s="2505"/>
      <c r="J39" s="3444">
        <v>55.36</v>
      </c>
      <c r="K39" s="2505"/>
      <c r="L39" s="3445">
        <v>33</v>
      </c>
      <c r="M39" s="2500"/>
      <c r="N39" s="2506" t="s">
        <v>26</v>
      </c>
      <c r="O39" s="2475"/>
    </row>
    <row r="40" spans="1:15" s="2468" customFormat="1" ht="12" customHeight="1">
      <c r="A40" s="2507"/>
      <c r="B40" s="2504" t="s">
        <v>29</v>
      </c>
      <c r="C40" s="2500"/>
      <c r="D40" s="2501" t="s">
        <v>28</v>
      </c>
      <c r="E40" s="2505"/>
      <c r="F40" s="3443">
        <v>261</v>
      </c>
      <c r="G40" s="2505"/>
      <c r="H40" s="3444">
        <v>3.03</v>
      </c>
      <c r="I40" s="2505"/>
      <c r="J40" s="3444">
        <v>53.81</v>
      </c>
      <c r="K40" s="2505"/>
      <c r="L40" s="3445">
        <v>0</v>
      </c>
      <c r="M40" s="2500"/>
      <c r="N40" s="2506" t="s">
        <v>29</v>
      </c>
      <c r="O40" s="2475"/>
    </row>
    <row r="41" spans="1:15" s="2468" customFormat="1" ht="12" customHeight="1">
      <c r="A41" s="2507"/>
      <c r="B41" s="2504" t="s">
        <v>660</v>
      </c>
      <c r="C41" s="2500"/>
      <c r="D41" s="2501" t="s">
        <v>3102</v>
      </c>
      <c r="E41" s="2505"/>
      <c r="F41" s="3443">
        <v>123</v>
      </c>
      <c r="G41" s="2505"/>
      <c r="H41" s="3444">
        <v>0.64</v>
      </c>
      <c r="I41" s="2505"/>
      <c r="J41" s="3444">
        <v>48.23</v>
      </c>
      <c r="K41" s="2505"/>
      <c r="L41" s="3445">
        <v>0.8</v>
      </c>
      <c r="M41" s="2500"/>
      <c r="N41" s="2506" t="s">
        <v>660</v>
      </c>
      <c r="O41" s="2475"/>
    </row>
    <row r="42" spans="1:15" s="2468" customFormat="1" ht="12" customHeight="1">
      <c r="A42" s="2507"/>
      <c r="B42" s="2504" t="s">
        <v>32</v>
      </c>
      <c r="C42" s="2500"/>
      <c r="D42" s="2501" t="s">
        <v>3103</v>
      </c>
      <c r="E42" s="2505"/>
      <c r="F42" s="3443">
        <v>0</v>
      </c>
      <c r="G42" s="2505"/>
      <c r="H42" s="3444" t="s">
        <v>3104</v>
      </c>
      <c r="I42" s="2505"/>
      <c r="J42" s="2501" t="s">
        <v>3104</v>
      </c>
      <c r="K42" s="2505"/>
      <c r="L42" s="3445">
        <v>0</v>
      </c>
      <c r="M42" s="2500"/>
      <c r="N42" s="2506" t="s">
        <v>32</v>
      </c>
      <c r="O42" s="4254" t="s">
        <v>3694</v>
      </c>
    </row>
    <row r="43" spans="1:15" s="2468" customFormat="1" ht="12" customHeight="1">
      <c r="A43" s="2507"/>
      <c r="B43" s="2504" t="s">
        <v>661</v>
      </c>
      <c r="C43" s="2500"/>
      <c r="D43" s="2501" t="s">
        <v>2723</v>
      </c>
      <c r="E43" s="2505"/>
      <c r="F43" s="3446">
        <v>13891</v>
      </c>
      <c r="G43" s="2505"/>
      <c r="H43" s="3444">
        <v>58.49</v>
      </c>
      <c r="I43" s="2505"/>
      <c r="J43" s="3448">
        <v>60.31</v>
      </c>
      <c r="K43" s="2505"/>
      <c r="L43" s="3445">
        <f>SUM(L38:L42)</f>
        <v>467</v>
      </c>
      <c r="M43" s="2500"/>
      <c r="N43" s="2506" t="s">
        <v>661</v>
      </c>
      <c r="O43" s="4254"/>
    </row>
    <row r="44" spans="1:15" s="2468" customFormat="1" ht="12" customHeight="1">
      <c r="A44" s="2507"/>
      <c r="B44" s="2504" t="s">
        <v>171</v>
      </c>
      <c r="C44" s="2500"/>
      <c r="D44" s="2501" t="s">
        <v>3105</v>
      </c>
      <c r="E44" s="2505"/>
      <c r="F44" s="3443">
        <v>8166</v>
      </c>
      <c r="G44" s="2505"/>
      <c r="H44" s="3444" t="s">
        <v>3104</v>
      </c>
      <c r="I44" s="2505"/>
      <c r="J44" s="2501" t="s">
        <v>3104</v>
      </c>
      <c r="K44" s="2505"/>
      <c r="L44" s="3445"/>
      <c r="M44" s="2500"/>
      <c r="N44" s="2506" t="s">
        <v>171</v>
      </c>
      <c r="O44" s="4254"/>
    </row>
    <row r="45" spans="1:15" s="2468" customFormat="1" ht="12" customHeight="1">
      <c r="A45" s="2507"/>
      <c r="B45" s="2490" t="s">
        <v>172</v>
      </c>
      <c r="C45" s="2491"/>
      <c r="D45" s="2493" t="s">
        <v>3106</v>
      </c>
      <c r="E45" s="2508"/>
      <c r="F45" s="2509">
        <v>0</v>
      </c>
      <c r="G45" s="2508"/>
      <c r="H45" s="2510"/>
      <c r="I45" s="2508"/>
      <c r="J45" s="2493"/>
      <c r="K45" s="2508"/>
      <c r="L45" s="2496"/>
      <c r="M45" s="2491"/>
      <c r="N45" s="2495" t="s">
        <v>172</v>
      </c>
      <c r="O45" s="4254"/>
    </row>
    <row r="46" spans="1:15" s="2468" customFormat="1" ht="12" customHeight="1">
      <c r="A46" s="2507"/>
      <c r="B46" s="2511"/>
      <c r="C46" s="2512"/>
      <c r="D46" s="2512"/>
      <c r="E46" s="2512"/>
      <c r="F46" s="2512"/>
      <c r="G46" s="2512"/>
      <c r="H46" s="2512"/>
      <c r="I46" s="2512"/>
      <c r="J46" s="2512"/>
      <c r="K46" s="2512"/>
      <c r="L46" s="2512"/>
      <c r="M46" s="2512"/>
      <c r="N46" s="2513"/>
      <c r="O46" s="4254"/>
    </row>
    <row r="47" spans="1:15" s="2468" customFormat="1" ht="12" customHeight="1">
      <c r="A47" s="2507"/>
      <c r="B47" s="2514" t="s">
        <v>3107</v>
      </c>
      <c r="C47" s="2481"/>
      <c r="D47" s="2481"/>
      <c r="E47" s="2481"/>
      <c r="F47" s="2481"/>
      <c r="G47" s="2481"/>
      <c r="H47" s="2481"/>
      <c r="I47" s="2481"/>
      <c r="J47" s="2481"/>
      <c r="K47" s="2481"/>
      <c r="L47" s="2481"/>
      <c r="M47" s="2481"/>
      <c r="N47" s="2486"/>
      <c r="O47" s="4254"/>
    </row>
    <row r="48" spans="1:15" s="2468" customFormat="1" ht="12" customHeight="1">
      <c r="A48" s="2507"/>
      <c r="B48" s="2515" t="s">
        <v>3654</v>
      </c>
      <c r="C48" s="2479"/>
      <c r="D48" s="2479"/>
      <c r="E48" s="2479"/>
      <c r="F48" s="2479"/>
      <c r="G48" s="2479"/>
      <c r="H48" s="2479"/>
      <c r="I48" s="2479"/>
      <c r="J48" s="2479"/>
      <c r="K48" s="2479"/>
      <c r="L48" s="2479"/>
      <c r="M48" s="2479"/>
      <c r="N48" s="2516"/>
      <c r="O48" s="4254"/>
    </row>
    <row r="49" spans="2:15" s="2468" customFormat="1" ht="12" customHeight="1">
      <c r="B49" s="2515"/>
      <c r="C49" s="2479"/>
      <c r="D49" s="2479"/>
      <c r="E49" s="2479"/>
      <c r="F49" s="2479"/>
      <c r="G49" s="2479"/>
      <c r="H49" s="2479"/>
      <c r="I49" s="2479"/>
      <c r="J49" s="2479"/>
      <c r="K49" s="2479"/>
      <c r="L49" s="2479"/>
      <c r="M49" s="2479"/>
      <c r="N49" s="2516"/>
      <c r="O49" s="4254"/>
    </row>
    <row r="50" spans="2:15" s="2468" customFormat="1" ht="12" customHeight="1">
      <c r="B50" s="2515"/>
      <c r="C50" s="2479"/>
      <c r="D50" s="2479"/>
      <c r="E50" s="2479"/>
      <c r="F50" s="2479"/>
      <c r="G50" s="2479"/>
      <c r="H50" s="2479"/>
      <c r="I50" s="2479"/>
      <c r="J50" s="2479"/>
      <c r="K50" s="2479"/>
      <c r="L50" s="2479"/>
      <c r="M50" s="2479"/>
      <c r="N50" s="2516"/>
      <c r="O50" s="4254"/>
    </row>
    <row r="51" spans="2:15" s="2468" customFormat="1" ht="12" customHeight="1">
      <c r="B51" s="2515"/>
      <c r="C51" s="2479"/>
      <c r="D51" s="2479"/>
      <c r="E51" s="2479"/>
      <c r="F51" s="2479"/>
      <c r="G51" s="2479"/>
      <c r="H51" s="2479"/>
      <c r="I51" s="2479"/>
      <c r="J51" s="2479"/>
      <c r="K51" s="2479"/>
      <c r="L51" s="2479"/>
      <c r="M51" s="2479"/>
      <c r="N51" s="2516"/>
      <c r="O51" s="4254"/>
    </row>
    <row r="52" spans="2:15" s="2468" customFormat="1" ht="12" customHeight="1">
      <c r="B52" s="2515"/>
      <c r="C52" s="2479"/>
      <c r="D52" s="2479"/>
      <c r="E52" s="2479"/>
      <c r="F52" s="2479"/>
      <c r="G52" s="2479"/>
      <c r="H52" s="2479"/>
      <c r="I52" s="2479"/>
      <c r="J52" s="2479"/>
      <c r="K52" s="2479"/>
      <c r="L52" s="2479"/>
      <c r="M52" s="2479"/>
      <c r="N52" s="2516"/>
      <c r="O52" s="4254"/>
    </row>
    <row r="53" spans="2:15" s="2468" customFormat="1" ht="12" customHeight="1">
      <c r="B53" s="2515"/>
      <c r="C53" s="2479"/>
      <c r="D53" s="2479"/>
      <c r="E53" s="2479"/>
      <c r="F53" s="2479"/>
      <c r="G53" s="2479"/>
      <c r="H53" s="2479"/>
      <c r="I53" s="2479"/>
      <c r="J53" s="2479"/>
      <c r="K53" s="2479"/>
      <c r="L53" s="2479"/>
      <c r="M53" s="2479"/>
      <c r="N53" s="2516"/>
      <c r="O53" s="4254"/>
    </row>
    <row r="54" spans="2:15" s="2468" customFormat="1" ht="12" customHeight="1">
      <c r="B54" s="2515"/>
      <c r="C54" s="2479"/>
      <c r="D54" s="2479"/>
      <c r="E54" s="2479"/>
      <c r="F54" s="2479"/>
      <c r="G54" s="2479"/>
      <c r="H54" s="2479"/>
      <c r="I54" s="2479"/>
      <c r="J54" s="2479"/>
      <c r="K54" s="2479"/>
      <c r="L54" s="2479"/>
      <c r="M54" s="2479"/>
      <c r="N54" s="2516"/>
      <c r="O54" s="4254"/>
    </row>
    <row r="55" spans="2:15" s="2468" customFormat="1" ht="12" customHeight="1">
      <c r="B55" s="2515"/>
      <c r="C55" s="2479"/>
      <c r="D55" s="2479"/>
      <c r="E55" s="2479"/>
      <c r="F55" s="2479"/>
      <c r="G55" s="2479"/>
      <c r="H55" s="2479"/>
      <c r="I55" s="2479"/>
      <c r="J55" s="2479"/>
      <c r="K55" s="2479"/>
      <c r="L55" s="2479"/>
      <c r="M55" s="2479"/>
      <c r="N55" s="2516"/>
      <c r="O55" s="4254"/>
    </row>
    <row r="56" spans="2:15" s="2468" customFormat="1" ht="12" customHeight="1">
      <c r="B56" s="2515"/>
      <c r="C56" s="2479"/>
      <c r="D56" s="2479"/>
      <c r="E56" s="2479"/>
      <c r="F56" s="2479"/>
      <c r="G56" s="2479"/>
      <c r="H56" s="2479"/>
      <c r="I56" s="2479"/>
      <c r="J56" s="2479"/>
      <c r="K56" s="2479"/>
      <c r="L56" s="2479"/>
      <c r="M56" s="2479"/>
      <c r="N56" s="2516"/>
      <c r="O56" s="4254"/>
    </row>
    <row r="57" spans="2:15" s="2468" customFormat="1" ht="12" customHeight="1">
      <c r="B57" s="2515"/>
      <c r="C57" s="2479"/>
      <c r="D57" s="2479"/>
      <c r="E57" s="2479"/>
      <c r="F57" s="2479"/>
      <c r="G57" s="2479"/>
      <c r="H57" s="2479"/>
      <c r="I57" s="2479"/>
      <c r="J57" s="2479"/>
      <c r="K57" s="2479"/>
      <c r="L57" s="2479"/>
      <c r="M57" s="2479"/>
      <c r="N57" s="2516"/>
      <c r="O57" s="4254"/>
    </row>
    <row r="58" spans="2:15" s="2468" customFormat="1" ht="12" customHeight="1">
      <c r="B58" s="2515"/>
      <c r="C58" s="2479"/>
      <c r="D58" s="2479"/>
      <c r="E58" s="2479"/>
      <c r="F58" s="2479"/>
      <c r="G58" s="2479"/>
      <c r="H58" s="2479"/>
      <c r="I58" s="2479"/>
      <c r="J58" s="2479"/>
      <c r="K58" s="2479"/>
      <c r="L58" s="2479"/>
      <c r="M58" s="2479"/>
      <c r="N58" s="2516"/>
      <c r="O58" s="4254"/>
    </row>
    <row r="59" spans="2:15" s="2468" customFormat="1" ht="12" customHeight="1">
      <c r="B59" s="2515"/>
      <c r="C59" s="2479"/>
      <c r="D59" s="2479"/>
      <c r="E59" s="2479"/>
      <c r="F59" s="2479"/>
      <c r="G59" s="2479"/>
      <c r="H59" s="2479"/>
      <c r="I59" s="2479"/>
      <c r="J59" s="2479"/>
      <c r="K59" s="2479"/>
      <c r="L59" s="2479"/>
      <c r="M59" s="2479"/>
      <c r="N59" s="2516"/>
      <c r="O59" s="4254"/>
    </row>
    <row r="60" spans="2:15" s="2468" customFormat="1" ht="12" customHeight="1">
      <c r="B60" s="2515"/>
      <c r="C60" s="2479"/>
      <c r="D60" s="2479"/>
      <c r="E60" s="2479"/>
      <c r="F60" s="2479"/>
      <c r="G60" s="2479"/>
      <c r="H60" s="2479"/>
      <c r="I60" s="2479"/>
      <c r="J60" s="2479"/>
      <c r="K60" s="2479"/>
      <c r="L60" s="2479"/>
      <c r="M60" s="2479"/>
      <c r="N60" s="2516"/>
      <c r="O60" s="4254"/>
    </row>
    <row r="61" spans="2:15" s="2468" customFormat="1" ht="12" customHeight="1">
      <c r="B61" s="2517"/>
      <c r="C61" s="2518"/>
      <c r="D61" s="2518"/>
      <c r="E61" s="2518"/>
      <c r="F61" s="2518"/>
      <c r="G61" s="2518"/>
      <c r="H61" s="2518"/>
      <c r="I61" s="2518"/>
      <c r="J61" s="2518"/>
      <c r="K61" s="2518"/>
      <c r="L61" s="2518"/>
      <c r="M61" s="2518"/>
      <c r="N61" s="2519"/>
      <c r="O61" s="4254"/>
    </row>
    <row r="62" spans="2:15" ht="11.25" customHeight="1"/>
  </sheetData>
  <mergeCells count="4">
    <mergeCell ref="A1:A16"/>
    <mergeCell ref="O1:O20"/>
    <mergeCell ref="B29:N29"/>
    <mergeCell ref="O42:O61"/>
  </mergeCells>
  <printOptions horizontalCentered="1" verticalCentered="1"/>
  <pageMargins left="0.5" right="0.5" top="1" bottom="1" header="0" footer="0"/>
  <pageSetup scale="7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9"/>
  <dimension ref="A1:H125"/>
  <sheetViews>
    <sheetView showZeros="0" view="pageBreakPreview" zoomScale="80" zoomScaleNormal="100" zoomScaleSheetLayoutView="80" workbookViewId="0">
      <selection activeCell="G31" sqref="G31"/>
    </sheetView>
  </sheetViews>
  <sheetFormatPr defaultColWidth="0" defaultRowHeight="11.25"/>
  <cols>
    <col min="1" max="1" width="5.33203125" style="527" customWidth="1"/>
    <col min="2" max="2" width="7.33203125" style="527" customWidth="1"/>
    <col min="3" max="3" width="17" style="527" customWidth="1"/>
    <col min="4" max="4" width="40" style="527" customWidth="1"/>
    <col min="5" max="6" width="14.83203125" style="527" customWidth="1"/>
    <col min="7" max="7" width="5.33203125" style="527" customWidth="1"/>
    <col min="8" max="8" width="9.33203125" style="527" customWidth="1"/>
    <col min="9" max="256" width="0" style="527" hidden="1"/>
    <col min="257" max="257" width="5.33203125" style="527" customWidth="1"/>
    <col min="258" max="258" width="7.33203125" style="527" customWidth="1"/>
    <col min="259" max="259" width="17" style="527" customWidth="1"/>
    <col min="260" max="260" width="40" style="527" customWidth="1"/>
    <col min="261" max="262" width="14.83203125" style="527" customWidth="1"/>
    <col min="263" max="263" width="5.33203125" style="527" customWidth="1"/>
    <col min="264" max="264" width="9.33203125" style="527" customWidth="1"/>
    <col min="265" max="512" width="0" style="527" hidden="1"/>
    <col min="513" max="513" width="5.33203125" style="527" customWidth="1"/>
    <col min="514" max="514" width="7.33203125" style="527" customWidth="1"/>
    <col min="515" max="515" width="17" style="527" customWidth="1"/>
    <col min="516" max="516" width="40" style="527" customWidth="1"/>
    <col min="517" max="518" width="14.83203125" style="527" customWidth="1"/>
    <col min="519" max="519" width="5.33203125" style="527" customWidth="1"/>
    <col min="520" max="520" width="9.33203125" style="527" customWidth="1"/>
    <col min="521" max="768" width="0" style="527" hidden="1"/>
    <col min="769" max="769" width="5.33203125" style="527" customWidth="1"/>
    <col min="770" max="770" width="7.33203125" style="527" customWidth="1"/>
    <col min="771" max="771" width="17" style="527" customWidth="1"/>
    <col min="772" max="772" width="40" style="527" customWidth="1"/>
    <col min="773" max="774" width="14.83203125" style="527" customWidth="1"/>
    <col min="775" max="775" width="5.33203125" style="527" customWidth="1"/>
    <col min="776" max="776" width="9.33203125" style="527" customWidth="1"/>
    <col min="777" max="1024" width="0" style="527" hidden="1"/>
    <col min="1025" max="1025" width="5.33203125" style="527" customWidth="1"/>
    <col min="1026" max="1026" width="7.33203125" style="527" customWidth="1"/>
    <col min="1027" max="1027" width="17" style="527" customWidth="1"/>
    <col min="1028" max="1028" width="40" style="527" customWidth="1"/>
    <col min="1029" max="1030" width="14.83203125" style="527" customWidth="1"/>
    <col min="1031" max="1031" width="5.33203125" style="527" customWidth="1"/>
    <col min="1032" max="1032" width="9.33203125" style="527" customWidth="1"/>
    <col min="1033" max="1280" width="0" style="527" hidden="1"/>
    <col min="1281" max="1281" width="5.33203125" style="527" customWidth="1"/>
    <col min="1282" max="1282" width="7.33203125" style="527" customWidth="1"/>
    <col min="1283" max="1283" width="17" style="527" customWidth="1"/>
    <col min="1284" max="1284" width="40" style="527" customWidth="1"/>
    <col min="1285" max="1286" width="14.83203125" style="527" customWidth="1"/>
    <col min="1287" max="1287" width="5.33203125" style="527" customWidth="1"/>
    <col min="1288" max="1288" width="9.33203125" style="527" customWidth="1"/>
    <col min="1289" max="1536" width="0" style="527" hidden="1"/>
    <col min="1537" max="1537" width="5.33203125" style="527" customWidth="1"/>
    <col min="1538" max="1538" width="7.33203125" style="527" customWidth="1"/>
    <col min="1539" max="1539" width="17" style="527" customWidth="1"/>
    <col min="1540" max="1540" width="40" style="527" customWidth="1"/>
    <col min="1541" max="1542" width="14.83203125" style="527" customWidth="1"/>
    <col min="1543" max="1543" width="5.33203125" style="527" customWidth="1"/>
    <col min="1544" max="1544" width="9.33203125" style="527" customWidth="1"/>
    <col min="1545" max="1792" width="0" style="527" hidden="1"/>
    <col min="1793" max="1793" width="5.33203125" style="527" customWidth="1"/>
    <col min="1794" max="1794" width="7.33203125" style="527" customWidth="1"/>
    <col min="1795" max="1795" width="17" style="527" customWidth="1"/>
    <col min="1796" max="1796" width="40" style="527" customWidth="1"/>
    <col min="1797" max="1798" width="14.83203125" style="527" customWidth="1"/>
    <col min="1799" max="1799" width="5.33203125" style="527" customWidth="1"/>
    <col min="1800" max="1800" width="9.33203125" style="527" customWidth="1"/>
    <col min="1801" max="2048" width="0" style="527" hidden="1"/>
    <col min="2049" max="2049" width="5.33203125" style="527" customWidth="1"/>
    <col min="2050" max="2050" width="7.33203125" style="527" customWidth="1"/>
    <col min="2051" max="2051" width="17" style="527" customWidth="1"/>
    <col min="2052" max="2052" width="40" style="527" customWidth="1"/>
    <col min="2053" max="2054" width="14.83203125" style="527" customWidth="1"/>
    <col min="2055" max="2055" width="5.33203125" style="527" customWidth="1"/>
    <col min="2056" max="2056" width="9.33203125" style="527" customWidth="1"/>
    <col min="2057" max="2304" width="0" style="527" hidden="1"/>
    <col min="2305" max="2305" width="5.33203125" style="527" customWidth="1"/>
    <col min="2306" max="2306" width="7.33203125" style="527" customWidth="1"/>
    <col min="2307" max="2307" width="17" style="527" customWidth="1"/>
    <col min="2308" max="2308" width="40" style="527" customWidth="1"/>
    <col min="2309" max="2310" width="14.83203125" style="527" customWidth="1"/>
    <col min="2311" max="2311" width="5.33203125" style="527" customWidth="1"/>
    <col min="2312" max="2312" width="9.33203125" style="527" customWidth="1"/>
    <col min="2313" max="2560" width="0" style="527" hidden="1"/>
    <col min="2561" max="2561" width="5.33203125" style="527" customWidth="1"/>
    <col min="2562" max="2562" width="7.33203125" style="527" customWidth="1"/>
    <col min="2563" max="2563" width="17" style="527" customWidth="1"/>
    <col min="2564" max="2564" width="40" style="527" customWidth="1"/>
    <col min="2565" max="2566" width="14.83203125" style="527" customWidth="1"/>
    <col min="2567" max="2567" width="5.33203125" style="527" customWidth="1"/>
    <col min="2568" max="2568" width="9.33203125" style="527" customWidth="1"/>
    <col min="2569" max="2816" width="0" style="527" hidden="1"/>
    <col min="2817" max="2817" width="5.33203125" style="527" customWidth="1"/>
    <col min="2818" max="2818" width="7.33203125" style="527" customWidth="1"/>
    <col min="2819" max="2819" width="17" style="527" customWidth="1"/>
    <col min="2820" max="2820" width="40" style="527" customWidth="1"/>
    <col min="2821" max="2822" width="14.83203125" style="527" customWidth="1"/>
    <col min="2823" max="2823" width="5.33203125" style="527" customWidth="1"/>
    <col min="2824" max="2824" width="9.33203125" style="527" customWidth="1"/>
    <col min="2825" max="3072" width="0" style="527" hidden="1"/>
    <col min="3073" max="3073" width="5.33203125" style="527" customWidth="1"/>
    <col min="3074" max="3074" width="7.33203125" style="527" customWidth="1"/>
    <col min="3075" max="3075" width="17" style="527" customWidth="1"/>
    <col min="3076" max="3076" width="40" style="527" customWidth="1"/>
    <col min="3077" max="3078" width="14.83203125" style="527" customWidth="1"/>
    <col min="3079" max="3079" width="5.33203125" style="527" customWidth="1"/>
    <col min="3080" max="3080" width="9.33203125" style="527" customWidth="1"/>
    <col min="3081" max="3328" width="0" style="527" hidden="1"/>
    <col min="3329" max="3329" width="5.33203125" style="527" customWidth="1"/>
    <col min="3330" max="3330" width="7.33203125" style="527" customWidth="1"/>
    <col min="3331" max="3331" width="17" style="527" customWidth="1"/>
    <col min="3332" max="3332" width="40" style="527" customWidth="1"/>
    <col min="3333" max="3334" width="14.83203125" style="527" customWidth="1"/>
    <col min="3335" max="3335" width="5.33203125" style="527" customWidth="1"/>
    <col min="3336" max="3336" width="9.33203125" style="527" customWidth="1"/>
    <col min="3337" max="3584" width="0" style="527" hidden="1"/>
    <col min="3585" max="3585" width="5.33203125" style="527" customWidth="1"/>
    <col min="3586" max="3586" width="7.33203125" style="527" customWidth="1"/>
    <col min="3587" max="3587" width="17" style="527" customWidth="1"/>
    <col min="3588" max="3588" width="40" style="527" customWidth="1"/>
    <col min="3589" max="3590" width="14.83203125" style="527" customWidth="1"/>
    <col min="3591" max="3591" width="5.33203125" style="527" customWidth="1"/>
    <col min="3592" max="3592" width="9.33203125" style="527" customWidth="1"/>
    <col min="3593" max="3840" width="0" style="527" hidden="1"/>
    <col min="3841" max="3841" width="5.33203125" style="527" customWidth="1"/>
    <col min="3842" max="3842" width="7.33203125" style="527" customWidth="1"/>
    <col min="3843" max="3843" width="17" style="527" customWidth="1"/>
    <col min="3844" max="3844" width="40" style="527" customWidth="1"/>
    <col min="3845" max="3846" width="14.83203125" style="527" customWidth="1"/>
    <col min="3847" max="3847" width="5.33203125" style="527" customWidth="1"/>
    <col min="3848" max="3848" width="9.33203125" style="527" customWidth="1"/>
    <col min="3849" max="4096" width="0" style="527" hidden="1"/>
    <col min="4097" max="4097" width="5.33203125" style="527" customWidth="1"/>
    <col min="4098" max="4098" width="7.33203125" style="527" customWidth="1"/>
    <col min="4099" max="4099" width="17" style="527" customWidth="1"/>
    <col min="4100" max="4100" width="40" style="527" customWidth="1"/>
    <col min="4101" max="4102" width="14.83203125" style="527" customWidth="1"/>
    <col min="4103" max="4103" width="5.33203125" style="527" customWidth="1"/>
    <col min="4104" max="4104" width="9.33203125" style="527" customWidth="1"/>
    <col min="4105" max="4352" width="0" style="527" hidden="1"/>
    <col min="4353" max="4353" width="5.33203125" style="527" customWidth="1"/>
    <col min="4354" max="4354" width="7.33203125" style="527" customWidth="1"/>
    <col min="4355" max="4355" width="17" style="527" customWidth="1"/>
    <col min="4356" max="4356" width="40" style="527" customWidth="1"/>
    <col min="4357" max="4358" width="14.83203125" style="527" customWidth="1"/>
    <col min="4359" max="4359" width="5.33203125" style="527" customWidth="1"/>
    <col min="4360" max="4360" width="9.33203125" style="527" customWidth="1"/>
    <col min="4361" max="4608" width="0" style="527" hidden="1"/>
    <col min="4609" max="4609" width="5.33203125" style="527" customWidth="1"/>
    <col min="4610" max="4610" width="7.33203125" style="527" customWidth="1"/>
    <col min="4611" max="4611" width="17" style="527" customWidth="1"/>
    <col min="4612" max="4612" width="40" style="527" customWidth="1"/>
    <col min="4613" max="4614" width="14.83203125" style="527" customWidth="1"/>
    <col min="4615" max="4615" width="5.33203125" style="527" customWidth="1"/>
    <col min="4616" max="4616" width="9.33203125" style="527" customWidth="1"/>
    <col min="4617" max="4864" width="0" style="527" hidden="1"/>
    <col min="4865" max="4865" width="5.33203125" style="527" customWidth="1"/>
    <col min="4866" max="4866" width="7.33203125" style="527" customWidth="1"/>
    <col min="4867" max="4867" width="17" style="527" customWidth="1"/>
    <col min="4868" max="4868" width="40" style="527" customWidth="1"/>
    <col min="4869" max="4870" width="14.83203125" style="527" customWidth="1"/>
    <col min="4871" max="4871" width="5.33203125" style="527" customWidth="1"/>
    <col min="4872" max="4872" width="9.33203125" style="527" customWidth="1"/>
    <col min="4873" max="5120" width="0" style="527" hidden="1"/>
    <col min="5121" max="5121" width="5.33203125" style="527" customWidth="1"/>
    <col min="5122" max="5122" width="7.33203125" style="527" customWidth="1"/>
    <col min="5123" max="5123" width="17" style="527" customWidth="1"/>
    <col min="5124" max="5124" width="40" style="527" customWidth="1"/>
    <col min="5125" max="5126" width="14.83203125" style="527" customWidth="1"/>
    <col min="5127" max="5127" width="5.33203125" style="527" customWidth="1"/>
    <col min="5128" max="5128" width="9.33203125" style="527" customWidth="1"/>
    <col min="5129" max="5376" width="0" style="527" hidden="1"/>
    <col min="5377" max="5377" width="5.33203125" style="527" customWidth="1"/>
    <col min="5378" max="5378" width="7.33203125" style="527" customWidth="1"/>
    <col min="5379" max="5379" width="17" style="527" customWidth="1"/>
    <col min="5380" max="5380" width="40" style="527" customWidth="1"/>
    <col min="5381" max="5382" width="14.83203125" style="527" customWidth="1"/>
    <col min="5383" max="5383" width="5.33203125" style="527" customWidth="1"/>
    <col min="5384" max="5384" width="9.33203125" style="527" customWidth="1"/>
    <col min="5385" max="5632" width="0" style="527" hidden="1"/>
    <col min="5633" max="5633" width="5.33203125" style="527" customWidth="1"/>
    <col min="5634" max="5634" width="7.33203125" style="527" customWidth="1"/>
    <col min="5635" max="5635" width="17" style="527" customWidth="1"/>
    <col min="5636" max="5636" width="40" style="527" customWidth="1"/>
    <col min="5637" max="5638" width="14.83203125" style="527" customWidth="1"/>
    <col min="5639" max="5639" width="5.33203125" style="527" customWidth="1"/>
    <col min="5640" max="5640" width="9.33203125" style="527" customWidth="1"/>
    <col min="5641" max="5888" width="0" style="527" hidden="1"/>
    <col min="5889" max="5889" width="5.33203125" style="527" customWidth="1"/>
    <col min="5890" max="5890" width="7.33203125" style="527" customWidth="1"/>
    <col min="5891" max="5891" width="17" style="527" customWidth="1"/>
    <col min="5892" max="5892" width="40" style="527" customWidth="1"/>
    <col min="5893" max="5894" width="14.83203125" style="527" customWidth="1"/>
    <col min="5895" max="5895" width="5.33203125" style="527" customWidth="1"/>
    <col min="5896" max="5896" width="9.33203125" style="527" customWidth="1"/>
    <col min="5897" max="6144" width="0" style="527" hidden="1"/>
    <col min="6145" max="6145" width="5.33203125" style="527" customWidth="1"/>
    <col min="6146" max="6146" width="7.33203125" style="527" customWidth="1"/>
    <col min="6147" max="6147" width="17" style="527" customWidth="1"/>
    <col min="6148" max="6148" width="40" style="527" customWidth="1"/>
    <col min="6149" max="6150" width="14.83203125" style="527" customWidth="1"/>
    <col min="6151" max="6151" width="5.33203125" style="527" customWidth="1"/>
    <col min="6152" max="6152" width="9.33203125" style="527" customWidth="1"/>
    <col min="6153" max="6400" width="0" style="527" hidden="1"/>
    <col min="6401" max="6401" width="5.33203125" style="527" customWidth="1"/>
    <col min="6402" max="6402" width="7.33203125" style="527" customWidth="1"/>
    <col min="6403" max="6403" width="17" style="527" customWidth="1"/>
    <col min="6404" max="6404" width="40" style="527" customWidth="1"/>
    <col min="6405" max="6406" width="14.83203125" style="527" customWidth="1"/>
    <col min="6407" max="6407" width="5.33203125" style="527" customWidth="1"/>
    <col min="6408" max="6408" width="9.33203125" style="527" customWidth="1"/>
    <col min="6409" max="6656" width="0" style="527" hidden="1"/>
    <col min="6657" max="6657" width="5.33203125" style="527" customWidth="1"/>
    <col min="6658" max="6658" width="7.33203125" style="527" customWidth="1"/>
    <col min="6659" max="6659" width="17" style="527" customWidth="1"/>
    <col min="6660" max="6660" width="40" style="527" customWidth="1"/>
    <col min="6661" max="6662" width="14.83203125" style="527" customWidth="1"/>
    <col min="6663" max="6663" width="5.33203125" style="527" customWidth="1"/>
    <col min="6664" max="6664" width="9.33203125" style="527" customWidth="1"/>
    <col min="6665" max="6912" width="0" style="527" hidden="1"/>
    <col min="6913" max="6913" width="5.33203125" style="527" customWidth="1"/>
    <col min="6914" max="6914" width="7.33203125" style="527" customWidth="1"/>
    <col min="6915" max="6915" width="17" style="527" customWidth="1"/>
    <col min="6916" max="6916" width="40" style="527" customWidth="1"/>
    <col min="6917" max="6918" width="14.83203125" style="527" customWidth="1"/>
    <col min="6919" max="6919" width="5.33203125" style="527" customWidth="1"/>
    <col min="6920" max="6920" width="9.33203125" style="527" customWidth="1"/>
    <col min="6921" max="7168" width="0" style="527" hidden="1"/>
    <col min="7169" max="7169" width="5.33203125" style="527" customWidth="1"/>
    <col min="7170" max="7170" width="7.33203125" style="527" customWidth="1"/>
    <col min="7171" max="7171" width="17" style="527" customWidth="1"/>
    <col min="7172" max="7172" width="40" style="527" customWidth="1"/>
    <col min="7173" max="7174" width="14.83203125" style="527" customWidth="1"/>
    <col min="7175" max="7175" width="5.33203125" style="527" customWidth="1"/>
    <col min="7176" max="7176" width="9.33203125" style="527" customWidth="1"/>
    <col min="7177" max="7424" width="0" style="527" hidden="1"/>
    <col min="7425" max="7425" width="5.33203125" style="527" customWidth="1"/>
    <col min="7426" max="7426" width="7.33203125" style="527" customWidth="1"/>
    <col min="7427" max="7427" width="17" style="527" customWidth="1"/>
    <col min="7428" max="7428" width="40" style="527" customWidth="1"/>
    <col min="7429" max="7430" width="14.83203125" style="527" customWidth="1"/>
    <col min="7431" max="7431" width="5.33203125" style="527" customWidth="1"/>
    <col min="7432" max="7432" width="9.33203125" style="527" customWidth="1"/>
    <col min="7433" max="7680" width="0" style="527" hidden="1"/>
    <col min="7681" max="7681" width="5.33203125" style="527" customWidth="1"/>
    <col min="7682" max="7682" width="7.33203125" style="527" customWidth="1"/>
    <col min="7683" max="7683" width="17" style="527" customWidth="1"/>
    <col min="7684" max="7684" width="40" style="527" customWidth="1"/>
    <col min="7685" max="7686" width="14.83203125" style="527" customWidth="1"/>
    <col min="7687" max="7687" width="5.33203125" style="527" customWidth="1"/>
    <col min="7688" max="7688" width="9.33203125" style="527" customWidth="1"/>
    <col min="7689" max="7936" width="0" style="527" hidden="1"/>
    <col min="7937" max="7937" width="5.33203125" style="527" customWidth="1"/>
    <col min="7938" max="7938" width="7.33203125" style="527" customWidth="1"/>
    <col min="7939" max="7939" width="17" style="527" customWidth="1"/>
    <col min="7940" max="7940" width="40" style="527" customWidth="1"/>
    <col min="7941" max="7942" width="14.83203125" style="527" customWidth="1"/>
    <col min="7943" max="7943" width="5.33203125" style="527" customWidth="1"/>
    <col min="7944" max="7944" width="9.33203125" style="527" customWidth="1"/>
    <col min="7945" max="8192" width="0" style="527" hidden="1"/>
    <col min="8193" max="8193" width="5.33203125" style="527" customWidth="1"/>
    <col min="8194" max="8194" width="7.33203125" style="527" customWidth="1"/>
    <col min="8195" max="8195" width="17" style="527" customWidth="1"/>
    <col min="8196" max="8196" width="40" style="527" customWidth="1"/>
    <col min="8197" max="8198" width="14.83203125" style="527" customWidth="1"/>
    <col min="8199" max="8199" width="5.33203125" style="527" customWidth="1"/>
    <col min="8200" max="8200" width="9.33203125" style="527" customWidth="1"/>
    <col min="8201" max="8448" width="0" style="527" hidden="1"/>
    <col min="8449" max="8449" width="5.33203125" style="527" customWidth="1"/>
    <col min="8450" max="8450" width="7.33203125" style="527" customWidth="1"/>
    <col min="8451" max="8451" width="17" style="527" customWidth="1"/>
    <col min="8452" max="8452" width="40" style="527" customWidth="1"/>
    <col min="8453" max="8454" width="14.83203125" style="527" customWidth="1"/>
    <col min="8455" max="8455" width="5.33203125" style="527" customWidth="1"/>
    <col min="8456" max="8456" width="9.33203125" style="527" customWidth="1"/>
    <col min="8457" max="8704" width="0" style="527" hidden="1"/>
    <col min="8705" max="8705" width="5.33203125" style="527" customWidth="1"/>
    <col min="8706" max="8706" width="7.33203125" style="527" customWidth="1"/>
    <col min="8707" max="8707" width="17" style="527" customWidth="1"/>
    <col min="8708" max="8708" width="40" style="527" customWidth="1"/>
    <col min="8709" max="8710" width="14.83203125" style="527" customWidth="1"/>
    <col min="8711" max="8711" width="5.33203125" style="527" customWidth="1"/>
    <col min="8712" max="8712" width="9.33203125" style="527" customWidth="1"/>
    <col min="8713" max="8960" width="0" style="527" hidden="1"/>
    <col min="8961" max="8961" width="5.33203125" style="527" customWidth="1"/>
    <col min="8962" max="8962" width="7.33203125" style="527" customWidth="1"/>
    <col min="8963" max="8963" width="17" style="527" customWidth="1"/>
    <col min="8964" max="8964" width="40" style="527" customWidth="1"/>
    <col min="8965" max="8966" width="14.83203125" style="527" customWidth="1"/>
    <col min="8967" max="8967" width="5.33203125" style="527" customWidth="1"/>
    <col min="8968" max="8968" width="9.33203125" style="527" customWidth="1"/>
    <col min="8969" max="9216" width="0" style="527" hidden="1"/>
    <col min="9217" max="9217" width="5.33203125" style="527" customWidth="1"/>
    <col min="9218" max="9218" width="7.33203125" style="527" customWidth="1"/>
    <col min="9219" max="9219" width="17" style="527" customWidth="1"/>
    <col min="9220" max="9220" width="40" style="527" customWidth="1"/>
    <col min="9221" max="9222" width="14.83203125" style="527" customWidth="1"/>
    <col min="9223" max="9223" width="5.33203125" style="527" customWidth="1"/>
    <col min="9224" max="9224" width="9.33203125" style="527" customWidth="1"/>
    <col min="9225" max="9472" width="0" style="527" hidden="1"/>
    <col min="9473" max="9473" width="5.33203125" style="527" customWidth="1"/>
    <col min="9474" max="9474" width="7.33203125" style="527" customWidth="1"/>
    <col min="9475" max="9475" width="17" style="527" customWidth="1"/>
    <col min="9476" max="9476" width="40" style="527" customWidth="1"/>
    <col min="9477" max="9478" width="14.83203125" style="527" customWidth="1"/>
    <col min="9479" max="9479" width="5.33203125" style="527" customWidth="1"/>
    <col min="9480" max="9480" width="9.33203125" style="527" customWidth="1"/>
    <col min="9481" max="9728" width="0" style="527" hidden="1"/>
    <col min="9729" max="9729" width="5.33203125" style="527" customWidth="1"/>
    <col min="9730" max="9730" width="7.33203125" style="527" customWidth="1"/>
    <col min="9731" max="9731" width="17" style="527" customWidth="1"/>
    <col min="9732" max="9732" width="40" style="527" customWidth="1"/>
    <col min="9733" max="9734" width="14.83203125" style="527" customWidth="1"/>
    <col min="9735" max="9735" width="5.33203125" style="527" customWidth="1"/>
    <col min="9736" max="9736" width="9.33203125" style="527" customWidth="1"/>
    <col min="9737" max="9984" width="0" style="527" hidden="1"/>
    <col min="9985" max="9985" width="5.33203125" style="527" customWidth="1"/>
    <col min="9986" max="9986" width="7.33203125" style="527" customWidth="1"/>
    <col min="9987" max="9987" width="17" style="527" customWidth="1"/>
    <col min="9988" max="9988" width="40" style="527" customWidth="1"/>
    <col min="9989" max="9990" width="14.83203125" style="527" customWidth="1"/>
    <col min="9991" max="9991" width="5.33203125" style="527" customWidth="1"/>
    <col min="9992" max="9992" width="9.33203125" style="527" customWidth="1"/>
    <col min="9993" max="10240" width="0" style="527" hidden="1"/>
    <col min="10241" max="10241" width="5.33203125" style="527" customWidth="1"/>
    <col min="10242" max="10242" width="7.33203125" style="527" customWidth="1"/>
    <col min="10243" max="10243" width="17" style="527" customWidth="1"/>
    <col min="10244" max="10244" width="40" style="527" customWidth="1"/>
    <col min="10245" max="10246" width="14.83203125" style="527" customWidth="1"/>
    <col min="10247" max="10247" width="5.33203125" style="527" customWidth="1"/>
    <col min="10248" max="10248" width="9.33203125" style="527" customWidth="1"/>
    <col min="10249" max="10496" width="0" style="527" hidden="1"/>
    <col min="10497" max="10497" width="5.33203125" style="527" customWidth="1"/>
    <col min="10498" max="10498" width="7.33203125" style="527" customWidth="1"/>
    <col min="10499" max="10499" width="17" style="527" customWidth="1"/>
    <col min="10500" max="10500" width="40" style="527" customWidth="1"/>
    <col min="10501" max="10502" width="14.83203125" style="527" customWidth="1"/>
    <col min="10503" max="10503" width="5.33203125" style="527" customWidth="1"/>
    <col min="10504" max="10504" width="9.33203125" style="527" customWidth="1"/>
    <col min="10505" max="10752" width="0" style="527" hidden="1"/>
    <col min="10753" max="10753" width="5.33203125" style="527" customWidth="1"/>
    <col min="10754" max="10754" width="7.33203125" style="527" customWidth="1"/>
    <col min="10755" max="10755" width="17" style="527" customWidth="1"/>
    <col min="10756" max="10756" width="40" style="527" customWidth="1"/>
    <col min="10757" max="10758" width="14.83203125" style="527" customWidth="1"/>
    <col min="10759" max="10759" width="5.33203125" style="527" customWidth="1"/>
    <col min="10760" max="10760" width="9.33203125" style="527" customWidth="1"/>
    <col min="10761" max="11008" width="0" style="527" hidden="1"/>
    <col min="11009" max="11009" width="5.33203125" style="527" customWidth="1"/>
    <col min="11010" max="11010" width="7.33203125" style="527" customWidth="1"/>
    <col min="11011" max="11011" width="17" style="527" customWidth="1"/>
    <col min="11012" max="11012" width="40" style="527" customWidth="1"/>
    <col min="11013" max="11014" width="14.83203125" style="527" customWidth="1"/>
    <col min="11015" max="11015" width="5.33203125" style="527" customWidth="1"/>
    <col min="11016" max="11016" width="9.33203125" style="527" customWidth="1"/>
    <col min="11017" max="11264" width="0" style="527" hidden="1"/>
    <col min="11265" max="11265" width="5.33203125" style="527" customWidth="1"/>
    <col min="11266" max="11266" width="7.33203125" style="527" customWidth="1"/>
    <col min="11267" max="11267" width="17" style="527" customWidth="1"/>
    <col min="11268" max="11268" width="40" style="527" customWidth="1"/>
    <col min="11269" max="11270" width="14.83203125" style="527" customWidth="1"/>
    <col min="11271" max="11271" width="5.33203125" style="527" customWidth="1"/>
    <col min="11272" max="11272" width="9.33203125" style="527" customWidth="1"/>
    <col min="11273" max="11520" width="0" style="527" hidden="1"/>
    <col min="11521" max="11521" width="5.33203125" style="527" customWidth="1"/>
    <col min="11522" max="11522" width="7.33203125" style="527" customWidth="1"/>
    <col min="11523" max="11523" width="17" style="527" customWidth="1"/>
    <col min="11524" max="11524" width="40" style="527" customWidth="1"/>
    <col min="11525" max="11526" width="14.83203125" style="527" customWidth="1"/>
    <col min="11527" max="11527" width="5.33203125" style="527" customWidth="1"/>
    <col min="11528" max="11528" width="9.33203125" style="527" customWidth="1"/>
    <col min="11529" max="11776" width="0" style="527" hidden="1"/>
    <col min="11777" max="11777" width="5.33203125" style="527" customWidth="1"/>
    <col min="11778" max="11778" width="7.33203125" style="527" customWidth="1"/>
    <col min="11779" max="11779" width="17" style="527" customWidth="1"/>
    <col min="11780" max="11780" width="40" style="527" customWidth="1"/>
    <col min="11781" max="11782" width="14.83203125" style="527" customWidth="1"/>
    <col min="11783" max="11783" width="5.33203125" style="527" customWidth="1"/>
    <col min="11784" max="11784" width="9.33203125" style="527" customWidth="1"/>
    <col min="11785" max="12032" width="0" style="527" hidden="1"/>
    <col min="12033" max="12033" width="5.33203125" style="527" customWidth="1"/>
    <col min="12034" max="12034" width="7.33203125" style="527" customWidth="1"/>
    <col min="12035" max="12035" width="17" style="527" customWidth="1"/>
    <col min="12036" max="12036" width="40" style="527" customWidth="1"/>
    <col min="12037" max="12038" width="14.83203125" style="527" customWidth="1"/>
    <col min="12039" max="12039" width="5.33203125" style="527" customWidth="1"/>
    <col min="12040" max="12040" width="9.33203125" style="527" customWidth="1"/>
    <col min="12041" max="12288" width="0" style="527" hidden="1"/>
    <col min="12289" max="12289" width="5.33203125" style="527" customWidth="1"/>
    <col min="12290" max="12290" width="7.33203125" style="527" customWidth="1"/>
    <col min="12291" max="12291" width="17" style="527" customWidth="1"/>
    <col min="12292" max="12292" width="40" style="527" customWidth="1"/>
    <col min="12293" max="12294" width="14.83203125" style="527" customWidth="1"/>
    <col min="12295" max="12295" width="5.33203125" style="527" customWidth="1"/>
    <col min="12296" max="12296" width="9.33203125" style="527" customWidth="1"/>
    <col min="12297" max="12544" width="0" style="527" hidden="1"/>
    <col min="12545" max="12545" width="5.33203125" style="527" customWidth="1"/>
    <col min="12546" max="12546" width="7.33203125" style="527" customWidth="1"/>
    <col min="12547" max="12547" width="17" style="527" customWidth="1"/>
    <col min="12548" max="12548" width="40" style="527" customWidth="1"/>
    <col min="12549" max="12550" width="14.83203125" style="527" customWidth="1"/>
    <col min="12551" max="12551" width="5.33203125" style="527" customWidth="1"/>
    <col min="12552" max="12552" width="9.33203125" style="527" customWidth="1"/>
    <col min="12553" max="12800" width="0" style="527" hidden="1"/>
    <col min="12801" max="12801" width="5.33203125" style="527" customWidth="1"/>
    <col min="12802" max="12802" width="7.33203125" style="527" customWidth="1"/>
    <col min="12803" max="12803" width="17" style="527" customWidth="1"/>
    <col min="12804" max="12804" width="40" style="527" customWidth="1"/>
    <col min="12805" max="12806" width="14.83203125" style="527" customWidth="1"/>
    <col min="12807" max="12807" width="5.33203125" style="527" customWidth="1"/>
    <col min="12808" max="12808" width="9.33203125" style="527" customWidth="1"/>
    <col min="12809" max="13056" width="0" style="527" hidden="1"/>
    <col min="13057" max="13057" width="5.33203125" style="527" customWidth="1"/>
    <col min="13058" max="13058" width="7.33203125" style="527" customWidth="1"/>
    <col min="13059" max="13059" width="17" style="527" customWidth="1"/>
    <col min="13060" max="13060" width="40" style="527" customWidth="1"/>
    <col min="13061" max="13062" width="14.83203125" style="527" customWidth="1"/>
    <col min="13063" max="13063" width="5.33203125" style="527" customWidth="1"/>
    <col min="13064" max="13064" width="9.33203125" style="527" customWidth="1"/>
    <col min="13065" max="13312" width="0" style="527" hidden="1"/>
    <col min="13313" max="13313" width="5.33203125" style="527" customWidth="1"/>
    <col min="13314" max="13314" width="7.33203125" style="527" customWidth="1"/>
    <col min="13315" max="13315" width="17" style="527" customWidth="1"/>
    <col min="13316" max="13316" width="40" style="527" customWidth="1"/>
    <col min="13317" max="13318" width="14.83203125" style="527" customWidth="1"/>
    <col min="13319" max="13319" width="5.33203125" style="527" customWidth="1"/>
    <col min="13320" max="13320" width="9.33203125" style="527" customWidth="1"/>
    <col min="13321" max="13568" width="0" style="527" hidden="1"/>
    <col min="13569" max="13569" width="5.33203125" style="527" customWidth="1"/>
    <col min="13570" max="13570" width="7.33203125" style="527" customWidth="1"/>
    <col min="13571" max="13571" width="17" style="527" customWidth="1"/>
    <col min="13572" max="13572" width="40" style="527" customWidth="1"/>
    <col min="13573" max="13574" width="14.83203125" style="527" customWidth="1"/>
    <col min="13575" max="13575" width="5.33203125" style="527" customWidth="1"/>
    <col min="13576" max="13576" width="9.33203125" style="527" customWidth="1"/>
    <col min="13577" max="13824" width="0" style="527" hidden="1"/>
    <col min="13825" max="13825" width="5.33203125" style="527" customWidth="1"/>
    <col min="13826" max="13826" width="7.33203125" style="527" customWidth="1"/>
    <col min="13827" max="13827" width="17" style="527" customWidth="1"/>
    <col min="13828" max="13828" width="40" style="527" customWidth="1"/>
    <col min="13829" max="13830" width="14.83203125" style="527" customWidth="1"/>
    <col min="13831" max="13831" width="5.33203125" style="527" customWidth="1"/>
    <col min="13832" max="13832" width="9.33203125" style="527" customWidth="1"/>
    <col min="13833" max="14080" width="0" style="527" hidden="1"/>
    <col min="14081" max="14081" width="5.33203125" style="527" customWidth="1"/>
    <col min="14082" max="14082" width="7.33203125" style="527" customWidth="1"/>
    <col min="14083" max="14083" width="17" style="527" customWidth="1"/>
    <col min="14084" max="14084" width="40" style="527" customWidth="1"/>
    <col min="14085" max="14086" width="14.83203125" style="527" customWidth="1"/>
    <col min="14087" max="14087" width="5.33203125" style="527" customWidth="1"/>
    <col min="14088" max="14088" width="9.33203125" style="527" customWidth="1"/>
    <col min="14089" max="14336" width="0" style="527" hidden="1"/>
    <col min="14337" max="14337" width="5.33203125" style="527" customWidth="1"/>
    <col min="14338" max="14338" width="7.33203125" style="527" customWidth="1"/>
    <col min="14339" max="14339" width="17" style="527" customWidth="1"/>
    <col min="14340" max="14340" width="40" style="527" customWidth="1"/>
    <col min="14341" max="14342" width="14.83203125" style="527" customWidth="1"/>
    <col min="14343" max="14343" width="5.33203125" style="527" customWidth="1"/>
    <col min="14344" max="14344" width="9.33203125" style="527" customWidth="1"/>
    <col min="14345" max="14592" width="0" style="527" hidden="1"/>
    <col min="14593" max="14593" width="5.33203125" style="527" customWidth="1"/>
    <col min="14594" max="14594" width="7.33203125" style="527" customWidth="1"/>
    <col min="14595" max="14595" width="17" style="527" customWidth="1"/>
    <col min="14596" max="14596" width="40" style="527" customWidth="1"/>
    <col min="14597" max="14598" width="14.83203125" style="527" customWidth="1"/>
    <col min="14599" max="14599" width="5.33203125" style="527" customWidth="1"/>
    <col min="14600" max="14600" width="9.33203125" style="527" customWidth="1"/>
    <col min="14601" max="14848" width="0" style="527" hidden="1"/>
    <col min="14849" max="14849" width="5.33203125" style="527" customWidth="1"/>
    <col min="14850" max="14850" width="7.33203125" style="527" customWidth="1"/>
    <col min="14851" max="14851" width="17" style="527" customWidth="1"/>
    <col min="14852" max="14852" width="40" style="527" customWidth="1"/>
    <col min="14853" max="14854" width="14.83203125" style="527" customWidth="1"/>
    <col min="14855" max="14855" width="5.33203125" style="527" customWidth="1"/>
    <col min="14856" max="14856" width="9.33203125" style="527" customWidth="1"/>
    <col min="14857" max="15104" width="0" style="527" hidden="1"/>
    <col min="15105" max="15105" width="5.33203125" style="527" customWidth="1"/>
    <col min="15106" max="15106" width="7.33203125" style="527" customWidth="1"/>
    <col min="15107" max="15107" width="17" style="527" customWidth="1"/>
    <col min="15108" max="15108" width="40" style="527" customWidth="1"/>
    <col min="15109" max="15110" width="14.83203125" style="527" customWidth="1"/>
    <col min="15111" max="15111" width="5.33203125" style="527" customWidth="1"/>
    <col min="15112" max="15112" width="9.33203125" style="527" customWidth="1"/>
    <col min="15113" max="15360" width="0" style="527" hidden="1"/>
    <col min="15361" max="15361" width="5.33203125" style="527" customWidth="1"/>
    <col min="15362" max="15362" width="7.33203125" style="527" customWidth="1"/>
    <col min="15363" max="15363" width="17" style="527" customWidth="1"/>
    <col min="15364" max="15364" width="40" style="527" customWidth="1"/>
    <col min="15365" max="15366" width="14.83203125" style="527" customWidth="1"/>
    <col min="15367" max="15367" width="5.33203125" style="527" customWidth="1"/>
    <col min="15368" max="15368" width="9.33203125" style="527" customWidth="1"/>
    <col min="15369" max="15616" width="0" style="527" hidden="1"/>
    <col min="15617" max="15617" width="5.33203125" style="527" customWidth="1"/>
    <col min="15618" max="15618" width="7.33203125" style="527" customWidth="1"/>
    <col min="15619" max="15619" width="17" style="527" customWidth="1"/>
    <col min="15620" max="15620" width="40" style="527" customWidth="1"/>
    <col min="15621" max="15622" width="14.83203125" style="527" customWidth="1"/>
    <col min="15623" max="15623" width="5.33203125" style="527" customWidth="1"/>
    <col min="15624" max="15624" width="9.33203125" style="527" customWidth="1"/>
    <col min="15625" max="15872" width="0" style="527" hidden="1"/>
    <col min="15873" max="15873" width="5.33203125" style="527" customWidth="1"/>
    <col min="15874" max="15874" width="7.33203125" style="527" customWidth="1"/>
    <col min="15875" max="15875" width="17" style="527" customWidth="1"/>
    <col min="15876" max="15876" width="40" style="527" customWidth="1"/>
    <col min="15877" max="15878" width="14.83203125" style="527" customWidth="1"/>
    <col min="15879" max="15879" width="5.33203125" style="527" customWidth="1"/>
    <col min="15880" max="15880" width="9.33203125" style="527" customWidth="1"/>
    <col min="15881" max="16128" width="0" style="527" hidden="1"/>
    <col min="16129" max="16129" width="5.33203125" style="527" customWidth="1"/>
    <col min="16130" max="16130" width="7.33203125" style="527" customWidth="1"/>
    <col min="16131" max="16131" width="17" style="527" customWidth="1"/>
    <col min="16132" max="16132" width="40" style="527" customWidth="1"/>
    <col min="16133" max="16134" width="14.83203125" style="527" customWidth="1"/>
    <col min="16135" max="16135" width="5.33203125" style="527" customWidth="1"/>
    <col min="16136" max="16136" width="9.33203125" style="527" customWidth="1"/>
    <col min="16137" max="16384" width="0" style="527" hidden="1"/>
  </cols>
  <sheetData>
    <row r="1" spans="1:8" ht="12.95" customHeight="1">
      <c r="A1" s="526" t="s">
        <v>782</v>
      </c>
      <c r="B1" s="2561"/>
      <c r="C1" s="2562"/>
      <c r="D1" s="526"/>
      <c r="E1" s="1709"/>
      <c r="F1" s="1709"/>
      <c r="G1" s="524">
        <v>5</v>
      </c>
    </row>
    <row r="2" spans="1:8" ht="12.95" customHeight="1">
      <c r="A2" s="528" t="s">
        <v>783</v>
      </c>
      <c r="B2" s="529"/>
      <c r="C2" s="1756"/>
      <c r="D2" s="529"/>
      <c r="E2" s="529"/>
      <c r="F2" s="529"/>
      <c r="G2" s="2563"/>
      <c r="H2" s="1251"/>
    </row>
    <row r="3" spans="1:8" ht="12.95" customHeight="1">
      <c r="A3" s="1926" t="s">
        <v>710</v>
      </c>
      <c r="B3" s="534"/>
      <c r="C3" s="2564"/>
      <c r="D3" s="534"/>
      <c r="E3" s="600"/>
      <c r="F3" s="600"/>
      <c r="G3" s="2409"/>
    </row>
    <row r="4" spans="1:8" ht="12.95" customHeight="1" thickBot="1">
      <c r="A4" s="2565"/>
      <c r="B4" s="2566"/>
      <c r="C4" s="1759"/>
      <c r="D4" s="1985"/>
      <c r="E4" s="646"/>
      <c r="F4" s="641"/>
      <c r="G4" s="2567"/>
    </row>
    <row r="5" spans="1:8" ht="12.95" customHeight="1">
      <c r="A5" s="549" t="s">
        <v>639</v>
      </c>
      <c r="B5" s="2568" t="s">
        <v>784</v>
      </c>
      <c r="C5" s="2568" t="s">
        <v>785</v>
      </c>
      <c r="D5" s="1710" t="s">
        <v>170</v>
      </c>
      <c r="E5" s="2569" t="s">
        <v>786</v>
      </c>
      <c r="F5" s="2570" t="s">
        <v>787</v>
      </c>
      <c r="G5" s="606" t="s">
        <v>639</v>
      </c>
    </row>
    <row r="6" spans="1:8" ht="12.95" customHeight="1">
      <c r="A6" s="550" t="s">
        <v>642</v>
      </c>
      <c r="B6" s="572" t="s">
        <v>788</v>
      </c>
      <c r="C6" s="2571"/>
      <c r="D6" s="618"/>
      <c r="E6" s="2570" t="s">
        <v>789</v>
      </c>
      <c r="F6" s="2570" t="s">
        <v>790</v>
      </c>
      <c r="G6" s="610" t="s">
        <v>642</v>
      </c>
    </row>
    <row r="7" spans="1:8" ht="12.95" customHeight="1">
      <c r="A7" s="552"/>
      <c r="B7" s="1712"/>
      <c r="C7" s="2572"/>
      <c r="D7" s="546" t="s">
        <v>651</v>
      </c>
      <c r="E7" s="2573" t="s">
        <v>652</v>
      </c>
      <c r="F7" s="2573" t="s">
        <v>653</v>
      </c>
      <c r="G7" s="1533"/>
    </row>
    <row r="8" spans="1:8" ht="12.95" customHeight="1">
      <c r="A8" s="1935"/>
      <c r="B8" s="2574"/>
      <c r="C8" s="2571"/>
      <c r="D8" s="646"/>
      <c r="E8" s="2575"/>
      <c r="F8" s="2575"/>
      <c r="G8" s="1938"/>
    </row>
    <row r="9" spans="1:8" ht="12.95" customHeight="1">
      <c r="A9" s="1935"/>
      <c r="B9" s="2574"/>
      <c r="C9" s="2571"/>
      <c r="D9" s="1722" t="s">
        <v>791</v>
      </c>
      <c r="E9" s="2575"/>
      <c r="F9" s="2575"/>
      <c r="G9" s="1938"/>
    </row>
    <row r="10" spans="1:8" ht="12.95" customHeight="1">
      <c r="A10" s="2576">
        <v>1</v>
      </c>
      <c r="B10" s="2567"/>
      <c r="C10" s="2572">
        <v>701</v>
      </c>
      <c r="D10" s="604" t="s">
        <v>792</v>
      </c>
      <c r="E10" s="2577">
        <v>584766</v>
      </c>
      <c r="F10" s="2577">
        <v>531956</v>
      </c>
      <c r="G10" s="612">
        <v>1</v>
      </c>
    </row>
    <row r="11" spans="1:8" ht="12.95" customHeight="1">
      <c r="A11" s="2576">
        <f>A10+1</f>
        <v>2</v>
      </c>
      <c r="B11" s="2567"/>
      <c r="C11" s="2572">
        <v>702</v>
      </c>
      <c r="D11" s="604" t="s">
        <v>793</v>
      </c>
      <c r="E11" s="2577"/>
      <c r="F11" s="2577"/>
      <c r="G11" s="612">
        <f>G10+1</f>
        <v>2</v>
      </c>
    </row>
    <row r="12" spans="1:8" ht="12.95" customHeight="1">
      <c r="A12" s="2576">
        <f>A11+1</f>
        <v>3</v>
      </c>
      <c r="B12" s="2567"/>
      <c r="C12" s="2572">
        <v>703</v>
      </c>
      <c r="D12" s="604" t="s">
        <v>794</v>
      </c>
      <c r="E12" s="2577"/>
      <c r="F12" s="2577"/>
      <c r="G12" s="612">
        <f>G11+1</f>
        <v>3</v>
      </c>
    </row>
    <row r="13" spans="1:8" ht="12.95" customHeight="1">
      <c r="A13" s="2576"/>
      <c r="B13" s="2567"/>
      <c r="C13" s="2572"/>
      <c r="D13" s="604" t="s">
        <v>795</v>
      </c>
      <c r="E13" s="2577"/>
      <c r="F13" s="2577"/>
      <c r="G13" s="1533"/>
    </row>
    <row r="14" spans="1:8" ht="12.95" customHeight="1">
      <c r="A14" s="2576">
        <v>4</v>
      </c>
      <c r="B14" s="2567"/>
      <c r="C14" s="2572">
        <v>704</v>
      </c>
      <c r="D14" s="604" t="s">
        <v>796</v>
      </c>
      <c r="E14" s="2577"/>
      <c r="F14" s="2577"/>
      <c r="G14" s="612">
        <v>4</v>
      </c>
    </row>
    <row r="15" spans="1:8" ht="12.95" customHeight="1">
      <c r="A15" s="2576">
        <f t="shared" ref="A15:A24" si="0">A14+1</f>
        <v>5</v>
      </c>
      <c r="B15" s="2567"/>
      <c r="C15" s="2572">
        <v>705</v>
      </c>
      <c r="D15" s="547" t="s">
        <v>797</v>
      </c>
      <c r="E15" s="2272">
        <v>63081</v>
      </c>
      <c r="F15" s="2272">
        <v>59339</v>
      </c>
      <c r="G15" s="1533">
        <f t="shared" ref="G15:G24" si="1">G14+1</f>
        <v>5</v>
      </c>
    </row>
    <row r="16" spans="1:8" ht="12.95" customHeight="1">
      <c r="A16" s="2576">
        <f t="shared" si="0"/>
        <v>6</v>
      </c>
      <c r="B16" s="2567"/>
      <c r="C16" s="2572">
        <v>706</v>
      </c>
      <c r="D16" s="604" t="s">
        <v>798</v>
      </c>
      <c r="E16" s="2272">
        <v>983109</v>
      </c>
      <c r="F16" s="2272">
        <v>896566</v>
      </c>
      <c r="G16" s="612">
        <f t="shared" si="1"/>
        <v>6</v>
      </c>
    </row>
    <row r="17" spans="1:7" ht="12.95" customHeight="1">
      <c r="A17" s="2576">
        <f t="shared" si="0"/>
        <v>7</v>
      </c>
      <c r="B17" s="2567"/>
      <c r="C17" s="2572">
        <v>707</v>
      </c>
      <c r="D17" s="604" t="s">
        <v>799</v>
      </c>
      <c r="E17" s="2272">
        <v>122596</v>
      </c>
      <c r="F17" s="2272">
        <v>134725</v>
      </c>
      <c r="G17" s="612">
        <f t="shared" si="1"/>
        <v>7</v>
      </c>
    </row>
    <row r="18" spans="1:7" ht="12.95" customHeight="1">
      <c r="A18" s="2576">
        <f t="shared" si="0"/>
        <v>8</v>
      </c>
      <c r="B18" s="2567"/>
      <c r="C18" s="2572" t="s">
        <v>800</v>
      </c>
      <c r="D18" s="547" t="s">
        <v>801</v>
      </c>
      <c r="E18" s="2272">
        <v>188633</v>
      </c>
      <c r="F18" s="2272">
        <v>162728</v>
      </c>
      <c r="G18" s="1533">
        <f t="shared" si="1"/>
        <v>8</v>
      </c>
    </row>
    <row r="19" spans="1:7" ht="12.95" customHeight="1">
      <c r="A19" s="2576">
        <f t="shared" si="0"/>
        <v>9</v>
      </c>
      <c r="B19" s="2567"/>
      <c r="C19" s="2572" t="s">
        <v>802</v>
      </c>
      <c r="D19" s="547" t="s">
        <v>803</v>
      </c>
      <c r="E19" s="2272">
        <v>48067</v>
      </c>
      <c r="F19" s="2272">
        <v>65654</v>
      </c>
      <c r="G19" s="1533">
        <f t="shared" si="1"/>
        <v>9</v>
      </c>
    </row>
    <row r="20" spans="1:7" ht="12.95" customHeight="1">
      <c r="A20" s="2576">
        <f t="shared" si="0"/>
        <v>10</v>
      </c>
      <c r="B20" s="2567"/>
      <c r="C20" s="2572" t="s">
        <v>804</v>
      </c>
      <c r="D20" s="547" t="s">
        <v>805</v>
      </c>
      <c r="E20" s="2272">
        <v>-55076</v>
      </c>
      <c r="F20" s="2272">
        <v>-53240</v>
      </c>
      <c r="G20" s="1533">
        <f t="shared" si="1"/>
        <v>10</v>
      </c>
    </row>
    <row r="21" spans="1:7" ht="12.95" customHeight="1">
      <c r="A21" s="2576">
        <f t="shared" si="0"/>
        <v>11</v>
      </c>
      <c r="B21" s="2567"/>
      <c r="C21" s="2572" t="s">
        <v>806</v>
      </c>
      <c r="D21" s="547" t="s">
        <v>807</v>
      </c>
      <c r="E21" s="2272">
        <v>496872</v>
      </c>
      <c r="F21" s="2272">
        <v>491554</v>
      </c>
      <c r="G21" s="1533">
        <f t="shared" si="1"/>
        <v>11</v>
      </c>
    </row>
    <row r="22" spans="1:7" ht="12.95" customHeight="1">
      <c r="A22" s="2576">
        <f t="shared" si="0"/>
        <v>12</v>
      </c>
      <c r="B22" s="2567"/>
      <c r="C22" s="2572">
        <v>712</v>
      </c>
      <c r="D22" s="604" t="s">
        <v>808</v>
      </c>
      <c r="E22" s="2272">
        <v>795595</v>
      </c>
      <c r="F22" s="2272">
        <v>835245</v>
      </c>
      <c r="G22" s="612">
        <f t="shared" si="1"/>
        <v>12</v>
      </c>
    </row>
    <row r="23" spans="1:7" ht="12.95" customHeight="1">
      <c r="A23" s="2576">
        <f t="shared" si="0"/>
        <v>13</v>
      </c>
      <c r="B23" s="2567"/>
      <c r="C23" s="2572">
        <v>713</v>
      </c>
      <c r="D23" s="604" t="s">
        <v>809</v>
      </c>
      <c r="E23" s="2272">
        <v>290862</v>
      </c>
      <c r="F23" s="2272">
        <v>189187</v>
      </c>
      <c r="G23" s="612">
        <f t="shared" si="1"/>
        <v>13</v>
      </c>
    </row>
    <row r="24" spans="1:7" ht="12.95" customHeight="1">
      <c r="A24" s="2576">
        <f t="shared" si="0"/>
        <v>14</v>
      </c>
      <c r="B24" s="2567"/>
      <c r="C24" s="2572"/>
      <c r="D24" s="547" t="s">
        <v>810</v>
      </c>
      <c r="E24" s="2577">
        <f>SUM(E10:E23)</f>
        <v>3518505</v>
      </c>
      <c r="F24" s="2577">
        <f>SUM(F10:F23)</f>
        <v>3313714</v>
      </c>
      <c r="G24" s="1533">
        <f t="shared" si="1"/>
        <v>14</v>
      </c>
    </row>
    <row r="25" spans="1:7" ht="12.95" customHeight="1">
      <c r="A25" s="2578"/>
      <c r="B25" s="2574"/>
      <c r="C25" s="2571"/>
      <c r="D25" s="1722" t="s">
        <v>811</v>
      </c>
      <c r="E25" s="2579"/>
      <c r="F25" s="2579"/>
      <c r="G25" s="1938"/>
    </row>
    <row r="26" spans="1:7" ht="12.95" customHeight="1">
      <c r="A26" s="2576">
        <v>15</v>
      </c>
      <c r="B26" s="2567"/>
      <c r="C26" s="2572" t="s">
        <v>812</v>
      </c>
      <c r="D26" s="547" t="s">
        <v>813</v>
      </c>
      <c r="E26" s="2580">
        <v>17077</v>
      </c>
      <c r="F26" s="2580">
        <v>1505</v>
      </c>
      <c r="G26" s="610">
        <v>15</v>
      </c>
    </row>
    <row r="27" spans="1:7" ht="12.95" customHeight="1">
      <c r="A27" s="2581">
        <f>A26+1</f>
        <v>16</v>
      </c>
      <c r="B27" s="2574"/>
      <c r="C27" s="2571" t="s">
        <v>814</v>
      </c>
      <c r="D27" s="618" t="s">
        <v>815</v>
      </c>
      <c r="E27" s="2582"/>
      <c r="F27" s="2582"/>
      <c r="G27" s="1721">
        <f>G26+1</f>
        <v>16</v>
      </c>
    </row>
    <row r="28" spans="1:7" ht="12.95" customHeight="1">
      <c r="A28" s="2576"/>
      <c r="B28" s="2567"/>
      <c r="C28" s="2572"/>
      <c r="D28" s="547" t="s">
        <v>816</v>
      </c>
      <c r="E28" s="2580">
        <v>509764</v>
      </c>
      <c r="F28" s="2580">
        <v>477809</v>
      </c>
      <c r="G28" s="1726"/>
    </row>
    <row r="29" spans="1:7" ht="12.95" customHeight="1">
      <c r="A29" s="2581">
        <f>A27+1</f>
        <v>17</v>
      </c>
      <c r="B29" s="2574"/>
      <c r="C29" s="2571" t="s">
        <v>817</v>
      </c>
      <c r="D29" s="617" t="s">
        <v>818</v>
      </c>
      <c r="E29" s="2582"/>
      <c r="F29" s="2582"/>
      <c r="G29" s="613">
        <f>G27+1</f>
        <v>17</v>
      </c>
    </row>
    <row r="30" spans="1:7" ht="12.95" customHeight="1">
      <c r="A30" s="2583">
        <f>A29+1</f>
        <v>18</v>
      </c>
      <c r="B30" s="2584"/>
      <c r="C30" s="2585">
        <v>724</v>
      </c>
      <c r="D30" s="2586" t="s">
        <v>819</v>
      </c>
      <c r="E30" s="2582"/>
      <c r="F30" s="2582"/>
      <c r="G30" s="2587">
        <f>G29+1</f>
        <v>18</v>
      </c>
    </row>
    <row r="31" spans="1:7" ht="12.95" customHeight="1">
      <c r="A31" s="2588"/>
      <c r="B31" s="2589"/>
      <c r="C31" s="2590"/>
      <c r="D31" s="1751" t="s">
        <v>820</v>
      </c>
      <c r="E31" s="2580"/>
      <c r="F31" s="2580"/>
      <c r="G31" s="1726"/>
    </row>
    <row r="32" spans="1:7" ht="12.95" customHeight="1">
      <c r="A32" s="2591">
        <v>19</v>
      </c>
      <c r="B32" s="2592"/>
      <c r="C32" s="2593" t="s">
        <v>821</v>
      </c>
      <c r="D32" s="1563" t="s">
        <v>822</v>
      </c>
      <c r="E32" s="2594"/>
      <c r="F32" s="2594"/>
      <c r="G32" s="2595">
        <v>19</v>
      </c>
    </row>
    <row r="33" spans="1:7" ht="12.95" customHeight="1">
      <c r="A33" s="2596"/>
      <c r="B33" s="2589"/>
      <c r="C33" s="2590"/>
      <c r="D33" s="2597" t="s">
        <v>823</v>
      </c>
      <c r="E33" s="2580">
        <v>557353</v>
      </c>
      <c r="F33" s="2580">
        <v>538951</v>
      </c>
      <c r="G33" s="2588"/>
    </row>
    <row r="34" spans="1:7" ht="12.95" customHeight="1">
      <c r="A34" s="2576">
        <v>20</v>
      </c>
      <c r="B34" s="2567"/>
      <c r="C34" s="2572" t="s">
        <v>824</v>
      </c>
      <c r="D34" s="547" t="s">
        <v>825</v>
      </c>
      <c r="E34" s="2580">
        <v>7929378</v>
      </c>
      <c r="F34" s="2580">
        <v>7965455</v>
      </c>
      <c r="G34" s="1533">
        <v>20</v>
      </c>
    </row>
    <row r="35" spans="1:7" ht="12.95" customHeight="1">
      <c r="A35" s="2576">
        <f>A34+1</f>
        <v>21</v>
      </c>
      <c r="B35" s="2567"/>
      <c r="C35" s="2572">
        <v>743</v>
      </c>
      <c r="D35" s="604" t="s">
        <v>826</v>
      </c>
      <c r="E35" s="2598">
        <v>1200929</v>
      </c>
      <c r="F35" s="2598">
        <v>1549695</v>
      </c>
      <c r="G35" s="612">
        <f>G34+1</f>
        <v>21</v>
      </c>
    </row>
    <row r="36" spans="1:7" ht="12.95" customHeight="1">
      <c r="A36" s="2576">
        <f>A35+1</f>
        <v>22</v>
      </c>
      <c r="B36" s="2567"/>
      <c r="C36" s="2572">
        <v>744</v>
      </c>
      <c r="D36" s="604" t="s">
        <v>827</v>
      </c>
      <c r="E36" s="2598"/>
      <c r="F36" s="2598"/>
      <c r="G36" s="612">
        <f>G35+1</f>
        <v>22</v>
      </c>
    </row>
    <row r="37" spans="1:7" ht="12.95" customHeight="1">
      <c r="A37" s="2576">
        <f>A36+1</f>
        <v>23</v>
      </c>
      <c r="B37" s="2567"/>
      <c r="C37" s="2572"/>
      <c r="D37" s="547" t="s">
        <v>828</v>
      </c>
      <c r="E37" s="2577">
        <f>SUM(E26:E36)</f>
        <v>10214501</v>
      </c>
      <c r="F37" s="2577">
        <f>SUM(F26:F36)</f>
        <v>10533415</v>
      </c>
      <c r="G37" s="1533">
        <f>G36+1</f>
        <v>23</v>
      </c>
    </row>
    <row r="38" spans="1:7" ht="12.95" customHeight="1">
      <c r="A38" s="2578"/>
      <c r="B38" s="2574"/>
      <c r="C38" s="2571"/>
      <c r="D38" s="1722" t="s">
        <v>829</v>
      </c>
      <c r="E38" s="2594"/>
      <c r="F38" s="2594"/>
      <c r="G38" s="1938"/>
    </row>
    <row r="39" spans="1:7" ht="12.95" customHeight="1">
      <c r="A39" s="2576">
        <v>24</v>
      </c>
      <c r="B39" s="2567"/>
      <c r="C39" s="2572" t="s">
        <v>830</v>
      </c>
      <c r="D39" s="547" t="s">
        <v>831</v>
      </c>
      <c r="E39" s="2577">
        <v>45829451</v>
      </c>
      <c r="F39" s="2577">
        <v>43558897</v>
      </c>
      <c r="G39" s="1533">
        <v>24</v>
      </c>
    </row>
    <row r="40" spans="1:7" ht="12.95" customHeight="1">
      <c r="A40" s="2576">
        <f>A39+1</f>
        <v>25</v>
      </c>
      <c r="B40" s="2567"/>
      <c r="C40" s="2572" t="s">
        <v>830</v>
      </c>
      <c r="D40" s="547" t="s">
        <v>832</v>
      </c>
      <c r="E40" s="2577">
        <v>11984267</v>
      </c>
      <c r="F40" s="2577">
        <v>10204806</v>
      </c>
      <c r="G40" s="1533">
        <f>G39+1</f>
        <v>25</v>
      </c>
    </row>
    <row r="41" spans="1:7" ht="12.95" customHeight="1">
      <c r="A41" s="2576">
        <f>A40+1</f>
        <v>26</v>
      </c>
      <c r="B41" s="2567"/>
      <c r="C41" s="2572" t="s">
        <v>830</v>
      </c>
      <c r="D41" s="604" t="s">
        <v>833</v>
      </c>
      <c r="E41" s="2577">
        <v>1294419</v>
      </c>
      <c r="F41" s="2577">
        <v>974464</v>
      </c>
      <c r="G41" s="612">
        <f>G40+1</f>
        <v>26</v>
      </c>
    </row>
    <row r="42" spans="1:7" ht="12.95" customHeight="1">
      <c r="A42" s="2581">
        <f>A41+1</f>
        <v>27</v>
      </c>
      <c r="B42" s="2574"/>
      <c r="C42" s="2571" t="s">
        <v>834</v>
      </c>
      <c r="D42" s="617" t="s">
        <v>835</v>
      </c>
      <c r="E42" s="2579"/>
      <c r="F42" s="2579"/>
      <c r="G42" s="2599">
        <f>G41+1</f>
        <v>27</v>
      </c>
    </row>
    <row r="43" spans="1:7" ht="12.95" customHeight="1">
      <c r="A43" s="2576"/>
      <c r="B43" s="2567"/>
      <c r="C43" s="2572"/>
      <c r="D43" s="604" t="s">
        <v>836</v>
      </c>
      <c r="E43" s="2577">
        <v>-10175073</v>
      </c>
      <c r="F43" s="2577">
        <v>-8967421</v>
      </c>
      <c r="G43" s="2600"/>
    </row>
    <row r="44" spans="1:7" ht="12.95" customHeight="1">
      <c r="A44" s="2576">
        <f>A42+1</f>
        <v>28</v>
      </c>
      <c r="B44" s="2567"/>
      <c r="C44" s="2572"/>
      <c r="D44" s="547" t="s">
        <v>837</v>
      </c>
      <c r="E44" s="2598">
        <f>SUM(E39:E43)</f>
        <v>48933064</v>
      </c>
      <c r="F44" s="2598">
        <f>SUM(F39:F43)</f>
        <v>45770746</v>
      </c>
      <c r="G44" s="1533">
        <f>G42+1</f>
        <v>28</v>
      </c>
    </row>
    <row r="45" spans="1:7" ht="12.95" customHeight="1" thickBot="1">
      <c r="A45" s="2576">
        <f>A44+1</f>
        <v>29</v>
      </c>
      <c r="B45" s="2567"/>
      <c r="C45" s="2572"/>
      <c r="D45" s="547" t="s">
        <v>838</v>
      </c>
      <c r="E45" s="2601">
        <f>+E44+E37+E24</f>
        <v>62666070</v>
      </c>
      <c r="F45" s="2602">
        <f>+F44+F37+F24</f>
        <v>59617875</v>
      </c>
      <c r="G45" s="1533">
        <f>G44+1</f>
        <v>29</v>
      </c>
    </row>
    <row r="46" spans="1:7" ht="12.95" customHeight="1">
      <c r="A46" s="4090" t="s">
        <v>680</v>
      </c>
      <c r="B46" s="4091"/>
      <c r="C46" s="4091"/>
      <c r="D46" s="4091"/>
      <c r="E46" s="4091"/>
      <c r="F46" s="4091"/>
      <c r="G46" s="4092"/>
    </row>
    <row r="47" spans="1:7" ht="12.95" customHeight="1">
      <c r="A47" s="2565"/>
      <c r="B47" s="2566"/>
      <c r="C47" s="1759"/>
      <c r="D47" s="1985"/>
      <c r="E47" s="1985"/>
      <c r="F47" s="1985"/>
      <c r="G47" s="2567"/>
    </row>
    <row r="48" spans="1:7" ht="12.95" customHeight="1">
      <c r="A48" s="2603"/>
      <c r="B48" s="2604"/>
      <c r="C48" s="1755"/>
      <c r="D48" s="1924"/>
      <c r="E48" s="1924"/>
      <c r="F48" s="2605"/>
      <c r="G48" s="2606"/>
    </row>
    <row r="49" spans="1:7" ht="12.95" customHeight="1">
      <c r="A49" s="2607"/>
      <c r="B49" s="524"/>
      <c r="C49" s="543"/>
      <c r="D49" s="525"/>
      <c r="E49" s="525"/>
      <c r="F49" s="525"/>
      <c r="G49" s="2574"/>
    </row>
    <row r="50" spans="1:7" ht="12.95" customHeight="1">
      <c r="A50" s="2607"/>
      <c r="B50" s="524"/>
      <c r="C50" s="543"/>
      <c r="D50" s="525"/>
      <c r="E50" s="525"/>
      <c r="F50" s="525"/>
      <c r="G50" s="2574"/>
    </row>
    <row r="51" spans="1:7" ht="12.95" customHeight="1">
      <c r="A51" s="2607"/>
      <c r="B51" s="524"/>
      <c r="C51" s="543"/>
      <c r="D51" s="525"/>
      <c r="E51" s="525"/>
      <c r="F51" s="525"/>
      <c r="G51" s="2574"/>
    </row>
    <row r="52" spans="1:7" ht="12.95" customHeight="1">
      <c r="A52" s="2607"/>
      <c r="B52" s="524"/>
      <c r="C52" s="543"/>
      <c r="D52" s="525"/>
      <c r="E52" s="525"/>
      <c r="F52" s="525"/>
      <c r="G52" s="2574"/>
    </row>
    <row r="53" spans="1:7" ht="12.95" customHeight="1">
      <c r="A53" s="2607"/>
      <c r="B53" s="524"/>
      <c r="C53" s="543"/>
      <c r="D53" s="525"/>
      <c r="E53" s="525"/>
      <c r="F53" s="525"/>
      <c r="G53" s="2574"/>
    </row>
    <row r="54" spans="1:7" ht="12.95" customHeight="1">
      <c r="A54" s="2607"/>
      <c r="B54" s="524"/>
      <c r="C54" s="543"/>
      <c r="D54" s="525"/>
      <c r="F54" s="525"/>
      <c r="G54" s="2574"/>
    </row>
    <row r="55" spans="1:7" ht="12.95" customHeight="1">
      <c r="A55" s="2607"/>
      <c r="B55" s="524"/>
      <c r="C55" s="543"/>
      <c r="D55" s="525"/>
      <c r="E55" s="525"/>
      <c r="F55" s="525"/>
      <c r="G55" s="2574"/>
    </row>
    <row r="56" spans="1:7" ht="12.95" customHeight="1">
      <c r="A56" s="2607"/>
      <c r="B56" s="524"/>
      <c r="C56" s="543"/>
      <c r="D56" s="525"/>
      <c r="E56" s="525"/>
      <c r="F56" s="525"/>
      <c r="G56" s="2574"/>
    </row>
    <row r="57" spans="1:7" ht="12.95" customHeight="1">
      <c r="A57" s="2607"/>
      <c r="B57" s="524"/>
      <c r="C57" s="543"/>
      <c r="D57" s="525"/>
      <c r="E57" s="525"/>
      <c r="F57" s="525"/>
      <c r="G57" s="2574"/>
    </row>
    <row r="58" spans="1:7" ht="12.95" customHeight="1">
      <c r="A58" s="2607"/>
      <c r="B58" s="524"/>
      <c r="C58" s="543"/>
      <c r="D58" s="525"/>
      <c r="E58" s="525"/>
      <c r="F58" s="525"/>
      <c r="G58" s="2574"/>
    </row>
    <row r="59" spans="1:7" ht="12.95" customHeight="1">
      <c r="A59" s="2607"/>
      <c r="B59" s="524"/>
      <c r="C59" s="543"/>
      <c r="D59" s="525"/>
      <c r="E59" s="525"/>
      <c r="F59" s="525"/>
      <c r="G59" s="2574"/>
    </row>
    <row r="60" spans="1:7" ht="12.95" customHeight="1">
      <c r="A60" s="2607"/>
      <c r="B60" s="524"/>
      <c r="C60" s="543"/>
      <c r="D60" s="525"/>
      <c r="E60" s="525"/>
      <c r="F60" s="525"/>
      <c r="G60" s="2574"/>
    </row>
    <row r="61" spans="1:7" ht="12.95" customHeight="1">
      <c r="A61" s="2565"/>
      <c r="B61" s="2566"/>
      <c r="C61" s="1759"/>
      <c r="D61" s="1985"/>
      <c r="E61" s="1985"/>
      <c r="F61" s="1985"/>
      <c r="G61" s="2567"/>
    </row>
    <row r="62" spans="1:7" ht="12.95" customHeight="1">
      <c r="A62" s="592" t="s">
        <v>166</v>
      </c>
      <c r="B62" s="524"/>
      <c r="C62" s="543"/>
      <c r="D62" s="525"/>
      <c r="E62" s="525"/>
      <c r="F62" s="525"/>
      <c r="G62" s="524"/>
    </row>
    <row r="63" spans="1:7" ht="12.95" customHeight="1">
      <c r="A63" s="524" t="s">
        <v>661</v>
      </c>
      <c r="B63" s="524"/>
      <c r="C63" s="525"/>
      <c r="D63" s="525"/>
      <c r="E63" s="526" t="s">
        <v>839</v>
      </c>
      <c r="F63" s="233"/>
      <c r="G63" s="233" t="s">
        <v>840</v>
      </c>
    </row>
    <row r="64" spans="1:7" ht="12.95" customHeight="1">
      <c r="A64" s="528" t="s">
        <v>841</v>
      </c>
      <c r="B64" s="529"/>
      <c r="C64" s="1756"/>
      <c r="D64" s="529"/>
      <c r="E64" s="529"/>
      <c r="F64" s="529"/>
      <c r="G64" s="2563"/>
    </row>
    <row r="65" spans="1:7" ht="12.95" customHeight="1">
      <c r="A65" s="1926" t="s">
        <v>710</v>
      </c>
      <c r="B65" s="534"/>
      <c r="C65" s="2564"/>
      <c r="D65" s="534"/>
      <c r="E65" s="534"/>
      <c r="F65" s="600"/>
      <c r="G65" s="2409"/>
    </row>
    <row r="66" spans="1:7" ht="12.95" customHeight="1" thickBot="1">
      <c r="A66" s="2565"/>
      <c r="B66" s="2566"/>
      <c r="C66" s="1759"/>
      <c r="D66" s="1985"/>
      <c r="E66" s="646"/>
      <c r="F66" s="646"/>
      <c r="G66" s="2567"/>
    </row>
    <row r="67" spans="1:7" ht="12.95" customHeight="1">
      <c r="A67" s="549" t="s">
        <v>639</v>
      </c>
      <c r="B67" s="2568" t="s">
        <v>784</v>
      </c>
      <c r="C67" s="2568" t="s">
        <v>785</v>
      </c>
      <c r="D67" s="1710" t="s">
        <v>170</v>
      </c>
      <c r="E67" s="2608" t="s">
        <v>786</v>
      </c>
      <c r="F67" s="2609" t="s">
        <v>787</v>
      </c>
      <c r="G67" s="2568" t="s">
        <v>639</v>
      </c>
    </row>
    <row r="68" spans="1:7" ht="12.95" customHeight="1">
      <c r="A68" s="550" t="s">
        <v>642</v>
      </c>
      <c r="B68" s="572" t="s">
        <v>788</v>
      </c>
      <c r="C68" s="2571"/>
      <c r="D68" s="618"/>
      <c r="E68" s="2610" t="s">
        <v>789</v>
      </c>
      <c r="F68" s="2611" t="s">
        <v>790</v>
      </c>
      <c r="G68" s="572" t="s">
        <v>642</v>
      </c>
    </row>
    <row r="69" spans="1:7" ht="12.95" customHeight="1">
      <c r="A69" s="552"/>
      <c r="B69" s="1712"/>
      <c r="C69" s="2572"/>
      <c r="D69" s="546" t="s">
        <v>651</v>
      </c>
      <c r="E69" s="2612" t="s">
        <v>652</v>
      </c>
      <c r="F69" s="2613" t="s">
        <v>653</v>
      </c>
      <c r="G69" s="1712"/>
    </row>
    <row r="70" spans="1:7" ht="12.95" customHeight="1">
      <c r="A70" s="2607"/>
      <c r="B70" s="2607"/>
      <c r="C70" s="544"/>
      <c r="D70" s="544"/>
      <c r="E70" s="2614"/>
      <c r="F70" s="2615"/>
      <c r="G70" s="2574"/>
    </row>
    <row r="71" spans="1:7" ht="12.95" customHeight="1">
      <c r="A71" s="2607"/>
      <c r="B71" s="2607"/>
      <c r="C71" s="544"/>
      <c r="D71" s="1720" t="s">
        <v>842</v>
      </c>
      <c r="E71" s="558"/>
      <c r="F71" s="2616"/>
      <c r="G71" s="2574"/>
    </row>
    <row r="72" spans="1:7" ht="12.95" customHeight="1">
      <c r="A72" s="2357">
        <v>30</v>
      </c>
      <c r="B72" s="545"/>
      <c r="C72" s="2617">
        <v>751</v>
      </c>
      <c r="D72" s="2111" t="s">
        <v>843</v>
      </c>
      <c r="E72" s="2618"/>
      <c r="F72" s="2619"/>
      <c r="G72" s="566">
        <v>30</v>
      </c>
    </row>
    <row r="73" spans="1:7" ht="12.95" customHeight="1">
      <c r="A73" s="2357">
        <f t="shared" ref="A73:A79" si="2">A72+1</f>
        <v>31</v>
      </c>
      <c r="B73" s="545"/>
      <c r="C73" s="2617">
        <v>752</v>
      </c>
      <c r="D73" s="2111" t="s">
        <v>844</v>
      </c>
      <c r="E73" s="2620">
        <v>9670</v>
      </c>
      <c r="F73" s="2621">
        <v>12396</v>
      </c>
      <c r="G73" s="566">
        <f t="shared" ref="G73:G79" si="3">G72+1</f>
        <v>31</v>
      </c>
    </row>
    <row r="74" spans="1:7" ht="12.95" customHeight="1">
      <c r="A74" s="545">
        <f t="shared" si="2"/>
        <v>32</v>
      </c>
      <c r="B74" s="545"/>
      <c r="C74" s="2617">
        <v>753</v>
      </c>
      <c r="D74" s="1539" t="s">
        <v>845</v>
      </c>
      <c r="E74" s="2620">
        <v>280377</v>
      </c>
      <c r="F74" s="2621">
        <v>265314</v>
      </c>
      <c r="G74" s="1712">
        <f t="shared" si="3"/>
        <v>32</v>
      </c>
    </row>
    <row r="75" spans="1:7" ht="12.95" customHeight="1">
      <c r="A75" s="545">
        <f t="shared" si="2"/>
        <v>33</v>
      </c>
      <c r="B75" s="545"/>
      <c r="C75" s="2617">
        <v>754</v>
      </c>
      <c r="D75" s="1539" t="s">
        <v>846</v>
      </c>
      <c r="E75" s="2620">
        <v>330294</v>
      </c>
      <c r="F75" s="2621">
        <v>288886</v>
      </c>
      <c r="G75" s="1712">
        <f t="shared" si="3"/>
        <v>33</v>
      </c>
    </row>
    <row r="76" spans="1:7" ht="12.95" customHeight="1">
      <c r="A76" s="545">
        <f t="shared" si="2"/>
        <v>34</v>
      </c>
      <c r="B76" s="545"/>
      <c r="C76" s="2617" t="s">
        <v>847</v>
      </c>
      <c r="D76" s="1539" t="s">
        <v>848</v>
      </c>
      <c r="E76" s="2620">
        <v>23882</v>
      </c>
      <c r="F76" s="2621">
        <v>24881</v>
      </c>
      <c r="G76" s="1712">
        <f t="shared" si="3"/>
        <v>34</v>
      </c>
    </row>
    <row r="77" spans="1:7" ht="12.95" customHeight="1">
      <c r="A77" s="545">
        <f t="shared" si="2"/>
        <v>35</v>
      </c>
      <c r="B77" s="545"/>
      <c r="C77" s="2617">
        <v>757</v>
      </c>
      <c r="D77" s="1539" t="s">
        <v>849</v>
      </c>
      <c r="E77" s="2620">
        <v>22939</v>
      </c>
      <c r="F77" s="2621">
        <v>153983</v>
      </c>
      <c r="G77" s="1712">
        <f t="shared" si="3"/>
        <v>35</v>
      </c>
    </row>
    <row r="78" spans="1:7" ht="12.95" customHeight="1">
      <c r="A78" s="2357">
        <f t="shared" si="2"/>
        <v>36</v>
      </c>
      <c r="B78" s="545"/>
      <c r="C78" s="2617">
        <v>759</v>
      </c>
      <c r="D78" s="2111" t="s">
        <v>850</v>
      </c>
      <c r="E78" s="2620">
        <v>1800664</v>
      </c>
      <c r="F78" s="2621">
        <v>1811365</v>
      </c>
      <c r="G78" s="566">
        <f t="shared" si="3"/>
        <v>36</v>
      </c>
    </row>
    <row r="79" spans="1:7" ht="12.95" customHeight="1" thickBot="1">
      <c r="A79" s="2622">
        <f t="shared" si="2"/>
        <v>37</v>
      </c>
      <c r="B79" s="1720"/>
      <c r="C79" s="537" t="s">
        <v>851</v>
      </c>
      <c r="D79" s="2623"/>
      <c r="E79" s="2624"/>
      <c r="F79" s="2625"/>
      <c r="G79" s="577">
        <f t="shared" si="3"/>
        <v>37</v>
      </c>
    </row>
    <row r="80" spans="1:7" ht="12.95" customHeight="1">
      <c r="A80" s="2357"/>
      <c r="B80" s="545"/>
      <c r="C80" s="2617">
        <v>762</v>
      </c>
      <c r="D80" s="2626" t="s">
        <v>852</v>
      </c>
      <c r="E80" s="2620">
        <v>419747</v>
      </c>
      <c r="F80" s="2621">
        <v>346322</v>
      </c>
      <c r="G80" s="566"/>
    </row>
    <row r="81" spans="1:7" ht="12.95" customHeight="1">
      <c r="A81" s="2357">
        <f>A79+1</f>
        <v>38</v>
      </c>
      <c r="B81" s="545"/>
      <c r="C81" s="2617">
        <v>763</v>
      </c>
      <c r="D81" s="2111" t="s">
        <v>853</v>
      </c>
      <c r="E81" s="2620">
        <v>284000</v>
      </c>
      <c r="F81" s="2621">
        <v>212108</v>
      </c>
      <c r="G81" s="566">
        <f>G79+1</f>
        <v>38</v>
      </c>
    </row>
    <row r="82" spans="1:7" ht="12.95" customHeight="1" thickBot="1">
      <c r="A82" s="1720">
        <f>A81+1</f>
        <v>39</v>
      </c>
      <c r="B82" s="1720"/>
      <c r="C82" s="537">
        <v>764</v>
      </c>
      <c r="D82" s="542" t="s">
        <v>854</v>
      </c>
      <c r="E82" s="2624"/>
      <c r="F82" s="2625"/>
      <c r="G82" s="2568">
        <f>G81+1</f>
        <v>39</v>
      </c>
    </row>
    <row r="83" spans="1:7" ht="12.95" customHeight="1">
      <c r="A83" s="2357"/>
      <c r="B83" s="545"/>
      <c r="C83" s="2617"/>
      <c r="D83" s="2111" t="s">
        <v>855</v>
      </c>
      <c r="E83" s="2620">
        <v>115699</v>
      </c>
      <c r="F83" s="2621">
        <v>144925</v>
      </c>
      <c r="G83" s="566"/>
    </row>
    <row r="84" spans="1:7" ht="12.95" customHeight="1">
      <c r="A84" s="2357">
        <v>40</v>
      </c>
      <c r="B84" s="545"/>
      <c r="C84" s="2617"/>
      <c r="D84" s="2111" t="s">
        <v>856</v>
      </c>
      <c r="E84" s="2620">
        <f>SUM(E72:E83)</f>
        <v>3287272</v>
      </c>
      <c r="F84" s="2621">
        <f>SUM(F72:F83)</f>
        <v>3260180</v>
      </c>
      <c r="G84" s="566">
        <v>40</v>
      </c>
    </row>
    <row r="85" spans="1:7" ht="12.95" customHeight="1" thickBot="1">
      <c r="A85" s="1720"/>
      <c r="B85" s="1720"/>
      <c r="C85" s="542"/>
      <c r="D85" s="2622" t="s">
        <v>857</v>
      </c>
      <c r="E85" s="2624"/>
      <c r="F85" s="2625"/>
      <c r="G85" s="572"/>
    </row>
    <row r="86" spans="1:7" ht="12.95" customHeight="1">
      <c r="A86" s="2357">
        <v>41</v>
      </c>
      <c r="B86" s="545"/>
      <c r="C86" s="2617" t="s">
        <v>858</v>
      </c>
      <c r="D86" s="2111" t="s">
        <v>859</v>
      </c>
      <c r="E86" s="2620">
        <v>526191</v>
      </c>
      <c r="F86" s="2621">
        <v>544817</v>
      </c>
      <c r="G86" s="566">
        <v>41</v>
      </c>
    </row>
    <row r="87" spans="1:7" ht="12.95" customHeight="1">
      <c r="A87" s="2357">
        <f t="shared" ref="A87:A95" si="4">A86+1</f>
        <v>42</v>
      </c>
      <c r="B87" s="545"/>
      <c r="C87" s="2617">
        <v>766</v>
      </c>
      <c r="D87" s="2111" t="s">
        <v>860</v>
      </c>
      <c r="E87" s="2620">
        <v>76202</v>
      </c>
      <c r="F87" s="2621">
        <v>100271</v>
      </c>
      <c r="G87" s="566">
        <f t="shared" ref="G87:G95" si="5">G86+1</f>
        <v>42</v>
      </c>
    </row>
    <row r="88" spans="1:7" ht="12.95" customHeight="1">
      <c r="A88" s="2357">
        <f t="shared" si="4"/>
        <v>43</v>
      </c>
      <c r="B88" s="545"/>
      <c r="C88" s="2617">
        <v>766.5</v>
      </c>
      <c r="D88" s="2111" t="s">
        <v>861</v>
      </c>
      <c r="E88" s="2620">
        <v>689276</v>
      </c>
      <c r="F88" s="2621">
        <v>780447</v>
      </c>
      <c r="G88" s="566">
        <f t="shared" si="5"/>
        <v>43</v>
      </c>
    </row>
    <row r="89" spans="1:7" ht="12.95" customHeight="1">
      <c r="A89" s="2357">
        <f t="shared" si="4"/>
        <v>44</v>
      </c>
      <c r="B89" s="545"/>
      <c r="C89" s="2617">
        <v>768</v>
      </c>
      <c r="D89" s="2111" t="s">
        <v>862</v>
      </c>
      <c r="E89" s="2620"/>
      <c r="F89" s="2621"/>
      <c r="G89" s="566">
        <f t="shared" si="5"/>
        <v>44</v>
      </c>
    </row>
    <row r="90" spans="1:7" ht="12.95" customHeight="1">
      <c r="A90" s="2357">
        <f t="shared" si="4"/>
        <v>45</v>
      </c>
      <c r="B90" s="545"/>
      <c r="C90" s="2617">
        <v>769</v>
      </c>
      <c r="D90" s="2111" t="s">
        <v>863</v>
      </c>
      <c r="E90" s="2620"/>
      <c r="F90" s="2621"/>
      <c r="G90" s="566">
        <f t="shared" si="5"/>
        <v>45</v>
      </c>
    </row>
    <row r="91" spans="1:7" ht="12.95" customHeight="1">
      <c r="A91" s="2357">
        <f t="shared" si="4"/>
        <v>46</v>
      </c>
      <c r="B91" s="545"/>
      <c r="C91" s="2617" t="s">
        <v>864</v>
      </c>
      <c r="D91" s="2111" t="s">
        <v>865</v>
      </c>
      <c r="E91" s="2620">
        <v>-9251</v>
      </c>
      <c r="F91" s="2621">
        <v>-9781</v>
      </c>
      <c r="G91" s="566">
        <f t="shared" si="5"/>
        <v>46</v>
      </c>
    </row>
    <row r="92" spans="1:7" ht="12.95" customHeight="1">
      <c r="A92" s="2357">
        <f t="shared" si="4"/>
        <v>47</v>
      </c>
      <c r="B92" s="545"/>
      <c r="C92" s="2617">
        <v>781</v>
      </c>
      <c r="D92" s="2111" t="s">
        <v>866</v>
      </c>
      <c r="E92" s="2620"/>
      <c r="F92" s="2621"/>
      <c r="G92" s="566">
        <f t="shared" si="5"/>
        <v>47</v>
      </c>
    </row>
    <row r="93" spans="1:7" ht="12.95" customHeight="1">
      <c r="A93" s="2357">
        <f t="shared" si="4"/>
        <v>48</v>
      </c>
      <c r="B93" s="545"/>
      <c r="C93" s="2617">
        <v>783</v>
      </c>
      <c r="D93" s="2111" t="s">
        <v>867</v>
      </c>
      <c r="E93" s="2620"/>
      <c r="F93" s="2621"/>
      <c r="G93" s="566">
        <f t="shared" si="5"/>
        <v>48</v>
      </c>
    </row>
    <row r="94" spans="1:7" ht="12.95" customHeight="1">
      <c r="A94" s="2357">
        <f t="shared" si="4"/>
        <v>49</v>
      </c>
      <c r="B94" s="545"/>
      <c r="C94" s="2617">
        <v>786</v>
      </c>
      <c r="D94" s="2111" t="s">
        <v>868</v>
      </c>
      <c r="E94" s="2620">
        <v>15688083</v>
      </c>
      <c r="F94" s="2621">
        <v>14934891</v>
      </c>
      <c r="G94" s="566">
        <f t="shared" si="5"/>
        <v>49</v>
      </c>
    </row>
    <row r="95" spans="1:7" ht="12.95" customHeight="1" thickBot="1">
      <c r="A95" s="1720">
        <f t="shared" si="4"/>
        <v>50</v>
      </c>
      <c r="B95" s="1720"/>
      <c r="C95" s="537" t="s">
        <v>869</v>
      </c>
      <c r="D95" s="542"/>
      <c r="E95" s="2624"/>
      <c r="F95" s="2625"/>
      <c r="G95" s="572">
        <f t="shared" si="5"/>
        <v>50</v>
      </c>
    </row>
    <row r="96" spans="1:7" ht="12.95" customHeight="1">
      <c r="A96" s="2357"/>
      <c r="B96" s="545"/>
      <c r="C96" s="2617" t="s">
        <v>870</v>
      </c>
      <c r="D96" s="2137" t="s">
        <v>871</v>
      </c>
      <c r="E96" s="2620">
        <v>2906140</v>
      </c>
      <c r="F96" s="2621">
        <v>3057393</v>
      </c>
      <c r="G96" s="566"/>
    </row>
    <row r="97" spans="1:7" ht="12.95" customHeight="1">
      <c r="A97" s="2357">
        <f>A95+1</f>
        <v>51</v>
      </c>
      <c r="B97" s="545"/>
      <c r="C97" s="2617"/>
      <c r="D97" s="2111" t="s">
        <v>872</v>
      </c>
      <c r="E97" s="2620">
        <f>SUM(E86:E96)</f>
        <v>19876641</v>
      </c>
      <c r="F97" s="2621">
        <f>SUM(F86:F96)</f>
        <v>19408038</v>
      </c>
      <c r="G97" s="566">
        <f>G95+1</f>
        <v>51</v>
      </c>
    </row>
    <row r="98" spans="1:7" ht="12.95" customHeight="1" thickBot="1">
      <c r="A98" s="1720"/>
      <c r="B98" s="1720"/>
      <c r="C98" s="537"/>
      <c r="D98" s="2622" t="s">
        <v>873</v>
      </c>
      <c r="E98" s="2624"/>
      <c r="F98" s="2625"/>
      <c r="G98" s="572"/>
    </row>
    <row r="99" spans="1:7" ht="12.95" customHeight="1">
      <c r="A99" s="2357">
        <v>52</v>
      </c>
      <c r="B99" s="545"/>
      <c r="C99" s="2617" t="s">
        <v>874</v>
      </c>
      <c r="D99" s="2111" t="s">
        <v>875</v>
      </c>
      <c r="E99" s="2620">
        <v>1</v>
      </c>
      <c r="F99" s="2621">
        <v>1</v>
      </c>
      <c r="G99" s="566">
        <v>52</v>
      </c>
    </row>
    <row r="100" spans="1:7" ht="12.95" customHeight="1">
      <c r="A100" s="2357">
        <f>A99+1</f>
        <v>53</v>
      </c>
      <c r="B100" s="545"/>
      <c r="C100" s="2617"/>
      <c r="D100" s="2111" t="s">
        <v>876</v>
      </c>
      <c r="E100" s="2620">
        <v>1</v>
      </c>
      <c r="F100" s="2621">
        <v>1</v>
      </c>
      <c r="G100" s="566">
        <f>G99+1</f>
        <v>53</v>
      </c>
    </row>
    <row r="101" spans="1:7" ht="12.95" customHeight="1">
      <c r="A101" s="2357">
        <f>A100+1</f>
        <v>54</v>
      </c>
      <c r="B101" s="545"/>
      <c r="C101" s="2617"/>
      <c r="D101" s="2111" t="s">
        <v>877</v>
      </c>
      <c r="E101" s="2620"/>
      <c r="F101" s="2621"/>
      <c r="G101" s="566">
        <f>G100+1</f>
        <v>54</v>
      </c>
    </row>
    <row r="102" spans="1:7" ht="12.95" customHeight="1">
      <c r="A102" s="2357">
        <f>A101+1</f>
        <v>55</v>
      </c>
      <c r="B102" s="545"/>
      <c r="C102" s="2617"/>
      <c r="D102" s="2111" t="s">
        <v>878</v>
      </c>
      <c r="E102" s="2620"/>
      <c r="F102" s="2621"/>
      <c r="G102" s="566">
        <f>G101+1</f>
        <v>55</v>
      </c>
    </row>
    <row r="103" spans="1:7" ht="12.95" customHeight="1">
      <c r="A103" s="2357">
        <f>A102+1</f>
        <v>56</v>
      </c>
      <c r="B103" s="545"/>
      <c r="C103" s="2617" t="s">
        <v>879</v>
      </c>
      <c r="D103" s="2111" t="s">
        <v>880</v>
      </c>
      <c r="E103" s="2620">
        <v>24625581</v>
      </c>
      <c r="F103" s="2621">
        <v>24625581</v>
      </c>
      <c r="G103" s="566">
        <f>G102+1</f>
        <v>56</v>
      </c>
    </row>
    <row r="104" spans="1:7" ht="12.95" customHeight="1" thickBot="1">
      <c r="A104" s="2622"/>
      <c r="B104" s="1720"/>
      <c r="C104" s="537"/>
      <c r="D104" s="2627" t="s">
        <v>881</v>
      </c>
      <c r="E104" s="2624"/>
      <c r="F104" s="2625"/>
      <c r="G104" s="577"/>
    </row>
    <row r="105" spans="1:7" ht="12.95" customHeight="1">
      <c r="A105" s="2357">
        <v>57</v>
      </c>
      <c r="B105" s="545"/>
      <c r="C105" s="2617">
        <v>797</v>
      </c>
      <c r="D105" s="2111" t="s">
        <v>882</v>
      </c>
      <c r="E105" s="2620"/>
      <c r="F105" s="2621"/>
      <c r="G105" s="566">
        <v>57</v>
      </c>
    </row>
    <row r="106" spans="1:7" ht="12.95" customHeight="1">
      <c r="A106" s="2357">
        <f>A105+1</f>
        <v>58</v>
      </c>
      <c r="B106" s="545"/>
      <c r="C106" s="2617">
        <v>798</v>
      </c>
      <c r="D106" s="2111" t="s">
        <v>883</v>
      </c>
      <c r="E106" s="2620">
        <v>14876575</v>
      </c>
      <c r="F106" s="2621">
        <v>12324075</v>
      </c>
      <c r="G106" s="566">
        <f>G105+1</f>
        <v>58</v>
      </c>
    </row>
    <row r="107" spans="1:7" ht="12.95" customHeight="1" thickBot="1">
      <c r="A107" s="2622">
        <f>A106+1</f>
        <v>59</v>
      </c>
      <c r="B107" s="1720"/>
      <c r="C107" s="537">
        <v>798.1</v>
      </c>
      <c r="D107" s="2627" t="s">
        <v>884</v>
      </c>
      <c r="E107" s="2624"/>
      <c r="F107" s="2625"/>
      <c r="G107" s="577">
        <f>G106+1</f>
        <v>59</v>
      </c>
    </row>
    <row r="108" spans="1:7" ht="12.95" customHeight="1">
      <c r="A108" s="2357"/>
      <c r="B108" s="545"/>
      <c r="C108" s="2617"/>
      <c r="D108" s="2111" t="s">
        <v>885</v>
      </c>
      <c r="E108" s="2620"/>
      <c r="F108" s="2621"/>
      <c r="G108" s="566"/>
    </row>
    <row r="109" spans="1:7" ht="12.95" customHeight="1">
      <c r="A109" s="2357">
        <v>60</v>
      </c>
      <c r="B109" s="545"/>
      <c r="C109" s="2617">
        <v>798.5</v>
      </c>
      <c r="D109" s="2111" t="s">
        <v>886</v>
      </c>
      <c r="E109" s="2620"/>
      <c r="F109" s="2621"/>
      <c r="G109" s="566">
        <v>60</v>
      </c>
    </row>
    <row r="110" spans="1:7" ht="12.95" customHeight="1">
      <c r="A110" s="2357">
        <f>A109+1</f>
        <v>61</v>
      </c>
      <c r="B110" s="545"/>
      <c r="C110" s="2617"/>
      <c r="D110" s="2111" t="s">
        <v>887</v>
      </c>
      <c r="E110" s="2628">
        <f>SUM(E100:E109)</f>
        <v>39502157</v>
      </c>
      <c r="F110" s="2628">
        <f>SUM(F100:F109)</f>
        <v>36949657</v>
      </c>
      <c r="G110" s="566">
        <f>G109+1</f>
        <v>61</v>
      </c>
    </row>
    <row r="111" spans="1:7" ht="12.95" customHeight="1" thickBot="1">
      <c r="A111" s="2357">
        <f>A110+1</f>
        <v>62</v>
      </c>
      <c r="B111" s="545"/>
      <c r="C111" s="2617"/>
      <c r="D111" s="2111" t="s">
        <v>888</v>
      </c>
      <c r="E111" s="2629">
        <f>+E110+E97+E84</f>
        <v>62666070</v>
      </c>
      <c r="F111" s="2630">
        <f>+F110+F97+F84</f>
        <v>59617875</v>
      </c>
      <c r="G111" s="566">
        <f>G110+1</f>
        <v>62</v>
      </c>
    </row>
    <row r="112" spans="1:7" ht="12.95" customHeight="1">
      <c r="A112" s="1757" t="s">
        <v>680</v>
      </c>
      <c r="B112" s="529"/>
      <c r="C112" s="1756"/>
      <c r="D112" s="1756"/>
      <c r="E112" s="2631"/>
      <c r="F112" s="599"/>
      <c r="G112" s="2563"/>
    </row>
    <row r="113" spans="1:7" ht="12.95" customHeight="1">
      <c r="A113" s="2607"/>
      <c r="B113" s="652"/>
      <c r="C113" s="1749"/>
      <c r="D113" s="646"/>
      <c r="E113" s="646"/>
      <c r="F113" s="646"/>
      <c r="G113" s="2574"/>
    </row>
    <row r="114" spans="1:7" ht="12.95" customHeight="1">
      <c r="A114" s="2632"/>
      <c r="B114" s="595"/>
      <c r="C114" s="648"/>
      <c r="D114" s="648"/>
      <c r="E114" s="595"/>
      <c r="F114" s="2633"/>
      <c r="G114" s="1523"/>
    </row>
    <row r="115" spans="1:7" ht="12.95" customHeight="1">
      <c r="A115" s="1753"/>
      <c r="B115" s="599"/>
      <c r="C115" s="608"/>
      <c r="D115" s="608"/>
      <c r="E115" s="599"/>
      <c r="F115" s="599"/>
      <c r="G115" s="2634"/>
    </row>
    <row r="116" spans="1:7" ht="12.95" customHeight="1">
      <c r="A116" s="653"/>
      <c r="B116" s="638"/>
      <c r="C116" s="638"/>
      <c r="D116" s="638"/>
      <c r="E116" s="638"/>
      <c r="F116" s="638"/>
      <c r="G116" s="654"/>
    </row>
    <row r="117" spans="1:7" ht="12.95" customHeight="1">
      <c r="A117" s="653"/>
      <c r="B117" s="638"/>
      <c r="C117" s="638"/>
      <c r="D117" s="638"/>
      <c r="E117" s="638"/>
      <c r="F117" s="638"/>
      <c r="G117" s="654"/>
    </row>
    <row r="118" spans="1:7" ht="12.95" customHeight="1">
      <c r="A118" s="653"/>
      <c r="B118" s="638"/>
      <c r="C118" s="638"/>
      <c r="D118" s="638"/>
      <c r="E118" s="638"/>
      <c r="F118" s="638"/>
      <c r="G118" s="654"/>
    </row>
    <row r="119" spans="1:7" ht="12.95" customHeight="1">
      <c r="A119" s="1562"/>
      <c r="B119" s="1722"/>
      <c r="C119" s="1749"/>
      <c r="D119" s="646"/>
      <c r="E119" s="618"/>
      <c r="F119" s="618"/>
      <c r="G119" s="1548"/>
    </row>
    <row r="120" spans="1:7" ht="12.95" customHeight="1">
      <c r="A120" s="1562"/>
      <c r="B120" s="1722"/>
      <c r="C120" s="1749"/>
      <c r="D120" s="646"/>
      <c r="E120" s="618"/>
      <c r="F120" s="618"/>
      <c r="G120" s="1548"/>
    </row>
    <row r="121" spans="1:7" ht="12.95" customHeight="1">
      <c r="A121" s="1562"/>
      <c r="B121" s="1722"/>
      <c r="C121" s="1749"/>
      <c r="D121" s="646"/>
      <c r="E121" s="618"/>
      <c r="F121" s="618"/>
      <c r="G121" s="1548"/>
    </row>
    <row r="122" spans="1:7" ht="12.95" customHeight="1">
      <c r="A122" s="1562"/>
      <c r="B122" s="1722"/>
      <c r="C122" s="1749"/>
      <c r="D122" s="646"/>
      <c r="E122" s="618"/>
      <c r="F122" s="618"/>
      <c r="G122" s="1548"/>
    </row>
    <row r="123" spans="1:7" ht="12.95" customHeight="1">
      <c r="A123" s="2635"/>
      <c r="B123" s="2636"/>
      <c r="C123" s="2637"/>
      <c r="D123" s="641"/>
      <c r="E123" s="642"/>
      <c r="F123" s="642"/>
      <c r="G123" s="2638"/>
    </row>
    <row r="124" spans="1:7" ht="12.95" customHeight="1">
      <c r="A124" s="538"/>
      <c r="B124" s="538"/>
      <c r="C124" s="543"/>
      <c r="D124" s="525"/>
      <c r="E124" s="525"/>
      <c r="F124" s="525"/>
      <c r="G124" s="233" t="s">
        <v>781</v>
      </c>
    </row>
    <row r="125" spans="1:7" ht="12.75" customHeight="1"/>
  </sheetData>
  <mergeCells count="1">
    <mergeCell ref="A46:G46"/>
  </mergeCells>
  <printOptions horizontalCentered="1"/>
  <pageMargins left="1" right="1" top="0.5" bottom="0.5" header="0" footer="0"/>
  <pageSetup scale="99" orientation="portrait" r:id="rId1"/>
  <headerFooter alignWithMargins="0"/>
  <rowBreaks count="2" manualBreakCount="2">
    <brk id="62" max="6" man="1"/>
    <brk id="124" max="6"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WVO723"/>
  <sheetViews>
    <sheetView view="pageBreakPreview" zoomScaleNormal="100" zoomScaleSheetLayoutView="100" workbookViewId="0"/>
  </sheetViews>
  <sheetFormatPr defaultColWidth="0" defaultRowHeight="12.75" zeroHeight="1"/>
  <cols>
    <col min="1" max="1" width="5.5" style="2542" customWidth="1"/>
    <col min="2" max="4" width="23.83203125" style="2542" customWidth="1"/>
    <col min="5" max="5" width="13" style="2542" customWidth="1"/>
    <col min="6" max="6" width="5.5" style="2542" customWidth="1"/>
    <col min="7" max="7" width="11.33203125" style="2542" customWidth="1"/>
    <col min="8" max="256" width="9.33203125" style="2542" hidden="1"/>
    <col min="257" max="257" width="5.5" style="2542" customWidth="1"/>
    <col min="258" max="260" width="23.83203125" style="2542" customWidth="1"/>
    <col min="261" max="261" width="13" style="2542" customWidth="1"/>
    <col min="262" max="262" width="5.5" style="2542" customWidth="1"/>
    <col min="263" max="263" width="11.33203125" style="2542" customWidth="1"/>
    <col min="264" max="512" width="9.33203125" style="2542" hidden="1"/>
    <col min="513" max="513" width="5.5" style="2542" customWidth="1"/>
    <col min="514" max="516" width="23.83203125" style="2542" customWidth="1"/>
    <col min="517" max="517" width="13" style="2542" customWidth="1"/>
    <col min="518" max="518" width="5.5" style="2542" customWidth="1"/>
    <col min="519" max="519" width="11.33203125" style="2542" customWidth="1"/>
    <col min="520" max="768" width="9.33203125" style="2542" hidden="1"/>
    <col min="769" max="769" width="5.5" style="2542" customWidth="1"/>
    <col min="770" max="772" width="23.83203125" style="2542" customWidth="1"/>
    <col min="773" max="773" width="13" style="2542" customWidth="1"/>
    <col min="774" max="774" width="5.5" style="2542" customWidth="1"/>
    <col min="775" max="775" width="11.33203125" style="2542" customWidth="1"/>
    <col min="776" max="1024" width="9.33203125" style="2542" hidden="1"/>
    <col min="1025" max="1025" width="5.5" style="2542" customWidth="1"/>
    <col min="1026" max="1028" width="23.83203125" style="2542" customWidth="1"/>
    <col min="1029" max="1029" width="13" style="2542" customWidth="1"/>
    <col min="1030" max="1030" width="5.5" style="2542" customWidth="1"/>
    <col min="1031" max="1031" width="11.33203125" style="2542" customWidth="1"/>
    <col min="1032" max="1280" width="9.33203125" style="2542" hidden="1"/>
    <col min="1281" max="1281" width="5.5" style="2542" customWidth="1"/>
    <col min="1282" max="1284" width="23.83203125" style="2542" customWidth="1"/>
    <col min="1285" max="1285" width="13" style="2542" customWidth="1"/>
    <col min="1286" max="1286" width="5.5" style="2542" customWidth="1"/>
    <col min="1287" max="1287" width="11.33203125" style="2542" customWidth="1"/>
    <col min="1288" max="1536" width="9.33203125" style="2542" hidden="1"/>
    <col min="1537" max="1537" width="5.5" style="2542" customWidth="1"/>
    <col min="1538" max="1540" width="23.83203125" style="2542" customWidth="1"/>
    <col min="1541" max="1541" width="13" style="2542" customWidth="1"/>
    <col min="1542" max="1542" width="5.5" style="2542" customWidth="1"/>
    <col min="1543" max="1543" width="11.33203125" style="2542" customWidth="1"/>
    <col min="1544" max="1792" width="9.33203125" style="2542" hidden="1"/>
    <col min="1793" max="1793" width="5.5" style="2542" customWidth="1"/>
    <col min="1794" max="1796" width="23.83203125" style="2542" customWidth="1"/>
    <col min="1797" max="1797" width="13" style="2542" customWidth="1"/>
    <col min="1798" max="1798" width="5.5" style="2542" customWidth="1"/>
    <col min="1799" max="1799" width="11.33203125" style="2542" customWidth="1"/>
    <col min="1800" max="2048" width="9.33203125" style="2542" hidden="1"/>
    <col min="2049" max="2049" width="5.5" style="2542" customWidth="1"/>
    <col min="2050" max="2052" width="23.83203125" style="2542" customWidth="1"/>
    <col min="2053" max="2053" width="13" style="2542" customWidth="1"/>
    <col min="2054" max="2054" width="5.5" style="2542" customWidth="1"/>
    <col min="2055" max="2055" width="11.33203125" style="2542" customWidth="1"/>
    <col min="2056" max="2304" width="9.33203125" style="2542" hidden="1"/>
    <col min="2305" max="2305" width="5.5" style="2542" customWidth="1"/>
    <col min="2306" max="2308" width="23.83203125" style="2542" customWidth="1"/>
    <col min="2309" max="2309" width="13" style="2542" customWidth="1"/>
    <col min="2310" max="2310" width="5.5" style="2542" customWidth="1"/>
    <col min="2311" max="2311" width="11.33203125" style="2542" customWidth="1"/>
    <col min="2312" max="2560" width="9.33203125" style="2542" hidden="1"/>
    <col min="2561" max="2561" width="5.5" style="2542" customWidth="1"/>
    <col min="2562" max="2564" width="23.83203125" style="2542" customWidth="1"/>
    <col min="2565" max="2565" width="13" style="2542" customWidth="1"/>
    <col min="2566" max="2566" width="5.5" style="2542" customWidth="1"/>
    <col min="2567" max="2567" width="11.33203125" style="2542" customWidth="1"/>
    <col min="2568" max="2816" width="9.33203125" style="2542" hidden="1"/>
    <col min="2817" max="2817" width="5.5" style="2542" customWidth="1"/>
    <col min="2818" max="2820" width="23.83203125" style="2542" customWidth="1"/>
    <col min="2821" max="2821" width="13" style="2542" customWidth="1"/>
    <col min="2822" max="2822" width="5.5" style="2542" customWidth="1"/>
    <col min="2823" max="2823" width="11.33203125" style="2542" customWidth="1"/>
    <col min="2824" max="3072" width="9.33203125" style="2542" hidden="1"/>
    <col min="3073" max="3073" width="5.5" style="2542" customWidth="1"/>
    <col min="3074" max="3076" width="23.83203125" style="2542" customWidth="1"/>
    <col min="3077" max="3077" width="13" style="2542" customWidth="1"/>
    <col min="3078" max="3078" width="5.5" style="2542" customWidth="1"/>
    <col min="3079" max="3079" width="11.33203125" style="2542" customWidth="1"/>
    <col min="3080" max="3328" width="9.33203125" style="2542" hidden="1"/>
    <col min="3329" max="3329" width="5.5" style="2542" customWidth="1"/>
    <col min="3330" max="3332" width="23.83203125" style="2542" customWidth="1"/>
    <col min="3333" max="3333" width="13" style="2542" customWidth="1"/>
    <col min="3334" max="3334" width="5.5" style="2542" customWidth="1"/>
    <col min="3335" max="3335" width="11.33203125" style="2542" customWidth="1"/>
    <col min="3336" max="3584" width="9.33203125" style="2542" hidden="1"/>
    <col min="3585" max="3585" width="5.5" style="2542" customWidth="1"/>
    <col min="3586" max="3588" width="23.83203125" style="2542" customWidth="1"/>
    <col min="3589" max="3589" width="13" style="2542" customWidth="1"/>
    <col min="3590" max="3590" width="5.5" style="2542" customWidth="1"/>
    <col min="3591" max="3591" width="11.33203125" style="2542" customWidth="1"/>
    <col min="3592" max="3840" width="9.33203125" style="2542" hidden="1"/>
    <col min="3841" max="3841" width="5.5" style="2542" customWidth="1"/>
    <col min="3842" max="3844" width="23.83203125" style="2542" customWidth="1"/>
    <col min="3845" max="3845" width="13" style="2542" customWidth="1"/>
    <col min="3846" max="3846" width="5.5" style="2542" customWidth="1"/>
    <col min="3847" max="3847" width="11.33203125" style="2542" customWidth="1"/>
    <col min="3848" max="4096" width="9.33203125" style="2542" hidden="1"/>
    <col min="4097" max="4097" width="5.5" style="2542" customWidth="1"/>
    <col min="4098" max="4100" width="23.83203125" style="2542" customWidth="1"/>
    <col min="4101" max="4101" width="13" style="2542" customWidth="1"/>
    <col min="4102" max="4102" width="5.5" style="2542" customWidth="1"/>
    <col min="4103" max="4103" width="11.33203125" style="2542" customWidth="1"/>
    <col min="4104" max="4352" width="9.33203125" style="2542" hidden="1"/>
    <col min="4353" max="4353" width="5.5" style="2542" customWidth="1"/>
    <col min="4354" max="4356" width="23.83203125" style="2542" customWidth="1"/>
    <col min="4357" max="4357" width="13" style="2542" customWidth="1"/>
    <col min="4358" max="4358" width="5.5" style="2542" customWidth="1"/>
    <col min="4359" max="4359" width="11.33203125" style="2542" customWidth="1"/>
    <col min="4360" max="4608" width="9.33203125" style="2542" hidden="1"/>
    <col min="4609" max="4609" width="5.5" style="2542" customWidth="1"/>
    <col min="4610" max="4612" width="23.83203125" style="2542" customWidth="1"/>
    <col min="4613" max="4613" width="13" style="2542" customWidth="1"/>
    <col min="4614" max="4614" width="5.5" style="2542" customWidth="1"/>
    <col min="4615" max="4615" width="11.33203125" style="2542" customWidth="1"/>
    <col min="4616" max="4864" width="9.33203125" style="2542" hidden="1"/>
    <col min="4865" max="4865" width="5.5" style="2542" customWidth="1"/>
    <col min="4866" max="4868" width="23.83203125" style="2542" customWidth="1"/>
    <col min="4869" max="4869" width="13" style="2542" customWidth="1"/>
    <col min="4870" max="4870" width="5.5" style="2542" customWidth="1"/>
    <col min="4871" max="4871" width="11.33203125" style="2542" customWidth="1"/>
    <col min="4872" max="5120" width="9.33203125" style="2542" hidden="1"/>
    <col min="5121" max="5121" width="5.5" style="2542" customWidth="1"/>
    <col min="5122" max="5124" width="23.83203125" style="2542" customWidth="1"/>
    <col min="5125" max="5125" width="13" style="2542" customWidth="1"/>
    <col min="5126" max="5126" width="5.5" style="2542" customWidth="1"/>
    <col min="5127" max="5127" width="11.33203125" style="2542" customWidth="1"/>
    <col min="5128" max="5376" width="9.33203125" style="2542" hidden="1"/>
    <col min="5377" max="5377" width="5.5" style="2542" customWidth="1"/>
    <col min="5378" max="5380" width="23.83203125" style="2542" customWidth="1"/>
    <col min="5381" max="5381" width="13" style="2542" customWidth="1"/>
    <col min="5382" max="5382" width="5.5" style="2542" customWidth="1"/>
    <col min="5383" max="5383" width="11.33203125" style="2542" customWidth="1"/>
    <col min="5384" max="5632" width="9.33203125" style="2542" hidden="1"/>
    <col min="5633" max="5633" width="5.5" style="2542" customWidth="1"/>
    <col min="5634" max="5636" width="23.83203125" style="2542" customWidth="1"/>
    <col min="5637" max="5637" width="13" style="2542" customWidth="1"/>
    <col min="5638" max="5638" width="5.5" style="2542" customWidth="1"/>
    <col min="5639" max="5639" width="11.33203125" style="2542" customWidth="1"/>
    <col min="5640" max="5888" width="9.33203125" style="2542" hidden="1"/>
    <col min="5889" max="5889" width="5.5" style="2542" customWidth="1"/>
    <col min="5890" max="5892" width="23.83203125" style="2542" customWidth="1"/>
    <col min="5893" max="5893" width="13" style="2542" customWidth="1"/>
    <col min="5894" max="5894" width="5.5" style="2542" customWidth="1"/>
    <col min="5895" max="5895" width="11.33203125" style="2542" customWidth="1"/>
    <col min="5896" max="6144" width="9.33203125" style="2542" hidden="1"/>
    <col min="6145" max="6145" width="5.5" style="2542" customWidth="1"/>
    <col min="6146" max="6148" width="23.83203125" style="2542" customWidth="1"/>
    <col min="6149" max="6149" width="13" style="2542" customWidth="1"/>
    <col min="6150" max="6150" width="5.5" style="2542" customWidth="1"/>
    <col min="6151" max="6151" width="11.33203125" style="2542" customWidth="1"/>
    <col min="6152" max="6400" width="9.33203125" style="2542" hidden="1"/>
    <col min="6401" max="6401" width="5.5" style="2542" customWidth="1"/>
    <col min="6402" max="6404" width="23.83203125" style="2542" customWidth="1"/>
    <col min="6405" max="6405" width="13" style="2542" customWidth="1"/>
    <col min="6406" max="6406" width="5.5" style="2542" customWidth="1"/>
    <col min="6407" max="6407" width="11.33203125" style="2542" customWidth="1"/>
    <col min="6408" max="6656" width="9.33203125" style="2542" hidden="1"/>
    <col min="6657" max="6657" width="5.5" style="2542" customWidth="1"/>
    <col min="6658" max="6660" width="23.83203125" style="2542" customWidth="1"/>
    <col min="6661" max="6661" width="13" style="2542" customWidth="1"/>
    <col min="6662" max="6662" width="5.5" style="2542" customWidth="1"/>
    <col min="6663" max="6663" width="11.33203125" style="2542" customWidth="1"/>
    <col min="6664" max="6912" width="9.33203125" style="2542" hidden="1"/>
    <col min="6913" max="6913" width="5.5" style="2542" customWidth="1"/>
    <col min="6914" max="6916" width="23.83203125" style="2542" customWidth="1"/>
    <col min="6917" max="6917" width="13" style="2542" customWidth="1"/>
    <col min="6918" max="6918" width="5.5" style="2542" customWidth="1"/>
    <col min="6919" max="6919" width="11.33203125" style="2542" customWidth="1"/>
    <col min="6920" max="7168" width="9.33203125" style="2542" hidden="1"/>
    <col min="7169" max="7169" width="5.5" style="2542" customWidth="1"/>
    <col min="7170" max="7172" width="23.83203125" style="2542" customWidth="1"/>
    <col min="7173" max="7173" width="13" style="2542" customWidth="1"/>
    <col min="7174" max="7174" width="5.5" style="2542" customWidth="1"/>
    <col min="7175" max="7175" width="11.33203125" style="2542" customWidth="1"/>
    <col min="7176" max="7424" width="9.33203125" style="2542" hidden="1"/>
    <col min="7425" max="7425" width="5.5" style="2542" customWidth="1"/>
    <col min="7426" max="7428" width="23.83203125" style="2542" customWidth="1"/>
    <col min="7429" max="7429" width="13" style="2542" customWidth="1"/>
    <col min="7430" max="7430" width="5.5" style="2542" customWidth="1"/>
    <col min="7431" max="7431" width="11.33203125" style="2542" customWidth="1"/>
    <col min="7432" max="7680" width="9.33203125" style="2542" hidden="1"/>
    <col min="7681" max="7681" width="5.5" style="2542" customWidth="1"/>
    <col min="7682" max="7684" width="23.83203125" style="2542" customWidth="1"/>
    <col min="7685" max="7685" width="13" style="2542" customWidth="1"/>
    <col min="7686" max="7686" width="5.5" style="2542" customWidth="1"/>
    <col min="7687" max="7687" width="11.33203125" style="2542" customWidth="1"/>
    <col min="7688" max="7936" width="9.33203125" style="2542" hidden="1"/>
    <col min="7937" max="7937" width="5.5" style="2542" customWidth="1"/>
    <col min="7938" max="7940" width="23.83203125" style="2542" customWidth="1"/>
    <col min="7941" max="7941" width="13" style="2542" customWidth="1"/>
    <col min="7942" max="7942" width="5.5" style="2542" customWidth="1"/>
    <col min="7943" max="7943" width="11.33203125" style="2542" customWidth="1"/>
    <col min="7944" max="8192" width="9.33203125" style="2542" hidden="1"/>
    <col min="8193" max="8193" width="5.5" style="2542" customWidth="1"/>
    <col min="8194" max="8196" width="23.83203125" style="2542" customWidth="1"/>
    <col min="8197" max="8197" width="13" style="2542" customWidth="1"/>
    <col min="8198" max="8198" width="5.5" style="2542" customWidth="1"/>
    <col min="8199" max="8199" width="11.33203125" style="2542" customWidth="1"/>
    <col min="8200" max="8448" width="9.33203125" style="2542" hidden="1"/>
    <col min="8449" max="8449" width="5.5" style="2542" customWidth="1"/>
    <col min="8450" max="8452" width="23.83203125" style="2542" customWidth="1"/>
    <col min="8453" max="8453" width="13" style="2542" customWidth="1"/>
    <col min="8454" max="8454" width="5.5" style="2542" customWidth="1"/>
    <col min="8455" max="8455" width="11.33203125" style="2542" customWidth="1"/>
    <col min="8456" max="8704" width="9.33203125" style="2542" hidden="1"/>
    <col min="8705" max="8705" width="5.5" style="2542" customWidth="1"/>
    <col min="8706" max="8708" width="23.83203125" style="2542" customWidth="1"/>
    <col min="8709" max="8709" width="13" style="2542" customWidth="1"/>
    <col min="8710" max="8710" width="5.5" style="2542" customWidth="1"/>
    <col min="8711" max="8711" width="11.33203125" style="2542" customWidth="1"/>
    <col min="8712" max="8960" width="9.33203125" style="2542" hidden="1"/>
    <col min="8961" max="8961" width="5.5" style="2542" customWidth="1"/>
    <col min="8962" max="8964" width="23.83203125" style="2542" customWidth="1"/>
    <col min="8965" max="8965" width="13" style="2542" customWidth="1"/>
    <col min="8966" max="8966" width="5.5" style="2542" customWidth="1"/>
    <col min="8967" max="8967" width="11.33203125" style="2542" customWidth="1"/>
    <col min="8968" max="9216" width="9.33203125" style="2542" hidden="1"/>
    <col min="9217" max="9217" width="5.5" style="2542" customWidth="1"/>
    <col min="9218" max="9220" width="23.83203125" style="2542" customWidth="1"/>
    <col min="9221" max="9221" width="13" style="2542" customWidth="1"/>
    <col min="9222" max="9222" width="5.5" style="2542" customWidth="1"/>
    <col min="9223" max="9223" width="11.33203125" style="2542" customWidth="1"/>
    <col min="9224" max="9472" width="9.33203125" style="2542" hidden="1"/>
    <col min="9473" max="9473" width="5.5" style="2542" customWidth="1"/>
    <col min="9474" max="9476" width="23.83203125" style="2542" customWidth="1"/>
    <col min="9477" max="9477" width="13" style="2542" customWidth="1"/>
    <col min="9478" max="9478" width="5.5" style="2542" customWidth="1"/>
    <col min="9479" max="9479" width="11.33203125" style="2542" customWidth="1"/>
    <col min="9480" max="9728" width="9.33203125" style="2542" hidden="1"/>
    <col min="9729" max="9729" width="5.5" style="2542" customWidth="1"/>
    <col min="9730" max="9732" width="23.83203125" style="2542" customWidth="1"/>
    <col min="9733" max="9733" width="13" style="2542" customWidth="1"/>
    <col min="9734" max="9734" width="5.5" style="2542" customWidth="1"/>
    <col min="9735" max="9735" width="11.33203125" style="2542" customWidth="1"/>
    <col min="9736" max="9984" width="9.33203125" style="2542" hidden="1"/>
    <col min="9985" max="9985" width="5.5" style="2542" customWidth="1"/>
    <col min="9986" max="9988" width="23.83203125" style="2542" customWidth="1"/>
    <col min="9989" max="9989" width="13" style="2542" customWidth="1"/>
    <col min="9990" max="9990" width="5.5" style="2542" customWidth="1"/>
    <col min="9991" max="9991" width="11.33203125" style="2542" customWidth="1"/>
    <col min="9992" max="10240" width="9.33203125" style="2542" hidden="1"/>
    <col min="10241" max="10241" width="5.5" style="2542" customWidth="1"/>
    <col min="10242" max="10244" width="23.83203125" style="2542" customWidth="1"/>
    <col min="10245" max="10245" width="13" style="2542" customWidth="1"/>
    <col min="10246" max="10246" width="5.5" style="2542" customWidth="1"/>
    <col min="10247" max="10247" width="11.33203125" style="2542" customWidth="1"/>
    <col min="10248" max="10496" width="9.33203125" style="2542" hidden="1"/>
    <col min="10497" max="10497" width="5.5" style="2542" customWidth="1"/>
    <col min="10498" max="10500" width="23.83203125" style="2542" customWidth="1"/>
    <col min="10501" max="10501" width="13" style="2542" customWidth="1"/>
    <col min="10502" max="10502" width="5.5" style="2542" customWidth="1"/>
    <col min="10503" max="10503" width="11.33203125" style="2542" customWidth="1"/>
    <col min="10504" max="10752" width="9.33203125" style="2542" hidden="1"/>
    <col min="10753" max="10753" width="5.5" style="2542" customWidth="1"/>
    <col min="10754" max="10756" width="23.83203125" style="2542" customWidth="1"/>
    <col min="10757" max="10757" width="13" style="2542" customWidth="1"/>
    <col min="10758" max="10758" width="5.5" style="2542" customWidth="1"/>
    <col min="10759" max="10759" width="11.33203125" style="2542" customWidth="1"/>
    <col min="10760" max="11008" width="9.33203125" style="2542" hidden="1"/>
    <col min="11009" max="11009" width="5.5" style="2542" customWidth="1"/>
    <col min="11010" max="11012" width="23.83203125" style="2542" customWidth="1"/>
    <col min="11013" max="11013" width="13" style="2542" customWidth="1"/>
    <col min="11014" max="11014" width="5.5" style="2542" customWidth="1"/>
    <col min="11015" max="11015" width="11.33203125" style="2542" customWidth="1"/>
    <col min="11016" max="11264" width="9.33203125" style="2542" hidden="1"/>
    <col min="11265" max="11265" width="5.5" style="2542" customWidth="1"/>
    <col min="11266" max="11268" width="23.83203125" style="2542" customWidth="1"/>
    <col min="11269" max="11269" width="13" style="2542" customWidth="1"/>
    <col min="11270" max="11270" width="5.5" style="2542" customWidth="1"/>
    <col min="11271" max="11271" width="11.33203125" style="2542" customWidth="1"/>
    <col min="11272" max="11520" width="9.33203125" style="2542" hidden="1"/>
    <col min="11521" max="11521" width="5.5" style="2542" customWidth="1"/>
    <col min="11522" max="11524" width="23.83203125" style="2542" customWidth="1"/>
    <col min="11525" max="11525" width="13" style="2542" customWidth="1"/>
    <col min="11526" max="11526" width="5.5" style="2542" customWidth="1"/>
    <col min="11527" max="11527" width="11.33203125" style="2542" customWidth="1"/>
    <col min="11528" max="11776" width="9.33203125" style="2542" hidden="1"/>
    <col min="11777" max="11777" width="5.5" style="2542" customWidth="1"/>
    <col min="11778" max="11780" width="23.83203125" style="2542" customWidth="1"/>
    <col min="11781" max="11781" width="13" style="2542" customWidth="1"/>
    <col min="11782" max="11782" width="5.5" style="2542" customWidth="1"/>
    <col min="11783" max="11783" width="11.33203125" style="2542" customWidth="1"/>
    <col min="11784" max="12032" width="9.33203125" style="2542" hidden="1"/>
    <col min="12033" max="12033" width="5.5" style="2542" customWidth="1"/>
    <col min="12034" max="12036" width="23.83203125" style="2542" customWidth="1"/>
    <col min="12037" max="12037" width="13" style="2542" customWidth="1"/>
    <col min="12038" max="12038" width="5.5" style="2542" customWidth="1"/>
    <col min="12039" max="12039" width="11.33203125" style="2542" customWidth="1"/>
    <col min="12040" max="12288" width="9.33203125" style="2542" hidden="1"/>
    <col min="12289" max="12289" width="5.5" style="2542" customWidth="1"/>
    <col min="12290" max="12292" width="23.83203125" style="2542" customWidth="1"/>
    <col min="12293" max="12293" width="13" style="2542" customWidth="1"/>
    <col min="12294" max="12294" width="5.5" style="2542" customWidth="1"/>
    <col min="12295" max="12295" width="11.33203125" style="2542" customWidth="1"/>
    <col min="12296" max="12544" width="9.33203125" style="2542" hidden="1"/>
    <col min="12545" max="12545" width="5.5" style="2542" customWidth="1"/>
    <col min="12546" max="12548" width="23.83203125" style="2542" customWidth="1"/>
    <col min="12549" max="12549" width="13" style="2542" customWidth="1"/>
    <col min="12550" max="12550" width="5.5" style="2542" customWidth="1"/>
    <col min="12551" max="12551" width="11.33203125" style="2542" customWidth="1"/>
    <col min="12552" max="12800" width="9.33203125" style="2542" hidden="1"/>
    <col min="12801" max="12801" width="5.5" style="2542" customWidth="1"/>
    <col min="12802" max="12804" width="23.83203125" style="2542" customWidth="1"/>
    <col min="12805" max="12805" width="13" style="2542" customWidth="1"/>
    <col min="12806" max="12806" width="5.5" style="2542" customWidth="1"/>
    <col min="12807" max="12807" width="11.33203125" style="2542" customWidth="1"/>
    <col min="12808" max="13056" width="9.33203125" style="2542" hidden="1"/>
    <col min="13057" max="13057" width="5.5" style="2542" customWidth="1"/>
    <col min="13058" max="13060" width="23.83203125" style="2542" customWidth="1"/>
    <col min="13061" max="13061" width="13" style="2542" customWidth="1"/>
    <col min="13062" max="13062" width="5.5" style="2542" customWidth="1"/>
    <col min="13063" max="13063" width="11.33203125" style="2542" customWidth="1"/>
    <col min="13064" max="13312" width="9.33203125" style="2542" hidden="1"/>
    <col min="13313" max="13313" width="5.5" style="2542" customWidth="1"/>
    <col min="13314" max="13316" width="23.83203125" style="2542" customWidth="1"/>
    <col min="13317" max="13317" width="13" style="2542" customWidth="1"/>
    <col min="13318" max="13318" width="5.5" style="2542" customWidth="1"/>
    <col min="13319" max="13319" width="11.33203125" style="2542" customWidth="1"/>
    <col min="13320" max="13568" width="9.33203125" style="2542" hidden="1"/>
    <col min="13569" max="13569" width="5.5" style="2542" customWidth="1"/>
    <col min="13570" max="13572" width="23.83203125" style="2542" customWidth="1"/>
    <col min="13573" max="13573" width="13" style="2542" customWidth="1"/>
    <col min="13574" max="13574" width="5.5" style="2542" customWidth="1"/>
    <col min="13575" max="13575" width="11.33203125" style="2542" customWidth="1"/>
    <col min="13576" max="13824" width="9.33203125" style="2542" hidden="1"/>
    <col min="13825" max="13825" width="5.5" style="2542" customWidth="1"/>
    <col min="13826" max="13828" width="23.83203125" style="2542" customWidth="1"/>
    <col min="13829" max="13829" width="13" style="2542" customWidth="1"/>
    <col min="13830" max="13830" width="5.5" style="2542" customWidth="1"/>
    <col min="13831" max="13831" width="11.33203125" style="2542" customWidth="1"/>
    <col min="13832" max="14080" width="9.33203125" style="2542" hidden="1"/>
    <col min="14081" max="14081" width="5.5" style="2542" customWidth="1"/>
    <col min="14082" max="14084" width="23.83203125" style="2542" customWidth="1"/>
    <col min="14085" max="14085" width="13" style="2542" customWidth="1"/>
    <col min="14086" max="14086" width="5.5" style="2542" customWidth="1"/>
    <col min="14087" max="14087" width="11.33203125" style="2542" customWidth="1"/>
    <col min="14088" max="14336" width="9.33203125" style="2542" hidden="1"/>
    <col min="14337" max="14337" width="5.5" style="2542" customWidth="1"/>
    <col min="14338" max="14340" width="23.83203125" style="2542" customWidth="1"/>
    <col min="14341" max="14341" width="13" style="2542" customWidth="1"/>
    <col min="14342" max="14342" width="5.5" style="2542" customWidth="1"/>
    <col min="14343" max="14343" width="11.33203125" style="2542" customWidth="1"/>
    <col min="14344" max="14592" width="9.33203125" style="2542" hidden="1"/>
    <col min="14593" max="14593" width="5.5" style="2542" customWidth="1"/>
    <col min="14594" max="14596" width="23.83203125" style="2542" customWidth="1"/>
    <col min="14597" max="14597" width="13" style="2542" customWidth="1"/>
    <col min="14598" max="14598" width="5.5" style="2542" customWidth="1"/>
    <col min="14599" max="14599" width="11.33203125" style="2542" customWidth="1"/>
    <col min="14600" max="14848" width="9.33203125" style="2542" hidden="1"/>
    <col min="14849" max="14849" width="5.5" style="2542" customWidth="1"/>
    <col min="14850" max="14852" width="23.83203125" style="2542" customWidth="1"/>
    <col min="14853" max="14853" width="13" style="2542" customWidth="1"/>
    <col min="14854" max="14854" width="5.5" style="2542" customWidth="1"/>
    <col min="14855" max="14855" width="11.33203125" style="2542" customWidth="1"/>
    <col min="14856" max="15104" width="9.33203125" style="2542" hidden="1"/>
    <col min="15105" max="15105" width="5.5" style="2542" customWidth="1"/>
    <col min="15106" max="15108" width="23.83203125" style="2542" customWidth="1"/>
    <col min="15109" max="15109" width="13" style="2542" customWidth="1"/>
    <col min="15110" max="15110" width="5.5" style="2542" customWidth="1"/>
    <col min="15111" max="15111" width="11.33203125" style="2542" customWidth="1"/>
    <col min="15112" max="15360" width="9.33203125" style="2542" hidden="1"/>
    <col min="15361" max="15361" width="5.5" style="2542" customWidth="1"/>
    <col min="15362" max="15364" width="23.83203125" style="2542" customWidth="1"/>
    <col min="15365" max="15365" width="13" style="2542" customWidth="1"/>
    <col min="15366" max="15366" width="5.5" style="2542" customWidth="1"/>
    <col min="15367" max="15367" width="11.33203125" style="2542" customWidth="1"/>
    <col min="15368" max="15616" width="9.33203125" style="2542" hidden="1"/>
    <col min="15617" max="15617" width="5.5" style="2542" customWidth="1"/>
    <col min="15618" max="15620" width="23.83203125" style="2542" customWidth="1"/>
    <col min="15621" max="15621" width="13" style="2542" customWidth="1"/>
    <col min="15622" max="15622" width="5.5" style="2542" customWidth="1"/>
    <col min="15623" max="15623" width="11.33203125" style="2542" customWidth="1"/>
    <col min="15624" max="15872" width="9.33203125" style="2542" hidden="1"/>
    <col min="15873" max="15873" width="5.5" style="2542" customWidth="1"/>
    <col min="15874" max="15876" width="23.83203125" style="2542" customWidth="1"/>
    <col min="15877" max="15877" width="13" style="2542" customWidth="1"/>
    <col min="15878" max="15878" width="5.5" style="2542" customWidth="1"/>
    <col min="15879" max="15879" width="11.33203125" style="2542" customWidth="1"/>
    <col min="15880" max="16128" width="9.33203125" style="2542" hidden="1"/>
    <col min="16129" max="16129" width="5.5" style="2542" customWidth="1"/>
    <col min="16130" max="16132" width="23.83203125" style="2542" customWidth="1"/>
    <col min="16133" max="16133" width="13" style="2542" customWidth="1"/>
    <col min="16134" max="16134" width="5.5" style="2542" customWidth="1"/>
    <col min="16135" max="16135" width="11.33203125" style="2542" customWidth="1"/>
    <col min="16136" max="16384" width="9.33203125" style="2542" hidden="1"/>
  </cols>
  <sheetData>
    <row r="1" spans="1:6" s="2522" customFormat="1" ht="11.1" customHeight="1">
      <c r="A1" s="2520" t="s">
        <v>559</v>
      </c>
      <c r="B1" s="2521"/>
      <c r="F1" s="2523" t="s">
        <v>3678</v>
      </c>
    </row>
    <row r="2" spans="1:6" s="2527" customFormat="1" ht="11.1" customHeight="1">
      <c r="A2" s="2524" t="s">
        <v>3679</v>
      </c>
      <c r="B2" s="2525"/>
      <c r="C2" s="2525"/>
      <c r="D2" s="2525"/>
      <c r="E2" s="2525"/>
      <c r="F2" s="2526"/>
    </row>
    <row r="3" spans="1:6" s="2528" customFormat="1" ht="54" customHeight="1">
      <c r="A3" s="4255" t="s">
        <v>3680</v>
      </c>
      <c r="B3" s="4256"/>
      <c r="C3" s="4256"/>
      <c r="D3" s="4256"/>
      <c r="E3" s="4256"/>
      <c r="F3" s="4257"/>
    </row>
    <row r="4" spans="1:6" s="2532" customFormat="1" ht="27.75" customHeight="1">
      <c r="A4" s="2529" t="s">
        <v>3681</v>
      </c>
      <c r="B4" s="2530" t="s">
        <v>3682</v>
      </c>
      <c r="C4" s="2530" t="s">
        <v>3683</v>
      </c>
      <c r="D4" s="2530" t="s">
        <v>3684</v>
      </c>
      <c r="E4" s="2530" t="s">
        <v>3685</v>
      </c>
      <c r="F4" s="2531" t="s">
        <v>3681</v>
      </c>
    </row>
    <row r="5" spans="1:6" s="2527" customFormat="1" ht="10.35" customHeight="1">
      <c r="A5" s="2533"/>
      <c r="B5" s="2534" t="s">
        <v>651</v>
      </c>
      <c r="C5" s="2534" t="s">
        <v>652</v>
      </c>
      <c r="D5" s="2534" t="s">
        <v>653</v>
      </c>
      <c r="E5" s="2534" t="s">
        <v>654</v>
      </c>
      <c r="F5" s="2535"/>
    </row>
    <row r="6" spans="1:6" s="2528" customFormat="1" ht="9">
      <c r="A6" s="4014">
        <v>1</v>
      </c>
      <c r="B6" s="2536" t="s">
        <v>3686</v>
      </c>
      <c r="C6" s="2536" t="s">
        <v>3687</v>
      </c>
      <c r="D6" s="2536" t="s">
        <v>3688</v>
      </c>
      <c r="E6" s="2537">
        <v>7468470.7000000011</v>
      </c>
      <c r="F6" s="4017">
        <v>1</v>
      </c>
    </row>
    <row r="7" spans="1:6" s="2528" customFormat="1" ht="9">
      <c r="A7" s="4015">
        <v>2</v>
      </c>
      <c r="B7" s="2536"/>
      <c r="C7" s="2538"/>
      <c r="D7" s="2538"/>
      <c r="E7" s="2539"/>
      <c r="F7" s="4018">
        <v>2</v>
      </c>
    </row>
    <row r="8" spans="1:6" s="2528" customFormat="1" ht="9">
      <c r="A8" s="4015">
        <v>3</v>
      </c>
      <c r="B8" s="2538"/>
      <c r="C8" s="2538"/>
      <c r="D8" s="2538"/>
      <c r="E8" s="2538"/>
      <c r="F8" s="4018">
        <v>3</v>
      </c>
    </row>
    <row r="9" spans="1:6" s="2528" customFormat="1" ht="9">
      <c r="A9" s="4015">
        <v>4</v>
      </c>
      <c r="B9" s="2538"/>
      <c r="C9" s="2538"/>
      <c r="D9" s="2538"/>
      <c r="E9" s="2538"/>
      <c r="F9" s="4018">
        <v>4</v>
      </c>
    </row>
    <row r="10" spans="1:6" s="2528" customFormat="1" ht="9">
      <c r="A10" s="4015">
        <v>5</v>
      </c>
      <c r="B10" s="2538"/>
      <c r="C10" s="2538"/>
      <c r="D10" s="2538"/>
      <c r="E10" s="2538"/>
      <c r="F10" s="4018">
        <v>5</v>
      </c>
    </row>
    <row r="11" spans="1:6" s="2528" customFormat="1" ht="9">
      <c r="A11" s="4015">
        <v>6</v>
      </c>
      <c r="B11" s="2538"/>
      <c r="C11" s="2538"/>
      <c r="D11" s="2538"/>
      <c r="E11" s="2538"/>
      <c r="F11" s="4018">
        <v>6</v>
      </c>
    </row>
    <row r="12" spans="1:6" s="2528" customFormat="1" ht="9">
      <c r="A12" s="4015">
        <v>7</v>
      </c>
      <c r="B12" s="2538"/>
      <c r="C12" s="2538"/>
      <c r="D12" s="2538"/>
      <c r="E12" s="2538"/>
      <c r="F12" s="4018">
        <v>7</v>
      </c>
    </row>
    <row r="13" spans="1:6" s="2528" customFormat="1" ht="9">
      <c r="A13" s="4015">
        <v>8</v>
      </c>
      <c r="B13" s="2538"/>
      <c r="C13" s="2538"/>
      <c r="D13" s="2538"/>
      <c r="E13" s="2538"/>
      <c r="F13" s="4018">
        <v>8</v>
      </c>
    </row>
    <row r="14" spans="1:6" s="2528" customFormat="1" ht="9">
      <c r="A14" s="4015">
        <v>9</v>
      </c>
      <c r="B14" s="2538"/>
      <c r="C14" s="2538"/>
      <c r="D14" s="2538"/>
      <c r="E14" s="2538"/>
      <c r="F14" s="4018">
        <v>9</v>
      </c>
    </row>
    <row r="15" spans="1:6" s="2528" customFormat="1" ht="9">
      <c r="A15" s="4015">
        <v>10</v>
      </c>
      <c r="B15" s="2538"/>
      <c r="C15" s="2538"/>
      <c r="D15" s="2538"/>
      <c r="E15" s="2538"/>
      <c r="F15" s="4018">
        <v>10</v>
      </c>
    </row>
    <row r="16" spans="1:6" s="2528" customFormat="1" ht="9">
      <c r="A16" s="4015">
        <v>11</v>
      </c>
      <c r="B16" s="2538"/>
      <c r="C16" s="2538"/>
      <c r="D16" s="2538"/>
      <c r="E16" s="2538"/>
      <c r="F16" s="4018">
        <v>11</v>
      </c>
    </row>
    <row r="17" spans="1:6" s="2528" customFormat="1" ht="9">
      <c r="A17" s="4015">
        <v>12</v>
      </c>
      <c r="B17" s="2538"/>
      <c r="C17" s="2538"/>
      <c r="D17" s="2538"/>
      <c r="E17" s="2538"/>
      <c r="F17" s="4018">
        <v>12</v>
      </c>
    </row>
    <row r="18" spans="1:6" s="2528" customFormat="1" ht="9">
      <c r="A18" s="4015">
        <v>13</v>
      </c>
      <c r="B18" s="2538"/>
      <c r="C18" s="2538"/>
      <c r="D18" s="2538"/>
      <c r="E18" s="2538"/>
      <c r="F18" s="4018">
        <v>13</v>
      </c>
    </row>
    <row r="19" spans="1:6" s="2528" customFormat="1" ht="9">
      <c r="A19" s="4015">
        <v>14</v>
      </c>
      <c r="B19" s="2538"/>
      <c r="C19" s="2538"/>
      <c r="D19" s="2538"/>
      <c r="E19" s="2538"/>
      <c r="F19" s="4018">
        <v>14</v>
      </c>
    </row>
    <row r="20" spans="1:6" s="2528" customFormat="1" ht="9">
      <c r="A20" s="4015">
        <v>15</v>
      </c>
      <c r="B20" s="2538"/>
      <c r="C20" s="2538"/>
      <c r="D20" s="2538"/>
      <c r="E20" s="2538"/>
      <c r="F20" s="4018">
        <v>15</v>
      </c>
    </row>
    <row r="21" spans="1:6" s="2528" customFormat="1" ht="9">
      <c r="A21" s="4015">
        <v>16</v>
      </c>
      <c r="B21" s="2538"/>
      <c r="C21" s="2538"/>
      <c r="D21" s="2538"/>
      <c r="E21" s="2538"/>
      <c r="F21" s="4018">
        <v>16</v>
      </c>
    </row>
    <row r="22" spans="1:6" s="2528" customFormat="1" ht="9">
      <c r="A22" s="4015">
        <v>17</v>
      </c>
      <c r="B22" s="2538"/>
      <c r="C22" s="2538"/>
      <c r="D22" s="2538"/>
      <c r="E22" s="2538"/>
      <c r="F22" s="4018">
        <v>17</v>
      </c>
    </row>
    <row r="23" spans="1:6" s="2528" customFormat="1" ht="9">
      <c r="A23" s="4015">
        <v>18</v>
      </c>
      <c r="B23" s="2538"/>
      <c r="C23" s="2538"/>
      <c r="D23" s="2538"/>
      <c r="E23" s="2538"/>
      <c r="F23" s="4018">
        <v>18</v>
      </c>
    </row>
    <row r="24" spans="1:6" s="2528" customFormat="1" ht="9">
      <c r="A24" s="4015">
        <v>19</v>
      </c>
      <c r="B24" s="2538"/>
      <c r="C24" s="2538"/>
      <c r="D24" s="2538"/>
      <c r="E24" s="2538"/>
      <c r="F24" s="4018">
        <v>19</v>
      </c>
    </row>
    <row r="25" spans="1:6" s="2528" customFormat="1" ht="9">
      <c r="A25" s="4015">
        <v>20</v>
      </c>
      <c r="B25" s="2538"/>
      <c r="C25" s="2538"/>
      <c r="D25" s="2538"/>
      <c r="E25" s="2538"/>
      <c r="F25" s="4018">
        <v>20</v>
      </c>
    </row>
    <row r="26" spans="1:6" s="2528" customFormat="1" ht="9">
      <c r="A26" s="4015">
        <v>21</v>
      </c>
      <c r="B26" s="2538"/>
      <c r="C26" s="2538"/>
      <c r="D26" s="2538"/>
      <c r="E26" s="2538"/>
      <c r="F26" s="4018">
        <v>21</v>
      </c>
    </row>
    <row r="27" spans="1:6" s="2528" customFormat="1" ht="9">
      <c r="A27" s="4015">
        <v>22</v>
      </c>
      <c r="B27" s="2538"/>
      <c r="C27" s="2538"/>
      <c r="D27" s="2538"/>
      <c r="E27" s="2538"/>
      <c r="F27" s="4018">
        <v>22</v>
      </c>
    </row>
    <row r="28" spans="1:6" s="2528" customFormat="1" ht="9">
      <c r="A28" s="4015">
        <v>23</v>
      </c>
      <c r="B28" s="2538"/>
      <c r="C28" s="2538"/>
      <c r="D28" s="2538"/>
      <c r="E28" s="2538"/>
      <c r="F28" s="4018">
        <v>23</v>
      </c>
    </row>
    <row r="29" spans="1:6" s="2528" customFormat="1" ht="9">
      <c r="A29" s="4016">
        <v>24</v>
      </c>
      <c r="B29" s="2540"/>
      <c r="C29" s="2540"/>
      <c r="D29" s="2540"/>
      <c r="E29" s="2540"/>
      <c r="F29" s="4019">
        <v>24</v>
      </c>
    </row>
    <row r="30" spans="1:6">
      <c r="A30" s="2541"/>
      <c r="F30" s="2543"/>
    </row>
    <row r="31" spans="1:6">
      <c r="A31" s="2541"/>
      <c r="F31" s="2543"/>
    </row>
    <row r="32" spans="1:6">
      <c r="A32" s="2541"/>
      <c r="B32" s="2528" t="s">
        <v>3689</v>
      </c>
      <c r="F32" s="2543"/>
    </row>
    <row r="33" spans="1:6">
      <c r="A33" s="2541"/>
      <c r="B33" s="2544">
        <v>2009</v>
      </c>
      <c r="C33" s="2545">
        <v>0</v>
      </c>
      <c r="F33" s="2543"/>
    </row>
    <row r="34" spans="1:6">
      <c r="A34" s="2541"/>
      <c r="B34" s="2544">
        <v>2010</v>
      </c>
      <c r="C34" s="2545">
        <v>65571</v>
      </c>
      <c r="F34" s="2543"/>
    </row>
    <row r="35" spans="1:6">
      <c r="A35" s="2541"/>
      <c r="B35" s="2544">
        <v>2011</v>
      </c>
      <c r="C35" s="2545">
        <v>2487728.1</v>
      </c>
      <c r="F35" s="2543"/>
    </row>
    <row r="36" spans="1:6">
      <c r="A36" s="2541"/>
      <c r="B36" s="2544">
        <v>2012</v>
      </c>
      <c r="C36" s="2545">
        <v>8399391.3200000003</v>
      </c>
      <c r="F36" s="2543"/>
    </row>
    <row r="37" spans="1:6">
      <c r="A37" s="2541"/>
      <c r="B37" s="2544">
        <v>2013</v>
      </c>
      <c r="C37" s="2545">
        <v>10413863.059999995</v>
      </c>
      <c r="F37" s="2543"/>
    </row>
    <row r="38" spans="1:6" ht="13.5" thickBot="1">
      <c r="A38" s="2541"/>
      <c r="C38" s="2546">
        <f>SUM(C33:C37)</f>
        <v>21366553.479999997</v>
      </c>
      <c r="F38" s="2543"/>
    </row>
    <row r="39" spans="1:6" ht="12.75" customHeight="1" thickTop="1">
      <c r="A39" s="2541"/>
      <c r="F39" s="2543"/>
    </row>
    <row r="40" spans="1:6" ht="12.75" customHeight="1">
      <c r="A40" s="2541"/>
      <c r="B40" s="4258" t="s">
        <v>3690</v>
      </c>
      <c r="C40" s="4258"/>
      <c r="D40" s="4258"/>
      <c r="E40" s="2547"/>
      <c r="F40" s="2543"/>
    </row>
    <row r="41" spans="1:6">
      <c r="A41" s="2541"/>
      <c r="B41" s="4258"/>
      <c r="C41" s="4258"/>
      <c r="D41" s="4258"/>
      <c r="E41" s="2547"/>
      <c r="F41" s="2543"/>
    </row>
    <row r="42" spans="1:6" ht="15" customHeight="1">
      <c r="A42" s="2541"/>
      <c r="B42" s="2544">
        <v>2011</v>
      </c>
      <c r="C42" s="2545">
        <v>4012022</v>
      </c>
      <c r="F42" s="2543"/>
    </row>
    <row r="43" spans="1:6">
      <c r="A43" s="2541"/>
      <c r="B43" s="2544" t="s">
        <v>3691</v>
      </c>
      <c r="C43" s="2545">
        <v>1250478</v>
      </c>
      <c r="F43" s="2543"/>
    </row>
    <row r="44" spans="1:6" ht="13.5" thickBot="1">
      <c r="A44" s="2541"/>
      <c r="B44" s="2544"/>
      <c r="C44" s="2548">
        <f>SUM(C42:C43)</f>
        <v>5262500</v>
      </c>
      <c r="F44" s="2543"/>
    </row>
    <row r="45" spans="1:6" ht="13.5" thickTop="1">
      <c r="A45" s="2541"/>
      <c r="F45" s="2543"/>
    </row>
    <row r="46" spans="1:6">
      <c r="A46" s="2541"/>
      <c r="F46" s="2543"/>
    </row>
    <row r="47" spans="1:6">
      <c r="A47" s="2541"/>
      <c r="F47" s="2543"/>
    </row>
    <row r="48" spans="1:6">
      <c r="A48" s="2541"/>
      <c r="F48" s="2543"/>
    </row>
    <row r="49" spans="1:6">
      <c r="A49" s="2541"/>
      <c r="F49" s="2543"/>
    </row>
    <row r="50" spans="1:6">
      <c r="A50" s="2541"/>
      <c r="F50" s="2543"/>
    </row>
    <row r="51" spans="1:6">
      <c r="A51" s="2541"/>
      <c r="F51" s="2543"/>
    </row>
    <row r="52" spans="1:6">
      <c r="A52" s="2541"/>
      <c r="F52" s="2543"/>
    </row>
    <row r="53" spans="1:6">
      <c r="A53" s="2541"/>
      <c r="F53" s="2543"/>
    </row>
    <row r="54" spans="1:6">
      <c r="A54" s="2541"/>
      <c r="F54" s="2543"/>
    </row>
    <row r="55" spans="1:6">
      <c r="A55" s="2541"/>
      <c r="F55" s="2543"/>
    </row>
    <row r="56" spans="1:6">
      <c r="A56" s="2541"/>
      <c r="F56" s="2543"/>
    </row>
    <row r="57" spans="1:6">
      <c r="A57" s="2541"/>
      <c r="F57" s="2543"/>
    </row>
    <row r="58" spans="1:6">
      <c r="A58" s="2541"/>
      <c r="F58" s="2543"/>
    </row>
    <row r="59" spans="1:6">
      <c r="A59" s="2541"/>
      <c r="F59" s="2543"/>
    </row>
    <row r="60" spans="1:6">
      <c r="A60" s="2541"/>
      <c r="F60" s="2543"/>
    </row>
    <row r="61" spans="1:6">
      <c r="A61" s="2541"/>
      <c r="F61" s="2543"/>
    </row>
    <row r="62" spans="1:6">
      <c r="A62" s="2541"/>
      <c r="F62" s="2543"/>
    </row>
    <row r="63" spans="1:6">
      <c r="A63" s="2541"/>
      <c r="F63" s="2543"/>
    </row>
    <row r="64" spans="1:6">
      <c r="A64" s="2549"/>
      <c r="B64" s="2550"/>
      <c r="C64" s="2550"/>
      <c r="D64" s="2550"/>
      <c r="E64" s="2550"/>
      <c r="F64" s="2551"/>
    </row>
    <row r="65" spans="1:6">
      <c r="A65" s="2552"/>
      <c r="F65" s="2553" t="s">
        <v>166</v>
      </c>
    </row>
    <row r="66" spans="1:6" ht="33.75" customHeight="1"/>
    <row r="67" spans="1:6" hidden="1"/>
    <row r="68" spans="1:6" hidden="1"/>
    <row r="69" spans="1:6" hidden="1"/>
    <row r="70" spans="1:6" hidden="1"/>
    <row r="71" spans="1:6" hidden="1"/>
    <row r="72" spans="1:6" hidden="1"/>
    <row r="73" spans="1:6" hidden="1"/>
    <row r="74" spans="1:6" hidden="1"/>
    <row r="75" spans="1:6" hidden="1"/>
    <row r="76" spans="1:6" hidden="1"/>
    <row r="77" spans="1:6" hidden="1"/>
    <row r="78" spans="1:6" hidden="1"/>
    <row r="79" spans="1:6" hidden="1"/>
    <row r="80" spans="1:6"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row r="722"/>
    <row r="723"/>
  </sheetData>
  <mergeCells count="2">
    <mergeCell ref="A3:F3"/>
    <mergeCell ref="B40:D41"/>
  </mergeCells>
  <printOptions horizontalCentered="1" verticalCentered="1"/>
  <pageMargins left="1" right="1" top="0.5" bottom="0.5" header="0" footer="0"/>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3">
    <pageSetUpPr fitToPage="1"/>
  </sheetPr>
  <dimension ref="A1:H94"/>
  <sheetViews>
    <sheetView tabSelected="1" view="pageBreakPreview" topLeftCell="A16" zoomScale="60" zoomScaleNormal="87" workbookViewId="0">
      <selection activeCell="F57" sqref="F57"/>
    </sheetView>
  </sheetViews>
  <sheetFormatPr defaultColWidth="8.33203125" defaultRowHeight="0" customHeight="1" zeroHeight="1"/>
  <cols>
    <col min="1" max="1" width="7.1640625" style="200" customWidth="1"/>
    <col min="2" max="2" width="34.33203125" style="200" customWidth="1"/>
    <col min="3" max="3" width="9.1640625" style="200" customWidth="1"/>
    <col min="4" max="5" width="3.33203125" style="200" customWidth="1"/>
    <col min="6" max="6" width="45" style="200" customWidth="1"/>
    <col min="7" max="7" width="5" style="200" customWidth="1"/>
    <col min="8" max="8" width="31.6640625" style="200" customWidth="1"/>
    <col min="9" max="16384" width="8.33203125" style="200"/>
  </cols>
  <sheetData>
    <row r="1" spans="1:8" ht="12" customHeight="1">
      <c r="A1" s="230">
        <v>121</v>
      </c>
      <c r="B1" s="203"/>
      <c r="C1" s="203"/>
      <c r="D1" s="203"/>
      <c r="E1" s="203"/>
      <c r="F1" s="202"/>
      <c r="G1" s="203"/>
      <c r="H1" s="229" t="s">
        <v>560</v>
      </c>
    </row>
    <row r="2" spans="1:8" ht="12" customHeight="1">
      <c r="A2" s="228"/>
      <c r="B2" s="227"/>
      <c r="C2" s="227"/>
      <c r="D2" s="227"/>
      <c r="E2" s="227"/>
      <c r="F2" s="227"/>
      <c r="G2" s="227"/>
      <c r="H2" s="226"/>
    </row>
    <row r="3" spans="1:8" ht="14.1" customHeight="1">
      <c r="A3" s="224" t="s">
        <v>556</v>
      </c>
      <c r="B3" s="223"/>
      <c r="C3" s="223"/>
      <c r="D3" s="223"/>
      <c r="E3" s="223"/>
      <c r="F3" s="223"/>
      <c r="G3" s="223"/>
      <c r="H3" s="222"/>
    </row>
    <row r="4" spans="1:8" ht="14.1" customHeight="1">
      <c r="A4" s="209"/>
      <c r="B4" s="208"/>
      <c r="C4" s="208"/>
      <c r="D4" s="208"/>
      <c r="E4" s="208"/>
      <c r="F4" s="208"/>
      <c r="G4" s="208"/>
      <c r="H4" s="207"/>
    </row>
    <row r="5" spans="1:8" ht="14.1" customHeight="1">
      <c r="A5" s="209" t="s">
        <v>555</v>
      </c>
      <c r="B5" s="225" t="s">
        <v>554</v>
      </c>
      <c r="C5" s="214"/>
      <c r="D5" s="214"/>
      <c r="E5" s="214"/>
      <c r="F5" s="214"/>
      <c r="G5" s="214"/>
      <c r="H5" s="207"/>
    </row>
    <row r="6" spans="1:8" ht="14.1" customHeight="1">
      <c r="A6" s="213" t="s">
        <v>553</v>
      </c>
      <c r="B6" s="214"/>
      <c r="C6" s="214"/>
      <c r="D6" s="214"/>
      <c r="E6" s="214"/>
      <c r="F6" s="214"/>
      <c r="G6" s="214"/>
      <c r="H6" s="207"/>
    </row>
    <row r="7" spans="1:8" ht="14.1" customHeight="1">
      <c r="A7" s="213" t="s">
        <v>552</v>
      </c>
      <c r="B7" s="212"/>
      <c r="C7" s="214"/>
      <c r="D7" s="214"/>
      <c r="E7" s="214"/>
      <c r="F7" s="214"/>
      <c r="G7" s="214"/>
      <c r="H7" s="207"/>
    </row>
    <row r="8" spans="1:8" ht="14.1" customHeight="1">
      <c r="A8" s="213"/>
      <c r="B8" s="212"/>
      <c r="C8" s="214"/>
      <c r="D8" s="214"/>
      <c r="E8" s="214"/>
      <c r="F8" s="214"/>
      <c r="G8" s="214"/>
      <c r="H8" s="207"/>
    </row>
    <row r="9" spans="1:8" ht="14.1" customHeight="1">
      <c r="A9" s="213"/>
      <c r="B9" s="212"/>
      <c r="C9" s="214"/>
      <c r="D9" s="214"/>
      <c r="E9" s="214"/>
      <c r="F9" s="214"/>
      <c r="G9" s="214"/>
      <c r="H9" s="207"/>
    </row>
    <row r="10" spans="1:8" ht="14.1" customHeight="1">
      <c r="A10" s="209"/>
      <c r="B10" s="214"/>
      <c r="C10" s="214"/>
      <c r="D10" s="214"/>
      <c r="E10" s="214"/>
      <c r="F10" s="214"/>
      <c r="G10" s="214"/>
      <c r="H10" s="207"/>
    </row>
    <row r="11" spans="1:8" ht="14.1" customHeight="1">
      <c r="A11" s="224" t="s">
        <v>551</v>
      </c>
      <c r="B11" s="223"/>
      <c r="C11" s="223"/>
      <c r="D11" s="223"/>
      <c r="E11" s="223"/>
      <c r="F11" s="223"/>
      <c r="G11" s="223"/>
      <c r="H11" s="222"/>
    </row>
    <row r="12" spans="1:8" ht="14.1" customHeight="1">
      <c r="A12" s="4259" t="s">
        <v>550</v>
      </c>
      <c r="B12" s="4260"/>
      <c r="C12" s="4260"/>
      <c r="D12" s="4260"/>
      <c r="E12" s="4260"/>
      <c r="F12" s="4260"/>
      <c r="G12" s="4260"/>
      <c r="H12" s="4261"/>
    </row>
    <row r="13" spans="1:8" ht="14.1" customHeight="1">
      <c r="A13" s="209"/>
      <c r="B13" s="208"/>
      <c r="C13" s="208"/>
      <c r="D13" s="208"/>
      <c r="E13" s="208"/>
      <c r="F13" s="208"/>
      <c r="G13" s="208"/>
      <c r="H13" s="207"/>
    </row>
    <row r="14" spans="1:8" ht="14.1" customHeight="1">
      <c r="A14" s="213" t="s">
        <v>534</v>
      </c>
      <c r="B14" s="212"/>
      <c r="C14" s="208"/>
      <c r="D14" s="208"/>
      <c r="E14" s="208"/>
      <c r="F14" s="208"/>
      <c r="G14" s="208"/>
      <c r="H14" s="207"/>
    </row>
    <row r="15" spans="1:8" ht="14.1" customHeight="1">
      <c r="A15" s="213" t="s">
        <v>533</v>
      </c>
      <c r="B15" s="212"/>
      <c r="C15" s="208"/>
      <c r="D15" s="208"/>
      <c r="E15" s="208"/>
      <c r="F15" s="208"/>
      <c r="G15" s="208"/>
      <c r="H15" s="207"/>
    </row>
    <row r="16" spans="1:8" ht="14.1" customHeight="1">
      <c r="A16" s="209"/>
      <c r="B16" s="208"/>
      <c r="C16" s="208"/>
      <c r="D16" s="208"/>
      <c r="E16" s="208"/>
      <c r="F16" s="208"/>
      <c r="G16" s="208"/>
      <c r="H16" s="207"/>
    </row>
    <row r="17" spans="1:8" ht="14.1" customHeight="1">
      <c r="A17" s="215"/>
      <c r="B17" s="221" t="s">
        <v>549</v>
      </c>
      <c r="C17" s="214"/>
      <c r="D17" s="214"/>
      <c r="E17" s="214"/>
      <c r="F17" s="31"/>
      <c r="G17" s="208"/>
      <c r="H17" s="207"/>
    </row>
    <row r="18" spans="1:8" ht="14.1" customHeight="1">
      <c r="A18" s="215" t="s">
        <v>548</v>
      </c>
      <c r="B18" s="212"/>
      <c r="C18" s="214"/>
      <c r="D18" s="214"/>
      <c r="E18" s="214"/>
      <c r="F18" s="214"/>
      <c r="G18" s="208"/>
      <c r="H18" s="207"/>
    </row>
    <row r="19" spans="1:8" ht="14.1" customHeight="1">
      <c r="A19" s="213" t="s">
        <v>547</v>
      </c>
      <c r="B19" s="212"/>
      <c r="C19" s="214"/>
      <c r="D19" s="214"/>
      <c r="E19" s="214"/>
      <c r="F19" s="214"/>
      <c r="G19" s="208"/>
      <c r="H19" s="207"/>
    </row>
    <row r="20" spans="1:8" ht="14.1" customHeight="1">
      <c r="A20" s="213" t="s">
        <v>546</v>
      </c>
      <c r="B20" s="212"/>
      <c r="C20" s="214"/>
      <c r="D20" s="214"/>
      <c r="E20" s="214"/>
      <c r="F20" s="214"/>
      <c r="G20" s="208"/>
      <c r="H20" s="207"/>
    </row>
    <row r="21" spans="1:8" ht="14.1" customHeight="1">
      <c r="A21" s="213" t="s">
        <v>545</v>
      </c>
      <c r="B21" s="212"/>
      <c r="C21" s="214"/>
      <c r="D21" s="214"/>
      <c r="E21" s="214"/>
      <c r="F21" s="214"/>
      <c r="G21" s="208"/>
      <c r="H21" s="207"/>
    </row>
    <row r="22" spans="1:8" ht="14.1" customHeight="1">
      <c r="A22" s="213" t="s">
        <v>544</v>
      </c>
      <c r="B22" s="212"/>
      <c r="C22" s="214"/>
      <c r="D22" s="214"/>
      <c r="E22" s="214"/>
      <c r="F22" s="214"/>
      <c r="G22" s="208"/>
      <c r="H22" s="207"/>
    </row>
    <row r="23" spans="1:8" ht="14.1" customHeight="1">
      <c r="A23" s="213" t="s">
        <v>543</v>
      </c>
      <c r="B23" s="212"/>
      <c r="C23" s="214"/>
      <c r="D23" s="214"/>
      <c r="E23" s="214"/>
      <c r="F23" s="214"/>
      <c r="G23" s="208"/>
      <c r="H23" s="207"/>
    </row>
    <row r="24" spans="1:8" ht="14.1" customHeight="1">
      <c r="A24" s="213" t="s">
        <v>561</v>
      </c>
      <c r="B24" s="212"/>
      <c r="C24" s="214"/>
      <c r="D24" s="214"/>
      <c r="E24" s="214"/>
      <c r="F24" s="214"/>
      <c r="G24" s="208"/>
      <c r="H24" s="207"/>
    </row>
    <row r="25" spans="1:8" ht="14.1" customHeight="1">
      <c r="A25" s="209"/>
      <c r="B25" s="214"/>
      <c r="C25" s="214"/>
      <c r="D25" s="214"/>
      <c r="E25" s="214"/>
      <c r="F25" s="208"/>
      <c r="G25" s="208"/>
      <c r="H25" s="207"/>
    </row>
    <row r="26" spans="1:8" ht="14.1" customHeight="1">
      <c r="A26" s="209"/>
      <c r="B26" s="208"/>
      <c r="C26" s="208"/>
      <c r="D26" s="211"/>
      <c r="E26" s="211"/>
      <c r="F26" s="211" t="s">
        <v>3703</v>
      </c>
      <c r="G26" s="211"/>
      <c r="H26" s="207"/>
    </row>
    <row r="27" spans="1:8" ht="14.1" customHeight="1">
      <c r="A27" s="209"/>
      <c r="B27" s="208"/>
      <c r="C27" s="208"/>
      <c r="D27" s="208"/>
      <c r="E27" s="208"/>
      <c r="F27" s="210" t="s">
        <v>529</v>
      </c>
      <c r="G27" s="208"/>
      <c r="H27" s="207"/>
    </row>
    <row r="28" spans="1:8" ht="14.1" customHeight="1">
      <c r="A28" s="209"/>
      <c r="B28" s="208"/>
      <c r="C28" s="208"/>
      <c r="D28" s="208"/>
      <c r="E28" s="208"/>
      <c r="F28" s="208"/>
      <c r="G28" s="208"/>
      <c r="H28" s="207"/>
    </row>
    <row r="29" spans="1:8" ht="14.1" customHeight="1">
      <c r="A29" s="213" t="s">
        <v>542</v>
      </c>
      <c r="B29" s="212"/>
      <c r="C29" s="208"/>
      <c r="D29" s="208"/>
      <c r="E29" s="208"/>
      <c r="F29" s="208"/>
      <c r="G29" s="208"/>
      <c r="H29" s="207"/>
    </row>
    <row r="30" spans="1:8" ht="14.1" customHeight="1">
      <c r="A30" s="213" t="s">
        <v>541</v>
      </c>
      <c r="B30" s="212"/>
      <c r="C30" s="208"/>
      <c r="D30" s="208"/>
      <c r="E30" s="208"/>
      <c r="F30" s="208"/>
      <c r="G30" s="208"/>
      <c r="H30" s="207"/>
    </row>
    <row r="31" spans="1:8" ht="14.1" customHeight="1">
      <c r="A31" s="209"/>
      <c r="B31" s="208"/>
      <c r="C31" s="208"/>
      <c r="D31" s="208"/>
      <c r="E31" s="208"/>
      <c r="F31" s="208"/>
      <c r="G31" s="208"/>
      <c r="H31" s="207"/>
    </row>
    <row r="32" spans="1:8" ht="14.1" customHeight="1">
      <c r="A32" s="213" t="s">
        <v>540</v>
      </c>
      <c r="B32" s="212"/>
      <c r="C32" s="208"/>
      <c r="D32" s="208"/>
      <c r="E32" s="208"/>
      <c r="F32" s="208"/>
      <c r="G32" s="208"/>
      <c r="H32" s="207"/>
    </row>
    <row r="33" spans="1:8" ht="14.1" customHeight="1">
      <c r="A33" s="213"/>
      <c r="B33" s="212"/>
      <c r="C33" s="208"/>
      <c r="D33" s="208"/>
      <c r="E33" s="208"/>
      <c r="F33" s="208"/>
      <c r="G33" s="208"/>
      <c r="H33" s="207"/>
    </row>
    <row r="34" spans="1:8" ht="14.1" customHeight="1">
      <c r="A34" s="209"/>
      <c r="B34" s="208"/>
      <c r="C34" s="208"/>
      <c r="D34" s="208"/>
      <c r="E34" s="208"/>
      <c r="F34" s="208"/>
      <c r="G34" s="208"/>
      <c r="H34" s="207"/>
    </row>
    <row r="35" spans="1:8" ht="14.1" customHeight="1">
      <c r="A35" s="213" t="s">
        <v>539</v>
      </c>
      <c r="B35" s="212"/>
      <c r="C35" s="208"/>
      <c r="D35" s="208"/>
      <c r="E35" s="208"/>
      <c r="F35" s="208"/>
      <c r="G35" s="208"/>
      <c r="H35" s="207"/>
    </row>
    <row r="36" spans="1:8" ht="14.1" customHeight="1">
      <c r="A36" s="213" t="s">
        <v>538</v>
      </c>
      <c r="B36" s="212"/>
      <c r="C36" s="208"/>
      <c r="D36" s="211"/>
      <c r="E36" s="211"/>
      <c r="F36" s="220"/>
      <c r="G36" s="211"/>
      <c r="H36" s="207"/>
    </row>
    <row r="37" spans="1:8" ht="14.1" customHeight="1">
      <c r="A37" s="213" t="s">
        <v>537</v>
      </c>
      <c r="B37" s="212"/>
      <c r="C37" s="208"/>
      <c r="D37" s="208"/>
      <c r="E37" s="208"/>
      <c r="F37" s="210" t="s">
        <v>522</v>
      </c>
      <c r="G37" s="208"/>
      <c r="H37" s="207"/>
    </row>
    <row r="38" spans="1:8" ht="14.1" customHeight="1">
      <c r="A38" s="213"/>
      <c r="B38" s="212"/>
      <c r="C38" s="208"/>
      <c r="D38" s="208"/>
      <c r="E38" s="208"/>
      <c r="F38" s="231"/>
      <c r="G38" s="208"/>
      <c r="H38" s="207"/>
    </row>
    <row r="39" spans="1:8" ht="14.1" customHeight="1">
      <c r="A39" s="213"/>
      <c r="B39" s="212"/>
      <c r="C39" s="208"/>
      <c r="D39" s="208"/>
      <c r="E39" s="208"/>
      <c r="F39" s="231"/>
      <c r="G39" s="208"/>
      <c r="H39" s="207"/>
    </row>
    <row r="40" spans="1:8" ht="14.1" customHeight="1">
      <c r="A40" s="213"/>
      <c r="B40" s="212"/>
      <c r="C40" s="208"/>
      <c r="D40" s="208"/>
      <c r="E40" s="208"/>
      <c r="F40" s="231"/>
      <c r="G40" s="208"/>
      <c r="H40" s="207"/>
    </row>
    <row r="41" spans="1:8" ht="14.1" customHeight="1">
      <c r="A41" s="213"/>
      <c r="B41" s="212"/>
      <c r="C41" s="208"/>
      <c r="D41" s="208"/>
      <c r="E41" s="208"/>
      <c r="F41" s="231"/>
      <c r="G41" s="208"/>
      <c r="H41" s="207"/>
    </row>
    <row r="42" spans="1:8" ht="14.1" customHeight="1">
      <c r="A42" s="213"/>
      <c r="B42" s="212"/>
      <c r="C42" s="208"/>
      <c r="D42" s="208"/>
      <c r="E42" s="208"/>
      <c r="F42" s="231"/>
      <c r="G42" s="208"/>
      <c r="H42" s="207"/>
    </row>
    <row r="43" spans="1:8" ht="14.1" customHeight="1">
      <c r="A43" s="213"/>
      <c r="B43" s="212"/>
      <c r="C43" s="208"/>
      <c r="D43" s="208"/>
      <c r="E43" s="208"/>
      <c r="F43" s="231"/>
      <c r="G43" s="208"/>
      <c r="H43" s="207"/>
    </row>
    <row r="44" spans="1:8" ht="14.1" customHeight="1">
      <c r="A44" s="209"/>
      <c r="B44" s="208"/>
      <c r="C44" s="208"/>
      <c r="D44" s="208"/>
      <c r="E44" s="208"/>
      <c r="F44" s="208"/>
      <c r="G44" s="208"/>
      <c r="H44" s="207"/>
    </row>
    <row r="45" spans="1:8" ht="14.1" customHeight="1">
      <c r="A45" s="4262" t="s">
        <v>536</v>
      </c>
      <c r="B45" s="4263"/>
      <c r="C45" s="4263"/>
      <c r="D45" s="4263"/>
      <c r="E45" s="4263"/>
      <c r="F45" s="4263"/>
      <c r="G45" s="4263"/>
      <c r="H45" s="4264"/>
    </row>
    <row r="46" spans="1:8" ht="14.1" customHeight="1">
      <c r="A46" s="219" t="s">
        <v>535</v>
      </c>
      <c r="B46" s="214"/>
      <c r="C46" s="214"/>
      <c r="D46" s="214"/>
      <c r="E46" s="214"/>
      <c r="F46" s="214"/>
      <c r="G46" s="214"/>
      <c r="H46" s="218"/>
    </row>
    <row r="47" spans="1:8" ht="14.1" customHeight="1">
      <c r="A47" s="209"/>
      <c r="B47" s="208"/>
      <c r="C47" s="208"/>
      <c r="D47" s="208"/>
      <c r="E47" s="208"/>
      <c r="F47" s="208"/>
      <c r="G47" s="208"/>
      <c r="H47" s="207"/>
    </row>
    <row r="48" spans="1:8" ht="14.1" customHeight="1">
      <c r="A48" s="213" t="s">
        <v>534</v>
      </c>
      <c r="B48" s="212"/>
      <c r="C48" s="208"/>
      <c r="D48" s="208"/>
      <c r="E48" s="208"/>
      <c r="F48" s="208"/>
      <c r="G48" s="208"/>
      <c r="H48" s="207"/>
    </row>
    <row r="49" spans="1:8" ht="14.1" customHeight="1">
      <c r="A49" s="213" t="s">
        <v>533</v>
      </c>
      <c r="B49" s="212"/>
      <c r="C49" s="208"/>
      <c r="D49" s="208"/>
      <c r="E49" s="208"/>
      <c r="F49" s="208"/>
      <c r="G49" s="208"/>
      <c r="H49" s="207"/>
    </row>
    <row r="50" spans="1:8" ht="14.1" customHeight="1">
      <c r="A50" s="209"/>
      <c r="B50" s="208"/>
      <c r="C50" s="208"/>
      <c r="D50" s="208"/>
      <c r="E50" s="208"/>
      <c r="F50" s="208"/>
      <c r="G50" s="208"/>
      <c r="H50" s="207"/>
    </row>
    <row r="51" spans="1:8" ht="14.1" customHeight="1">
      <c r="A51" s="217"/>
      <c r="B51" s="216" t="s">
        <v>532</v>
      </c>
      <c r="C51" s="214"/>
      <c r="D51" s="214"/>
      <c r="E51" s="214"/>
      <c r="F51" s="214"/>
      <c r="G51" s="208"/>
      <c r="H51" s="207"/>
    </row>
    <row r="52" spans="1:8" ht="14.1" customHeight="1">
      <c r="A52" s="215" t="s">
        <v>531</v>
      </c>
      <c r="B52" s="212"/>
      <c r="C52" s="214"/>
      <c r="D52" s="214"/>
      <c r="E52" s="214"/>
      <c r="F52" s="214"/>
      <c r="G52" s="208"/>
      <c r="H52" s="207"/>
    </row>
    <row r="53" spans="1:8" ht="14.1" customHeight="1">
      <c r="A53" s="213" t="s">
        <v>530</v>
      </c>
      <c r="B53" s="212"/>
      <c r="C53" s="214"/>
      <c r="D53" s="214"/>
      <c r="E53" s="214"/>
      <c r="F53" s="214"/>
      <c r="G53" s="208"/>
      <c r="H53" s="207"/>
    </row>
    <row r="54" spans="1:8" ht="14.1" customHeight="1">
      <c r="A54" s="213" t="s">
        <v>562</v>
      </c>
      <c r="B54" s="212"/>
      <c r="C54" s="214"/>
      <c r="D54" s="214"/>
      <c r="E54" s="214"/>
      <c r="F54" s="214"/>
      <c r="G54" s="208"/>
      <c r="H54" s="207"/>
    </row>
    <row r="55" spans="1:8" ht="14.1" customHeight="1">
      <c r="A55" s="213" t="s">
        <v>563</v>
      </c>
      <c r="B55" s="212"/>
      <c r="C55" s="214"/>
      <c r="D55" s="214"/>
      <c r="E55" s="214"/>
      <c r="F55" s="214"/>
      <c r="G55" s="208"/>
      <c r="H55" s="207"/>
    </row>
    <row r="56" spans="1:8" ht="14.1" customHeight="1">
      <c r="A56" s="209"/>
      <c r="B56" s="214"/>
      <c r="C56" s="214"/>
      <c r="D56" s="214"/>
      <c r="E56" s="214"/>
      <c r="F56" s="214"/>
      <c r="G56" s="208"/>
      <c r="H56" s="207"/>
    </row>
    <row r="57" spans="1:8" ht="14.1" customHeight="1">
      <c r="A57" s="209"/>
      <c r="B57" s="208"/>
      <c r="C57" s="208"/>
      <c r="D57" s="211"/>
      <c r="E57" s="211"/>
      <c r="F57" s="211" t="s">
        <v>3704</v>
      </c>
      <c r="G57" s="211"/>
      <c r="H57" s="207"/>
    </row>
    <row r="58" spans="1:8" ht="14.1" customHeight="1">
      <c r="A58" s="209"/>
      <c r="B58" s="208"/>
      <c r="C58" s="208"/>
      <c r="D58" s="208"/>
      <c r="E58" s="208"/>
      <c r="F58" s="210" t="s">
        <v>529</v>
      </c>
      <c r="G58" s="208"/>
      <c r="H58" s="207"/>
    </row>
    <row r="59" spans="1:8" ht="14.1" customHeight="1">
      <c r="A59" s="209"/>
      <c r="B59" s="208"/>
      <c r="C59" s="208"/>
      <c r="D59" s="208"/>
      <c r="E59" s="208"/>
      <c r="F59" s="208"/>
      <c r="G59" s="208"/>
      <c r="H59" s="207"/>
    </row>
    <row r="60" spans="1:8" ht="14.1" customHeight="1">
      <c r="A60" s="213" t="s">
        <v>528</v>
      </c>
      <c r="B60" s="212"/>
      <c r="C60" s="208"/>
      <c r="D60" s="208"/>
      <c r="E60" s="208"/>
      <c r="F60" s="208"/>
      <c r="G60" s="208"/>
      <c r="H60" s="207"/>
    </row>
    <row r="61" spans="1:8" ht="14.1" customHeight="1">
      <c r="A61" s="213" t="s">
        <v>527</v>
      </c>
      <c r="B61" s="212"/>
      <c r="C61" s="208"/>
      <c r="D61" s="208"/>
      <c r="E61" s="208"/>
      <c r="F61" s="208"/>
      <c r="G61" s="208"/>
      <c r="H61" s="207"/>
    </row>
    <row r="62" spans="1:8" ht="14.1" customHeight="1">
      <c r="A62" s="209"/>
      <c r="B62" s="208"/>
      <c r="C62" s="208"/>
      <c r="D62" s="208"/>
      <c r="E62" s="208"/>
      <c r="F62" s="208"/>
      <c r="G62" s="208"/>
      <c r="H62" s="207"/>
    </row>
    <row r="63" spans="1:8" ht="14.1" customHeight="1">
      <c r="A63" s="209"/>
      <c r="B63" s="208" t="s">
        <v>526</v>
      </c>
      <c r="C63" s="208"/>
      <c r="D63" s="208"/>
      <c r="E63" s="208"/>
      <c r="F63" s="208"/>
      <c r="G63" s="208"/>
      <c r="H63" s="207"/>
    </row>
    <row r="64" spans="1:8" ht="14.1" customHeight="1">
      <c r="A64" s="209"/>
      <c r="B64" s="208"/>
      <c r="C64" s="208"/>
      <c r="D64" s="208"/>
      <c r="E64" s="208"/>
      <c r="F64" s="208"/>
      <c r="G64" s="208"/>
      <c r="H64" s="207"/>
    </row>
    <row r="65" spans="1:8" ht="14.1" customHeight="1">
      <c r="A65" s="209"/>
      <c r="B65" s="208" t="s">
        <v>525</v>
      </c>
      <c r="C65" s="208"/>
      <c r="D65" s="208"/>
      <c r="E65" s="208"/>
      <c r="F65" s="208"/>
      <c r="G65" s="208"/>
      <c r="H65" s="207"/>
    </row>
    <row r="66" spans="1:8" ht="14.1" customHeight="1">
      <c r="A66" s="209"/>
      <c r="B66" s="208" t="s">
        <v>524</v>
      </c>
      <c r="C66" s="208"/>
      <c r="D66" s="211"/>
      <c r="E66" s="211"/>
      <c r="F66" s="211"/>
      <c r="G66" s="211"/>
      <c r="H66" s="207"/>
    </row>
    <row r="67" spans="1:8" ht="14.1" customHeight="1">
      <c r="A67" s="209"/>
      <c r="B67" s="208" t="s">
        <v>523</v>
      </c>
      <c r="C67" s="208"/>
      <c r="D67" s="208"/>
      <c r="E67" s="208"/>
      <c r="F67" s="210" t="s">
        <v>522</v>
      </c>
      <c r="G67" s="208"/>
      <c r="H67" s="207"/>
    </row>
    <row r="68" spans="1:8" ht="14.1" customHeight="1">
      <c r="A68" s="209"/>
      <c r="B68" s="208"/>
      <c r="C68" s="208"/>
      <c r="D68" s="208"/>
      <c r="E68" s="208"/>
      <c r="F68" s="208"/>
      <c r="G68" s="208"/>
      <c r="H68" s="207"/>
    </row>
    <row r="69" spans="1:8" ht="14.1" customHeight="1">
      <c r="A69" s="209"/>
      <c r="B69" s="208"/>
      <c r="C69" s="208"/>
      <c r="D69" s="208"/>
      <c r="E69" s="208"/>
      <c r="F69" s="208"/>
      <c r="G69" s="208"/>
      <c r="H69" s="207"/>
    </row>
    <row r="70" spans="1:8" ht="14.1" customHeight="1">
      <c r="A70" s="209"/>
      <c r="B70" s="208"/>
      <c r="C70" s="208"/>
      <c r="D70" s="208"/>
      <c r="E70" s="208"/>
      <c r="F70" s="208"/>
      <c r="G70" s="208"/>
      <c r="H70" s="207"/>
    </row>
    <row r="71" spans="1:8" ht="14.1" customHeight="1">
      <c r="A71" s="209"/>
      <c r="B71" s="208"/>
      <c r="C71" s="208"/>
      <c r="D71" s="208"/>
      <c r="E71" s="208"/>
      <c r="F71" s="208"/>
      <c r="G71" s="208"/>
      <c r="H71" s="207"/>
    </row>
    <row r="72" spans="1:8" ht="12" customHeight="1">
      <c r="A72" s="209"/>
      <c r="B72" s="208"/>
      <c r="C72" s="208"/>
      <c r="D72" s="208"/>
      <c r="E72" s="208"/>
      <c r="F72" s="208"/>
      <c r="G72" s="208"/>
      <c r="H72" s="207"/>
    </row>
    <row r="73" spans="1:8" ht="12" customHeight="1">
      <c r="A73" s="209"/>
      <c r="B73" s="208"/>
      <c r="C73" s="208"/>
      <c r="D73" s="208"/>
      <c r="E73" s="208"/>
      <c r="F73" s="208"/>
      <c r="G73" s="208"/>
      <c r="H73" s="207"/>
    </row>
    <row r="74" spans="1:8" ht="12" customHeight="1">
      <c r="A74" s="206"/>
      <c r="B74" s="205"/>
      <c r="C74" s="205"/>
      <c r="D74" s="205"/>
      <c r="E74" s="205"/>
      <c r="F74" s="205"/>
      <c r="G74" s="205"/>
      <c r="H74" s="204"/>
    </row>
    <row r="75" spans="1:8" ht="12" customHeight="1">
      <c r="A75" s="203"/>
      <c r="B75" s="203"/>
      <c r="C75" s="203"/>
      <c r="D75" s="203"/>
      <c r="E75" s="203"/>
      <c r="F75" s="202"/>
      <c r="G75" s="202"/>
      <c r="H75" s="201" t="s">
        <v>166</v>
      </c>
    </row>
    <row r="76" spans="1:8" ht="10.9" customHeight="1"/>
    <row r="77" spans="1:8" ht="10.9" hidden="1" customHeight="1"/>
    <row r="78" spans="1:8" ht="10.9" hidden="1" customHeight="1"/>
    <row r="79" spans="1:8" ht="10.9" hidden="1" customHeight="1"/>
    <row r="80" spans="1:8" ht="10.9" hidden="1" customHeight="1"/>
    <row r="81" ht="10.9" hidden="1" customHeight="1"/>
    <row r="82" ht="10.9" hidden="1" customHeight="1"/>
    <row r="83" ht="10.9" hidden="1" customHeight="1"/>
    <row r="84" ht="10.9" hidden="1" customHeight="1"/>
    <row r="85" ht="10.9" hidden="1" customHeight="1"/>
    <row r="86" ht="10.9" hidden="1" customHeight="1"/>
    <row r="87" ht="10.9" hidden="1" customHeight="1"/>
    <row r="88" ht="10.9" hidden="1" customHeight="1"/>
    <row r="89" ht="10.9" hidden="1" customHeight="1"/>
    <row r="90" ht="10.9" hidden="1" customHeight="1"/>
    <row r="91" ht="10.9" hidden="1" customHeight="1"/>
    <row r="92" ht="12.75"/>
    <row r="93" ht="12.75"/>
    <row r="94" ht="12.75" hidden="1"/>
  </sheetData>
  <mergeCells count="2">
    <mergeCell ref="A12:H12"/>
    <mergeCell ref="A45:H45"/>
  </mergeCells>
  <printOptions horizontalCentered="1" verticalCentered="1"/>
  <pageMargins left="1" right="1" top="0.5" bottom="0.5" header="0" footer="0"/>
  <pageSetup scale="75"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
    <pageSetUpPr fitToPage="1"/>
  </sheetPr>
  <dimension ref="A1:Y95"/>
  <sheetViews>
    <sheetView view="pageBreakPreview" zoomScaleNormal="87" zoomScaleSheetLayoutView="100" workbookViewId="0"/>
  </sheetViews>
  <sheetFormatPr defaultColWidth="8.33203125" defaultRowHeight="9"/>
  <cols>
    <col min="1" max="3" width="5.5" style="84" customWidth="1"/>
    <col min="4" max="9" width="3.1640625" style="84" customWidth="1"/>
    <col min="10" max="16" width="5.5" style="84" customWidth="1"/>
    <col min="17" max="17" width="5" style="84" customWidth="1"/>
    <col min="18" max="18" width="5.5" style="84" customWidth="1"/>
    <col min="19" max="19" width="6.83203125" style="84" customWidth="1"/>
    <col min="20" max="22" width="5.5" style="84" customWidth="1"/>
    <col min="23" max="23" width="16.1640625" style="84" customWidth="1"/>
    <col min="24" max="24" width="8.33203125" style="84"/>
    <col min="25" max="25" width="2.5" style="84" hidden="1" customWidth="1"/>
    <col min="26" max="26" width="40.83203125" style="84" customWidth="1"/>
    <col min="27" max="27" width="7.5" style="84" customWidth="1"/>
    <col min="28" max="29" width="1.6640625" style="84" customWidth="1"/>
    <col min="30" max="30" width="40" style="84" customWidth="1"/>
    <col min="31" max="31" width="7.5" style="84" customWidth="1"/>
    <col min="32" max="32" width="3.33203125" style="84" customWidth="1"/>
    <col min="33" max="256" width="8.33203125" style="84"/>
    <col min="257" max="259" width="5.5" style="84" customWidth="1"/>
    <col min="260" max="265" width="3.1640625" style="84" customWidth="1"/>
    <col min="266" max="272" width="5.5" style="84" customWidth="1"/>
    <col min="273" max="273" width="5" style="84" customWidth="1"/>
    <col min="274" max="274" width="5.5" style="84" customWidth="1"/>
    <col min="275" max="275" width="6.83203125" style="84" customWidth="1"/>
    <col min="276" max="278" width="5.5" style="84" customWidth="1"/>
    <col min="279" max="279" width="16.1640625" style="84" customWidth="1"/>
    <col min="280" max="280" width="8.33203125" style="84"/>
    <col min="281" max="281" width="0" style="84" hidden="1" customWidth="1"/>
    <col min="282" max="282" width="40.83203125" style="84" customWidth="1"/>
    <col min="283" max="283" width="7.5" style="84" customWidth="1"/>
    <col min="284" max="285" width="1.6640625" style="84" customWidth="1"/>
    <col min="286" max="286" width="40" style="84" customWidth="1"/>
    <col min="287" max="287" width="7.5" style="84" customWidth="1"/>
    <col min="288" max="288" width="3.33203125" style="84" customWidth="1"/>
    <col min="289" max="512" width="8.33203125" style="84"/>
    <col min="513" max="515" width="5.5" style="84" customWidth="1"/>
    <col min="516" max="521" width="3.1640625" style="84" customWidth="1"/>
    <col min="522" max="528" width="5.5" style="84" customWidth="1"/>
    <col min="529" max="529" width="5" style="84" customWidth="1"/>
    <col min="530" max="530" width="5.5" style="84" customWidth="1"/>
    <col min="531" max="531" width="6.83203125" style="84" customWidth="1"/>
    <col min="532" max="534" width="5.5" style="84" customWidth="1"/>
    <col min="535" max="535" width="16.1640625" style="84" customWidth="1"/>
    <col min="536" max="536" width="8.33203125" style="84"/>
    <col min="537" max="537" width="0" style="84" hidden="1" customWidth="1"/>
    <col min="538" max="538" width="40.83203125" style="84" customWidth="1"/>
    <col min="539" max="539" width="7.5" style="84" customWidth="1"/>
    <col min="540" max="541" width="1.6640625" style="84" customWidth="1"/>
    <col min="542" max="542" width="40" style="84" customWidth="1"/>
    <col min="543" max="543" width="7.5" style="84" customWidth="1"/>
    <col min="544" max="544" width="3.33203125" style="84" customWidth="1"/>
    <col min="545" max="768" width="8.33203125" style="84"/>
    <col min="769" max="771" width="5.5" style="84" customWidth="1"/>
    <col min="772" max="777" width="3.1640625" style="84" customWidth="1"/>
    <col min="778" max="784" width="5.5" style="84" customWidth="1"/>
    <col min="785" max="785" width="5" style="84" customWidth="1"/>
    <col min="786" max="786" width="5.5" style="84" customWidth="1"/>
    <col min="787" max="787" width="6.83203125" style="84" customWidth="1"/>
    <col min="788" max="790" width="5.5" style="84" customWidth="1"/>
    <col min="791" max="791" width="16.1640625" style="84" customWidth="1"/>
    <col min="792" max="792" width="8.33203125" style="84"/>
    <col min="793" max="793" width="0" style="84" hidden="1" customWidth="1"/>
    <col min="794" max="794" width="40.83203125" style="84" customWidth="1"/>
    <col min="795" max="795" width="7.5" style="84" customWidth="1"/>
    <col min="796" max="797" width="1.6640625" style="84" customWidth="1"/>
    <col min="798" max="798" width="40" style="84" customWidth="1"/>
    <col min="799" max="799" width="7.5" style="84" customWidth="1"/>
    <col min="800" max="800" width="3.33203125" style="84" customWidth="1"/>
    <col min="801" max="1024" width="8.33203125" style="84"/>
    <col min="1025" max="1027" width="5.5" style="84" customWidth="1"/>
    <col min="1028" max="1033" width="3.1640625" style="84" customWidth="1"/>
    <col min="1034" max="1040" width="5.5" style="84" customWidth="1"/>
    <col min="1041" max="1041" width="5" style="84" customWidth="1"/>
    <col min="1042" max="1042" width="5.5" style="84" customWidth="1"/>
    <col min="1043" max="1043" width="6.83203125" style="84" customWidth="1"/>
    <col min="1044" max="1046" width="5.5" style="84" customWidth="1"/>
    <col min="1047" max="1047" width="16.1640625" style="84" customWidth="1"/>
    <col min="1048" max="1048" width="8.33203125" style="84"/>
    <col min="1049" max="1049" width="0" style="84" hidden="1" customWidth="1"/>
    <col min="1050" max="1050" width="40.83203125" style="84" customWidth="1"/>
    <col min="1051" max="1051" width="7.5" style="84" customWidth="1"/>
    <col min="1052" max="1053" width="1.6640625" style="84" customWidth="1"/>
    <col min="1054" max="1054" width="40" style="84" customWidth="1"/>
    <col min="1055" max="1055" width="7.5" style="84" customWidth="1"/>
    <col min="1056" max="1056" width="3.33203125" style="84" customWidth="1"/>
    <col min="1057" max="1280" width="8.33203125" style="84"/>
    <col min="1281" max="1283" width="5.5" style="84" customWidth="1"/>
    <col min="1284" max="1289" width="3.1640625" style="84" customWidth="1"/>
    <col min="1290" max="1296" width="5.5" style="84" customWidth="1"/>
    <col min="1297" max="1297" width="5" style="84" customWidth="1"/>
    <col min="1298" max="1298" width="5.5" style="84" customWidth="1"/>
    <col min="1299" max="1299" width="6.83203125" style="84" customWidth="1"/>
    <col min="1300" max="1302" width="5.5" style="84" customWidth="1"/>
    <col min="1303" max="1303" width="16.1640625" style="84" customWidth="1"/>
    <col min="1304" max="1304" width="8.33203125" style="84"/>
    <col min="1305" max="1305" width="0" style="84" hidden="1" customWidth="1"/>
    <col min="1306" max="1306" width="40.83203125" style="84" customWidth="1"/>
    <col min="1307" max="1307" width="7.5" style="84" customWidth="1"/>
    <col min="1308" max="1309" width="1.6640625" style="84" customWidth="1"/>
    <col min="1310" max="1310" width="40" style="84" customWidth="1"/>
    <col min="1311" max="1311" width="7.5" style="84" customWidth="1"/>
    <col min="1312" max="1312" width="3.33203125" style="84" customWidth="1"/>
    <col min="1313" max="1536" width="8.33203125" style="84"/>
    <col min="1537" max="1539" width="5.5" style="84" customWidth="1"/>
    <col min="1540" max="1545" width="3.1640625" style="84" customWidth="1"/>
    <col min="1546" max="1552" width="5.5" style="84" customWidth="1"/>
    <col min="1553" max="1553" width="5" style="84" customWidth="1"/>
    <col min="1554" max="1554" width="5.5" style="84" customWidth="1"/>
    <col min="1555" max="1555" width="6.83203125" style="84" customWidth="1"/>
    <col min="1556" max="1558" width="5.5" style="84" customWidth="1"/>
    <col min="1559" max="1559" width="16.1640625" style="84" customWidth="1"/>
    <col min="1560" max="1560" width="8.33203125" style="84"/>
    <col min="1561" max="1561" width="0" style="84" hidden="1" customWidth="1"/>
    <col min="1562" max="1562" width="40.83203125" style="84" customWidth="1"/>
    <col min="1563" max="1563" width="7.5" style="84" customWidth="1"/>
    <col min="1564" max="1565" width="1.6640625" style="84" customWidth="1"/>
    <col min="1566" max="1566" width="40" style="84" customWidth="1"/>
    <col min="1567" max="1567" width="7.5" style="84" customWidth="1"/>
    <col min="1568" max="1568" width="3.33203125" style="84" customWidth="1"/>
    <col min="1569" max="1792" width="8.33203125" style="84"/>
    <col min="1793" max="1795" width="5.5" style="84" customWidth="1"/>
    <col min="1796" max="1801" width="3.1640625" style="84" customWidth="1"/>
    <col min="1802" max="1808" width="5.5" style="84" customWidth="1"/>
    <col min="1809" max="1809" width="5" style="84" customWidth="1"/>
    <col min="1810" max="1810" width="5.5" style="84" customWidth="1"/>
    <col min="1811" max="1811" width="6.83203125" style="84" customWidth="1"/>
    <col min="1812" max="1814" width="5.5" style="84" customWidth="1"/>
    <col min="1815" max="1815" width="16.1640625" style="84" customWidth="1"/>
    <col min="1816" max="1816" width="8.33203125" style="84"/>
    <col min="1817" max="1817" width="0" style="84" hidden="1" customWidth="1"/>
    <col min="1818" max="1818" width="40.83203125" style="84" customWidth="1"/>
    <col min="1819" max="1819" width="7.5" style="84" customWidth="1"/>
    <col min="1820" max="1821" width="1.6640625" style="84" customWidth="1"/>
    <col min="1822" max="1822" width="40" style="84" customWidth="1"/>
    <col min="1823" max="1823" width="7.5" style="84" customWidth="1"/>
    <col min="1824" max="1824" width="3.33203125" style="84" customWidth="1"/>
    <col min="1825" max="2048" width="8.33203125" style="84"/>
    <col min="2049" max="2051" width="5.5" style="84" customWidth="1"/>
    <col min="2052" max="2057" width="3.1640625" style="84" customWidth="1"/>
    <col min="2058" max="2064" width="5.5" style="84" customWidth="1"/>
    <col min="2065" max="2065" width="5" style="84" customWidth="1"/>
    <col min="2066" max="2066" width="5.5" style="84" customWidth="1"/>
    <col min="2067" max="2067" width="6.83203125" style="84" customWidth="1"/>
    <col min="2068" max="2070" width="5.5" style="84" customWidth="1"/>
    <col min="2071" max="2071" width="16.1640625" style="84" customWidth="1"/>
    <col min="2072" max="2072" width="8.33203125" style="84"/>
    <col min="2073" max="2073" width="0" style="84" hidden="1" customWidth="1"/>
    <col min="2074" max="2074" width="40.83203125" style="84" customWidth="1"/>
    <col min="2075" max="2075" width="7.5" style="84" customWidth="1"/>
    <col min="2076" max="2077" width="1.6640625" style="84" customWidth="1"/>
    <col min="2078" max="2078" width="40" style="84" customWidth="1"/>
    <col min="2079" max="2079" width="7.5" style="84" customWidth="1"/>
    <col min="2080" max="2080" width="3.33203125" style="84" customWidth="1"/>
    <col min="2081" max="2304" width="8.33203125" style="84"/>
    <col min="2305" max="2307" width="5.5" style="84" customWidth="1"/>
    <col min="2308" max="2313" width="3.1640625" style="84" customWidth="1"/>
    <col min="2314" max="2320" width="5.5" style="84" customWidth="1"/>
    <col min="2321" max="2321" width="5" style="84" customWidth="1"/>
    <col min="2322" max="2322" width="5.5" style="84" customWidth="1"/>
    <col min="2323" max="2323" width="6.83203125" style="84" customWidth="1"/>
    <col min="2324" max="2326" width="5.5" style="84" customWidth="1"/>
    <col min="2327" max="2327" width="16.1640625" style="84" customWidth="1"/>
    <col min="2328" max="2328" width="8.33203125" style="84"/>
    <col min="2329" max="2329" width="0" style="84" hidden="1" customWidth="1"/>
    <col min="2330" max="2330" width="40.83203125" style="84" customWidth="1"/>
    <col min="2331" max="2331" width="7.5" style="84" customWidth="1"/>
    <col min="2332" max="2333" width="1.6640625" style="84" customWidth="1"/>
    <col min="2334" max="2334" width="40" style="84" customWidth="1"/>
    <col min="2335" max="2335" width="7.5" style="84" customWidth="1"/>
    <col min="2336" max="2336" width="3.33203125" style="84" customWidth="1"/>
    <col min="2337" max="2560" width="8.33203125" style="84"/>
    <col min="2561" max="2563" width="5.5" style="84" customWidth="1"/>
    <col min="2564" max="2569" width="3.1640625" style="84" customWidth="1"/>
    <col min="2570" max="2576" width="5.5" style="84" customWidth="1"/>
    <col min="2577" max="2577" width="5" style="84" customWidth="1"/>
    <col min="2578" max="2578" width="5.5" style="84" customWidth="1"/>
    <col min="2579" max="2579" width="6.83203125" style="84" customWidth="1"/>
    <col min="2580" max="2582" width="5.5" style="84" customWidth="1"/>
    <col min="2583" max="2583" width="16.1640625" style="84" customWidth="1"/>
    <col min="2584" max="2584" width="8.33203125" style="84"/>
    <col min="2585" max="2585" width="0" style="84" hidden="1" customWidth="1"/>
    <col min="2586" max="2586" width="40.83203125" style="84" customWidth="1"/>
    <col min="2587" max="2587" width="7.5" style="84" customWidth="1"/>
    <col min="2588" max="2589" width="1.6640625" style="84" customWidth="1"/>
    <col min="2590" max="2590" width="40" style="84" customWidth="1"/>
    <col min="2591" max="2591" width="7.5" style="84" customWidth="1"/>
    <col min="2592" max="2592" width="3.33203125" style="84" customWidth="1"/>
    <col min="2593" max="2816" width="8.33203125" style="84"/>
    <col min="2817" max="2819" width="5.5" style="84" customWidth="1"/>
    <col min="2820" max="2825" width="3.1640625" style="84" customWidth="1"/>
    <col min="2826" max="2832" width="5.5" style="84" customWidth="1"/>
    <col min="2833" max="2833" width="5" style="84" customWidth="1"/>
    <col min="2834" max="2834" width="5.5" style="84" customWidth="1"/>
    <col min="2835" max="2835" width="6.83203125" style="84" customWidth="1"/>
    <col min="2836" max="2838" width="5.5" style="84" customWidth="1"/>
    <col min="2839" max="2839" width="16.1640625" style="84" customWidth="1"/>
    <col min="2840" max="2840" width="8.33203125" style="84"/>
    <col min="2841" max="2841" width="0" style="84" hidden="1" customWidth="1"/>
    <col min="2842" max="2842" width="40.83203125" style="84" customWidth="1"/>
    <col min="2843" max="2843" width="7.5" style="84" customWidth="1"/>
    <col min="2844" max="2845" width="1.6640625" style="84" customWidth="1"/>
    <col min="2846" max="2846" width="40" style="84" customWidth="1"/>
    <col min="2847" max="2847" width="7.5" style="84" customWidth="1"/>
    <col min="2848" max="2848" width="3.33203125" style="84" customWidth="1"/>
    <col min="2849" max="3072" width="8.33203125" style="84"/>
    <col min="3073" max="3075" width="5.5" style="84" customWidth="1"/>
    <col min="3076" max="3081" width="3.1640625" style="84" customWidth="1"/>
    <col min="3082" max="3088" width="5.5" style="84" customWidth="1"/>
    <col min="3089" max="3089" width="5" style="84" customWidth="1"/>
    <col min="3090" max="3090" width="5.5" style="84" customWidth="1"/>
    <col min="3091" max="3091" width="6.83203125" style="84" customWidth="1"/>
    <col min="3092" max="3094" width="5.5" style="84" customWidth="1"/>
    <col min="3095" max="3095" width="16.1640625" style="84" customWidth="1"/>
    <col min="3096" max="3096" width="8.33203125" style="84"/>
    <col min="3097" max="3097" width="0" style="84" hidden="1" customWidth="1"/>
    <col min="3098" max="3098" width="40.83203125" style="84" customWidth="1"/>
    <col min="3099" max="3099" width="7.5" style="84" customWidth="1"/>
    <col min="3100" max="3101" width="1.6640625" style="84" customWidth="1"/>
    <col min="3102" max="3102" width="40" style="84" customWidth="1"/>
    <col min="3103" max="3103" width="7.5" style="84" customWidth="1"/>
    <col min="3104" max="3104" width="3.33203125" style="84" customWidth="1"/>
    <col min="3105" max="3328" width="8.33203125" style="84"/>
    <col min="3329" max="3331" width="5.5" style="84" customWidth="1"/>
    <col min="3332" max="3337" width="3.1640625" style="84" customWidth="1"/>
    <col min="3338" max="3344" width="5.5" style="84" customWidth="1"/>
    <col min="3345" max="3345" width="5" style="84" customWidth="1"/>
    <col min="3346" max="3346" width="5.5" style="84" customWidth="1"/>
    <col min="3347" max="3347" width="6.83203125" style="84" customWidth="1"/>
    <col min="3348" max="3350" width="5.5" style="84" customWidth="1"/>
    <col min="3351" max="3351" width="16.1640625" style="84" customWidth="1"/>
    <col min="3352" max="3352" width="8.33203125" style="84"/>
    <col min="3353" max="3353" width="0" style="84" hidden="1" customWidth="1"/>
    <col min="3354" max="3354" width="40.83203125" style="84" customWidth="1"/>
    <col min="3355" max="3355" width="7.5" style="84" customWidth="1"/>
    <col min="3356" max="3357" width="1.6640625" style="84" customWidth="1"/>
    <col min="3358" max="3358" width="40" style="84" customWidth="1"/>
    <col min="3359" max="3359" width="7.5" style="84" customWidth="1"/>
    <col min="3360" max="3360" width="3.33203125" style="84" customWidth="1"/>
    <col min="3361" max="3584" width="8.33203125" style="84"/>
    <col min="3585" max="3587" width="5.5" style="84" customWidth="1"/>
    <col min="3588" max="3593" width="3.1640625" style="84" customWidth="1"/>
    <col min="3594" max="3600" width="5.5" style="84" customWidth="1"/>
    <col min="3601" max="3601" width="5" style="84" customWidth="1"/>
    <col min="3602" max="3602" width="5.5" style="84" customWidth="1"/>
    <col min="3603" max="3603" width="6.83203125" style="84" customWidth="1"/>
    <col min="3604" max="3606" width="5.5" style="84" customWidth="1"/>
    <col min="3607" max="3607" width="16.1640625" style="84" customWidth="1"/>
    <col min="3608" max="3608" width="8.33203125" style="84"/>
    <col min="3609" max="3609" width="0" style="84" hidden="1" customWidth="1"/>
    <col min="3610" max="3610" width="40.83203125" style="84" customWidth="1"/>
    <col min="3611" max="3611" width="7.5" style="84" customWidth="1"/>
    <col min="3612" max="3613" width="1.6640625" style="84" customWidth="1"/>
    <col min="3614" max="3614" width="40" style="84" customWidth="1"/>
    <col min="3615" max="3615" width="7.5" style="84" customWidth="1"/>
    <col min="3616" max="3616" width="3.33203125" style="84" customWidth="1"/>
    <col min="3617" max="3840" width="8.33203125" style="84"/>
    <col min="3841" max="3843" width="5.5" style="84" customWidth="1"/>
    <col min="3844" max="3849" width="3.1640625" style="84" customWidth="1"/>
    <col min="3850" max="3856" width="5.5" style="84" customWidth="1"/>
    <col min="3857" max="3857" width="5" style="84" customWidth="1"/>
    <col min="3858" max="3858" width="5.5" style="84" customWidth="1"/>
    <col min="3859" max="3859" width="6.83203125" style="84" customWidth="1"/>
    <col min="3860" max="3862" width="5.5" style="84" customWidth="1"/>
    <col min="3863" max="3863" width="16.1640625" style="84" customWidth="1"/>
    <col min="3864" max="3864" width="8.33203125" style="84"/>
    <col min="3865" max="3865" width="0" style="84" hidden="1" customWidth="1"/>
    <col min="3866" max="3866" width="40.83203125" style="84" customWidth="1"/>
    <col min="3867" max="3867" width="7.5" style="84" customWidth="1"/>
    <col min="3868" max="3869" width="1.6640625" style="84" customWidth="1"/>
    <col min="3870" max="3870" width="40" style="84" customWidth="1"/>
    <col min="3871" max="3871" width="7.5" style="84" customWidth="1"/>
    <col min="3872" max="3872" width="3.33203125" style="84" customWidth="1"/>
    <col min="3873" max="4096" width="8.33203125" style="84"/>
    <col min="4097" max="4099" width="5.5" style="84" customWidth="1"/>
    <col min="4100" max="4105" width="3.1640625" style="84" customWidth="1"/>
    <col min="4106" max="4112" width="5.5" style="84" customWidth="1"/>
    <col min="4113" max="4113" width="5" style="84" customWidth="1"/>
    <col min="4114" max="4114" width="5.5" style="84" customWidth="1"/>
    <col min="4115" max="4115" width="6.83203125" style="84" customWidth="1"/>
    <col min="4116" max="4118" width="5.5" style="84" customWidth="1"/>
    <col min="4119" max="4119" width="16.1640625" style="84" customWidth="1"/>
    <col min="4120" max="4120" width="8.33203125" style="84"/>
    <col min="4121" max="4121" width="0" style="84" hidden="1" customWidth="1"/>
    <col min="4122" max="4122" width="40.83203125" style="84" customWidth="1"/>
    <col min="4123" max="4123" width="7.5" style="84" customWidth="1"/>
    <col min="4124" max="4125" width="1.6640625" style="84" customWidth="1"/>
    <col min="4126" max="4126" width="40" style="84" customWidth="1"/>
    <col min="4127" max="4127" width="7.5" style="84" customWidth="1"/>
    <col min="4128" max="4128" width="3.33203125" style="84" customWidth="1"/>
    <col min="4129" max="4352" width="8.33203125" style="84"/>
    <col min="4353" max="4355" width="5.5" style="84" customWidth="1"/>
    <col min="4356" max="4361" width="3.1640625" style="84" customWidth="1"/>
    <col min="4362" max="4368" width="5.5" style="84" customWidth="1"/>
    <col min="4369" max="4369" width="5" style="84" customWidth="1"/>
    <col min="4370" max="4370" width="5.5" style="84" customWidth="1"/>
    <col min="4371" max="4371" width="6.83203125" style="84" customWidth="1"/>
    <col min="4372" max="4374" width="5.5" style="84" customWidth="1"/>
    <col min="4375" max="4375" width="16.1640625" style="84" customWidth="1"/>
    <col min="4376" max="4376" width="8.33203125" style="84"/>
    <col min="4377" max="4377" width="0" style="84" hidden="1" customWidth="1"/>
    <col min="4378" max="4378" width="40.83203125" style="84" customWidth="1"/>
    <col min="4379" max="4379" width="7.5" style="84" customWidth="1"/>
    <col min="4380" max="4381" width="1.6640625" style="84" customWidth="1"/>
    <col min="4382" max="4382" width="40" style="84" customWidth="1"/>
    <col min="4383" max="4383" width="7.5" style="84" customWidth="1"/>
    <col min="4384" max="4384" width="3.33203125" style="84" customWidth="1"/>
    <col min="4385" max="4608" width="8.33203125" style="84"/>
    <col min="4609" max="4611" width="5.5" style="84" customWidth="1"/>
    <col min="4612" max="4617" width="3.1640625" style="84" customWidth="1"/>
    <col min="4618" max="4624" width="5.5" style="84" customWidth="1"/>
    <col min="4625" max="4625" width="5" style="84" customWidth="1"/>
    <col min="4626" max="4626" width="5.5" style="84" customWidth="1"/>
    <col min="4627" max="4627" width="6.83203125" style="84" customWidth="1"/>
    <col min="4628" max="4630" width="5.5" style="84" customWidth="1"/>
    <col min="4631" max="4631" width="16.1640625" style="84" customWidth="1"/>
    <col min="4632" max="4632" width="8.33203125" style="84"/>
    <col min="4633" max="4633" width="0" style="84" hidden="1" customWidth="1"/>
    <col min="4634" max="4634" width="40.83203125" style="84" customWidth="1"/>
    <col min="4635" max="4635" width="7.5" style="84" customWidth="1"/>
    <col min="4636" max="4637" width="1.6640625" style="84" customWidth="1"/>
    <col min="4638" max="4638" width="40" style="84" customWidth="1"/>
    <col min="4639" max="4639" width="7.5" style="84" customWidth="1"/>
    <col min="4640" max="4640" width="3.33203125" style="84" customWidth="1"/>
    <col min="4641" max="4864" width="8.33203125" style="84"/>
    <col min="4865" max="4867" width="5.5" style="84" customWidth="1"/>
    <col min="4868" max="4873" width="3.1640625" style="84" customWidth="1"/>
    <col min="4874" max="4880" width="5.5" style="84" customWidth="1"/>
    <col min="4881" max="4881" width="5" style="84" customWidth="1"/>
    <col min="4882" max="4882" width="5.5" style="84" customWidth="1"/>
    <col min="4883" max="4883" width="6.83203125" style="84" customWidth="1"/>
    <col min="4884" max="4886" width="5.5" style="84" customWidth="1"/>
    <col min="4887" max="4887" width="16.1640625" style="84" customWidth="1"/>
    <col min="4888" max="4888" width="8.33203125" style="84"/>
    <col min="4889" max="4889" width="0" style="84" hidden="1" customWidth="1"/>
    <col min="4890" max="4890" width="40.83203125" style="84" customWidth="1"/>
    <col min="4891" max="4891" width="7.5" style="84" customWidth="1"/>
    <col min="4892" max="4893" width="1.6640625" style="84" customWidth="1"/>
    <col min="4894" max="4894" width="40" style="84" customWidth="1"/>
    <col min="4895" max="4895" width="7.5" style="84" customWidth="1"/>
    <col min="4896" max="4896" width="3.33203125" style="84" customWidth="1"/>
    <col min="4897" max="5120" width="8.33203125" style="84"/>
    <col min="5121" max="5123" width="5.5" style="84" customWidth="1"/>
    <col min="5124" max="5129" width="3.1640625" style="84" customWidth="1"/>
    <col min="5130" max="5136" width="5.5" style="84" customWidth="1"/>
    <col min="5137" max="5137" width="5" style="84" customWidth="1"/>
    <col min="5138" max="5138" width="5.5" style="84" customWidth="1"/>
    <col min="5139" max="5139" width="6.83203125" style="84" customWidth="1"/>
    <col min="5140" max="5142" width="5.5" style="84" customWidth="1"/>
    <col min="5143" max="5143" width="16.1640625" style="84" customWidth="1"/>
    <col min="5144" max="5144" width="8.33203125" style="84"/>
    <col min="5145" max="5145" width="0" style="84" hidden="1" customWidth="1"/>
    <col min="5146" max="5146" width="40.83203125" style="84" customWidth="1"/>
    <col min="5147" max="5147" width="7.5" style="84" customWidth="1"/>
    <col min="5148" max="5149" width="1.6640625" style="84" customWidth="1"/>
    <col min="5150" max="5150" width="40" style="84" customWidth="1"/>
    <col min="5151" max="5151" width="7.5" style="84" customWidth="1"/>
    <col min="5152" max="5152" width="3.33203125" style="84" customWidth="1"/>
    <col min="5153" max="5376" width="8.33203125" style="84"/>
    <col min="5377" max="5379" width="5.5" style="84" customWidth="1"/>
    <col min="5380" max="5385" width="3.1640625" style="84" customWidth="1"/>
    <col min="5386" max="5392" width="5.5" style="84" customWidth="1"/>
    <col min="5393" max="5393" width="5" style="84" customWidth="1"/>
    <col min="5394" max="5394" width="5.5" style="84" customWidth="1"/>
    <col min="5395" max="5395" width="6.83203125" style="84" customWidth="1"/>
    <col min="5396" max="5398" width="5.5" style="84" customWidth="1"/>
    <col min="5399" max="5399" width="16.1640625" style="84" customWidth="1"/>
    <col min="5400" max="5400" width="8.33203125" style="84"/>
    <col min="5401" max="5401" width="0" style="84" hidden="1" customWidth="1"/>
    <col min="5402" max="5402" width="40.83203125" style="84" customWidth="1"/>
    <col min="5403" max="5403" width="7.5" style="84" customWidth="1"/>
    <col min="5404" max="5405" width="1.6640625" style="84" customWidth="1"/>
    <col min="5406" max="5406" width="40" style="84" customWidth="1"/>
    <col min="5407" max="5407" width="7.5" style="84" customWidth="1"/>
    <col min="5408" max="5408" width="3.33203125" style="84" customWidth="1"/>
    <col min="5409" max="5632" width="8.33203125" style="84"/>
    <col min="5633" max="5635" width="5.5" style="84" customWidth="1"/>
    <col min="5636" max="5641" width="3.1640625" style="84" customWidth="1"/>
    <col min="5642" max="5648" width="5.5" style="84" customWidth="1"/>
    <col min="5649" max="5649" width="5" style="84" customWidth="1"/>
    <col min="5650" max="5650" width="5.5" style="84" customWidth="1"/>
    <col min="5651" max="5651" width="6.83203125" style="84" customWidth="1"/>
    <col min="5652" max="5654" width="5.5" style="84" customWidth="1"/>
    <col min="5655" max="5655" width="16.1640625" style="84" customWidth="1"/>
    <col min="5656" max="5656" width="8.33203125" style="84"/>
    <col min="5657" max="5657" width="0" style="84" hidden="1" customWidth="1"/>
    <col min="5658" max="5658" width="40.83203125" style="84" customWidth="1"/>
    <col min="5659" max="5659" width="7.5" style="84" customWidth="1"/>
    <col min="5660" max="5661" width="1.6640625" style="84" customWidth="1"/>
    <col min="5662" max="5662" width="40" style="84" customWidth="1"/>
    <col min="5663" max="5663" width="7.5" style="84" customWidth="1"/>
    <col min="5664" max="5664" width="3.33203125" style="84" customWidth="1"/>
    <col min="5665" max="5888" width="8.33203125" style="84"/>
    <col min="5889" max="5891" width="5.5" style="84" customWidth="1"/>
    <col min="5892" max="5897" width="3.1640625" style="84" customWidth="1"/>
    <col min="5898" max="5904" width="5.5" style="84" customWidth="1"/>
    <col min="5905" max="5905" width="5" style="84" customWidth="1"/>
    <col min="5906" max="5906" width="5.5" style="84" customWidth="1"/>
    <col min="5907" max="5907" width="6.83203125" style="84" customWidth="1"/>
    <col min="5908" max="5910" width="5.5" style="84" customWidth="1"/>
    <col min="5911" max="5911" width="16.1640625" style="84" customWidth="1"/>
    <col min="5912" max="5912" width="8.33203125" style="84"/>
    <col min="5913" max="5913" width="0" style="84" hidden="1" customWidth="1"/>
    <col min="5914" max="5914" width="40.83203125" style="84" customWidth="1"/>
    <col min="5915" max="5915" width="7.5" style="84" customWidth="1"/>
    <col min="5916" max="5917" width="1.6640625" style="84" customWidth="1"/>
    <col min="5918" max="5918" width="40" style="84" customWidth="1"/>
    <col min="5919" max="5919" width="7.5" style="84" customWidth="1"/>
    <col min="5920" max="5920" width="3.33203125" style="84" customWidth="1"/>
    <col min="5921" max="6144" width="8.33203125" style="84"/>
    <col min="6145" max="6147" width="5.5" style="84" customWidth="1"/>
    <col min="6148" max="6153" width="3.1640625" style="84" customWidth="1"/>
    <col min="6154" max="6160" width="5.5" style="84" customWidth="1"/>
    <col min="6161" max="6161" width="5" style="84" customWidth="1"/>
    <col min="6162" max="6162" width="5.5" style="84" customWidth="1"/>
    <col min="6163" max="6163" width="6.83203125" style="84" customWidth="1"/>
    <col min="6164" max="6166" width="5.5" style="84" customWidth="1"/>
    <col min="6167" max="6167" width="16.1640625" style="84" customWidth="1"/>
    <col min="6168" max="6168" width="8.33203125" style="84"/>
    <col min="6169" max="6169" width="0" style="84" hidden="1" customWidth="1"/>
    <col min="6170" max="6170" width="40.83203125" style="84" customWidth="1"/>
    <col min="6171" max="6171" width="7.5" style="84" customWidth="1"/>
    <col min="6172" max="6173" width="1.6640625" style="84" customWidth="1"/>
    <col min="6174" max="6174" width="40" style="84" customWidth="1"/>
    <col min="6175" max="6175" width="7.5" style="84" customWidth="1"/>
    <col min="6176" max="6176" width="3.33203125" style="84" customWidth="1"/>
    <col min="6177" max="6400" width="8.33203125" style="84"/>
    <col min="6401" max="6403" width="5.5" style="84" customWidth="1"/>
    <col min="6404" max="6409" width="3.1640625" style="84" customWidth="1"/>
    <col min="6410" max="6416" width="5.5" style="84" customWidth="1"/>
    <col min="6417" max="6417" width="5" style="84" customWidth="1"/>
    <col min="6418" max="6418" width="5.5" style="84" customWidth="1"/>
    <col min="6419" max="6419" width="6.83203125" style="84" customWidth="1"/>
    <col min="6420" max="6422" width="5.5" style="84" customWidth="1"/>
    <col min="6423" max="6423" width="16.1640625" style="84" customWidth="1"/>
    <col min="6424" max="6424" width="8.33203125" style="84"/>
    <col min="6425" max="6425" width="0" style="84" hidden="1" customWidth="1"/>
    <col min="6426" max="6426" width="40.83203125" style="84" customWidth="1"/>
    <col min="6427" max="6427" width="7.5" style="84" customWidth="1"/>
    <col min="6428" max="6429" width="1.6640625" style="84" customWidth="1"/>
    <col min="6430" max="6430" width="40" style="84" customWidth="1"/>
    <col min="6431" max="6431" width="7.5" style="84" customWidth="1"/>
    <col min="6432" max="6432" width="3.33203125" style="84" customWidth="1"/>
    <col min="6433" max="6656" width="8.33203125" style="84"/>
    <col min="6657" max="6659" width="5.5" style="84" customWidth="1"/>
    <col min="6660" max="6665" width="3.1640625" style="84" customWidth="1"/>
    <col min="6666" max="6672" width="5.5" style="84" customWidth="1"/>
    <col min="6673" max="6673" width="5" style="84" customWidth="1"/>
    <col min="6674" max="6674" width="5.5" style="84" customWidth="1"/>
    <col min="6675" max="6675" width="6.83203125" style="84" customWidth="1"/>
    <col min="6676" max="6678" width="5.5" style="84" customWidth="1"/>
    <col min="6679" max="6679" width="16.1640625" style="84" customWidth="1"/>
    <col min="6680" max="6680" width="8.33203125" style="84"/>
    <col min="6681" max="6681" width="0" style="84" hidden="1" customWidth="1"/>
    <col min="6682" max="6682" width="40.83203125" style="84" customWidth="1"/>
    <col min="6683" max="6683" width="7.5" style="84" customWidth="1"/>
    <col min="6684" max="6685" width="1.6640625" style="84" customWidth="1"/>
    <col min="6686" max="6686" width="40" style="84" customWidth="1"/>
    <col min="6687" max="6687" width="7.5" style="84" customWidth="1"/>
    <col min="6688" max="6688" width="3.33203125" style="84" customWidth="1"/>
    <col min="6689" max="6912" width="8.33203125" style="84"/>
    <col min="6913" max="6915" width="5.5" style="84" customWidth="1"/>
    <col min="6916" max="6921" width="3.1640625" style="84" customWidth="1"/>
    <col min="6922" max="6928" width="5.5" style="84" customWidth="1"/>
    <col min="6929" max="6929" width="5" style="84" customWidth="1"/>
    <col min="6930" max="6930" width="5.5" style="84" customWidth="1"/>
    <col min="6931" max="6931" width="6.83203125" style="84" customWidth="1"/>
    <col min="6932" max="6934" width="5.5" style="84" customWidth="1"/>
    <col min="6935" max="6935" width="16.1640625" style="84" customWidth="1"/>
    <col min="6936" max="6936" width="8.33203125" style="84"/>
    <col min="6937" max="6937" width="0" style="84" hidden="1" customWidth="1"/>
    <col min="6938" max="6938" width="40.83203125" style="84" customWidth="1"/>
    <col min="6939" max="6939" width="7.5" style="84" customWidth="1"/>
    <col min="6940" max="6941" width="1.6640625" style="84" customWidth="1"/>
    <col min="6942" max="6942" width="40" style="84" customWidth="1"/>
    <col min="6943" max="6943" width="7.5" style="84" customWidth="1"/>
    <col min="6944" max="6944" width="3.33203125" style="84" customWidth="1"/>
    <col min="6945" max="7168" width="8.33203125" style="84"/>
    <col min="7169" max="7171" width="5.5" style="84" customWidth="1"/>
    <col min="7172" max="7177" width="3.1640625" style="84" customWidth="1"/>
    <col min="7178" max="7184" width="5.5" style="84" customWidth="1"/>
    <col min="7185" max="7185" width="5" style="84" customWidth="1"/>
    <col min="7186" max="7186" width="5.5" style="84" customWidth="1"/>
    <col min="7187" max="7187" width="6.83203125" style="84" customWidth="1"/>
    <col min="7188" max="7190" width="5.5" style="84" customWidth="1"/>
    <col min="7191" max="7191" width="16.1640625" style="84" customWidth="1"/>
    <col min="7192" max="7192" width="8.33203125" style="84"/>
    <col min="7193" max="7193" width="0" style="84" hidden="1" customWidth="1"/>
    <col min="7194" max="7194" width="40.83203125" style="84" customWidth="1"/>
    <col min="7195" max="7195" width="7.5" style="84" customWidth="1"/>
    <col min="7196" max="7197" width="1.6640625" style="84" customWidth="1"/>
    <col min="7198" max="7198" width="40" style="84" customWidth="1"/>
    <col min="7199" max="7199" width="7.5" style="84" customWidth="1"/>
    <col min="7200" max="7200" width="3.33203125" style="84" customWidth="1"/>
    <col min="7201" max="7424" width="8.33203125" style="84"/>
    <col min="7425" max="7427" width="5.5" style="84" customWidth="1"/>
    <col min="7428" max="7433" width="3.1640625" style="84" customWidth="1"/>
    <col min="7434" max="7440" width="5.5" style="84" customWidth="1"/>
    <col min="7441" max="7441" width="5" style="84" customWidth="1"/>
    <col min="7442" max="7442" width="5.5" style="84" customWidth="1"/>
    <col min="7443" max="7443" width="6.83203125" style="84" customWidth="1"/>
    <col min="7444" max="7446" width="5.5" style="84" customWidth="1"/>
    <col min="7447" max="7447" width="16.1640625" style="84" customWidth="1"/>
    <col min="7448" max="7448" width="8.33203125" style="84"/>
    <col min="7449" max="7449" width="0" style="84" hidden="1" customWidth="1"/>
    <col min="7450" max="7450" width="40.83203125" style="84" customWidth="1"/>
    <col min="7451" max="7451" width="7.5" style="84" customWidth="1"/>
    <col min="7452" max="7453" width="1.6640625" style="84" customWidth="1"/>
    <col min="7454" max="7454" width="40" style="84" customWidth="1"/>
    <col min="7455" max="7455" width="7.5" style="84" customWidth="1"/>
    <col min="7456" max="7456" width="3.33203125" style="84" customWidth="1"/>
    <col min="7457" max="7680" width="8.33203125" style="84"/>
    <col min="7681" max="7683" width="5.5" style="84" customWidth="1"/>
    <col min="7684" max="7689" width="3.1640625" style="84" customWidth="1"/>
    <col min="7690" max="7696" width="5.5" style="84" customWidth="1"/>
    <col min="7697" max="7697" width="5" style="84" customWidth="1"/>
    <col min="7698" max="7698" width="5.5" style="84" customWidth="1"/>
    <col min="7699" max="7699" width="6.83203125" style="84" customWidth="1"/>
    <col min="7700" max="7702" width="5.5" style="84" customWidth="1"/>
    <col min="7703" max="7703" width="16.1640625" style="84" customWidth="1"/>
    <col min="7704" max="7704" width="8.33203125" style="84"/>
    <col min="7705" max="7705" width="0" style="84" hidden="1" customWidth="1"/>
    <col min="7706" max="7706" width="40.83203125" style="84" customWidth="1"/>
    <col min="7707" max="7707" width="7.5" style="84" customWidth="1"/>
    <col min="7708" max="7709" width="1.6640625" style="84" customWidth="1"/>
    <col min="7710" max="7710" width="40" style="84" customWidth="1"/>
    <col min="7711" max="7711" width="7.5" style="84" customWidth="1"/>
    <col min="7712" max="7712" width="3.33203125" style="84" customWidth="1"/>
    <col min="7713" max="7936" width="8.33203125" style="84"/>
    <col min="7937" max="7939" width="5.5" style="84" customWidth="1"/>
    <col min="7940" max="7945" width="3.1640625" style="84" customWidth="1"/>
    <col min="7946" max="7952" width="5.5" style="84" customWidth="1"/>
    <col min="7953" max="7953" width="5" style="84" customWidth="1"/>
    <col min="7954" max="7954" width="5.5" style="84" customWidth="1"/>
    <col min="7955" max="7955" width="6.83203125" style="84" customWidth="1"/>
    <col min="7956" max="7958" width="5.5" style="84" customWidth="1"/>
    <col min="7959" max="7959" width="16.1640625" style="84" customWidth="1"/>
    <col min="7960" max="7960" width="8.33203125" style="84"/>
    <col min="7961" max="7961" width="0" style="84" hidden="1" customWidth="1"/>
    <col min="7962" max="7962" width="40.83203125" style="84" customWidth="1"/>
    <col min="7963" max="7963" width="7.5" style="84" customWidth="1"/>
    <col min="7964" max="7965" width="1.6640625" style="84" customWidth="1"/>
    <col min="7966" max="7966" width="40" style="84" customWidth="1"/>
    <col min="7967" max="7967" width="7.5" style="84" customWidth="1"/>
    <col min="7968" max="7968" width="3.33203125" style="84" customWidth="1"/>
    <col min="7969" max="8192" width="8.33203125" style="84"/>
    <col min="8193" max="8195" width="5.5" style="84" customWidth="1"/>
    <col min="8196" max="8201" width="3.1640625" style="84" customWidth="1"/>
    <col min="8202" max="8208" width="5.5" style="84" customWidth="1"/>
    <col min="8209" max="8209" width="5" style="84" customWidth="1"/>
    <col min="8210" max="8210" width="5.5" style="84" customWidth="1"/>
    <col min="8211" max="8211" width="6.83203125" style="84" customWidth="1"/>
    <col min="8212" max="8214" width="5.5" style="84" customWidth="1"/>
    <col min="8215" max="8215" width="16.1640625" style="84" customWidth="1"/>
    <col min="8216" max="8216" width="8.33203125" style="84"/>
    <col min="8217" max="8217" width="0" style="84" hidden="1" customWidth="1"/>
    <col min="8218" max="8218" width="40.83203125" style="84" customWidth="1"/>
    <col min="8219" max="8219" width="7.5" style="84" customWidth="1"/>
    <col min="8220" max="8221" width="1.6640625" style="84" customWidth="1"/>
    <col min="8222" max="8222" width="40" style="84" customWidth="1"/>
    <col min="8223" max="8223" width="7.5" style="84" customWidth="1"/>
    <col min="8224" max="8224" width="3.33203125" style="84" customWidth="1"/>
    <col min="8225" max="8448" width="8.33203125" style="84"/>
    <col min="8449" max="8451" width="5.5" style="84" customWidth="1"/>
    <col min="8452" max="8457" width="3.1640625" style="84" customWidth="1"/>
    <col min="8458" max="8464" width="5.5" style="84" customWidth="1"/>
    <col min="8465" max="8465" width="5" style="84" customWidth="1"/>
    <col min="8466" max="8466" width="5.5" style="84" customWidth="1"/>
    <col min="8467" max="8467" width="6.83203125" style="84" customWidth="1"/>
    <col min="8468" max="8470" width="5.5" style="84" customWidth="1"/>
    <col min="8471" max="8471" width="16.1640625" style="84" customWidth="1"/>
    <col min="8472" max="8472" width="8.33203125" style="84"/>
    <col min="8473" max="8473" width="0" style="84" hidden="1" customWidth="1"/>
    <col min="8474" max="8474" width="40.83203125" style="84" customWidth="1"/>
    <col min="8475" max="8475" width="7.5" style="84" customWidth="1"/>
    <col min="8476" max="8477" width="1.6640625" style="84" customWidth="1"/>
    <col min="8478" max="8478" width="40" style="84" customWidth="1"/>
    <col min="8479" max="8479" width="7.5" style="84" customWidth="1"/>
    <col min="8480" max="8480" width="3.33203125" style="84" customWidth="1"/>
    <col min="8481" max="8704" width="8.33203125" style="84"/>
    <col min="8705" max="8707" width="5.5" style="84" customWidth="1"/>
    <col min="8708" max="8713" width="3.1640625" style="84" customWidth="1"/>
    <col min="8714" max="8720" width="5.5" style="84" customWidth="1"/>
    <col min="8721" max="8721" width="5" style="84" customWidth="1"/>
    <col min="8722" max="8722" width="5.5" style="84" customWidth="1"/>
    <col min="8723" max="8723" width="6.83203125" style="84" customWidth="1"/>
    <col min="8724" max="8726" width="5.5" style="84" customWidth="1"/>
    <col min="8727" max="8727" width="16.1640625" style="84" customWidth="1"/>
    <col min="8728" max="8728" width="8.33203125" style="84"/>
    <col min="8729" max="8729" width="0" style="84" hidden="1" customWidth="1"/>
    <col min="8730" max="8730" width="40.83203125" style="84" customWidth="1"/>
    <col min="8731" max="8731" width="7.5" style="84" customWidth="1"/>
    <col min="8732" max="8733" width="1.6640625" style="84" customWidth="1"/>
    <col min="8734" max="8734" width="40" style="84" customWidth="1"/>
    <col min="8735" max="8735" width="7.5" style="84" customWidth="1"/>
    <col min="8736" max="8736" width="3.33203125" style="84" customWidth="1"/>
    <col min="8737" max="8960" width="8.33203125" style="84"/>
    <col min="8961" max="8963" width="5.5" style="84" customWidth="1"/>
    <col min="8964" max="8969" width="3.1640625" style="84" customWidth="1"/>
    <col min="8970" max="8976" width="5.5" style="84" customWidth="1"/>
    <col min="8977" max="8977" width="5" style="84" customWidth="1"/>
    <col min="8978" max="8978" width="5.5" style="84" customWidth="1"/>
    <col min="8979" max="8979" width="6.83203125" style="84" customWidth="1"/>
    <col min="8980" max="8982" width="5.5" style="84" customWidth="1"/>
    <col min="8983" max="8983" width="16.1640625" style="84" customWidth="1"/>
    <col min="8984" max="8984" width="8.33203125" style="84"/>
    <col min="8985" max="8985" width="0" style="84" hidden="1" customWidth="1"/>
    <col min="8986" max="8986" width="40.83203125" style="84" customWidth="1"/>
    <col min="8987" max="8987" width="7.5" style="84" customWidth="1"/>
    <col min="8988" max="8989" width="1.6640625" style="84" customWidth="1"/>
    <col min="8990" max="8990" width="40" style="84" customWidth="1"/>
    <col min="8991" max="8991" width="7.5" style="84" customWidth="1"/>
    <col min="8992" max="8992" width="3.33203125" style="84" customWidth="1"/>
    <col min="8993" max="9216" width="8.33203125" style="84"/>
    <col min="9217" max="9219" width="5.5" style="84" customWidth="1"/>
    <col min="9220" max="9225" width="3.1640625" style="84" customWidth="1"/>
    <col min="9226" max="9232" width="5.5" style="84" customWidth="1"/>
    <col min="9233" max="9233" width="5" style="84" customWidth="1"/>
    <col min="9234" max="9234" width="5.5" style="84" customWidth="1"/>
    <col min="9235" max="9235" width="6.83203125" style="84" customWidth="1"/>
    <col min="9236" max="9238" width="5.5" style="84" customWidth="1"/>
    <col min="9239" max="9239" width="16.1640625" style="84" customWidth="1"/>
    <col min="9240" max="9240" width="8.33203125" style="84"/>
    <col min="9241" max="9241" width="0" style="84" hidden="1" customWidth="1"/>
    <col min="9242" max="9242" width="40.83203125" style="84" customWidth="1"/>
    <col min="9243" max="9243" width="7.5" style="84" customWidth="1"/>
    <col min="9244" max="9245" width="1.6640625" style="84" customWidth="1"/>
    <col min="9246" max="9246" width="40" style="84" customWidth="1"/>
    <col min="9247" max="9247" width="7.5" style="84" customWidth="1"/>
    <col min="9248" max="9248" width="3.33203125" style="84" customWidth="1"/>
    <col min="9249" max="9472" width="8.33203125" style="84"/>
    <col min="9473" max="9475" width="5.5" style="84" customWidth="1"/>
    <col min="9476" max="9481" width="3.1640625" style="84" customWidth="1"/>
    <col min="9482" max="9488" width="5.5" style="84" customWidth="1"/>
    <col min="9489" max="9489" width="5" style="84" customWidth="1"/>
    <col min="9490" max="9490" width="5.5" style="84" customWidth="1"/>
    <col min="9491" max="9491" width="6.83203125" style="84" customWidth="1"/>
    <col min="9492" max="9494" width="5.5" style="84" customWidth="1"/>
    <col min="9495" max="9495" width="16.1640625" style="84" customWidth="1"/>
    <col min="9496" max="9496" width="8.33203125" style="84"/>
    <col min="9497" max="9497" width="0" style="84" hidden="1" customWidth="1"/>
    <col min="9498" max="9498" width="40.83203125" style="84" customWidth="1"/>
    <col min="9499" max="9499" width="7.5" style="84" customWidth="1"/>
    <col min="9500" max="9501" width="1.6640625" style="84" customWidth="1"/>
    <col min="9502" max="9502" width="40" style="84" customWidth="1"/>
    <col min="9503" max="9503" width="7.5" style="84" customWidth="1"/>
    <col min="9504" max="9504" width="3.33203125" style="84" customWidth="1"/>
    <col min="9505" max="9728" width="8.33203125" style="84"/>
    <col min="9729" max="9731" width="5.5" style="84" customWidth="1"/>
    <col min="9732" max="9737" width="3.1640625" style="84" customWidth="1"/>
    <col min="9738" max="9744" width="5.5" style="84" customWidth="1"/>
    <col min="9745" max="9745" width="5" style="84" customWidth="1"/>
    <col min="9746" max="9746" width="5.5" style="84" customWidth="1"/>
    <col min="9747" max="9747" width="6.83203125" style="84" customWidth="1"/>
    <col min="9748" max="9750" width="5.5" style="84" customWidth="1"/>
    <col min="9751" max="9751" width="16.1640625" style="84" customWidth="1"/>
    <col min="9752" max="9752" width="8.33203125" style="84"/>
    <col min="9753" max="9753" width="0" style="84" hidden="1" customWidth="1"/>
    <col min="9754" max="9754" width="40.83203125" style="84" customWidth="1"/>
    <col min="9755" max="9755" width="7.5" style="84" customWidth="1"/>
    <col min="9756" max="9757" width="1.6640625" style="84" customWidth="1"/>
    <col min="9758" max="9758" width="40" style="84" customWidth="1"/>
    <col min="9759" max="9759" width="7.5" style="84" customWidth="1"/>
    <col min="9760" max="9760" width="3.33203125" style="84" customWidth="1"/>
    <col min="9761" max="9984" width="8.33203125" style="84"/>
    <col min="9985" max="9987" width="5.5" style="84" customWidth="1"/>
    <col min="9988" max="9993" width="3.1640625" style="84" customWidth="1"/>
    <col min="9994" max="10000" width="5.5" style="84" customWidth="1"/>
    <col min="10001" max="10001" width="5" style="84" customWidth="1"/>
    <col min="10002" max="10002" width="5.5" style="84" customWidth="1"/>
    <col min="10003" max="10003" width="6.83203125" style="84" customWidth="1"/>
    <col min="10004" max="10006" width="5.5" style="84" customWidth="1"/>
    <col min="10007" max="10007" width="16.1640625" style="84" customWidth="1"/>
    <col min="10008" max="10008" width="8.33203125" style="84"/>
    <col min="10009" max="10009" width="0" style="84" hidden="1" customWidth="1"/>
    <col min="10010" max="10010" width="40.83203125" style="84" customWidth="1"/>
    <col min="10011" max="10011" width="7.5" style="84" customWidth="1"/>
    <col min="10012" max="10013" width="1.6640625" style="84" customWidth="1"/>
    <col min="10014" max="10014" width="40" style="84" customWidth="1"/>
    <col min="10015" max="10015" width="7.5" style="84" customWidth="1"/>
    <col min="10016" max="10016" width="3.33203125" style="84" customWidth="1"/>
    <col min="10017" max="10240" width="8.33203125" style="84"/>
    <col min="10241" max="10243" width="5.5" style="84" customWidth="1"/>
    <col min="10244" max="10249" width="3.1640625" style="84" customWidth="1"/>
    <col min="10250" max="10256" width="5.5" style="84" customWidth="1"/>
    <col min="10257" max="10257" width="5" style="84" customWidth="1"/>
    <col min="10258" max="10258" width="5.5" style="84" customWidth="1"/>
    <col min="10259" max="10259" width="6.83203125" style="84" customWidth="1"/>
    <col min="10260" max="10262" width="5.5" style="84" customWidth="1"/>
    <col min="10263" max="10263" width="16.1640625" style="84" customWidth="1"/>
    <col min="10264" max="10264" width="8.33203125" style="84"/>
    <col min="10265" max="10265" width="0" style="84" hidden="1" customWidth="1"/>
    <col min="10266" max="10266" width="40.83203125" style="84" customWidth="1"/>
    <col min="10267" max="10267" width="7.5" style="84" customWidth="1"/>
    <col min="10268" max="10269" width="1.6640625" style="84" customWidth="1"/>
    <col min="10270" max="10270" width="40" style="84" customWidth="1"/>
    <col min="10271" max="10271" width="7.5" style="84" customWidth="1"/>
    <col min="10272" max="10272" width="3.33203125" style="84" customWidth="1"/>
    <col min="10273" max="10496" width="8.33203125" style="84"/>
    <col min="10497" max="10499" width="5.5" style="84" customWidth="1"/>
    <col min="10500" max="10505" width="3.1640625" style="84" customWidth="1"/>
    <col min="10506" max="10512" width="5.5" style="84" customWidth="1"/>
    <col min="10513" max="10513" width="5" style="84" customWidth="1"/>
    <col min="10514" max="10514" width="5.5" style="84" customWidth="1"/>
    <col min="10515" max="10515" width="6.83203125" style="84" customWidth="1"/>
    <col min="10516" max="10518" width="5.5" style="84" customWidth="1"/>
    <col min="10519" max="10519" width="16.1640625" style="84" customWidth="1"/>
    <col min="10520" max="10520" width="8.33203125" style="84"/>
    <col min="10521" max="10521" width="0" style="84" hidden="1" customWidth="1"/>
    <col min="10522" max="10522" width="40.83203125" style="84" customWidth="1"/>
    <col min="10523" max="10523" width="7.5" style="84" customWidth="1"/>
    <col min="10524" max="10525" width="1.6640625" style="84" customWidth="1"/>
    <col min="10526" max="10526" width="40" style="84" customWidth="1"/>
    <col min="10527" max="10527" width="7.5" style="84" customWidth="1"/>
    <col min="10528" max="10528" width="3.33203125" style="84" customWidth="1"/>
    <col min="10529" max="10752" width="8.33203125" style="84"/>
    <col min="10753" max="10755" width="5.5" style="84" customWidth="1"/>
    <col min="10756" max="10761" width="3.1640625" style="84" customWidth="1"/>
    <col min="10762" max="10768" width="5.5" style="84" customWidth="1"/>
    <col min="10769" max="10769" width="5" style="84" customWidth="1"/>
    <col min="10770" max="10770" width="5.5" style="84" customWidth="1"/>
    <col min="10771" max="10771" width="6.83203125" style="84" customWidth="1"/>
    <col min="10772" max="10774" width="5.5" style="84" customWidth="1"/>
    <col min="10775" max="10775" width="16.1640625" style="84" customWidth="1"/>
    <col min="10776" max="10776" width="8.33203125" style="84"/>
    <col min="10777" max="10777" width="0" style="84" hidden="1" customWidth="1"/>
    <col min="10778" max="10778" width="40.83203125" style="84" customWidth="1"/>
    <col min="10779" max="10779" width="7.5" style="84" customWidth="1"/>
    <col min="10780" max="10781" width="1.6640625" style="84" customWidth="1"/>
    <col min="10782" max="10782" width="40" style="84" customWidth="1"/>
    <col min="10783" max="10783" width="7.5" style="84" customWidth="1"/>
    <col min="10784" max="10784" width="3.33203125" style="84" customWidth="1"/>
    <col min="10785" max="11008" width="8.33203125" style="84"/>
    <col min="11009" max="11011" width="5.5" style="84" customWidth="1"/>
    <col min="11012" max="11017" width="3.1640625" style="84" customWidth="1"/>
    <col min="11018" max="11024" width="5.5" style="84" customWidth="1"/>
    <col min="11025" max="11025" width="5" style="84" customWidth="1"/>
    <col min="11026" max="11026" width="5.5" style="84" customWidth="1"/>
    <col min="11027" max="11027" width="6.83203125" style="84" customWidth="1"/>
    <col min="11028" max="11030" width="5.5" style="84" customWidth="1"/>
    <col min="11031" max="11031" width="16.1640625" style="84" customWidth="1"/>
    <col min="11032" max="11032" width="8.33203125" style="84"/>
    <col min="11033" max="11033" width="0" style="84" hidden="1" customWidth="1"/>
    <col min="11034" max="11034" width="40.83203125" style="84" customWidth="1"/>
    <col min="11035" max="11035" width="7.5" style="84" customWidth="1"/>
    <col min="11036" max="11037" width="1.6640625" style="84" customWidth="1"/>
    <col min="11038" max="11038" width="40" style="84" customWidth="1"/>
    <col min="11039" max="11039" width="7.5" style="84" customWidth="1"/>
    <col min="11040" max="11040" width="3.33203125" style="84" customWidth="1"/>
    <col min="11041" max="11264" width="8.33203125" style="84"/>
    <col min="11265" max="11267" width="5.5" style="84" customWidth="1"/>
    <col min="11268" max="11273" width="3.1640625" style="84" customWidth="1"/>
    <col min="11274" max="11280" width="5.5" style="84" customWidth="1"/>
    <col min="11281" max="11281" width="5" style="84" customWidth="1"/>
    <col min="11282" max="11282" width="5.5" style="84" customWidth="1"/>
    <col min="11283" max="11283" width="6.83203125" style="84" customWidth="1"/>
    <col min="11284" max="11286" width="5.5" style="84" customWidth="1"/>
    <col min="11287" max="11287" width="16.1640625" style="84" customWidth="1"/>
    <col min="11288" max="11288" width="8.33203125" style="84"/>
    <col min="11289" max="11289" width="0" style="84" hidden="1" customWidth="1"/>
    <col min="11290" max="11290" width="40.83203125" style="84" customWidth="1"/>
    <col min="11291" max="11291" width="7.5" style="84" customWidth="1"/>
    <col min="11292" max="11293" width="1.6640625" style="84" customWidth="1"/>
    <col min="11294" max="11294" width="40" style="84" customWidth="1"/>
    <col min="11295" max="11295" width="7.5" style="84" customWidth="1"/>
    <col min="11296" max="11296" width="3.33203125" style="84" customWidth="1"/>
    <col min="11297" max="11520" width="8.33203125" style="84"/>
    <col min="11521" max="11523" width="5.5" style="84" customWidth="1"/>
    <col min="11524" max="11529" width="3.1640625" style="84" customWidth="1"/>
    <col min="11530" max="11536" width="5.5" style="84" customWidth="1"/>
    <col min="11537" max="11537" width="5" style="84" customWidth="1"/>
    <col min="11538" max="11538" width="5.5" style="84" customWidth="1"/>
    <col min="11539" max="11539" width="6.83203125" style="84" customWidth="1"/>
    <col min="11540" max="11542" width="5.5" style="84" customWidth="1"/>
    <col min="11543" max="11543" width="16.1640625" style="84" customWidth="1"/>
    <col min="11544" max="11544" width="8.33203125" style="84"/>
    <col min="11545" max="11545" width="0" style="84" hidden="1" customWidth="1"/>
    <col min="11546" max="11546" width="40.83203125" style="84" customWidth="1"/>
    <col min="11547" max="11547" width="7.5" style="84" customWidth="1"/>
    <col min="11548" max="11549" width="1.6640625" style="84" customWidth="1"/>
    <col min="11550" max="11550" width="40" style="84" customWidth="1"/>
    <col min="11551" max="11551" width="7.5" style="84" customWidth="1"/>
    <col min="11552" max="11552" width="3.33203125" style="84" customWidth="1"/>
    <col min="11553" max="11776" width="8.33203125" style="84"/>
    <col min="11777" max="11779" width="5.5" style="84" customWidth="1"/>
    <col min="11780" max="11785" width="3.1640625" style="84" customWidth="1"/>
    <col min="11786" max="11792" width="5.5" style="84" customWidth="1"/>
    <col min="11793" max="11793" width="5" style="84" customWidth="1"/>
    <col min="11794" max="11794" width="5.5" style="84" customWidth="1"/>
    <col min="11795" max="11795" width="6.83203125" style="84" customWidth="1"/>
    <col min="11796" max="11798" width="5.5" style="84" customWidth="1"/>
    <col min="11799" max="11799" width="16.1640625" style="84" customWidth="1"/>
    <col min="11800" max="11800" width="8.33203125" style="84"/>
    <col min="11801" max="11801" width="0" style="84" hidden="1" customWidth="1"/>
    <col min="11802" max="11802" width="40.83203125" style="84" customWidth="1"/>
    <col min="11803" max="11803" width="7.5" style="84" customWidth="1"/>
    <col min="11804" max="11805" width="1.6640625" style="84" customWidth="1"/>
    <col min="11806" max="11806" width="40" style="84" customWidth="1"/>
    <col min="11807" max="11807" width="7.5" style="84" customWidth="1"/>
    <col min="11808" max="11808" width="3.33203125" style="84" customWidth="1"/>
    <col min="11809" max="12032" width="8.33203125" style="84"/>
    <col min="12033" max="12035" width="5.5" style="84" customWidth="1"/>
    <col min="12036" max="12041" width="3.1640625" style="84" customWidth="1"/>
    <col min="12042" max="12048" width="5.5" style="84" customWidth="1"/>
    <col min="12049" max="12049" width="5" style="84" customWidth="1"/>
    <col min="12050" max="12050" width="5.5" style="84" customWidth="1"/>
    <col min="12051" max="12051" width="6.83203125" style="84" customWidth="1"/>
    <col min="12052" max="12054" width="5.5" style="84" customWidth="1"/>
    <col min="12055" max="12055" width="16.1640625" style="84" customWidth="1"/>
    <col min="12056" max="12056" width="8.33203125" style="84"/>
    <col min="12057" max="12057" width="0" style="84" hidden="1" customWidth="1"/>
    <col min="12058" max="12058" width="40.83203125" style="84" customWidth="1"/>
    <col min="12059" max="12059" width="7.5" style="84" customWidth="1"/>
    <col min="12060" max="12061" width="1.6640625" style="84" customWidth="1"/>
    <col min="12062" max="12062" width="40" style="84" customWidth="1"/>
    <col min="12063" max="12063" width="7.5" style="84" customWidth="1"/>
    <col min="12064" max="12064" width="3.33203125" style="84" customWidth="1"/>
    <col min="12065" max="12288" width="8.33203125" style="84"/>
    <col min="12289" max="12291" width="5.5" style="84" customWidth="1"/>
    <col min="12292" max="12297" width="3.1640625" style="84" customWidth="1"/>
    <col min="12298" max="12304" width="5.5" style="84" customWidth="1"/>
    <col min="12305" max="12305" width="5" style="84" customWidth="1"/>
    <col min="12306" max="12306" width="5.5" style="84" customWidth="1"/>
    <col min="12307" max="12307" width="6.83203125" style="84" customWidth="1"/>
    <col min="12308" max="12310" width="5.5" style="84" customWidth="1"/>
    <col min="12311" max="12311" width="16.1640625" style="84" customWidth="1"/>
    <col min="12312" max="12312" width="8.33203125" style="84"/>
    <col min="12313" max="12313" width="0" style="84" hidden="1" customWidth="1"/>
    <col min="12314" max="12314" width="40.83203125" style="84" customWidth="1"/>
    <col min="12315" max="12315" width="7.5" style="84" customWidth="1"/>
    <col min="12316" max="12317" width="1.6640625" style="84" customWidth="1"/>
    <col min="12318" max="12318" width="40" style="84" customWidth="1"/>
    <col min="12319" max="12319" width="7.5" style="84" customWidth="1"/>
    <col min="12320" max="12320" width="3.33203125" style="84" customWidth="1"/>
    <col min="12321" max="12544" width="8.33203125" style="84"/>
    <col min="12545" max="12547" width="5.5" style="84" customWidth="1"/>
    <col min="12548" max="12553" width="3.1640625" style="84" customWidth="1"/>
    <col min="12554" max="12560" width="5.5" style="84" customWidth="1"/>
    <col min="12561" max="12561" width="5" style="84" customWidth="1"/>
    <col min="12562" max="12562" width="5.5" style="84" customWidth="1"/>
    <col min="12563" max="12563" width="6.83203125" style="84" customWidth="1"/>
    <col min="12564" max="12566" width="5.5" style="84" customWidth="1"/>
    <col min="12567" max="12567" width="16.1640625" style="84" customWidth="1"/>
    <col min="12568" max="12568" width="8.33203125" style="84"/>
    <col min="12569" max="12569" width="0" style="84" hidden="1" customWidth="1"/>
    <col min="12570" max="12570" width="40.83203125" style="84" customWidth="1"/>
    <col min="12571" max="12571" width="7.5" style="84" customWidth="1"/>
    <col min="12572" max="12573" width="1.6640625" style="84" customWidth="1"/>
    <col min="12574" max="12574" width="40" style="84" customWidth="1"/>
    <col min="12575" max="12575" width="7.5" style="84" customWidth="1"/>
    <col min="12576" max="12576" width="3.33203125" style="84" customWidth="1"/>
    <col min="12577" max="12800" width="8.33203125" style="84"/>
    <col min="12801" max="12803" width="5.5" style="84" customWidth="1"/>
    <col min="12804" max="12809" width="3.1640625" style="84" customWidth="1"/>
    <col min="12810" max="12816" width="5.5" style="84" customWidth="1"/>
    <col min="12817" max="12817" width="5" style="84" customWidth="1"/>
    <col min="12818" max="12818" width="5.5" style="84" customWidth="1"/>
    <col min="12819" max="12819" width="6.83203125" style="84" customWidth="1"/>
    <col min="12820" max="12822" width="5.5" style="84" customWidth="1"/>
    <col min="12823" max="12823" width="16.1640625" style="84" customWidth="1"/>
    <col min="12824" max="12824" width="8.33203125" style="84"/>
    <col min="12825" max="12825" width="0" style="84" hidden="1" customWidth="1"/>
    <col min="12826" max="12826" width="40.83203125" style="84" customWidth="1"/>
    <col min="12827" max="12827" width="7.5" style="84" customWidth="1"/>
    <col min="12828" max="12829" width="1.6640625" style="84" customWidth="1"/>
    <col min="12830" max="12830" width="40" style="84" customWidth="1"/>
    <col min="12831" max="12831" width="7.5" style="84" customWidth="1"/>
    <col min="12832" max="12832" width="3.33203125" style="84" customWidth="1"/>
    <col min="12833" max="13056" width="8.33203125" style="84"/>
    <col min="13057" max="13059" width="5.5" style="84" customWidth="1"/>
    <col min="13060" max="13065" width="3.1640625" style="84" customWidth="1"/>
    <col min="13066" max="13072" width="5.5" style="84" customWidth="1"/>
    <col min="13073" max="13073" width="5" style="84" customWidth="1"/>
    <col min="13074" max="13074" width="5.5" style="84" customWidth="1"/>
    <col min="13075" max="13075" width="6.83203125" style="84" customWidth="1"/>
    <col min="13076" max="13078" width="5.5" style="84" customWidth="1"/>
    <col min="13079" max="13079" width="16.1640625" style="84" customWidth="1"/>
    <col min="13080" max="13080" width="8.33203125" style="84"/>
    <col min="13081" max="13081" width="0" style="84" hidden="1" customWidth="1"/>
    <col min="13082" max="13082" width="40.83203125" style="84" customWidth="1"/>
    <col min="13083" max="13083" width="7.5" style="84" customWidth="1"/>
    <col min="13084" max="13085" width="1.6640625" style="84" customWidth="1"/>
    <col min="13086" max="13086" width="40" style="84" customWidth="1"/>
    <col min="13087" max="13087" width="7.5" style="84" customWidth="1"/>
    <col min="13088" max="13088" width="3.33203125" style="84" customWidth="1"/>
    <col min="13089" max="13312" width="8.33203125" style="84"/>
    <col min="13313" max="13315" width="5.5" style="84" customWidth="1"/>
    <col min="13316" max="13321" width="3.1640625" style="84" customWidth="1"/>
    <col min="13322" max="13328" width="5.5" style="84" customWidth="1"/>
    <col min="13329" max="13329" width="5" style="84" customWidth="1"/>
    <col min="13330" max="13330" width="5.5" style="84" customWidth="1"/>
    <col min="13331" max="13331" width="6.83203125" style="84" customWidth="1"/>
    <col min="13332" max="13334" width="5.5" style="84" customWidth="1"/>
    <col min="13335" max="13335" width="16.1640625" style="84" customWidth="1"/>
    <col min="13336" max="13336" width="8.33203125" style="84"/>
    <col min="13337" max="13337" width="0" style="84" hidden="1" customWidth="1"/>
    <col min="13338" max="13338" width="40.83203125" style="84" customWidth="1"/>
    <col min="13339" max="13339" width="7.5" style="84" customWidth="1"/>
    <col min="13340" max="13341" width="1.6640625" style="84" customWidth="1"/>
    <col min="13342" max="13342" width="40" style="84" customWidth="1"/>
    <col min="13343" max="13343" width="7.5" style="84" customWidth="1"/>
    <col min="13344" max="13344" width="3.33203125" style="84" customWidth="1"/>
    <col min="13345" max="13568" width="8.33203125" style="84"/>
    <col min="13569" max="13571" width="5.5" style="84" customWidth="1"/>
    <col min="13572" max="13577" width="3.1640625" style="84" customWidth="1"/>
    <col min="13578" max="13584" width="5.5" style="84" customWidth="1"/>
    <col min="13585" max="13585" width="5" style="84" customWidth="1"/>
    <col min="13586" max="13586" width="5.5" style="84" customWidth="1"/>
    <col min="13587" max="13587" width="6.83203125" style="84" customWidth="1"/>
    <col min="13588" max="13590" width="5.5" style="84" customWidth="1"/>
    <col min="13591" max="13591" width="16.1640625" style="84" customWidth="1"/>
    <col min="13592" max="13592" width="8.33203125" style="84"/>
    <col min="13593" max="13593" width="0" style="84" hidden="1" customWidth="1"/>
    <col min="13594" max="13594" width="40.83203125" style="84" customWidth="1"/>
    <col min="13595" max="13595" width="7.5" style="84" customWidth="1"/>
    <col min="13596" max="13597" width="1.6640625" style="84" customWidth="1"/>
    <col min="13598" max="13598" width="40" style="84" customWidth="1"/>
    <col min="13599" max="13599" width="7.5" style="84" customWidth="1"/>
    <col min="13600" max="13600" width="3.33203125" style="84" customWidth="1"/>
    <col min="13601" max="13824" width="8.33203125" style="84"/>
    <col min="13825" max="13827" width="5.5" style="84" customWidth="1"/>
    <col min="13828" max="13833" width="3.1640625" style="84" customWidth="1"/>
    <col min="13834" max="13840" width="5.5" style="84" customWidth="1"/>
    <col min="13841" max="13841" width="5" style="84" customWidth="1"/>
    <col min="13842" max="13842" width="5.5" style="84" customWidth="1"/>
    <col min="13843" max="13843" width="6.83203125" style="84" customWidth="1"/>
    <col min="13844" max="13846" width="5.5" style="84" customWidth="1"/>
    <col min="13847" max="13847" width="16.1640625" style="84" customWidth="1"/>
    <col min="13848" max="13848" width="8.33203125" style="84"/>
    <col min="13849" max="13849" width="0" style="84" hidden="1" customWidth="1"/>
    <col min="13850" max="13850" width="40.83203125" style="84" customWidth="1"/>
    <col min="13851" max="13851" width="7.5" style="84" customWidth="1"/>
    <col min="13852" max="13853" width="1.6640625" style="84" customWidth="1"/>
    <col min="13854" max="13854" width="40" style="84" customWidth="1"/>
    <col min="13855" max="13855" width="7.5" style="84" customWidth="1"/>
    <col min="13856" max="13856" width="3.33203125" style="84" customWidth="1"/>
    <col min="13857" max="14080" width="8.33203125" style="84"/>
    <col min="14081" max="14083" width="5.5" style="84" customWidth="1"/>
    <col min="14084" max="14089" width="3.1640625" style="84" customWidth="1"/>
    <col min="14090" max="14096" width="5.5" style="84" customWidth="1"/>
    <col min="14097" max="14097" width="5" style="84" customWidth="1"/>
    <col min="14098" max="14098" width="5.5" style="84" customWidth="1"/>
    <col min="14099" max="14099" width="6.83203125" style="84" customWidth="1"/>
    <col min="14100" max="14102" width="5.5" style="84" customWidth="1"/>
    <col min="14103" max="14103" width="16.1640625" style="84" customWidth="1"/>
    <col min="14104" max="14104" width="8.33203125" style="84"/>
    <col min="14105" max="14105" width="0" style="84" hidden="1" customWidth="1"/>
    <col min="14106" max="14106" width="40.83203125" style="84" customWidth="1"/>
    <col min="14107" max="14107" width="7.5" style="84" customWidth="1"/>
    <col min="14108" max="14109" width="1.6640625" style="84" customWidth="1"/>
    <col min="14110" max="14110" width="40" style="84" customWidth="1"/>
    <col min="14111" max="14111" width="7.5" style="84" customWidth="1"/>
    <col min="14112" max="14112" width="3.33203125" style="84" customWidth="1"/>
    <col min="14113" max="14336" width="8.33203125" style="84"/>
    <col min="14337" max="14339" width="5.5" style="84" customWidth="1"/>
    <col min="14340" max="14345" width="3.1640625" style="84" customWidth="1"/>
    <col min="14346" max="14352" width="5.5" style="84" customWidth="1"/>
    <col min="14353" max="14353" width="5" style="84" customWidth="1"/>
    <col min="14354" max="14354" width="5.5" style="84" customWidth="1"/>
    <col min="14355" max="14355" width="6.83203125" style="84" customWidth="1"/>
    <col min="14356" max="14358" width="5.5" style="84" customWidth="1"/>
    <col min="14359" max="14359" width="16.1640625" style="84" customWidth="1"/>
    <col min="14360" max="14360" width="8.33203125" style="84"/>
    <col min="14361" max="14361" width="0" style="84" hidden="1" customWidth="1"/>
    <col min="14362" max="14362" width="40.83203125" style="84" customWidth="1"/>
    <col min="14363" max="14363" width="7.5" style="84" customWidth="1"/>
    <col min="14364" max="14365" width="1.6640625" style="84" customWidth="1"/>
    <col min="14366" max="14366" width="40" style="84" customWidth="1"/>
    <col min="14367" max="14367" width="7.5" style="84" customWidth="1"/>
    <col min="14368" max="14368" width="3.33203125" style="84" customWidth="1"/>
    <col min="14369" max="14592" width="8.33203125" style="84"/>
    <col min="14593" max="14595" width="5.5" style="84" customWidth="1"/>
    <col min="14596" max="14601" width="3.1640625" style="84" customWidth="1"/>
    <col min="14602" max="14608" width="5.5" style="84" customWidth="1"/>
    <col min="14609" max="14609" width="5" style="84" customWidth="1"/>
    <col min="14610" max="14610" width="5.5" style="84" customWidth="1"/>
    <col min="14611" max="14611" width="6.83203125" style="84" customWidth="1"/>
    <col min="14612" max="14614" width="5.5" style="84" customWidth="1"/>
    <col min="14615" max="14615" width="16.1640625" style="84" customWidth="1"/>
    <col min="14616" max="14616" width="8.33203125" style="84"/>
    <col min="14617" max="14617" width="0" style="84" hidden="1" customWidth="1"/>
    <col min="14618" max="14618" width="40.83203125" style="84" customWidth="1"/>
    <col min="14619" max="14619" width="7.5" style="84" customWidth="1"/>
    <col min="14620" max="14621" width="1.6640625" style="84" customWidth="1"/>
    <col min="14622" max="14622" width="40" style="84" customWidth="1"/>
    <col min="14623" max="14623" width="7.5" style="84" customWidth="1"/>
    <col min="14624" max="14624" width="3.33203125" style="84" customWidth="1"/>
    <col min="14625" max="14848" width="8.33203125" style="84"/>
    <col min="14849" max="14851" width="5.5" style="84" customWidth="1"/>
    <col min="14852" max="14857" width="3.1640625" style="84" customWidth="1"/>
    <col min="14858" max="14864" width="5.5" style="84" customWidth="1"/>
    <col min="14865" max="14865" width="5" style="84" customWidth="1"/>
    <col min="14866" max="14866" width="5.5" style="84" customWidth="1"/>
    <col min="14867" max="14867" width="6.83203125" style="84" customWidth="1"/>
    <col min="14868" max="14870" width="5.5" style="84" customWidth="1"/>
    <col min="14871" max="14871" width="16.1640625" style="84" customWidth="1"/>
    <col min="14872" max="14872" width="8.33203125" style="84"/>
    <col min="14873" max="14873" width="0" style="84" hidden="1" customWidth="1"/>
    <col min="14874" max="14874" width="40.83203125" style="84" customWidth="1"/>
    <col min="14875" max="14875" width="7.5" style="84" customWidth="1"/>
    <col min="14876" max="14877" width="1.6640625" style="84" customWidth="1"/>
    <col min="14878" max="14878" width="40" style="84" customWidth="1"/>
    <col min="14879" max="14879" width="7.5" style="84" customWidth="1"/>
    <col min="14880" max="14880" width="3.33203125" style="84" customWidth="1"/>
    <col min="14881" max="15104" width="8.33203125" style="84"/>
    <col min="15105" max="15107" width="5.5" style="84" customWidth="1"/>
    <col min="15108" max="15113" width="3.1640625" style="84" customWidth="1"/>
    <col min="15114" max="15120" width="5.5" style="84" customWidth="1"/>
    <col min="15121" max="15121" width="5" style="84" customWidth="1"/>
    <col min="15122" max="15122" width="5.5" style="84" customWidth="1"/>
    <col min="15123" max="15123" width="6.83203125" style="84" customWidth="1"/>
    <col min="15124" max="15126" width="5.5" style="84" customWidth="1"/>
    <col min="15127" max="15127" width="16.1640625" style="84" customWidth="1"/>
    <col min="15128" max="15128" width="8.33203125" style="84"/>
    <col min="15129" max="15129" width="0" style="84" hidden="1" customWidth="1"/>
    <col min="15130" max="15130" width="40.83203125" style="84" customWidth="1"/>
    <col min="15131" max="15131" width="7.5" style="84" customWidth="1"/>
    <col min="15132" max="15133" width="1.6640625" style="84" customWidth="1"/>
    <col min="15134" max="15134" width="40" style="84" customWidth="1"/>
    <col min="15135" max="15135" width="7.5" style="84" customWidth="1"/>
    <col min="15136" max="15136" width="3.33203125" style="84" customWidth="1"/>
    <col min="15137" max="15360" width="8.33203125" style="84"/>
    <col min="15361" max="15363" width="5.5" style="84" customWidth="1"/>
    <col min="15364" max="15369" width="3.1640625" style="84" customWidth="1"/>
    <col min="15370" max="15376" width="5.5" style="84" customWidth="1"/>
    <col min="15377" max="15377" width="5" style="84" customWidth="1"/>
    <col min="15378" max="15378" width="5.5" style="84" customWidth="1"/>
    <col min="15379" max="15379" width="6.83203125" style="84" customWidth="1"/>
    <col min="15380" max="15382" width="5.5" style="84" customWidth="1"/>
    <col min="15383" max="15383" width="16.1640625" style="84" customWidth="1"/>
    <col min="15384" max="15384" width="8.33203125" style="84"/>
    <col min="15385" max="15385" width="0" style="84" hidden="1" customWidth="1"/>
    <col min="15386" max="15386" width="40.83203125" style="84" customWidth="1"/>
    <col min="15387" max="15387" width="7.5" style="84" customWidth="1"/>
    <col min="15388" max="15389" width="1.6640625" style="84" customWidth="1"/>
    <col min="15390" max="15390" width="40" style="84" customWidth="1"/>
    <col min="15391" max="15391" width="7.5" style="84" customWidth="1"/>
    <col min="15392" max="15392" width="3.33203125" style="84" customWidth="1"/>
    <col min="15393" max="15616" width="8.33203125" style="84"/>
    <col min="15617" max="15619" width="5.5" style="84" customWidth="1"/>
    <col min="15620" max="15625" width="3.1640625" style="84" customWidth="1"/>
    <col min="15626" max="15632" width="5.5" style="84" customWidth="1"/>
    <col min="15633" max="15633" width="5" style="84" customWidth="1"/>
    <col min="15634" max="15634" width="5.5" style="84" customWidth="1"/>
    <col min="15635" max="15635" width="6.83203125" style="84" customWidth="1"/>
    <col min="15636" max="15638" width="5.5" style="84" customWidth="1"/>
    <col min="15639" max="15639" width="16.1640625" style="84" customWidth="1"/>
    <col min="15640" max="15640" width="8.33203125" style="84"/>
    <col min="15641" max="15641" width="0" style="84" hidden="1" customWidth="1"/>
    <col min="15642" max="15642" width="40.83203125" style="84" customWidth="1"/>
    <col min="15643" max="15643" width="7.5" style="84" customWidth="1"/>
    <col min="15644" max="15645" width="1.6640625" style="84" customWidth="1"/>
    <col min="15646" max="15646" width="40" style="84" customWidth="1"/>
    <col min="15647" max="15647" width="7.5" style="84" customWidth="1"/>
    <col min="15648" max="15648" width="3.33203125" style="84" customWidth="1"/>
    <col min="15649" max="15872" width="8.33203125" style="84"/>
    <col min="15873" max="15875" width="5.5" style="84" customWidth="1"/>
    <col min="15876" max="15881" width="3.1640625" style="84" customWidth="1"/>
    <col min="15882" max="15888" width="5.5" style="84" customWidth="1"/>
    <col min="15889" max="15889" width="5" style="84" customWidth="1"/>
    <col min="15890" max="15890" width="5.5" style="84" customWidth="1"/>
    <col min="15891" max="15891" width="6.83203125" style="84" customWidth="1"/>
    <col min="15892" max="15894" width="5.5" style="84" customWidth="1"/>
    <col min="15895" max="15895" width="16.1640625" style="84" customWidth="1"/>
    <col min="15896" max="15896" width="8.33203125" style="84"/>
    <col min="15897" max="15897" width="0" style="84" hidden="1" customWidth="1"/>
    <col min="15898" max="15898" width="40.83203125" style="84" customWidth="1"/>
    <col min="15899" max="15899" width="7.5" style="84" customWidth="1"/>
    <col min="15900" max="15901" width="1.6640625" style="84" customWidth="1"/>
    <col min="15902" max="15902" width="40" style="84" customWidth="1"/>
    <col min="15903" max="15903" width="7.5" style="84" customWidth="1"/>
    <col min="15904" max="15904" width="3.33203125" style="84" customWidth="1"/>
    <col min="15905" max="16128" width="8.33203125" style="84"/>
    <col min="16129" max="16131" width="5.5" style="84" customWidth="1"/>
    <col min="16132" max="16137" width="3.1640625" style="84" customWidth="1"/>
    <col min="16138" max="16144" width="5.5" style="84" customWidth="1"/>
    <col min="16145" max="16145" width="5" style="84" customWidth="1"/>
    <col min="16146" max="16146" width="5.5" style="84" customWidth="1"/>
    <col min="16147" max="16147" width="6.83203125" style="84" customWidth="1"/>
    <col min="16148" max="16150" width="5.5" style="84" customWidth="1"/>
    <col min="16151" max="16151" width="16.1640625" style="84" customWidth="1"/>
    <col min="16152" max="16152" width="8.33203125" style="84"/>
    <col min="16153" max="16153" width="0" style="84" hidden="1" customWidth="1"/>
    <col min="16154" max="16154" width="40.83203125" style="84" customWidth="1"/>
    <col min="16155" max="16155" width="7.5" style="84" customWidth="1"/>
    <col min="16156" max="16157" width="1.6640625" style="84" customWidth="1"/>
    <col min="16158" max="16158" width="40" style="84" customWidth="1"/>
    <col min="16159" max="16159" width="7.5" style="84" customWidth="1"/>
    <col min="16160" max="16160" width="3.33203125" style="84" customWidth="1"/>
    <col min="16161" max="16384" width="8.33203125" style="84"/>
  </cols>
  <sheetData>
    <row r="1" spans="1:23" ht="10.9" customHeight="1">
      <c r="A1" s="80" t="s">
        <v>566</v>
      </c>
      <c r="B1" s="81"/>
      <c r="C1" s="82"/>
      <c r="D1" s="82"/>
      <c r="E1" s="82"/>
      <c r="F1" s="82"/>
      <c r="G1" s="82"/>
      <c r="H1" s="82"/>
      <c r="I1" s="82"/>
      <c r="J1" s="82"/>
      <c r="K1" s="82"/>
      <c r="L1" s="82"/>
      <c r="M1" s="82"/>
      <c r="N1" s="82"/>
      <c r="O1" s="82"/>
      <c r="P1" s="82"/>
      <c r="Q1" s="82"/>
      <c r="R1" s="82"/>
      <c r="S1" s="82"/>
      <c r="T1" s="82"/>
      <c r="U1" s="82"/>
      <c r="V1" s="82"/>
      <c r="W1" s="83">
        <v>122</v>
      </c>
    </row>
    <row r="2" spans="1:23" ht="12" customHeight="1">
      <c r="A2" s="85"/>
      <c r="B2" s="86"/>
      <c r="C2" s="86"/>
      <c r="D2" s="86"/>
      <c r="E2" s="86"/>
      <c r="F2" s="86"/>
      <c r="G2" s="86"/>
      <c r="H2" s="86"/>
      <c r="I2" s="86"/>
      <c r="J2" s="86"/>
      <c r="K2" s="86"/>
      <c r="L2" s="86"/>
      <c r="M2" s="86"/>
      <c r="N2" s="86"/>
      <c r="O2" s="86"/>
      <c r="P2" s="86"/>
      <c r="Q2" s="86"/>
      <c r="R2" s="86"/>
      <c r="S2" s="86"/>
      <c r="T2" s="86"/>
      <c r="U2" s="86"/>
      <c r="V2" s="86"/>
      <c r="W2" s="87"/>
    </row>
    <row r="3" spans="1:23" ht="12" customHeight="1">
      <c r="A3" s="88" t="s">
        <v>179</v>
      </c>
      <c r="B3" s="89"/>
      <c r="C3" s="89"/>
      <c r="D3" s="90"/>
      <c r="E3" s="89"/>
      <c r="F3" s="89"/>
      <c r="G3" s="89"/>
      <c r="H3" s="89"/>
      <c r="I3" s="89"/>
      <c r="J3" s="89"/>
      <c r="K3" s="89"/>
      <c r="L3" s="89"/>
      <c r="M3" s="89"/>
      <c r="N3" s="89"/>
      <c r="O3" s="89"/>
      <c r="P3" s="89"/>
      <c r="Q3" s="89"/>
      <c r="R3" s="89"/>
      <c r="S3" s="89"/>
      <c r="T3" s="89"/>
      <c r="U3" s="89"/>
      <c r="V3" s="89"/>
      <c r="W3" s="91"/>
    </row>
    <row r="4" spans="1:23" ht="12" customHeight="1">
      <c r="A4" s="88" t="s">
        <v>180</v>
      </c>
      <c r="B4" s="89"/>
      <c r="C4" s="89"/>
      <c r="D4" s="90"/>
      <c r="E4" s="89"/>
      <c r="F4" s="89"/>
      <c r="G4" s="89"/>
      <c r="H4" s="89"/>
      <c r="I4" s="89"/>
      <c r="J4" s="89"/>
      <c r="K4" s="89"/>
      <c r="L4" s="89"/>
      <c r="M4" s="89"/>
      <c r="N4" s="89"/>
      <c r="O4" s="89"/>
      <c r="P4" s="89"/>
      <c r="Q4" s="89"/>
      <c r="R4" s="89"/>
      <c r="S4" s="89"/>
      <c r="T4" s="89"/>
      <c r="U4" s="89"/>
      <c r="V4" s="89"/>
      <c r="W4" s="91"/>
    </row>
    <row r="5" spans="1:23" ht="12" customHeight="1">
      <c r="A5" s="88" t="s">
        <v>181</v>
      </c>
      <c r="B5" s="90"/>
      <c r="C5" s="89"/>
      <c r="D5" s="89"/>
      <c r="E5" s="89"/>
      <c r="F5" s="89"/>
      <c r="G5" s="89"/>
      <c r="H5" s="89"/>
      <c r="I5" s="89"/>
      <c r="J5" s="89"/>
      <c r="K5" s="89"/>
      <c r="L5" s="89"/>
      <c r="M5" s="89"/>
      <c r="N5" s="89"/>
      <c r="O5" s="89"/>
      <c r="P5" s="89"/>
      <c r="Q5" s="89"/>
      <c r="R5" s="89"/>
      <c r="S5" s="89"/>
      <c r="T5" s="89"/>
      <c r="U5" s="89"/>
      <c r="V5" s="89"/>
      <c r="W5" s="91"/>
    </row>
    <row r="6" spans="1:23" ht="12" customHeight="1" thickBot="1">
      <c r="A6" s="92"/>
      <c r="B6" s="93"/>
      <c r="C6" s="94"/>
      <c r="D6" s="94"/>
      <c r="E6" s="94"/>
      <c r="F6" s="94"/>
      <c r="G6" s="94"/>
      <c r="H6" s="94"/>
      <c r="I6" s="94"/>
      <c r="J6" s="94"/>
      <c r="K6" s="94"/>
      <c r="L6" s="94"/>
      <c r="M6" s="94"/>
      <c r="N6" s="94"/>
      <c r="O6" s="94"/>
      <c r="P6" s="94"/>
      <c r="Q6" s="94"/>
      <c r="R6" s="94"/>
      <c r="S6" s="94"/>
      <c r="T6" s="94"/>
      <c r="U6" s="94"/>
      <c r="V6" s="94"/>
      <c r="W6" s="95"/>
    </row>
    <row r="7" spans="1:23" ht="12" customHeight="1" thickTop="1">
      <c r="A7" s="96"/>
      <c r="B7" s="97"/>
      <c r="C7" s="97"/>
      <c r="D7" s="97"/>
      <c r="E7" s="97"/>
      <c r="F7" s="97"/>
      <c r="G7" s="97"/>
      <c r="H7" s="97"/>
      <c r="I7" s="97"/>
      <c r="J7" s="85"/>
      <c r="K7" s="86"/>
      <c r="L7" s="87"/>
      <c r="M7" s="85"/>
      <c r="N7" s="86"/>
      <c r="O7" s="86"/>
      <c r="P7" s="86"/>
      <c r="Q7" s="86"/>
      <c r="R7" s="87"/>
      <c r="S7" s="98"/>
      <c r="T7" s="99" t="s">
        <v>182</v>
      </c>
      <c r="U7" s="99"/>
      <c r="V7" s="99"/>
      <c r="W7" s="100"/>
    </row>
    <row r="8" spans="1:23" ht="12" customHeight="1">
      <c r="A8" s="96"/>
      <c r="B8" s="97"/>
      <c r="C8" s="97"/>
      <c r="D8" s="97"/>
      <c r="E8" s="97"/>
      <c r="F8" s="97"/>
      <c r="G8" s="97"/>
      <c r="H8" s="97"/>
      <c r="I8" s="97"/>
      <c r="J8" s="96"/>
      <c r="K8" s="97"/>
      <c r="L8" s="101"/>
      <c r="M8" s="96"/>
      <c r="N8" s="97"/>
      <c r="O8" s="97"/>
      <c r="P8" s="97"/>
      <c r="Q8" s="97"/>
      <c r="R8" s="101"/>
      <c r="S8" s="102"/>
      <c r="T8" s="85"/>
      <c r="U8" s="86"/>
      <c r="V8" s="87"/>
      <c r="W8" s="101"/>
    </row>
    <row r="9" spans="1:23" ht="12" customHeight="1">
      <c r="A9" s="88" t="s">
        <v>183</v>
      </c>
      <c r="B9" s="103"/>
      <c r="C9" s="103"/>
      <c r="D9" s="103"/>
      <c r="E9" s="103"/>
      <c r="F9" s="103"/>
      <c r="G9" s="103"/>
      <c r="H9" s="103"/>
      <c r="I9" s="103"/>
      <c r="J9" s="88" t="s">
        <v>184</v>
      </c>
      <c r="K9" s="103"/>
      <c r="L9" s="104"/>
      <c r="M9" s="88" t="s">
        <v>185</v>
      </c>
      <c r="N9" s="103"/>
      <c r="O9" s="103"/>
      <c r="P9" s="103"/>
      <c r="Q9" s="103"/>
      <c r="R9" s="104"/>
      <c r="S9" s="105" t="s">
        <v>182</v>
      </c>
      <c r="T9" s="88" t="s">
        <v>186</v>
      </c>
      <c r="U9" s="103"/>
      <c r="V9" s="104"/>
      <c r="W9" s="106" t="s">
        <v>187</v>
      </c>
    </row>
    <row r="10" spans="1:23" ht="12" customHeight="1">
      <c r="A10" s="96"/>
      <c r="B10" s="97"/>
      <c r="C10" s="97"/>
      <c r="D10" s="97"/>
      <c r="E10" s="97"/>
      <c r="F10" s="97"/>
      <c r="G10" s="97"/>
      <c r="H10" s="97"/>
      <c r="I10" s="97"/>
      <c r="J10" s="88" t="s">
        <v>188</v>
      </c>
      <c r="K10" s="103"/>
      <c r="L10" s="104"/>
      <c r="M10" s="96"/>
      <c r="N10" s="97"/>
      <c r="O10" s="97"/>
      <c r="P10" s="97"/>
      <c r="Q10" s="97"/>
      <c r="R10" s="101"/>
      <c r="S10" s="105" t="s">
        <v>189</v>
      </c>
      <c r="T10" s="88" t="s">
        <v>190</v>
      </c>
      <c r="U10" s="103"/>
      <c r="V10" s="104"/>
      <c r="W10" s="106" t="s">
        <v>191</v>
      </c>
    </row>
    <row r="11" spans="1:23" ht="12" customHeight="1">
      <c r="A11" s="96"/>
      <c r="B11" s="97"/>
      <c r="C11" s="97"/>
      <c r="D11" s="97"/>
      <c r="E11" s="97"/>
      <c r="F11" s="97"/>
      <c r="G11" s="97"/>
      <c r="H11" s="97"/>
      <c r="I11" s="97"/>
      <c r="J11" s="96"/>
      <c r="K11" s="97"/>
      <c r="L11" s="101"/>
      <c r="M11" s="107"/>
      <c r="N11" s="108"/>
      <c r="O11" s="108"/>
      <c r="P11" s="108"/>
      <c r="Q11" s="108"/>
      <c r="R11" s="109"/>
      <c r="S11" s="102"/>
      <c r="T11" s="107"/>
      <c r="U11" s="108"/>
      <c r="V11" s="109"/>
      <c r="W11" s="106" t="s">
        <v>192</v>
      </c>
    </row>
    <row r="12" spans="1:23" ht="12" customHeight="1">
      <c r="A12" s="110" t="s">
        <v>193</v>
      </c>
      <c r="B12" s="111"/>
      <c r="C12" s="111"/>
      <c r="D12" s="112"/>
      <c r="E12" s="110" t="s">
        <v>170</v>
      </c>
      <c r="F12" s="111"/>
      <c r="G12" s="111"/>
      <c r="H12" s="111"/>
      <c r="I12" s="112"/>
      <c r="J12" s="113" t="s">
        <v>194</v>
      </c>
      <c r="K12" s="113" t="s">
        <v>195</v>
      </c>
      <c r="L12" s="113" t="s">
        <v>176</v>
      </c>
      <c r="M12" s="110" t="s">
        <v>169</v>
      </c>
      <c r="N12" s="111"/>
      <c r="O12" s="111"/>
      <c r="P12" s="111"/>
      <c r="Q12" s="111"/>
      <c r="R12" s="112"/>
      <c r="S12" s="114"/>
      <c r="T12" s="113" t="s">
        <v>194</v>
      </c>
      <c r="U12" s="113" t="s">
        <v>195</v>
      </c>
      <c r="V12" s="113" t="s">
        <v>176</v>
      </c>
      <c r="W12" s="115" t="s">
        <v>190</v>
      </c>
    </row>
    <row r="13" spans="1:23" ht="12" customHeight="1">
      <c r="A13" s="107"/>
      <c r="B13" s="108"/>
      <c r="C13" s="108"/>
      <c r="D13" s="109"/>
      <c r="E13" s="108"/>
      <c r="F13" s="108"/>
      <c r="G13" s="108"/>
      <c r="H13" s="108"/>
      <c r="I13" s="109"/>
      <c r="J13" s="109"/>
      <c r="K13" s="109"/>
      <c r="L13" s="109"/>
      <c r="M13" s="109"/>
      <c r="N13" s="109"/>
      <c r="O13" s="109"/>
      <c r="P13" s="109"/>
      <c r="Q13" s="109"/>
      <c r="R13" s="109"/>
      <c r="S13" s="109"/>
      <c r="T13" s="109"/>
      <c r="U13" s="109"/>
      <c r="V13" s="109"/>
      <c r="W13" s="109"/>
    </row>
    <row r="14" spans="1:23" ht="12" customHeight="1">
      <c r="A14" s="107"/>
      <c r="B14" s="108"/>
      <c r="C14" s="108"/>
      <c r="D14" s="109"/>
      <c r="E14" s="108"/>
      <c r="F14" s="108"/>
      <c r="G14" s="108"/>
      <c r="H14" s="108"/>
      <c r="I14" s="109"/>
      <c r="J14" s="109"/>
      <c r="K14" s="109"/>
      <c r="L14" s="109"/>
      <c r="M14" s="109"/>
      <c r="N14" s="109"/>
      <c r="O14" s="109"/>
      <c r="P14" s="109"/>
      <c r="Q14" s="109"/>
      <c r="R14" s="109"/>
      <c r="S14" s="109"/>
      <c r="T14" s="109"/>
      <c r="U14" s="109"/>
      <c r="V14" s="109"/>
      <c r="W14" s="109"/>
    </row>
    <row r="15" spans="1:23" ht="12" customHeight="1">
      <c r="A15" s="107"/>
      <c r="B15" s="108"/>
      <c r="C15" s="108"/>
      <c r="D15" s="109"/>
      <c r="E15" s="108"/>
      <c r="F15" s="108"/>
      <c r="G15" s="108"/>
      <c r="H15" s="108"/>
      <c r="I15" s="109"/>
      <c r="J15" s="109"/>
      <c r="K15" s="109"/>
      <c r="L15" s="109"/>
      <c r="M15" s="109"/>
      <c r="N15" s="109"/>
      <c r="O15" s="109"/>
      <c r="P15" s="109"/>
      <c r="Q15" s="109"/>
      <c r="R15" s="109"/>
      <c r="S15" s="109"/>
      <c r="T15" s="109"/>
      <c r="U15" s="109"/>
      <c r="V15" s="109"/>
      <c r="W15" s="109"/>
    </row>
    <row r="16" spans="1:23" ht="12" customHeight="1">
      <c r="A16" s="107"/>
      <c r="B16" s="108"/>
      <c r="C16" s="108"/>
      <c r="D16" s="109"/>
      <c r="E16" s="108"/>
      <c r="F16" s="108"/>
      <c r="G16" s="108"/>
      <c r="H16" s="108"/>
      <c r="I16" s="109"/>
      <c r="J16" s="109"/>
      <c r="K16" s="109"/>
      <c r="L16" s="109"/>
      <c r="M16" s="109"/>
      <c r="N16" s="109"/>
      <c r="O16" s="109"/>
      <c r="P16" s="109"/>
      <c r="Q16" s="109"/>
      <c r="R16" s="109"/>
      <c r="S16" s="109"/>
      <c r="T16" s="109"/>
      <c r="U16" s="109"/>
      <c r="V16" s="109"/>
      <c r="W16" s="109"/>
    </row>
    <row r="17" spans="1:23" ht="12" customHeight="1">
      <c r="A17" s="107"/>
      <c r="B17" s="108"/>
      <c r="C17" s="108"/>
      <c r="D17" s="109"/>
      <c r="E17" s="108"/>
      <c r="F17" s="108"/>
      <c r="G17" s="108"/>
      <c r="H17" s="108"/>
      <c r="I17" s="109"/>
      <c r="J17" s="109"/>
      <c r="K17" s="109"/>
      <c r="L17" s="109"/>
      <c r="M17" s="109"/>
      <c r="N17" s="109"/>
      <c r="O17" s="109"/>
      <c r="P17" s="109"/>
      <c r="Q17" s="109"/>
      <c r="R17" s="109"/>
      <c r="S17" s="109"/>
      <c r="T17" s="109"/>
      <c r="U17" s="109"/>
      <c r="V17" s="109"/>
      <c r="W17" s="109"/>
    </row>
    <row r="18" spans="1:23" ht="12" customHeight="1">
      <c r="A18" s="107"/>
      <c r="B18" s="108"/>
      <c r="C18" s="108"/>
      <c r="D18" s="109"/>
      <c r="E18" s="108"/>
      <c r="F18" s="108"/>
      <c r="G18" s="108"/>
      <c r="H18" s="108"/>
      <c r="I18" s="109"/>
      <c r="J18" s="109"/>
      <c r="K18" s="109"/>
      <c r="L18" s="109"/>
      <c r="M18" s="109"/>
      <c r="N18" s="109"/>
      <c r="O18" s="109"/>
      <c r="P18" s="109"/>
      <c r="Q18" s="109"/>
      <c r="R18" s="109"/>
      <c r="S18" s="109"/>
      <c r="T18" s="109"/>
      <c r="U18" s="109"/>
      <c r="V18" s="109"/>
      <c r="W18" s="109"/>
    </row>
    <row r="19" spans="1:23" ht="12" customHeight="1">
      <c r="A19" s="107"/>
      <c r="B19" s="108"/>
      <c r="C19" s="108"/>
      <c r="D19" s="109"/>
      <c r="E19" s="108"/>
      <c r="F19" s="108"/>
      <c r="G19" s="108"/>
      <c r="H19" s="108"/>
      <c r="I19" s="109"/>
      <c r="J19" s="109"/>
      <c r="K19" s="109"/>
      <c r="L19" s="109"/>
      <c r="M19" s="109"/>
      <c r="N19" s="109"/>
      <c r="O19" s="109"/>
      <c r="P19" s="109"/>
      <c r="Q19" s="109"/>
      <c r="R19" s="109"/>
      <c r="S19" s="109"/>
      <c r="T19" s="109"/>
      <c r="U19" s="109"/>
      <c r="V19" s="109"/>
      <c r="W19" s="109"/>
    </row>
    <row r="20" spans="1:23" ht="12" customHeight="1">
      <c r="A20" s="107"/>
      <c r="B20" s="108"/>
      <c r="C20" s="108"/>
      <c r="D20" s="109"/>
      <c r="E20" s="108"/>
      <c r="F20" s="108"/>
      <c r="G20" s="108"/>
      <c r="H20" s="108"/>
      <c r="I20" s="109"/>
      <c r="J20" s="109"/>
      <c r="K20" s="109"/>
      <c r="L20" s="109"/>
      <c r="M20" s="109"/>
      <c r="N20" s="109"/>
      <c r="O20" s="109"/>
      <c r="P20" s="109"/>
      <c r="Q20" s="109"/>
      <c r="R20" s="109"/>
      <c r="S20" s="109"/>
      <c r="T20" s="109"/>
      <c r="U20" s="109"/>
      <c r="V20" s="109"/>
      <c r="W20" s="109"/>
    </row>
    <row r="21" spans="1:23" ht="12" customHeight="1">
      <c r="A21" s="107"/>
      <c r="B21" s="108"/>
      <c r="C21" s="108"/>
      <c r="D21" s="109"/>
      <c r="E21" s="108"/>
      <c r="F21" s="108"/>
      <c r="G21" s="108"/>
      <c r="H21" s="108"/>
      <c r="I21" s="109"/>
      <c r="J21" s="109"/>
      <c r="K21" s="109"/>
      <c r="L21" s="109"/>
      <c r="M21" s="109"/>
      <c r="N21" s="109"/>
      <c r="O21" s="109"/>
      <c r="P21" s="109"/>
      <c r="Q21" s="109"/>
      <c r="R21" s="109"/>
      <c r="S21" s="109"/>
      <c r="T21" s="109"/>
      <c r="U21" s="109"/>
      <c r="V21" s="109"/>
      <c r="W21" s="109"/>
    </row>
    <row r="22" spans="1:23" ht="12" customHeight="1">
      <c r="A22" s="107"/>
      <c r="B22" s="108"/>
      <c r="C22" s="108"/>
      <c r="D22" s="109"/>
      <c r="E22" s="108"/>
      <c r="F22" s="108"/>
      <c r="G22" s="108"/>
      <c r="H22" s="108"/>
      <c r="I22" s="109"/>
      <c r="J22" s="109"/>
      <c r="K22" s="109"/>
      <c r="L22" s="109"/>
      <c r="M22" s="109"/>
      <c r="N22" s="109"/>
      <c r="O22" s="109"/>
      <c r="P22" s="109"/>
      <c r="Q22" s="109"/>
      <c r="R22" s="109"/>
      <c r="S22" s="109"/>
      <c r="T22" s="109"/>
      <c r="U22" s="109"/>
      <c r="V22" s="109"/>
      <c r="W22" s="109"/>
    </row>
    <row r="23" spans="1:23" ht="12" customHeight="1">
      <c r="A23" s="107"/>
      <c r="B23" s="108"/>
      <c r="C23" s="108"/>
      <c r="D23" s="109"/>
      <c r="E23" s="108"/>
      <c r="F23" s="108"/>
      <c r="G23" s="108"/>
      <c r="H23" s="108"/>
      <c r="I23" s="109"/>
      <c r="J23" s="109"/>
      <c r="K23" s="109"/>
      <c r="L23" s="109"/>
      <c r="M23" s="109"/>
      <c r="N23" s="109"/>
      <c r="O23" s="109"/>
      <c r="P23" s="109"/>
      <c r="Q23" s="109"/>
      <c r="R23" s="109"/>
      <c r="S23" s="109"/>
      <c r="T23" s="109"/>
      <c r="U23" s="109"/>
      <c r="V23" s="109"/>
      <c r="W23" s="109"/>
    </row>
    <row r="24" spans="1:23" ht="12" customHeight="1">
      <c r="A24" s="107"/>
      <c r="B24" s="108"/>
      <c r="C24" s="108"/>
      <c r="D24" s="109"/>
      <c r="E24" s="108"/>
      <c r="F24" s="108"/>
      <c r="G24" s="108"/>
      <c r="H24" s="108"/>
      <c r="I24" s="109"/>
      <c r="J24" s="109"/>
      <c r="K24" s="109"/>
      <c r="L24" s="109"/>
      <c r="M24" s="109"/>
      <c r="N24" s="109"/>
      <c r="O24" s="109"/>
      <c r="P24" s="109"/>
      <c r="Q24" s="109"/>
      <c r="R24" s="109"/>
      <c r="S24" s="109"/>
      <c r="T24" s="109"/>
      <c r="U24" s="109"/>
      <c r="V24" s="109"/>
      <c r="W24" s="109"/>
    </row>
    <row r="25" spans="1:23" ht="12" customHeight="1">
      <c r="A25" s="107"/>
      <c r="B25" s="108"/>
      <c r="C25" s="108"/>
      <c r="D25" s="109"/>
      <c r="E25" s="108"/>
      <c r="F25" s="108"/>
      <c r="G25" s="108"/>
      <c r="H25" s="108"/>
      <c r="I25" s="109"/>
      <c r="J25" s="109"/>
      <c r="K25" s="109"/>
      <c r="L25" s="109"/>
      <c r="M25" s="109"/>
      <c r="N25" s="109"/>
      <c r="O25" s="109"/>
      <c r="P25" s="109"/>
      <c r="Q25" s="109"/>
      <c r="R25" s="109"/>
      <c r="S25" s="109"/>
      <c r="T25" s="109"/>
      <c r="U25" s="109"/>
      <c r="V25" s="109"/>
      <c r="W25" s="109"/>
    </row>
    <row r="26" spans="1:23" ht="12" customHeight="1">
      <c r="A26" s="107"/>
      <c r="B26" s="108"/>
      <c r="C26" s="108"/>
      <c r="D26" s="109"/>
      <c r="E26" s="108"/>
      <c r="F26" s="108"/>
      <c r="G26" s="108"/>
      <c r="H26" s="108"/>
      <c r="I26" s="109"/>
      <c r="J26" s="109"/>
      <c r="K26" s="109"/>
      <c r="L26" s="109"/>
      <c r="M26" s="109"/>
      <c r="N26" s="109"/>
      <c r="O26" s="109"/>
      <c r="P26" s="109"/>
      <c r="Q26" s="109"/>
      <c r="R26" s="109"/>
      <c r="S26" s="109"/>
      <c r="T26" s="109"/>
      <c r="U26" s="109"/>
      <c r="V26" s="109"/>
      <c r="W26" s="109"/>
    </row>
    <row r="27" spans="1:23" ht="12" customHeight="1">
      <c r="A27" s="107"/>
      <c r="B27" s="108"/>
      <c r="C27" s="108"/>
      <c r="D27" s="109"/>
      <c r="E27" s="108"/>
      <c r="F27" s="108"/>
      <c r="G27" s="108"/>
      <c r="H27" s="108"/>
      <c r="I27" s="109"/>
      <c r="J27" s="109"/>
      <c r="K27" s="109"/>
      <c r="L27" s="109"/>
      <c r="M27" s="109"/>
      <c r="N27" s="109"/>
      <c r="O27" s="109"/>
      <c r="P27" s="109"/>
      <c r="Q27" s="109"/>
      <c r="R27" s="109"/>
      <c r="S27" s="109"/>
      <c r="T27" s="109"/>
      <c r="U27" s="109"/>
      <c r="V27" s="109"/>
      <c r="W27" s="109"/>
    </row>
    <row r="28" spans="1:23" ht="12" customHeight="1">
      <c r="A28" s="107"/>
      <c r="B28" s="108"/>
      <c r="C28" s="108"/>
      <c r="D28" s="109"/>
      <c r="E28" s="108"/>
      <c r="F28" s="108"/>
      <c r="G28" s="108"/>
      <c r="H28" s="108"/>
      <c r="I28" s="109"/>
      <c r="J28" s="109"/>
      <c r="K28" s="109"/>
      <c r="L28" s="109"/>
      <c r="M28" s="109"/>
      <c r="N28" s="109"/>
      <c r="O28" s="109"/>
      <c r="P28" s="109"/>
      <c r="Q28" s="109"/>
      <c r="R28" s="109"/>
      <c r="S28" s="109"/>
      <c r="T28" s="109"/>
      <c r="U28" s="109"/>
      <c r="V28" s="109"/>
      <c r="W28" s="109"/>
    </row>
    <row r="29" spans="1:23" ht="12" customHeight="1">
      <c r="A29" s="107"/>
      <c r="B29" s="108"/>
      <c r="C29" s="108"/>
      <c r="D29" s="109"/>
      <c r="E29" s="108"/>
      <c r="F29" s="108"/>
      <c r="G29" s="108"/>
      <c r="H29" s="108"/>
      <c r="I29" s="109"/>
      <c r="J29" s="109"/>
      <c r="K29" s="109"/>
      <c r="L29" s="109"/>
      <c r="M29" s="109"/>
      <c r="N29" s="109"/>
      <c r="O29" s="109"/>
      <c r="P29" s="109"/>
      <c r="Q29" s="109"/>
      <c r="R29" s="109"/>
      <c r="S29" s="109"/>
      <c r="T29" s="109"/>
      <c r="U29" s="109"/>
      <c r="V29" s="109"/>
      <c r="W29" s="109"/>
    </row>
    <row r="30" spans="1:23" ht="12" customHeight="1">
      <c r="A30" s="96"/>
      <c r="B30" s="97"/>
      <c r="C30" s="97"/>
      <c r="D30" s="97"/>
      <c r="E30" s="97"/>
      <c r="F30" s="97"/>
      <c r="G30" s="97"/>
      <c r="H30" s="97"/>
      <c r="I30" s="97"/>
      <c r="J30" s="97"/>
      <c r="K30" s="97"/>
      <c r="L30" s="97"/>
      <c r="M30" s="97"/>
      <c r="N30" s="97"/>
      <c r="O30" s="97"/>
      <c r="P30" s="97"/>
      <c r="Q30" s="97"/>
      <c r="R30" s="97"/>
      <c r="S30" s="97"/>
      <c r="T30" s="97"/>
      <c r="U30" s="97"/>
      <c r="V30" s="97"/>
      <c r="W30" s="101"/>
    </row>
    <row r="31" spans="1:23" ht="12" customHeight="1">
      <c r="A31" s="96"/>
      <c r="B31" s="97"/>
      <c r="C31" s="97"/>
      <c r="D31" s="97"/>
      <c r="E31" s="97"/>
      <c r="F31" s="97"/>
      <c r="G31" s="97"/>
      <c r="H31" s="97"/>
      <c r="I31" s="97"/>
      <c r="J31" s="97"/>
      <c r="K31" s="97"/>
      <c r="L31" s="97"/>
      <c r="M31" s="97"/>
      <c r="N31" s="97"/>
      <c r="O31" s="97"/>
      <c r="P31" s="97"/>
      <c r="Q31" s="97"/>
      <c r="R31" s="97"/>
      <c r="S31" s="97"/>
      <c r="T31" s="97"/>
      <c r="U31" s="97"/>
      <c r="V31" s="97"/>
      <c r="W31" s="101"/>
    </row>
    <row r="32" spans="1:23" ht="12" customHeight="1">
      <c r="A32" s="96"/>
      <c r="B32" s="97"/>
      <c r="C32" s="97"/>
      <c r="D32" s="97"/>
      <c r="E32" s="97"/>
      <c r="F32" s="97"/>
      <c r="G32" s="97"/>
      <c r="H32" s="97"/>
      <c r="I32" s="97"/>
      <c r="J32" s="97"/>
      <c r="K32" s="97"/>
      <c r="L32" s="97"/>
      <c r="M32" s="97"/>
      <c r="N32" s="97"/>
      <c r="O32" s="97"/>
      <c r="P32" s="97"/>
      <c r="Q32" s="97"/>
      <c r="R32" s="97"/>
      <c r="S32" s="97"/>
      <c r="T32" s="97"/>
      <c r="U32" s="97"/>
      <c r="V32" s="97"/>
      <c r="W32" s="101"/>
    </row>
    <row r="33" spans="1:23" ht="12" customHeight="1">
      <c r="A33" s="88" t="s">
        <v>196</v>
      </c>
      <c r="B33" s="89"/>
      <c r="C33" s="89"/>
      <c r="D33" s="89"/>
      <c r="E33" s="89"/>
      <c r="F33" s="89"/>
      <c r="G33" s="89"/>
      <c r="H33" s="89"/>
      <c r="I33" s="89"/>
      <c r="J33" s="89"/>
      <c r="K33" s="89"/>
      <c r="L33" s="89"/>
      <c r="M33" s="89"/>
      <c r="N33" s="89"/>
      <c r="O33" s="89"/>
      <c r="P33" s="89"/>
      <c r="Q33" s="89"/>
      <c r="R33" s="89"/>
      <c r="S33" s="89"/>
      <c r="T33" s="89"/>
      <c r="U33" s="89"/>
      <c r="V33" s="89"/>
      <c r="W33" s="91"/>
    </row>
    <row r="34" spans="1:23" ht="12" customHeight="1">
      <c r="A34" s="88"/>
      <c r="B34" s="89"/>
      <c r="C34" s="89"/>
      <c r="D34" s="89"/>
      <c r="E34" s="89"/>
      <c r="F34" s="89"/>
      <c r="G34" s="89"/>
      <c r="H34" s="89"/>
      <c r="I34" s="89"/>
      <c r="J34" s="89"/>
      <c r="K34" s="89"/>
      <c r="L34" s="89"/>
      <c r="M34" s="89"/>
      <c r="N34" s="89"/>
      <c r="O34" s="89"/>
      <c r="P34" s="89"/>
      <c r="Q34" s="89"/>
      <c r="R34" s="89"/>
      <c r="S34" s="89"/>
      <c r="T34" s="89"/>
      <c r="U34" s="89"/>
      <c r="V34" s="89"/>
      <c r="W34" s="91"/>
    </row>
    <row r="35" spans="1:23" ht="12" customHeight="1">
      <c r="A35" s="96"/>
      <c r="B35" s="97"/>
      <c r="C35" s="97"/>
      <c r="D35" s="97"/>
      <c r="E35" s="97"/>
      <c r="F35" s="97"/>
      <c r="G35" s="97"/>
      <c r="H35" s="97"/>
      <c r="I35" s="97"/>
      <c r="J35" s="97"/>
      <c r="K35" s="97"/>
      <c r="L35" s="97"/>
      <c r="M35" s="97"/>
      <c r="N35" s="97"/>
      <c r="O35" s="97"/>
      <c r="P35" s="97"/>
      <c r="Q35" s="97"/>
      <c r="R35" s="97"/>
      <c r="S35" s="97"/>
      <c r="T35" s="97"/>
      <c r="U35" s="97"/>
      <c r="V35" s="97"/>
      <c r="W35" s="101"/>
    </row>
    <row r="36" spans="1:23" ht="12" customHeight="1" thickBot="1">
      <c r="A36" s="96"/>
      <c r="B36" s="97"/>
      <c r="C36" s="97"/>
      <c r="D36" s="97"/>
      <c r="E36" s="97"/>
      <c r="F36" s="97"/>
      <c r="G36" s="97"/>
      <c r="H36" s="97"/>
      <c r="I36" s="97"/>
      <c r="J36" s="97"/>
      <c r="K36" s="97"/>
      <c r="L36" s="97"/>
      <c r="M36" s="97"/>
      <c r="N36" s="97"/>
      <c r="O36" s="97"/>
      <c r="P36" s="97"/>
      <c r="Q36" s="97"/>
      <c r="R36" s="97"/>
      <c r="S36" s="97"/>
      <c r="T36" s="97"/>
      <c r="U36" s="97"/>
      <c r="V36" s="97"/>
      <c r="W36" s="101"/>
    </row>
    <row r="37" spans="1:23" ht="12" customHeight="1" thickTop="1">
      <c r="A37" s="116"/>
      <c r="B37" s="117"/>
      <c r="C37" s="118"/>
      <c r="D37" s="117"/>
      <c r="E37" s="117"/>
      <c r="F37" s="117"/>
      <c r="G37" s="117"/>
      <c r="H37" s="117"/>
      <c r="I37" s="117"/>
      <c r="J37" s="119" t="s">
        <v>197</v>
      </c>
      <c r="K37" s="120"/>
      <c r="L37" s="120"/>
      <c r="M37" s="120"/>
      <c r="N37" s="120"/>
      <c r="O37" s="120"/>
      <c r="P37" s="120"/>
      <c r="Q37" s="120"/>
      <c r="R37" s="120"/>
      <c r="S37" s="120"/>
      <c r="T37" s="120"/>
      <c r="U37" s="120"/>
      <c r="V37" s="121"/>
      <c r="W37" s="118"/>
    </row>
    <row r="38" spans="1:23" ht="12" customHeight="1">
      <c r="A38" s="88" t="s">
        <v>198</v>
      </c>
      <c r="B38" s="103"/>
      <c r="C38" s="104"/>
      <c r="D38" s="97"/>
      <c r="E38" s="97"/>
      <c r="F38" s="97"/>
      <c r="G38" s="97"/>
      <c r="H38" s="97"/>
      <c r="I38" s="97"/>
      <c r="J38" s="96"/>
      <c r="K38" s="97"/>
      <c r="L38" s="101"/>
      <c r="M38" s="97"/>
      <c r="N38" s="97"/>
      <c r="O38" s="97"/>
      <c r="P38" s="97"/>
      <c r="Q38" s="97"/>
      <c r="R38" s="97"/>
      <c r="S38" s="97"/>
      <c r="T38" s="97"/>
      <c r="U38" s="85"/>
      <c r="V38" s="87"/>
      <c r="W38" s="106" t="s">
        <v>199</v>
      </c>
    </row>
    <row r="39" spans="1:23" ht="12" customHeight="1">
      <c r="A39" s="88" t="s">
        <v>200</v>
      </c>
      <c r="B39" s="103"/>
      <c r="C39" s="104"/>
      <c r="D39" s="103" t="s">
        <v>169</v>
      </c>
      <c r="E39" s="103"/>
      <c r="F39" s="103"/>
      <c r="G39" s="103"/>
      <c r="H39" s="103"/>
      <c r="I39" s="103"/>
      <c r="J39" s="88" t="s">
        <v>184</v>
      </c>
      <c r="K39" s="103"/>
      <c r="L39" s="104"/>
      <c r="M39" s="103" t="s">
        <v>201</v>
      </c>
      <c r="N39" s="103"/>
      <c r="O39" s="103"/>
      <c r="P39" s="103"/>
      <c r="Q39" s="103"/>
      <c r="R39" s="103"/>
      <c r="S39" s="103"/>
      <c r="T39" s="103"/>
      <c r="U39" s="88" t="s">
        <v>202</v>
      </c>
      <c r="V39" s="104"/>
      <c r="W39" s="106" t="s">
        <v>200</v>
      </c>
    </row>
    <row r="40" spans="1:23" ht="12" customHeight="1">
      <c r="A40" s="96"/>
      <c r="B40" s="97"/>
      <c r="C40" s="101"/>
      <c r="D40" s="97"/>
      <c r="E40" s="97"/>
      <c r="F40" s="97"/>
      <c r="G40" s="97"/>
      <c r="H40" s="97"/>
      <c r="I40" s="97"/>
      <c r="J40" s="88" t="s">
        <v>188</v>
      </c>
      <c r="K40" s="103"/>
      <c r="L40" s="104"/>
      <c r="M40" s="97"/>
      <c r="N40" s="97"/>
      <c r="O40" s="97"/>
      <c r="P40" s="97"/>
      <c r="Q40" s="97"/>
      <c r="R40" s="97"/>
      <c r="S40" s="97"/>
      <c r="T40" s="103"/>
      <c r="U40" s="88" t="s">
        <v>187</v>
      </c>
      <c r="V40" s="104"/>
      <c r="W40" s="109"/>
    </row>
    <row r="41" spans="1:23" ht="12" customHeight="1">
      <c r="A41" s="113" t="s">
        <v>194</v>
      </c>
      <c r="B41" s="113" t="s">
        <v>195</v>
      </c>
      <c r="C41" s="113" t="s">
        <v>176</v>
      </c>
      <c r="D41" s="108"/>
      <c r="E41" s="108"/>
      <c r="F41" s="108"/>
      <c r="G41" s="108"/>
      <c r="H41" s="108"/>
      <c r="I41" s="108"/>
      <c r="J41" s="113" t="s">
        <v>194</v>
      </c>
      <c r="K41" s="113" t="s">
        <v>195</v>
      </c>
      <c r="L41" s="113" t="s">
        <v>176</v>
      </c>
      <c r="M41" s="110" t="s">
        <v>193</v>
      </c>
      <c r="N41" s="111"/>
      <c r="O41" s="111"/>
      <c r="P41" s="111"/>
      <c r="Q41" s="111"/>
      <c r="R41" s="112"/>
      <c r="S41" s="110" t="s">
        <v>170</v>
      </c>
      <c r="T41" s="112"/>
      <c r="U41" s="107"/>
      <c r="V41" s="109"/>
      <c r="W41" s="115" t="s">
        <v>193</v>
      </c>
    </row>
    <row r="42" spans="1:23" ht="12" customHeight="1">
      <c r="A42" s="114"/>
      <c r="B42" s="109"/>
      <c r="C42" s="109"/>
      <c r="D42" s="109"/>
      <c r="E42" s="109"/>
      <c r="F42" s="109"/>
      <c r="G42" s="109"/>
      <c r="H42" s="109"/>
      <c r="I42" s="109"/>
      <c r="J42" s="109"/>
      <c r="K42" s="109"/>
      <c r="L42" s="109"/>
      <c r="M42" s="108"/>
      <c r="N42" s="108"/>
      <c r="O42" s="108"/>
      <c r="P42" s="108"/>
      <c r="Q42" s="108"/>
      <c r="R42" s="109"/>
      <c r="S42" s="108"/>
      <c r="T42" s="109"/>
      <c r="U42" s="108"/>
      <c r="V42" s="109"/>
      <c r="W42" s="109"/>
    </row>
    <row r="43" spans="1:23" ht="12" customHeight="1">
      <c r="A43" s="114"/>
      <c r="B43" s="109"/>
      <c r="C43" s="109"/>
      <c r="D43" s="109"/>
      <c r="E43" s="109"/>
      <c r="F43" s="109"/>
      <c r="G43" s="109"/>
      <c r="H43" s="109"/>
      <c r="I43" s="109"/>
      <c r="J43" s="109"/>
      <c r="K43" s="109"/>
      <c r="L43" s="109"/>
      <c r="M43" s="108"/>
      <c r="N43" s="108"/>
      <c r="O43" s="108"/>
      <c r="P43" s="108"/>
      <c r="Q43" s="108"/>
      <c r="R43" s="109"/>
      <c r="S43" s="108"/>
      <c r="T43" s="109"/>
      <c r="U43" s="108"/>
      <c r="V43" s="109"/>
      <c r="W43" s="109"/>
    </row>
    <row r="44" spans="1:23" ht="12" customHeight="1">
      <c r="A44" s="114"/>
      <c r="B44" s="109"/>
      <c r="C44" s="109"/>
      <c r="D44" s="109"/>
      <c r="E44" s="109"/>
      <c r="F44" s="109"/>
      <c r="G44" s="109"/>
      <c r="H44" s="109"/>
      <c r="I44" s="109"/>
      <c r="J44" s="109"/>
      <c r="K44" s="109"/>
      <c r="L44" s="109"/>
      <c r="M44" s="108"/>
      <c r="N44" s="108"/>
      <c r="O44" s="108"/>
      <c r="P44" s="108"/>
      <c r="Q44" s="108"/>
      <c r="R44" s="109"/>
      <c r="S44" s="108"/>
      <c r="T44" s="109"/>
      <c r="U44" s="108"/>
      <c r="V44" s="109"/>
      <c r="W44" s="109"/>
    </row>
    <row r="45" spans="1:23" ht="12" customHeight="1">
      <c r="A45" s="114"/>
      <c r="B45" s="109"/>
      <c r="C45" s="109"/>
      <c r="D45" s="109"/>
      <c r="E45" s="109"/>
      <c r="F45" s="109"/>
      <c r="G45" s="109"/>
      <c r="H45" s="109"/>
      <c r="I45" s="109"/>
      <c r="J45" s="109"/>
      <c r="K45" s="109"/>
      <c r="L45" s="109"/>
      <c r="M45" s="108"/>
      <c r="N45" s="108"/>
      <c r="O45" s="108"/>
      <c r="P45" s="108"/>
      <c r="Q45" s="108"/>
      <c r="R45" s="109"/>
      <c r="S45" s="108"/>
      <c r="T45" s="109"/>
      <c r="U45" s="108"/>
      <c r="V45" s="109"/>
      <c r="W45" s="109"/>
    </row>
    <row r="46" spans="1:23" ht="12" customHeight="1">
      <c r="A46" s="114"/>
      <c r="B46" s="109"/>
      <c r="C46" s="109"/>
      <c r="D46" s="109"/>
      <c r="E46" s="109"/>
      <c r="F46" s="109"/>
      <c r="G46" s="109"/>
      <c r="H46" s="109"/>
      <c r="I46" s="109"/>
      <c r="J46" s="109"/>
      <c r="K46" s="109"/>
      <c r="L46" s="109"/>
      <c r="M46" s="108"/>
      <c r="N46" s="108"/>
      <c r="O46" s="108"/>
      <c r="P46" s="108"/>
      <c r="Q46" s="108"/>
      <c r="R46" s="109"/>
      <c r="S46" s="108"/>
      <c r="T46" s="109"/>
      <c r="U46" s="108"/>
      <c r="V46" s="109"/>
      <c r="W46" s="109"/>
    </row>
    <row r="47" spans="1:23" ht="12" customHeight="1">
      <c r="A47" s="114"/>
      <c r="B47" s="109"/>
      <c r="C47" s="109"/>
      <c r="D47" s="109"/>
      <c r="E47" s="109"/>
      <c r="F47" s="109"/>
      <c r="G47" s="109"/>
      <c r="H47" s="109"/>
      <c r="I47" s="109"/>
      <c r="J47" s="109"/>
      <c r="K47" s="109"/>
      <c r="L47" s="109"/>
      <c r="M47" s="108"/>
      <c r="N47" s="108"/>
      <c r="O47" s="108"/>
      <c r="P47" s="108"/>
      <c r="Q47" s="108"/>
      <c r="R47" s="109"/>
      <c r="S47" s="108"/>
      <c r="T47" s="109"/>
      <c r="U47" s="108"/>
      <c r="V47" s="109"/>
      <c r="W47" s="109"/>
    </row>
    <row r="48" spans="1:23" ht="12" customHeight="1">
      <c r="A48" s="114"/>
      <c r="B48" s="109"/>
      <c r="C48" s="109"/>
      <c r="D48" s="109"/>
      <c r="E48" s="109"/>
      <c r="F48" s="109"/>
      <c r="G48" s="109"/>
      <c r="H48" s="109"/>
      <c r="I48" s="109"/>
      <c r="J48" s="109"/>
      <c r="K48" s="109"/>
      <c r="L48" s="109"/>
      <c r="M48" s="108"/>
      <c r="N48" s="108"/>
      <c r="O48" s="108"/>
      <c r="P48" s="108"/>
      <c r="Q48" s="108"/>
      <c r="R48" s="109"/>
      <c r="S48" s="108"/>
      <c r="T48" s="109"/>
      <c r="U48" s="108"/>
      <c r="V48" s="109"/>
      <c r="W48" s="109"/>
    </row>
    <row r="49" spans="1:23" ht="12" customHeight="1">
      <c r="A49" s="114"/>
      <c r="B49" s="109"/>
      <c r="C49" s="109"/>
      <c r="D49" s="109"/>
      <c r="E49" s="109"/>
      <c r="F49" s="109"/>
      <c r="G49" s="109"/>
      <c r="H49" s="109"/>
      <c r="I49" s="109"/>
      <c r="J49" s="109"/>
      <c r="K49" s="109"/>
      <c r="L49" s="109"/>
      <c r="M49" s="108"/>
      <c r="N49" s="108"/>
      <c r="O49" s="108"/>
      <c r="P49" s="108"/>
      <c r="Q49" s="108"/>
      <c r="R49" s="109"/>
      <c r="S49" s="108"/>
      <c r="T49" s="109"/>
      <c r="U49" s="108"/>
      <c r="V49" s="109"/>
      <c r="W49" s="109"/>
    </row>
    <row r="50" spans="1:23" ht="12" customHeight="1">
      <c r="A50" s="96"/>
      <c r="B50" s="97"/>
      <c r="C50" s="97"/>
      <c r="D50" s="97"/>
      <c r="E50" s="97"/>
      <c r="F50" s="97"/>
      <c r="G50" s="97"/>
      <c r="H50" s="97"/>
      <c r="I50" s="97"/>
      <c r="J50" s="97"/>
      <c r="K50" s="97"/>
      <c r="L50" s="97"/>
      <c r="M50" s="97"/>
      <c r="N50" s="97"/>
      <c r="O50" s="97"/>
      <c r="P50" s="97"/>
      <c r="Q50" s="97"/>
      <c r="R50" s="97"/>
      <c r="S50" s="97"/>
      <c r="T50" s="97"/>
      <c r="U50" s="97"/>
      <c r="V50" s="97"/>
      <c r="W50" s="101"/>
    </row>
    <row r="51" spans="1:23" ht="12" customHeight="1">
      <c r="A51" s="88" t="s">
        <v>203</v>
      </c>
      <c r="B51" s="89"/>
      <c r="C51" s="89"/>
      <c r="D51" s="89"/>
      <c r="E51" s="89"/>
      <c r="F51" s="89"/>
      <c r="G51" s="89"/>
      <c r="H51" s="89"/>
      <c r="I51" s="89"/>
      <c r="J51" s="89"/>
      <c r="K51" s="89"/>
      <c r="L51" s="89"/>
      <c r="M51" s="89"/>
      <c r="N51" s="89"/>
      <c r="O51" s="89"/>
      <c r="P51" s="89"/>
      <c r="Q51" s="89"/>
      <c r="R51" s="89"/>
      <c r="S51" s="89"/>
      <c r="T51" s="89"/>
      <c r="U51" s="89"/>
      <c r="V51" s="89"/>
      <c r="W51" s="91"/>
    </row>
    <row r="52" spans="1:23" ht="12" customHeight="1">
      <c r="A52" s="96"/>
      <c r="B52" s="97"/>
      <c r="C52" s="97"/>
      <c r="D52" s="97"/>
      <c r="E52" s="97"/>
      <c r="F52" s="97"/>
      <c r="G52" s="97"/>
      <c r="H52" s="97"/>
      <c r="I52" s="97"/>
      <c r="J52" s="97"/>
      <c r="K52" s="97"/>
      <c r="L52" s="97"/>
      <c r="M52" s="97"/>
      <c r="N52" s="97"/>
      <c r="O52" s="97"/>
      <c r="P52" s="97"/>
      <c r="Q52" s="97"/>
      <c r="R52" s="97"/>
      <c r="S52" s="97"/>
      <c r="T52" s="97"/>
      <c r="U52" s="97"/>
      <c r="V52" s="97"/>
      <c r="W52" s="101"/>
    </row>
    <row r="53" spans="1:23" ht="12" customHeight="1">
      <c r="A53" s="96"/>
      <c r="B53" s="97"/>
      <c r="C53" s="97"/>
      <c r="D53" s="97"/>
      <c r="E53" s="97"/>
      <c r="F53" s="97"/>
      <c r="G53" s="97"/>
      <c r="H53" s="97"/>
      <c r="I53" s="97"/>
      <c r="J53" s="97"/>
      <c r="K53" s="97"/>
      <c r="L53" s="97"/>
      <c r="M53" s="97"/>
      <c r="N53" s="97"/>
      <c r="O53" s="97"/>
      <c r="P53" s="97"/>
      <c r="Q53" s="97"/>
      <c r="R53" s="97"/>
      <c r="S53" s="97"/>
      <c r="T53" s="97"/>
      <c r="U53" s="97"/>
      <c r="V53" s="97"/>
      <c r="W53" s="101"/>
    </row>
    <row r="54" spans="1:23" ht="12" customHeight="1">
      <c r="A54" s="96"/>
      <c r="B54" s="97"/>
      <c r="C54" s="97"/>
      <c r="D54" s="97"/>
      <c r="E54" s="97"/>
      <c r="F54" s="97"/>
      <c r="G54" s="97"/>
      <c r="H54" s="97"/>
      <c r="I54" s="97"/>
      <c r="J54" s="97"/>
      <c r="K54" s="97"/>
      <c r="L54" s="97"/>
      <c r="M54" s="97"/>
      <c r="N54" s="97"/>
      <c r="O54" s="97"/>
      <c r="P54" s="97"/>
      <c r="Q54" s="97"/>
      <c r="R54" s="97"/>
      <c r="S54" s="97"/>
      <c r="T54" s="97"/>
      <c r="U54" s="97"/>
      <c r="V54" s="97"/>
      <c r="W54" s="101"/>
    </row>
    <row r="55" spans="1:23" ht="12" customHeight="1">
      <c r="A55" s="96"/>
      <c r="B55" s="97"/>
      <c r="C55" s="97"/>
      <c r="D55" s="97"/>
      <c r="E55" s="97"/>
      <c r="F55" s="97"/>
      <c r="G55" s="97"/>
      <c r="H55" s="97"/>
      <c r="I55" s="97"/>
      <c r="J55" s="97"/>
      <c r="K55" s="97"/>
      <c r="L55" s="97"/>
      <c r="M55" s="97"/>
      <c r="N55" s="97"/>
      <c r="O55" s="97"/>
      <c r="P55" s="97"/>
      <c r="Q55" s="97"/>
      <c r="R55" s="97"/>
      <c r="S55" s="97"/>
      <c r="T55" s="97"/>
      <c r="U55" s="97"/>
      <c r="V55" s="97"/>
      <c r="W55" s="101"/>
    </row>
    <row r="56" spans="1:23" ht="12" customHeight="1">
      <c r="A56" s="96"/>
      <c r="B56" s="97"/>
      <c r="C56" s="97"/>
      <c r="D56" s="97"/>
      <c r="E56" s="97"/>
      <c r="F56" s="97"/>
      <c r="G56" s="97"/>
      <c r="H56" s="97"/>
      <c r="I56" s="97"/>
      <c r="J56" s="97"/>
      <c r="K56" s="97"/>
      <c r="L56" s="97"/>
      <c r="M56" s="97"/>
      <c r="N56" s="97"/>
      <c r="O56" s="97"/>
      <c r="P56" s="97"/>
      <c r="Q56" s="97"/>
      <c r="R56" s="97"/>
      <c r="S56" s="97"/>
      <c r="T56" s="97"/>
      <c r="U56" s="97"/>
      <c r="V56" s="97"/>
      <c r="W56" s="101"/>
    </row>
    <row r="57" spans="1:23" ht="12" customHeight="1">
      <c r="A57" s="96"/>
      <c r="B57" s="97"/>
      <c r="C57" s="97"/>
      <c r="D57" s="97"/>
      <c r="E57" s="97"/>
      <c r="F57" s="97"/>
      <c r="G57" s="97"/>
      <c r="H57" s="97"/>
      <c r="I57" s="97"/>
      <c r="J57" s="97"/>
      <c r="K57" s="97"/>
      <c r="L57" s="97"/>
      <c r="M57" s="97"/>
      <c r="N57" s="97"/>
      <c r="O57" s="97"/>
      <c r="P57" s="97"/>
      <c r="Q57" s="97"/>
      <c r="R57" s="97"/>
      <c r="S57" s="97"/>
      <c r="T57" s="97"/>
      <c r="U57" s="97"/>
      <c r="V57" s="97"/>
      <c r="W57" s="101"/>
    </row>
    <row r="58" spans="1:23" ht="12" customHeight="1">
      <c r="A58" s="96"/>
      <c r="B58" s="97"/>
      <c r="C58" s="97"/>
      <c r="D58" s="97"/>
      <c r="E58" s="97"/>
      <c r="F58" s="97"/>
      <c r="G58" s="97"/>
      <c r="H58" s="97"/>
      <c r="I58" s="97"/>
      <c r="J58" s="97"/>
      <c r="K58" s="97"/>
      <c r="L58" s="97"/>
      <c r="M58" s="97"/>
      <c r="N58" s="97"/>
      <c r="O58" s="97"/>
      <c r="P58" s="97"/>
      <c r="Q58" s="97"/>
      <c r="R58" s="97"/>
      <c r="S58" s="97"/>
      <c r="T58" s="97"/>
      <c r="U58" s="97"/>
      <c r="V58" s="97"/>
      <c r="W58" s="101"/>
    </row>
    <row r="59" spans="1:23" ht="12" customHeight="1">
      <c r="A59" s="96"/>
      <c r="B59" s="97"/>
      <c r="C59" s="97"/>
      <c r="D59" s="97"/>
      <c r="E59" s="97"/>
      <c r="F59" s="97"/>
      <c r="G59" s="97"/>
      <c r="H59" s="97"/>
      <c r="I59" s="97"/>
      <c r="J59" s="97"/>
      <c r="K59" s="97"/>
      <c r="L59" s="97"/>
      <c r="M59" s="97"/>
      <c r="N59" s="97"/>
      <c r="O59" s="97"/>
      <c r="P59" s="97"/>
      <c r="Q59" s="97"/>
      <c r="R59" s="97"/>
      <c r="S59" s="97"/>
      <c r="T59" s="97"/>
      <c r="U59" s="97"/>
      <c r="V59" s="97"/>
      <c r="W59" s="101"/>
    </row>
    <row r="60" spans="1:23" ht="12" customHeight="1">
      <c r="A60" s="96"/>
      <c r="B60" s="97"/>
      <c r="C60" s="97"/>
      <c r="D60" s="97"/>
      <c r="E60" s="97"/>
      <c r="F60" s="97"/>
      <c r="G60" s="97"/>
      <c r="H60" s="97"/>
      <c r="I60" s="97"/>
      <c r="J60" s="97"/>
      <c r="K60" s="97"/>
      <c r="L60" s="97"/>
      <c r="M60" s="97"/>
      <c r="N60" s="97"/>
      <c r="O60" s="97"/>
      <c r="P60" s="97"/>
      <c r="Q60" s="97"/>
      <c r="R60" s="97"/>
      <c r="S60" s="97"/>
      <c r="T60" s="97"/>
      <c r="U60" s="97"/>
      <c r="V60" s="97"/>
      <c r="W60" s="101"/>
    </row>
    <row r="61" spans="1:23" ht="12" customHeight="1">
      <c r="A61" s="96"/>
      <c r="B61" s="97"/>
      <c r="C61" s="97"/>
      <c r="D61" s="97"/>
      <c r="E61" s="97"/>
      <c r="F61" s="97"/>
      <c r="G61" s="97"/>
      <c r="H61" s="97"/>
      <c r="I61" s="97"/>
      <c r="J61" s="97"/>
      <c r="K61" s="97"/>
      <c r="L61" s="97"/>
      <c r="M61" s="97"/>
      <c r="N61" s="97"/>
      <c r="O61" s="97"/>
      <c r="P61" s="97"/>
      <c r="Q61" s="97"/>
      <c r="R61" s="97"/>
      <c r="S61" s="97"/>
      <c r="T61" s="97"/>
      <c r="U61" s="97"/>
      <c r="V61" s="97"/>
      <c r="W61" s="101"/>
    </row>
    <row r="62" spans="1:23" ht="12" customHeight="1">
      <c r="A62" s="96"/>
      <c r="B62" s="97"/>
      <c r="C62" s="97"/>
      <c r="D62" s="97"/>
      <c r="E62" s="97"/>
      <c r="F62" s="97"/>
      <c r="G62" s="97"/>
      <c r="H62" s="97"/>
      <c r="I62" s="97"/>
      <c r="J62" s="97"/>
      <c r="K62" s="97"/>
      <c r="L62" s="97"/>
      <c r="M62" s="97"/>
      <c r="N62" s="97"/>
      <c r="O62" s="97"/>
      <c r="P62" s="97"/>
      <c r="Q62" s="97"/>
      <c r="R62" s="97"/>
      <c r="S62" s="97"/>
      <c r="T62" s="97"/>
      <c r="U62" s="97"/>
      <c r="V62" s="97"/>
      <c r="W62" s="101"/>
    </row>
    <row r="63" spans="1:23" ht="12" customHeight="1">
      <c r="A63" s="96"/>
      <c r="B63" s="97"/>
      <c r="C63" s="97"/>
      <c r="D63" s="97"/>
      <c r="E63" s="97"/>
      <c r="F63" s="97"/>
      <c r="G63" s="97"/>
      <c r="H63" s="97"/>
      <c r="I63" s="97"/>
      <c r="J63" s="97"/>
      <c r="K63" s="97"/>
      <c r="L63" s="97"/>
      <c r="M63" s="97"/>
      <c r="N63" s="97"/>
      <c r="O63" s="97"/>
      <c r="P63" s="97"/>
      <c r="Q63" s="97"/>
      <c r="R63" s="97"/>
      <c r="S63" s="97"/>
      <c r="T63" s="97"/>
      <c r="U63" s="97"/>
      <c r="V63" s="97"/>
      <c r="W63" s="101"/>
    </row>
    <row r="64" spans="1:23" ht="12" customHeight="1">
      <c r="A64" s="96"/>
      <c r="B64" s="97"/>
      <c r="C64" s="97"/>
      <c r="D64" s="97"/>
      <c r="E64" s="97"/>
      <c r="F64" s="97"/>
      <c r="G64" s="97"/>
      <c r="H64" s="97"/>
      <c r="I64" s="97"/>
      <c r="J64" s="97"/>
      <c r="K64" s="97"/>
      <c r="L64" s="97"/>
      <c r="M64" s="97"/>
      <c r="N64" s="97"/>
      <c r="O64" s="97"/>
      <c r="P64" s="97"/>
      <c r="Q64" s="97"/>
      <c r="R64" s="97"/>
      <c r="S64" s="97"/>
      <c r="T64" s="97"/>
      <c r="U64" s="97"/>
      <c r="V64" s="97"/>
      <c r="W64" s="101"/>
    </row>
    <row r="65" spans="1:23" ht="12" customHeight="1">
      <c r="A65" s="96"/>
      <c r="B65" s="97"/>
      <c r="C65" s="97"/>
      <c r="D65" s="97"/>
      <c r="E65" s="97"/>
      <c r="F65" s="97"/>
      <c r="G65" s="97"/>
      <c r="H65" s="97"/>
      <c r="I65" s="97"/>
      <c r="J65" s="97"/>
      <c r="K65" s="97"/>
      <c r="L65" s="97"/>
      <c r="M65" s="97"/>
      <c r="N65" s="97"/>
      <c r="O65" s="97"/>
      <c r="P65" s="97"/>
      <c r="Q65" s="97"/>
      <c r="R65" s="97"/>
      <c r="S65" s="97"/>
      <c r="T65" s="97"/>
      <c r="U65" s="97"/>
      <c r="V65" s="97"/>
      <c r="W65" s="101"/>
    </row>
    <row r="66" spans="1:23" ht="12" customHeight="1">
      <c r="A66" s="96"/>
      <c r="B66" s="97"/>
      <c r="C66" s="97"/>
      <c r="D66" s="97"/>
      <c r="E66" s="97"/>
      <c r="F66" s="97"/>
      <c r="G66" s="97"/>
      <c r="H66" s="97"/>
      <c r="I66" s="97"/>
      <c r="J66" s="97"/>
      <c r="K66" s="97"/>
      <c r="L66" s="97"/>
      <c r="M66" s="97"/>
      <c r="N66" s="97"/>
      <c r="O66" s="97"/>
      <c r="P66" s="97"/>
      <c r="Q66" s="97"/>
      <c r="R66" s="97"/>
      <c r="S66" s="97"/>
      <c r="T66" s="97"/>
      <c r="U66" s="97"/>
      <c r="V66" s="97"/>
      <c r="W66" s="101"/>
    </row>
    <row r="67" spans="1:23" ht="12" customHeight="1">
      <c r="A67" s="96"/>
      <c r="B67" s="97"/>
      <c r="C67" s="97"/>
      <c r="D67" s="97"/>
      <c r="E67" s="97"/>
      <c r="F67" s="97"/>
      <c r="G67" s="97"/>
      <c r="H67" s="97"/>
      <c r="I67" s="97"/>
      <c r="J67" s="97"/>
      <c r="K67" s="97"/>
      <c r="L67" s="97"/>
      <c r="M67" s="97"/>
      <c r="N67" s="97"/>
      <c r="O67" s="97"/>
      <c r="P67" s="97"/>
      <c r="Q67" s="97"/>
      <c r="R67" s="97"/>
      <c r="S67" s="97"/>
      <c r="T67" s="97"/>
      <c r="U67" s="97"/>
      <c r="V67" s="97"/>
      <c r="W67" s="101"/>
    </row>
    <row r="68" spans="1:23" ht="12" customHeight="1">
      <c r="A68" s="96"/>
      <c r="B68" s="97"/>
      <c r="C68" s="97"/>
      <c r="D68" s="97"/>
      <c r="E68" s="97"/>
      <c r="F68" s="97"/>
      <c r="G68" s="97"/>
      <c r="H68" s="97"/>
      <c r="I68" s="97"/>
      <c r="J68" s="97"/>
      <c r="K68" s="97"/>
      <c r="L68" s="97"/>
      <c r="M68" s="97"/>
      <c r="N68" s="97"/>
      <c r="O68" s="97"/>
      <c r="P68" s="97"/>
      <c r="Q68" s="97"/>
      <c r="R68" s="97"/>
      <c r="S68" s="97"/>
      <c r="T68" s="97"/>
      <c r="U68" s="97"/>
      <c r="V68" s="97"/>
      <c r="W68" s="101"/>
    </row>
    <row r="69" spans="1:23" ht="12" customHeight="1">
      <c r="A69" s="96"/>
      <c r="B69" s="97"/>
      <c r="C69" s="97"/>
      <c r="D69" s="97"/>
      <c r="E69" s="97"/>
      <c r="F69" s="97"/>
      <c r="G69" s="97"/>
      <c r="H69" s="97"/>
      <c r="I69" s="97"/>
      <c r="J69" s="97"/>
      <c r="K69" s="97"/>
      <c r="L69" s="97"/>
      <c r="M69" s="97"/>
      <c r="N69" s="97"/>
      <c r="O69" s="97"/>
      <c r="P69" s="97"/>
      <c r="Q69" s="97"/>
      <c r="R69" s="97"/>
      <c r="S69" s="97"/>
      <c r="T69" s="97"/>
      <c r="U69" s="97"/>
      <c r="V69" s="97"/>
      <c r="W69" s="101"/>
    </row>
    <row r="70" spans="1:23" ht="12" customHeight="1">
      <c r="A70" s="96"/>
      <c r="B70" s="97"/>
      <c r="C70" s="97"/>
      <c r="D70" s="97"/>
      <c r="E70" s="97"/>
      <c r="F70" s="97"/>
      <c r="G70" s="97"/>
      <c r="H70" s="97"/>
      <c r="I70" s="97"/>
      <c r="J70" s="97"/>
      <c r="K70" s="97"/>
      <c r="L70" s="97"/>
      <c r="M70" s="97"/>
      <c r="N70" s="97"/>
      <c r="O70" s="97"/>
      <c r="P70" s="97"/>
      <c r="Q70" s="97"/>
      <c r="R70" s="97"/>
      <c r="S70" s="97"/>
      <c r="T70" s="97"/>
      <c r="U70" s="97"/>
      <c r="V70" s="97"/>
      <c r="W70" s="101"/>
    </row>
    <row r="71" spans="1:23" ht="12" customHeight="1">
      <c r="A71" s="96"/>
      <c r="B71" s="97"/>
      <c r="C71" s="97"/>
      <c r="D71" s="97"/>
      <c r="E71" s="97"/>
      <c r="F71" s="97"/>
      <c r="G71" s="97"/>
      <c r="H71" s="97"/>
      <c r="I71" s="97"/>
      <c r="J71" s="97"/>
      <c r="K71" s="97"/>
      <c r="L71" s="97"/>
      <c r="M71" s="97"/>
      <c r="N71" s="97"/>
      <c r="O71" s="97"/>
      <c r="P71" s="97"/>
      <c r="Q71" s="97"/>
      <c r="R71" s="97"/>
      <c r="S71" s="97"/>
      <c r="T71" s="97"/>
      <c r="U71" s="97"/>
      <c r="V71" s="97"/>
      <c r="W71" s="101"/>
    </row>
    <row r="72" spans="1:23" ht="12" customHeight="1">
      <c r="A72" s="96"/>
      <c r="B72" s="97"/>
      <c r="C72" s="97"/>
      <c r="D72" s="97"/>
      <c r="E72" s="97"/>
      <c r="F72" s="97"/>
      <c r="G72" s="97"/>
      <c r="H72" s="97"/>
      <c r="I72" s="97"/>
      <c r="J72" s="97"/>
      <c r="K72" s="97"/>
      <c r="L72" s="97"/>
      <c r="M72" s="97"/>
      <c r="N72" s="97"/>
      <c r="O72" s="97"/>
      <c r="P72" s="97"/>
      <c r="Q72" s="97"/>
      <c r="R72" s="97"/>
      <c r="S72" s="97"/>
      <c r="T72" s="97"/>
      <c r="U72" s="97"/>
      <c r="V72" s="97"/>
      <c r="W72" s="101"/>
    </row>
    <row r="73" spans="1:23" ht="12" customHeight="1">
      <c r="A73" s="96"/>
      <c r="B73" s="97"/>
      <c r="C73" s="97"/>
      <c r="D73" s="97"/>
      <c r="E73" s="97"/>
      <c r="F73" s="97"/>
      <c r="G73" s="97"/>
      <c r="H73" s="97"/>
      <c r="I73" s="97"/>
      <c r="J73" s="97"/>
      <c r="K73" s="97"/>
      <c r="L73" s="97"/>
      <c r="M73" s="97"/>
      <c r="N73" s="97"/>
      <c r="O73" s="97"/>
      <c r="P73" s="97"/>
      <c r="Q73" s="97"/>
      <c r="R73" s="97"/>
      <c r="S73" s="97"/>
      <c r="T73" s="97"/>
      <c r="U73" s="97"/>
      <c r="V73" s="97"/>
      <c r="W73" s="101"/>
    </row>
    <row r="74" spans="1:23" ht="12" customHeight="1">
      <c r="A74" s="96"/>
      <c r="B74" s="97"/>
      <c r="C74" s="97"/>
      <c r="D74" s="97"/>
      <c r="E74" s="97"/>
      <c r="F74" s="97"/>
      <c r="G74" s="97"/>
      <c r="H74" s="97"/>
      <c r="I74" s="97"/>
      <c r="J74" s="97"/>
      <c r="K74" s="97"/>
      <c r="L74" s="97"/>
      <c r="M74" s="97"/>
      <c r="N74" s="97"/>
      <c r="O74" s="97"/>
      <c r="P74" s="97"/>
      <c r="Q74" s="97"/>
      <c r="R74" s="97"/>
      <c r="S74" s="97"/>
      <c r="T74" s="97"/>
      <c r="U74" s="97"/>
      <c r="V74" s="97"/>
      <c r="W74" s="101"/>
    </row>
    <row r="75" spans="1:23" ht="12" customHeight="1">
      <c r="A75" s="96"/>
      <c r="B75" s="97"/>
      <c r="C75" s="97"/>
      <c r="D75" s="97"/>
      <c r="E75" s="97"/>
      <c r="F75" s="97"/>
      <c r="G75" s="97"/>
      <c r="H75" s="97"/>
      <c r="I75" s="97"/>
      <c r="J75" s="97"/>
      <c r="K75" s="97"/>
      <c r="L75" s="97"/>
      <c r="M75" s="97"/>
      <c r="N75" s="97"/>
      <c r="O75" s="97"/>
      <c r="P75" s="97"/>
      <c r="Q75" s="97"/>
      <c r="R75" s="97"/>
      <c r="S75" s="97"/>
      <c r="T75" s="97"/>
      <c r="U75" s="97"/>
      <c r="V75" s="97"/>
      <c r="W75" s="101"/>
    </row>
    <row r="76" spans="1:23" ht="12" customHeight="1">
      <c r="A76" s="96"/>
      <c r="B76" s="97"/>
      <c r="C76" s="97"/>
      <c r="D76" s="97"/>
      <c r="E76" s="97"/>
      <c r="F76" s="97"/>
      <c r="G76" s="97"/>
      <c r="H76" s="97"/>
      <c r="I76" s="97"/>
      <c r="J76" s="97"/>
      <c r="K76" s="97"/>
      <c r="L76" s="97"/>
      <c r="M76" s="97"/>
      <c r="N76" s="97"/>
      <c r="O76" s="97"/>
      <c r="P76" s="97"/>
      <c r="Q76" s="97"/>
      <c r="R76" s="97"/>
      <c r="S76" s="97"/>
      <c r="T76" s="97"/>
      <c r="U76" s="97"/>
      <c r="V76" s="97"/>
      <c r="W76" s="101"/>
    </row>
    <row r="77" spans="1:23" ht="12" customHeight="1">
      <c r="A77" s="96"/>
      <c r="B77" s="97"/>
      <c r="C77" s="97"/>
      <c r="D77" s="97"/>
      <c r="E77" s="97"/>
      <c r="F77" s="97"/>
      <c r="G77" s="97"/>
      <c r="H77" s="97"/>
      <c r="I77" s="97"/>
      <c r="J77" s="97"/>
      <c r="K77" s="97"/>
      <c r="L77" s="97"/>
      <c r="M77" s="97"/>
      <c r="N77" s="97"/>
      <c r="O77" s="97"/>
      <c r="P77" s="97"/>
      <c r="Q77" s="97"/>
      <c r="R77" s="97"/>
      <c r="S77" s="97"/>
      <c r="T77" s="97"/>
      <c r="U77" s="97"/>
      <c r="V77" s="97"/>
      <c r="W77" s="101"/>
    </row>
    <row r="78" spans="1:23" ht="12" customHeight="1">
      <c r="A78" s="107"/>
      <c r="B78" s="108"/>
      <c r="C78" s="108"/>
      <c r="D78" s="108"/>
      <c r="E78" s="108"/>
      <c r="F78" s="108"/>
      <c r="G78" s="108"/>
      <c r="H78" s="108"/>
      <c r="I78" s="108"/>
      <c r="J78" s="108"/>
      <c r="K78" s="108"/>
      <c r="L78" s="108"/>
      <c r="M78" s="108"/>
      <c r="N78" s="108"/>
      <c r="O78" s="108"/>
      <c r="P78" s="108"/>
      <c r="Q78" s="108"/>
      <c r="R78" s="108"/>
      <c r="S78" s="108"/>
      <c r="T78" s="108"/>
      <c r="U78" s="108"/>
      <c r="V78" s="108"/>
      <c r="W78" s="109"/>
    </row>
    <row r="79" spans="1:23" ht="10.9" customHeight="1">
      <c r="A79" s="122" t="s">
        <v>166</v>
      </c>
      <c r="B79" s="82"/>
      <c r="C79" s="82"/>
      <c r="D79" s="82"/>
      <c r="E79" s="82"/>
      <c r="F79" s="82"/>
      <c r="G79" s="82"/>
      <c r="H79" s="82"/>
      <c r="I79" s="82"/>
      <c r="J79" s="82"/>
      <c r="K79" s="82"/>
      <c r="L79" s="82"/>
      <c r="M79" s="82"/>
      <c r="N79" s="82"/>
      <c r="O79" s="82"/>
      <c r="P79" s="82"/>
      <c r="Q79" s="82"/>
      <c r="R79" s="82"/>
      <c r="S79" s="82"/>
      <c r="T79" s="82"/>
      <c r="U79" s="82"/>
      <c r="V79" s="82"/>
      <c r="W79" s="82"/>
    </row>
    <row r="80" spans="1:23" ht="10.9" customHeight="1"/>
    <row r="81" ht="10.9" customHeight="1"/>
    <row r="82" ht="10.9" customHeight="1"/>
    <row r="83" ht="10.9" customHeight="1"/>
    <row r="84" ht="10.9" customHeight="1"/>
    <row r="85" ht="10.9" customHeight="1"/>
    <row r="86" ht="10.9" customHeight="1"/>
    <row r="87" ht="10.9" customHeight="1"/>
    <row r="88" ht="10.9" customHeight="1"/>
    <row r="89" ht="10.9" customHeight="1"/>
    <row r="90" ht="10.9" customHeight="1"/>
    <row r="91" ht="10.9" customHeight="1"/>
    <row r="92" ht="10.9" customHeight="1"/>
    <row r="93" ht="10.9" customHeight="1"/>
    <row r="94" ht="10.9" customHeight="1"/>
    <row r="95" ht="10.9" customHeight="1"/>
  </sheetData>
  <printOptions horizontalCentered="1" verticalCentered="1"/>
  <pageMargins left="1" right="1" top="0.5" bottom="0.5" header="0" footer="0"/>
  <pageSetup scale="84"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
  <dimension ref="A1:R85"/>
  <sheetViews>
    <sheetView view="pageBreakPreview" zoomScale="90" zoomScaleNormal="87" zoomScaleSheetLayoutView="90" workbookViewId="0"/>
  </sheetViews>
  <sheetFormatPr defaultColWidth="8.33203125" defaultRowHeight="9"/>
  <cols>
    <col min="1" max="1" width="2.5" style="31" customWidth="1"/>
    <col min="2" max="2" width="25.6640625" style="31" customWidth="1"/>
    <col min="3" max="3" width="67.5" style="31" customWidth="1"/>
    <col min="4" max="4" width="9.83203125" style="31" customWidth="1"/>
    <col min="5" max="6" width="1.6640625" style="31" customWidth="1"/>
    <col min="7" max="8" width="11.83203125" style="31" customWidth="1"/>
    <col min="9" max="10" width="2.5" style="31" customWidth="1"/>
    <col min="11" max="11" width="26.5" style="31" customWidth="1"/>
    <col min="12" max="12" width="67.5" style="31" customWidth="1"/>
    <col min="13" max="13" width="9.83203125" style="31" customWidth="1"/>
    <col min="14" max="15" width="1.6640625" style="31" customWidth="1"/>
    <col min="16" max="17" width="11.83203125" style="31" customWidth="1"/>
    <col min="18" max="18" width="1.6640625" style="31" customWidth="1"/>
    <col min="19" max="256" width="8.33203125" style="31"/>
    <col min="257" max="257" width="2.5" style="31" customWidth="1"/>
    <col min="258" max="258" width="25.6640625" style="31" customWidth="1"/>
    <col min="259" max="259" width="67.5" style="31" customWidth="1"/>
    <col min="260" max="260" width="9.83203125" style="31" customWidth="1"/>
    <col min="261" max="262" width="1.6640625" style="31" customWidth="1"/>
    <col min="263" max="264" width="11.83203125" style="31" customWidth="1"/>
    <col min="265" max="266" width="2.5" style="31" customWidth="1"/>
    <col min="267" max="267" width="26.5" style="31" customWidth="1"/>
    <col min="268" max="268" width="67.5" style="31" customWidth="1"/>
    <col min="269" max="269" width="9.83203125" style="31" customWidth="1"/>
    <col min="270" max="271" width="1.6640625" style="31" customWidth="1"/>
    <col min="272" max="273" width="11.83203125" style="31" customWidth="1"/>
    <col min="274" max="274" width="1.6640625" style="31" customWidth="1"/>
    <col min="275" max="512" width="8.33203125" style="31"/>
    <col min="513" max="513" width="2.5" style="31" customWidth="1"/>
    <col min="514" max="514" width="25.6640625" style="31" customWidth="1"/>
    <col min="515" max="515" width="67.5" style="31" customWidth="1"/>
    <col min="516" max="516" width="9.83203125" style="31" customWidth="1"/>
    <col min="517" max="518" width="1.6640625" style="31" customWidth="1"/>
    <col min="519" max="520" width="11.83203125" style="31" customWidth="1"/>
    <col min="521" max="522" width="2.5" style="31" customWidth="1"/>
    <col min="523" max="523" width="26.5" style="31" customWidth="1"/>
    <col min="524" max="524" width="67.5" style="31" customWidth="1"/>
    <col min="525" max="525" width="9.83203125" style="31" customWidth="1"/>
    <col min="526" max="527" width="1.6640625" style="31" customWidth="1"/>
    <col min="528" max="529" width="11.83203125" style="31" customWidth="1"/>
    <col min="530" max="530" width="1.6640625" style="31" customWidth="1"/>
    <col min="531" max="768" width="8.33203125" style="31"/>
    <col min="769" max="769" width="2.5" style="31" customWidth="1"/>
    <col min="770" max="770" width="25.6640625" style="31" customWidth="1"/>
    <col min="771" max="771" width="67.5" style="31" customWidth="1"/>
    <col min="772" max="772" width="9.83203125" style="31" customWidth="1"/>
    <col min="773" max="774" width="1.6640625" style="31" customWidth="1"/>
    <col min="775" max="776" width="11.83203125" style="31" customWidth="1"/>
    <col min="777" max="778" width="2.5" style="31" customWidth="1"/>
    <col min="779" max="779" width="26.5" style="31" customWidth="1"/>
    <col min="780" max="780" width="67.5" style="31" customWidth="1"/>
    <col min="781" max="781" width="9.83203125" style="31" customWidth="1"/>
    <col min="782" max="783" width="1.6640625" style="31" customWidth="1"/>
    <col min="784" max="785" width="11.83203125" style="31" customWidth="1"/>
    <col min="786" max="786" width="1.6640625" style="31" customWidth="1"/>
    <col min="787" max="1024" width="8.33203125" style="31"/>
    <col min="1025" max="1025" width="2.5" style="31" customWidth="1"/>
    <col min="1026" max="1026" width="25.6640625" style="31" customWidth="1"/>
    <col min="1027" max="1027" width="67.5" style="31" customWidth="1"/>
    <col min="1028" max="1028" width="9.83203125" style="31" customWidth="1"/>
    <col min="1029" max="1030" width="1.6640625" style="31" customWidth="1"/>
    <col min="1031" max="1032" width="11.83203125" style="31" customWidth="1"/>
    <col min="1033" max="1034" width="2.5" style="31" customWidth="1"/>
    <col min="1035" max="1035" width="26.5" style="31" customWidth="1"/>
    <col min="1036" max="1036" width="67.5" style="31" customWidth="1"/>
    <col min="1037" max="1037" width="9.83203125" style="31" customWidth="1"/>
    <col min="1038" max="1039" width="1.6640625" style="31" customWidth="1"/>
    <col min="1040" max="1041" width="11.83203125" style="31" customWidth="1"/>
    <col min="1042" max="1042" width="1.6640625" style="31" customWidth="1"/>
    <col min="1043" max="1280" width="8.33203125" style="31"/>
    <col min="1281" max="1281" width="2.5" style="31" customWidth="1"/>
    <col min="1282" max="1282" width="25.6640625" style="31" customWidth="1"/>
    <col min="1283" max="1283" width="67.5" style="31" customWidth="1"/>
    <col min="1284" max="1284" width="9.83203125" style="31" customWidth="1"/>
    <col min="1285" max="1286" width="1.6640625" style="31" customWidth="1"/>
    <col min="1287" max="1288" width="11.83203125" style="31" customWidth="1"/>
    <col min="1289" max="1290" width="2.5" style="31" customWidth="1"/>
    <col min="1291" max="1291" width="26.5" style="31" customWidth="1"/>
    <col min="1292" max="1292" width="67.5" style="31" customWidth="1"/>
    <col min="1293" max="1293" width="9.83203125" style="31" customWidth="1"/>
    <col min="1294" max="1295" width="1.6640625" style="31" customWidth="1"/>
    <col min="1296" max="1297" width="11.83203125" style="31" customWidth="1"/>
    <col min="1298" max="1298" width="1.6640625" style="31" customWidth="1"/>
    <col min="1299" max="1536" width="8.33203125" style="31"/>
    <col min="1537" max="1537" width="2.5" style="31" customWidth="1"/>
    <col min="1538" max="1538" width="25.6640625" style="31" customWidth="1"/>
    <col min="1539" max="1539" width="67.5" style="31" customWidth="1"/>
    <col min="1540" max="1540" width="9.83203125" style="31" customWidth="1"/>
    <col min="1541" max="1542" width="1.6640625" style="31" customWidth="1"/>
    <col min="1543" max="1544" width="11.83203125" style="31" customWidth="1"/>
    <col min="1545" max="1546" width="2.5" style="31" customWidth="1"/>
    <col min="1547" max="1547" width="26.5" style="31" customWidth="1"/>
    <col min="1548" max="1548" width="67.5" style="31" customWidth="1"/>
    <col min="1549" max="1549" width="9.83203125" style="31" customWidth="1"/>
    <col min="1550" max="1551" width="1.6640625" style="31" customWidth="1"/>
    <col min="1552" max="1553" width="11.83203125" style="31" customWidth="1"/>
    <col min="1554" max="1554" width="1.6640625" style="31" customWidth="1"/>
    <col min="1555" max="1792" width="8.33203125" style="31"/>
    <col min="1793" max="1793" width="2.5" style="31" customWidth="1"/>
    <col min="1794" max="1794" width="25.6640625" style="31" customWidth="1"/>
    <col min="1795" max="1795" width="67.5" style="31" customWidth="1"/>
    <col min="1796" max="1796" width="9.83203125" style="31" customWidth="1"/>
    <col min="1797" max="1798" width="1.6640625" style="31" customWidth="1"/>
    <col min="1799" max="1800" width="11.83203125" style="31" customWidth="1"/>
    <col min="1801" max="1802" width="2.5" style="31" customWidth="1"/>
    <col min="1803" max="1803" width="26.5" style="31" customWidth="1"/>
    <col min="1804" max="1804" width="67.5" style="31" customWidth="1"/>
    <col min="1805" max="1805" width="9.83203125" style="31" customWidth="1"/>
    <col min="1806" max="1807" width="1.6640625" style="31" customWidth="1"/>
    <col min="1808" max="1809" width="11.83203125" style="31" customWidth="1"/>
    <col min="1810" max="1810" width="1.6640625" style="31" customWidth="1"/>
    <col min="1811" max="2048" width="8.33203125" style="31"/>
    <col min="2049" max="2049" width="2.5" style="31" customWidth="1"/>
    <col min="2050" max="2050" width="25.6640625" style="31" customWidth="1"/>
    <col min="2051" max="2051" width="67.5" style="31" customWidth="1"/>
    <col min="2052" max="2052" width="9.83203125" style="31" customWidth="1"/>
    <col min="2053" max="2054" width="1.6640625" style="31" customWidth="1"/>
    <col min="2055" max="2056" width="11.83203125" style="31" customWidth="1"/>
    <col min="2057" max="2058" width="2.5" style="31" customWidth="1"/>
    <col min="2059" max="2059" width="26.5" style="31" customWidth="1"/>
    <col min="2060" max="2060" width="67.5" style="31" customWidth="1"/>
    <col min="2061" max="2061" width="9.83203125" style="31" customWidth="1"/>
    <col min="2062" max="2063" width="1.6640625" style="31" customWidth="1"/>
    <col min="2064" max="2065" width="11.83203125" style="31" customWidth="1"/>
    <col min="2066" max="2066" width="1.6640625" style="31" customWidth="1"/>
    <col min="2067" max="2304" width="8.33203125" style="31"/>
    <col min="2305" max="2305" width="2.5" style="31" customWidth="1"/>
    <col min="2306" max="2306" width="25.6640625" style="31" customWidth="1"/>
    <col min="2307" max="2307" width="67.5" style="31" customWidth="1"/>
    <col min="2308" max="2308" width="9.83203125" style="31" customWidth="1"/>
    <col min="2309" max="2310" width="1.6640625" style="31" customWidth="1"/>
    <col min="2311" max="2312" width="11.83203125" style="31" customWidth="1"/>
    <col min="2313" max="2314" width="2.5" style="31" customWidth="1"/>
    <col min="2315" max="2315" width="26.5" style="31" customWidth="1"/>
    <col min="2316" max="2316" width="67.5" style="31" customWidth="1"/>
    <col min="2317" max="2317" width="9.83203125" style="31" customWidth="1"/>
    <col min="2318" max="2319" width="1.6640625" style="31" customWidth="1"/>
    <col min="2320" max="2321" width="11.83203125" style="31" customWidth="1"/>
    <col min="2322" max="2322" width="1.6640625" style="31" customWidth="1"/>
    <col min="2323" max="2560" width="8.33203125" style="31"/>
    <col min="2561" max="2561" width="2.5" style="31" customWidth="1"/>
    <col min="2562" max="2562" width="25.6640625" style="31" customWidth="1"/>
    <col min="2563" max="2563" width="67.5" style="31" customWidth="1"/>
    <col min="2564" max="2564" width="9.83203125" style="31" customWidth="1"/>
    <col min="2565" max="2566" width="1.6640625" style="31" customWidth="1"/>
    <col min="2567" max="2568" width="11.83203125" style="31" customWidth="1"/>
    <col min="2569" max="2570" width="2.5" style="31" customWidth="1"/>
    <col min="2571" max="2571" width="26.5" style="31" customWidth="1"/>
    <col min="2572" max="2572" width="67.5" style="31" customWidth="1"/>
    <col min="2573" max="2573" width="9.83203125" style="31" customWidth="1"/>
    <col min="2574" max="2575" width="1.6640625" style="31" customWidth="1"/>
    <col min="2576" max="2577" width="11.83203125" style="31" customWidth="1"/>
    <col min="2578" max="2578" width="1.6640625" style="31" customWidth="1"/>
    <col min="2579" max="2816" width="8.33203125" style="31"/>
    <col min="2817" max="2817" width="2.5" style="31" customWidth="1"/>
    <col min="2818" max="2818" width="25.6640625" style="31" customWidth="1"/>
    <col min="2819" max="2819" width="67.5" style="31" customWidth="1"/>
    <col min="2820" max="2820" width="9.83203125" style="31" customWidth="1"/>
    <col min="2821" max="2822" width="1.6640625" style="31" customWidth="1"/>
    <col min="2823" max="2824" width="11.83203125" style="31" customWidth="1"/>
    <col min="2825" max="2826" width="2.5" style="31" customWidth="1"/>
    <col min="2827" max="2827" width="26.5" style="31" customWidth="1"/>
    <col min="2828" max="2828" width="67.5" style="31" customWidth="1"/>
    <col min="2829" max="2829" width="9.83203125" style="31" customWidth="1"/>
    <col min="2830" max="2831" width="1.6640625" style="31" customWidth="1"/>
    <col min="2832" max="2833" width="11.83203125" style="31" customWidth="1"/>
    <col min="2834" max="2834" width="1.6640625" style="31" customWidth="1"/>
    <col min="2835" max="3072" width="8.33203125" style="31"/>
    <col min="3073" max="3073" width="2.5" style="31" customWidth="1"/>
    <col min="3074" max="3074" width="25.6640625" style="31" customWidth="1"/>
    <col min="3075" max="3075" width="67.5" style="31" customWidth="1"/>
    <col min="3076" max="3076" width="9.83203125" style="31" customWidth="1"/>
    <col min="3077" max="3078" width="1.6640625" style="31" customWidth="1"/>
    <col min="3079" max="3080" width="11.83203125" style="31" customWidth="1"/>
    <col min="3081" max="3082" width="2.5" style="31" customWidth="1"/>
    <col min="3083" max="3083" width="26.5" style="31" customWidth="1"/>
    <col min="3084" max="3084" width="67.5" style="31" customWidth="1"/>
    <col min="3085" max="3085" width="9.83203125" style="31" customWidth="1"/>
    <col min="3086" max="3087" width="1.6640625" style="31" customWidth="1"/>
    <col min="3088" max="3089" width="11.83203125" style="31" customWidth="1"/>
    <col min="3090" max="3090" width="1.6640625" style="31" customWidth="1"/>
    <col min="3091" max="3328" width="8.33203125" style="31"/>
    <col min="3329" max="3329" width="2.5" style="31" customWidth="1"/>
    <col min="3330" max="3330" width="25.6640625" style="31" customWidth="1"/>
    <col min="3331" max="3331" width="67.5" style="31" customWidth="1"/>
    <col min="3332" max="3332" width="9.83203125" style="31" customWidth="1"/>
    <col min="3333" max="3334" width="1.6640625" style="31" customWidth="1"/>
    <col min="3335" max="3336" width="11.83203125" style="31" customWidth="1"/>
    <col min="3337" max="3338" width="2.5" style="31" customWidth="1"/>
    <col min="3339" max="3339" width="26.5" style="31" customWidth="1"/>
    <col min="3340" max="3340" width="67.5" style="31" customWidth="1"/>
    <col min="3341" max="3341" width="9.83203125" style="31" customWidth="1"/>
    <col min="3342" max="3343" width="1.6640625" style="31" customWidth="1"/>
    <col min="3344" max="3345" width="11.83203125" style="31" customWidth="1"/>
    <col min="3346" max="3346" width="1.6640625" style="31" customWidth="1"/>
    <col min="3347" max="3584" width="8.33203125" style="31"/>
    <col min="3585" max="3585" width="2.5" style="31" customWidth="1"/>
    <col min="3586" max="3586" width="25.6640625" style="31" customWidth="1"/>
    <col min="3587" max="3587" width="67.5" style="31" customWidth="1"/>
    <col min="3588" max="3588" width="9.83203125" style="31" customWidth="1"/>
    <col min="3589" max="3590" width="1.6640625" style="31" customWidth="1"/>
    <col min="3591" max="3592" width="11.83203125" style="31" customWidth="1"/>
    <col min="3593" max="3594" width="2.5" style="31" customWidth="1"/>
    <col min="3595" max="3595" width="26.5" style="31" customWidth="1"/>
    <col min="3596" max="3596" width="67.5" style="31" customWidth="1"/>
    <col min="3597" max="3597" width="9.83203125" style="31" customWidth="1"/>
    <col min="3598" max="3599" width="1.6640625" style="31" customWidth="1"/>
    <col min="3600" max="3601" width="11.83203125" style="31" customWidth="1"/>
    <col min="3602" max="3602" width="1.6640625" style="31" customWidth="1"/>
    <col min="3603" max="3840" width="8.33203125" style="31"/>
    <col min="3841" max="3841" width="2.5" style="31" customWidth="1"/>
    <col min="3842" max="3842" width="25.6640625" style="31" customWidth="1"/>
    <col min="3843" max="3843" width="67.5" style="31" customWidth="1"/>
    <col min="3844" max="3844" width="9.83203125" style="31" customWidth="1"/>
    <col min="3845" max="3846" width="1.6640625" style="31" customWidth="1"/>
    <col min="3847" max="3848" width="11.83203125" style="31" customWidth="1"/>
    <col min="3849" max="3850" width="2.5" style="31" customWidth="1"/>
    <col min="3851" max="3851" width="26.5" style="31" customWidth="1"/>
    <col min="3852" max="3852" width="67.5" style="31" customWidth="1"/>
    <col min="3853" max="3853" width="9.83203125" style="31" customWidth="1"/>
    <col min="3854" max="3855" width="1.6640625" style="31" customWidth="1"/>
    <col min="3856" max="3857" width="11.83203125" style="31" customWidth="1"/>
    <col min="3858" max="3858" width="1.6640625" style="31" customWidth="1"/>
    <col min="3859" max="4096" width="8.33203125" style="31"/>
    <col min="4097" max="4097" width="2.5" style="31" customWidth="1"/>
    <col min="4098" max="4098" width="25.6640625" style="31" customWidth="1"/>
    <col min="4099" max="4099" width="67.5" style="31" customWidth="1"/>
    <col min="4100" max="4100" width="9.83203125" style="31" customWidth="1"/>
    <col min="4101" max="4102" width="1.6640625" style="31" customWidth="1"/>
    <col min="4103" max="4104" width="11.83203125" style="31" customWidth="1"/>
    <col min="4105" max="4106" width="2.5" style="31" customWidth="1"/>
    <col min="4107" max="4107" width="26.5" style="31" customWidth="1"/>
    <col min="4108" max="4108" width="67.5" style="31" customWidth="1"/>
    <col min="4109" max="4109" width="9.83203125" style="31" customWidth="1"/>
    <col min="4110" max="4111" width="1.6640625" style="31" customWidth="1"/>
    <col min="4112" max="4113" width="11.83203125" style="31" customWidth="1"/>
    <col min="4114" max="4114" width="1.6640625" style="31" customWidth="1"/>
    <col min="4115" max="4352" width="8.33203125" style="31"/>
    <col min="4353" max="4353" width="2.5" style="31" customWidth="1"/>
    <col min="4354" max="4354" width="25.6640625" style="31" customWidth="1"/>
    <col min="4355" max="4355" width="67.5" style="31" customWidth="1"/>
    <col min="4356" max="4356" width="9.83203125" style="31" customWidth="1"/>
    <col min="4357" max="4358" width="1.6640625" style="31" customWidth="1"/>
    <col min="4359" max="4360" width="11.83203125" style="31" customWidth="1"/>
    <col min="4361" max="4362" width="2.5" style="31" customWidth="1"/>
    <col min="4363" max="4363" width="26.5" style="31" customWidth="1"/>
    <col min="4364" max="4364" width="67.5" style="31" customWidth="1"/>
    <col min="4365" max="4365" width="9.83203125" style="31" customWidth="1"/>
    <col min="4366" max="4367" width="1.6640625" style="31" customWidth="1"/>
    <col min="4368" max="4369" width="11.83203125" style="31" customWidth="1"/>
    <col min="4370" max="4370" width="1.6640625" style="31" customWidth="1"/>
    <col min="4371" max="4608" width="8.33203125" style="31"/>
    <col min="4609" max="4609" width="2.5" style="31" customWidth="1"/>
    <col min="4610" max="4610" width="25.6640625" style="31" customWidth="1"/>
    <col min="4611" max="4611" width="67.5" style="31" customWidth="1"/>
    <col min="4612" max="4612" width="9.83203125" style="31" customWidth="1"/>
    <col min="4613" max="4614" width="1.6640625" style="31" customWidth="1"/>
    <col min="4615" max="4616" width="11.83203125" style="31" customWidth="1"/>
    <col min="4617" max="4618" width="2.5" style="31" customWidth="1"/>
    <col min="4619" max="4619" width="26.5" style="31" customWidth="1"/>
    <col min="4620" max="4620" width="67.5" style="31" customWidth="1"/>
    <col min="4621" max="4621" width="9.83203125" style="31" customWidth="1"/>
    <col min="4622" max="4623" width="1.6640625" style="31" customWidth="1"/>
    <col min="4624" max="4625" width="11.83203125" style="31" customWidth="1"/>
    <col min="4626" max="4626" width="1.6640625" style="31" customWidth="1"/>
    <col min="4627" max="4864" width="8.33203125" style="31"/>
    <col min="4865" max="4865" width="2.5" style="31" customWidth="1"/>
    <col min="4866" max="4866" width="25.6640625" style="31" customWidth="1"/>
    <col min="4867" max="4867" width="67.5" style="31" customWidth="1"/>
    <col min="4868" max="4868" width="9.83203125" style="31" customWidth="1"/>
    <col min="4869" max="4870" width="1.6640625" style="31" customWidth="1"/>
    <col min="4871" max="4872" width="11.83203125" style="31" customWidth="1"/>
    <col min="4873" max="4874" width="2.5" style="31" customWidth="1"/>
    <col min="4875" max="4875" width="26.5" style="31" customWidth="1"/>
    <col min="4876" max="4876" width="67.5" style="31" customWidth="1"/>
    <col min="4877" max="4877" width="9.83203125" style="31" customWidth="1"/>
    <col min="4878" max="4879" width="1.6640625" style="31" customWidth="1"/>
    <col min="4880" max="4881" width="11.83203125" style="31" customWidth="1"/>
    <col min="4882" max="4882" width="1.6640625" style="31" customWidth="1"/>
    <col min="4883" max="5120" width="8.33203125" style="31"/>
    <col min="5121" max="5121" width="2.5" style="31" customWidth="1"/>
    <col min="5122" max="5122" width="25.6640625" style="31" customWidth="1"/>
    <col min="5123" max="5123" width="67.5" style="31" customWidth="1"/>
    <col min="5124" max="5124" width="9.83203125" style="31" customWidth="1"/>
    <col min="5125" max="5126" width="1.6640625" style="31" customWidth="1"/>
    <col min="5127" max="5128" width="11.83203125" style="31" customWidth="1"/>
    <col min="5129" max="5130" width="2.5" style="31" customWidth="1"/>
    <col min="5131" max="5131" width="26.5" style="31" customWidth="1"/>
    <col min="5132" max="5132" width="67.5" style="31" customWidth="1"/>
    <col min="5133" max="5133" width="9.83203125" style="31" customWidth="1"/>
    <col min="5134" max="5135" width="1.6640625" style="31" customWidth="1"/>
    <col min="5136" max="5137" width="11.83203125" style="31" customWidth="1"/>
    <col min="5138" max="5138" width="1.6640625" style="31" customWidth="1"/>
    <col min="5139" max="5376" width="8.33203125" style="31"/>
    <col min="5377" max="5377" width="2.5" style="31" customWidth="1"/>
    <col min="5378" max="5378" width="25.6640625" style="31" customWidth="1"/>
    <col min="5379" max="5379" width="67.5" style="31" customWidth="1"/>
    <col min="5380" max="5380" width="9.83203125" style="31" customWidth="1"/>
    <col min="5381" max="5382" width="1.6640625" style="31" customWidth="1"/>
    <col min="5383" max="5384" width="11.83203125" style="31" customWidth="1"/>
    <col min="5385" max="5386" width="2.5" style="31" customWidth="1"/>
    <col min="5387" max="5387" width="26.5" style="31" customWidth="1"/>
    <col min="5388" max="5388" width="67.5" style="31" customWidth="1"/>
    <col min="5389" max="5389" width="9.83203125" style="31" customWidth="1"/>
    <col min="5390" max="5391" width="1.6640625" style="31" customWidth="1"/>
    <col min="5392" max="5393" width="11.83203125" style="31" customWidth="1"/>
    <col min="5394" max="5394" width="1.6640625" style="31" customWidth="1"/>
    <col min="5395" max="5632" width="8.33203125" style="31"/>
    <col min="5633" max="5633" width="2.5" style="31" customWidth="1"/>
    <col min="5634" max="5634" width="25.6640625" style="31" customWidth="1"/>
    <col min="5635" max="5635" width="67.5" style="31" customWidth="1"/>
    <col min="5636" max="5636" width="9.83203125" style="31" customWidth="1"/>
    <col min="5637" max="5638" width="1.6640625" style="31" customWidth="1"/>
    <col min="5639" max="5640" width="11.83203125" style="31" customWidth="1"/>
    <col min="5641" max="5642" width="2.5" style="31" customWidth="1"/>
    <col min="5643" max="5643" width="26.5" style="31" customWidth="1"/>
    <col min="5644" max="5644" width="67.5" style="31" customWidth="1"/>
    <col min="5645" max="5645" width="9.83203125" style="31" customWidth="1"/>
    <col min="5646" max="5647" width="1.6640625" style="31" customWidth="1"/>
    <col min="5648" max="5649" width="11.83203125" style="31" customWidth="1"/>
    <col min="5650" max="5650" width="1.6640625" style="31" customWidth="1"/>
    <col min="5651" max="5888" width="8.33203125" style="31"/>
    <col min="5889" max="5889" width="2.5" style="31" customWidth="1"/>
    <col min="5890" max="5890" width="25.6640625" style="31" customWidth="1"/>
    <col min="5891" max="5891" width="67.5" style="31" customWidth="1"/>
    <col min="5892" max="5892" width="9.83203125" style="31" customWidth="1"/>
    <col min="5893" max="5894" width="1.6640625" style="31" customWidth="1"/>
    <col min="5895" max="5896" width="11.83203125" style="31" customWidth="1"/>
    <col min="5897" max="5898" width="2.5" style="31" customWidth="1"/>
    <col min="5899" max="5899" width="26.5" style="31" customWidth="1"/>
    <col min="5900" max="5900" width="67.5" style="31" customWidth="1"/>
    <col min="5901" max="5901" width="9.83203125" style="31" customWidth="1"/>
    <col min="5902" max="5903" width="1.6640625" style="31" customWidth="1"/>
    <col min="5904" max="5905" width="11.83203125" style="31" customWidth="1"/>
    <col min="5906" max="5906" width="1.6640625" style="31" customWidth="1"/>
    <col min="5907" max="6144" width="8.33203125" style="31"/>
    <col min="6145" max="6145" width="2.5" style="31" customWidth="1"/>
    <col min="6146" max="6146" width="25.6640625" style="31" customWidth="1"/>
    <col min="6147" max="6147" width="67.5" style="31" customWidth="1"/>
    <col min="6148" max="6148" width="9.83203125" style="31" customWidth="1"/>
    <col min="6149" max="6150" width="1.6640625" style="31" customWidth="1"/>
    <col min="6151" max="6152" width="11.83203125" style="31" customWidth="1"/>
    <col min="6153" max="6154" width="2.5" style="31" customWidth="1"/>
    <col min="6155" max="6155" width="26.5" style="31" customWidth="1"/>
    <col min="6156" max="6156" width="67.5" style="31" customWidth="1"/>
    <col min="6157" max="6157" width="9.83203125" style="31" customWidth="1"/>
    <col min="6158" max="6159" width="1.6640625" style="31" customWidth="1"/>
    <col min="6160" max="6161" width="11.83203125" style="31" customWidth="1"/>
    <col min="6162" max="6162" width="1.6640625" style="31" customWidth="1"/>
    <col min="6163" max="6400" width="8.33203125" style="31"/>
    <col min="6401" max="6401" width="2.5" style="31" customWidth="1"/>
    <col min="6402" max="6402" width="25.6640625" style="31" customWidth="1"/>
    <col min="6403" max="6403" width="67.5" style="31" customWidth="1"/>
    <col min="6404" max="6404" width="9.83203125" style="31" customWidth="1"/>
    <col min="6405" max="6406" width="1.6640625" style="31" customWidth="1"/>
    <col min="6407" max="6408" width="11.83203125" style="31" customWidth="1"/>
    <col min="6409" max="6410" width="2.5" style="31" customWidth="1"/>
    <col min="6411" max="6411" width="26.5" style="31" customWidth="1"/>
    <col min="6412" max="6412" width="67.5" style="31" customWidth="1"/>
    <col min="6413" max="6413" width="9.83203125" style="31" customWidth="1"/>
    <col min="6414" max="6415" width="1.6640625" style="31" customWidth="1"/>
    <col min="6416" max="6417" width="11.83203125" style="31" customWidth="1"/>
    <col min="6418" max="6418" width="1.6640625" style="31" customWidth="1"/>
    <col min="6419" max="6656" width="8.33203125" style="31"/>
    <col min="6657" max="6657" width="2.5" style="31" customWidth="1"/>
    <col min="6658" max="6658" width="25.6640625" style="31" customWidth="1"/>
    <col min="6659" max="6659" width="67.5" style="31" customWidth="1"/>
    <col min="6660" max="6660" width="9.83203125" style="31" customWidth="1"/>
    <col min="6661" max="6662" width="1.6640625" style="31" customWidth="1"/>
    <col min="6663" max="6664" width="11.83203125" style="31" customWidth="1"/>
    <col min="6665" max="6666" width="2.5" style="31" customWidth="1"/>
    <col min="6667" max="6667" width="26.5" style="31" customWidth="1"/>
    <col min="6668" max="6668" width="67.5" style="31" customWidth="1"/>
    <col min="6669" max="6669" width="9.83203125" style="31" customWidth="1"/>
    <col min="6670" max="6671" width="1.6640625" style="31" customWidth="1"/>
    <col min="6672" max="6673" width="11.83203125" style="31" customWidth="1"/>
    <col min="6674" max="6674" width="1.6640625" style="31" customWidth="1"/>
    <col min="6675" max="6912" width="8.33203125" style="31"/>
    <col min="6913" max="6913" width="2.5" style="31" customWidth="1"/>
    <col min="6914" max="6914" width="25.6640625" style="31" customWidth="1"/>
    <col min="6915" max="6915" width="67.5" style="31" customWidth="1"/>
    <col min="6916" max="6916" width="9.83203125" style="31" customWidth="1"/>
    <col min="6917" max="6918" width="1.6640625" style="31" customWidth="1"/>
    <col min="6919" max="6920" width="11.83203125" style="31" customWidth="1"/>
    <col min="6921" max="6922" width="2.5" style="31" customWidth="1"/>
    <col min="6923" max="6923" width="26.5" style="31" customWidth="1"/>
    <col min="6924" max="6924" width="67.5" style="31" customWidth="1"/>
    <col min="6925" max="6925" width="9.83203125" style="31" customWidth="1"/>
    <col min="6926" max="6927" width="1.6640625" style="31" customWidth="1"/>
    <col min="6928" max="6929" width="11.83203125" style="31" customWidth="1"/>
    <col min="6930" max="6930" width="1.6640625" style="31" customWidth="1"/>
    <col min="6931" max="7168" width="8.33203125" style="31"/>
    <col min="7169" max="7169" width="2.5" style="31" customWidth="1"/>
    <col min="7170" max="7170" width="25.6640625" style="31" customWidth="1"/>
    <col min="7171" max="7171" width="67.5" style="31" customWidth="1"/>
    <col min="7172" max="7172" width="9.83203125" style="31" customWidth="1"/>
    <col min="7173" max="7174" width="1.6640625" style="31" customWidth="1"/>
    <col min="7175" max="7176" width="11.83203125" style="31" customWidth="1"/>
    <col min="7177" max="7178" width="2.5" style="31" customWidth="1"/>
    <col min="7179" max="7179" width="26.5" style="31" customWidth="1"/>
    <col min="7180" max="7180" width="67.5" style="31" customWidth="1"/>
    <col min="7181" max="7181" width="9.83203125" style="31" customWidth="1"/>
    <col min="7182" max="7183" width="1.6640625" style="31" customWidth="1"/>
    <col min="7184" max="7185" width="11.83203125" style="31" customWidth="1"/>
    <col min="7186" max="7186" width="1.6640625" style="31" customWidth="1"/>
    <col min="7187" max="7424" width="8.33203125" style="31"/>
    <col min="7425" max="7425" width="2.5" style="31" customWidth="1"/>
    <col min="7426" max="7426" width="25.6640625" style="31" customWidth="1"/>
    <col min="7427" max="7427" width="67.5" style="31" customWidth="1"/>
    <col min="7428" max="7428" width="9.83203125" style="31" customWidth="1"/>
    <col min="7429" max="7430" width="1.6640625" style="31" customWidth="1"/>
    <col min="7431" max="7432" width="11.83203125" style="31" customWidth="1"/>
    <col min="7433" max="7434" width="2.5" style="31" customWidth="1"/>
    <col min="7435" max="7435" width="26.5" style="31" customWidth="1"/>
    <col min="7436" max="7436" width="67.5" style="31" customWidth="1"/>
    <col min="7437" max="7437" width="9.83203125" style="31" customWidth="1"/>
    <col min="7438" max="7439" width="1.6640625" style="31" customWidth="1"/>
    <col min="7440" max="7441" width="11.83203125" style="31" customWidth="1"/>
    <col min="7442" max="7442" width="1.6640625" style="31" customWidth="1"/>
    <col min="7443" max="7680" width="8.33203125" style="31"/>
    <col min="7681" max="7681" width="2.5" style="31" customWidth="1"/>
    <col min="7682" max="7682" width="25.6640625" style="31" customWidth="1"/>
    <col min="7683" max="7683" width="67.5" style="31" customWidth="1"/>
    <col min="7684" max="7684" width="9.83203125" style="31" customWidth="1"/>
    <col min="7685" max="7686" width="1.6640625" style="31" customWidth="1"/>
    <col min="7687" max="7688" width="11.83203125" style="31" customWidth="1"/>
    <col min="7689" max="7690" width="2.5" style="31" customWidth="1"/>
    <col min="7691" max="7691" width="26.5" style="31" customWidth="1"/>
    <col min="7692" max="7692" width="67.5" style="31" customWidth="1"/>
    <col min="7693" max="7693" width="9.83203125" style="31" customWidth="1"/>
    <col min="7694" max="7695" width="1.6640625" style="31" customWidth="1"/>
    <col min="7696" max="7697" width="11.83203125" style="31" customWidth="1"/>
    <col min="7698" max="7698" width="1.6640625" style="31" customWidth="1"/>
    <col min="7699" max="7936" width="8.33203125" style="31"/>
    <col min="7937" max="7937" width="2.5" style="31" customWidth="1"/>
    <col min="7938" max="7938" width="25.6640625" style="31" customWidth="1"/>
    <col min="7939" max="7939" width="67.5" style="31" customWidth="1"/>
    <col min="7940" max="7940" width="9.83203125" style="31" customWidth="1"/>
    <col min="7941" max="7942" width="1.6640625" style="31" customWidth="1"/>
    <col min="7943" max="7944" width="11.83203125" style="31" customWidth="1"/>
    <col min="7945" max="7946" width="2.5" style="31" customWidth="1"/>
    <col min="7947" max="7947" width="26.5" style="31" customWidth="1"/>
    <col min="7948" max="7948" width="67.5" style="31" customWidth="1"/>
    <col min="7949" max="7949" width="9.83203125" style="31" customWidth="1"/>
    <col min="7950" max="7951" width="1.6640625" style="31" customWidth="1"/>
    <col min="7952" max="7953" width="11.83203125" style="31" customWidth="1"/>
    <col min="7954" max="7954" width="1.6640625" style="31" customWidth="1"/>
    <col min="7955" max="8192" width="8.33203125" style="31"/>
    <col min="8193" max="8193" width="2.5" style="31" customWidth="1"/>
    <col min="8194" max="8194" width="25.6640625" style="31" customWidth="1"/>
    <col min="8195" max="8195" width="67.5" style="31" customWidth="1"/>
    <col min="8196" max="8196" width="9.83203125" style="31" customWidth="1"/>
    <col min="8197" max="8198" width="1.6640625" style="31" customWidth="1"/>
    <col min="8199" max="8200" width="11.83203125" style="31" customWidth="1"/>
    <col min="8201" max="8202" width="2.5" style="31" customWidth="1"/>
    <col min="8203" max="8203" width="26.5" style="31" customWidth="1"/>
    <col min="8204" max="8204" width="67.5" style="31" customWidth="1"/>
    <col min="8205" max="8205" width="9.83203125" style="31" customWidth="1"/>
    <col min="8206" max="8207" width="1.6640625" style="31" customWidth="1"/>
    <col min="8208" max="8209" width="11.83203125" style="31" customWidth="1"/>
    <col min="8210" max="8210" width="1.6640625" style="31" customWidth="1"/>
    <col min="8211" max="8448" width="8.33203125" style="31"/>
    <col min="8449" max="8449" width="2.5" style="31" customWidth="1"/>
    <col min="8450" max="8450" width="25.6640625" style="31" customWidth="1"/>
    <col min="8451" max="8451" width="67.5" style="31" customWidth="1"/>
    <col min="8452" max="8452" width="9.83203125" style="31" customWidth="1"/>
    <col min="8453" max="8454" width="1.6640625" style="31" customWidth="1"/>
    <col min="8455" max="8456" width="11.83203125" style="31" customWidth="1"/>
    <col min="8457" max="8458" width="2.5" style="31" customWidth="1"/>
    <col min="8459" max="8459" width="26.5" style="31" customWidth="1"/>
    <col min="8460" max="8460" width="67.5" style="31" customWidth="1"/>
    <col min="8461" max="8461" width="9.83203125" style="31" customWidth="1"/>
    <col min="8462" max="8463" width="1.6640625" style="31" customWidth="1"/>
    <col min="8464" max="8465" width="11.83203125" style="31" customWidth="1"/>
    <col min="8466" max="8466" width="1.6640625" style="31" customWidth="1"/>
    <col min="8467" max="8704" width="8.33203125" style="31"/>
    <col min="8705" max="8705" width="2.5" style="31" customWidth="1"/>
    <col min="8706" max="8706" width="25.6640625" style="31" customWidth="1"/>
    <col min="8707" max="8707" width="67.5" style="31" customWidth="1"/>
    <col min="8708" max="8708" width="9.83203125" style="31" customWidth="1"/>
    <col min="8709" max="8710" width="1.6640625" style="31" customWidth="1"/>
    <col min="8711" max="8712" width="11.83203125" style="31" customWidth="1"/>
    <col min="8713" max="8714" width="2.5" style="31" customWidth="1"/>
    <col min="8715" max="8715" width="26.5" style="31" customWidth="1"/>
    <col min="8716" max="8716" width="67.5" style="31" customWidth="1"/>
    <col min="8717" max="8717" width="9.83203125" style="31" customWidth="1"/>
    <col min="8718" max="8719" width="1.6640625" style="31" customWidth="1"/>
    <col min="8720" max="8721" width="11.83203125" style="31" customWidth="1"/>
    <col min="8722" max="8722" width="1.6640625" style="31" customWidth="1"/>
    <col min="8723" max="8960" width="8.33203125" style="31"/>
    <col min="8961" max="8961" width="2.5" style="31" customWidth="1"/>
    <col min="8962" max="8962" width="25.6640625" style="31" customWidth="1"/>
    <col min="8963" max="8963" width="67.5" style="31" customWidth="1"/>
    <col min="8964" max="8964" width="9.83203125" style="31" customWidth="1"/>
    <col min="8965" max="8966" width="1.6640625" style="31" customWidth="1"/>
    <col min="8967" max="8968" width="11.83203125" style="31" customWidth="1"/>
    <col min="8969" max="8970" width="2.5" style="31" customWidth="1"/>
    <col min="8971" max="8971" width="26.5" style="31" customWidth="1"/>
    <col min="8972" max="8972" width="67.5" style="31" customWidth="1"/>
    <col min="8973" max="8973" width="9.83203125" style="31" customWidth="1"/>
    <col min="8974" max="8975" width="1.6640625" style="31" customWidth="1"/>
    <col min="8976" max="8977" width="11.83203125" style="31" customWidth="1"/>
    <col min="8978" max="8978" width="1.6640625" style="31" customWidth="1"/>
    <col min="8979" max="9216" width="8.33203125" style="31"/>
    <col min="9217" max="9217" width="2.5" style="31" customWidth="1"/>
    <col min="9218" max="9218" width="25.6640625" style="31" customWidth="1"/>
    <col min="9219" max="9219" width="67.5" style="31" customWidth="1"/>
    <col min="9220" max="9220" width="9.83203125" style="31" customWidth="1"/>
    <col min="9221" max="9222" width="1.6640625" style="31" customWidth="1"/>
    <col min="9223" max="9224" width="11.83203125" style="31" customWidth="1"/>
    <col min="9225" max="9226" width="2.5" style="31" customWidth="1"/>
    <col min="9227" max="9227" width="26.5" style="31" customWidth="1"/>
    <col min="9228" max="9228" width="67.5" style="31" customWidth="1"/>
    <col min="9229" max="9229" width="9.83203125" style="31" customWidth="1"/>
    <col min="9230" max="9231" width="1.6640625" style="31" customWidth="1"/>
    <col min="9232" max="9233" width="11.83203125" style="31" customWidth="1"/>
    <col min="9234" max="9234" width="1.6640625" style="31" customWidth="1"/>
    <col min="9235" max="9472" width="8.33203125" style="31"/>
    <col min="9473" max="9473" width="2.5" style="31" customWidth="1"/>
    <col min="9474" max="9474" width="25.6640625" style="31" customWidth="1"/>
    <col min="9475" max="9475" width="67.5" style="31" customWidth="1"/>
    <col min="9476" max="9476" width="9.83203125" style="31" customWidth="1"/>
    <col min="9477" max="9478" width="1.6640625" style="31" customWidth="1"/>
    <col min="9479" max="9480" width="11.83203125" style="31" customWidth="1"/>
    <col min="9481" max="9482" width="2.5" style="31" customWidth="1"/>
    <col min="9483" max="9483" width="26.5" style="31" customWidth="1"/>
    <col min="9484" max="9484" width="67.5" style="31" customWidth="1"/>
    <col min="9485" max="9485" width="9.83203125" style="31" customWidth="1"/>
    <col min="9486" max="9487" width="1.6640625" style="31" customWidth="1"/>
    <col min="9488" max="9489" width="11.83203125" style="31" customWidth="1"/>
    <col min="9490" max="9490" width="1.6640625" style="31" customWidth="1"/>
    <col min="9491" max="9728" width="8.33203125" style="31"/>
    <col min="9729" max="9729" width="2.5" style="31" customWidth="1"/>
    <col min="9730" max="9730" width="25.6640625" style="31" customWidth="1"/>
    <col min="9731" max="9731" width="67.5" style="31" customWidth="1"/>
    <col min="9732" max="9732" width="9.83203125" style="31" customWidth="1"/>
    <col min="9733" max="9734" width="1.6640625" style="31" customWidth="1"/>
    <col min="9735" max="9736" width="11.83203125" style="31" customWidth="1"/>
    <col min="9737" max="9738" width="2.5" style="31" customWidth="1"/>
    <col min="9739" max="9739" width="26.5" style="31" customWidth="1"/>
    <col min="9740" max="9740" width="67.5" style="31" customWidth="1"/>
    <col min="9741" max="9741" width="9.83203125" style="31" customWidth="1"/>
    <col min="9742" max="9743" width="1.6640625" style="31" customWidth="1"/>
    <col min="9744" max="9745" width="11.83203125" style="31" customWidth="1"/>
    <col min="9746" max="9746" width="1.6640625" style="31" customWidth="1"/>
    <col min="9747" max="9984" width="8.33203125" style="31"/>
    <col min="9985" max="9985" width="2.5" style="31" customWidth="1"/>
    <col min="9986" max="9986" width="25.6640625" style="31" customWidth="1"/>
    <col min="9987" max="9987" width="67.5" style="31" customWidth="1"/>
    <col min="9988" max="9988" width="9.83203125" style="31" customWidth="1"/>
    <col min="9989" max="9990" width="1.6640625" style="31" customWidth="1"/>
    <col min="9991" max="9992" width="11.83203125" style="31" customWidth="1"/>
    <col min="9993" max="9994" width="2.5" style="31" customWidth="1"/>
    <col min="9995" max="9995" width="26.5" style="31" customWidth="1"/>
    <col min="9996" max="9996" width="67.5" style="31" customWidth="1"/>
    <col min="9997" max="9997" width="9.83203125" style="31" customWidth="1"/>
    <col min="9998" max="9999" width="1.6640625" style="31" customWidth="1"/>
    <col min="10000" max="10001" width="11.83203125" style="31" customWidth="1"/>
    <col min="10002" max="10002" width="1.6640625" style="31" customWidth="1"/>
    <col min="10003" max="10240" width="8.33203125" style="31"/>
    <col min="10241" max="10241" width="2.5" style="31" customWidth="1"/>
    <col min="10242" max="10242" width="25.6640625" style="31" customWidth="1"/>
    <col min="10243" max="10243" width="67.5" style="31" customWidth="1"/>
    <col min="10244" max="10244" width="9.83203125" style="31" customWidth="1"/>
    <col min="10245" max="10246" width="1.6640625" style="31" customWidth="1"/>
    <col min="10247" max="10248" width="11.83203125" style="31" customWidth="1"/>
    <col min="10249" max="10250" width="2.5" style="31" customWidth="1"/>
    <col min="10251" max="10251" width="26.5" style="31" customWidth="1"/>
    <col min="10252" max="10252" width="67.5" style="31" customWidth="1"/>
    <col min="10253" max="10253" width="9.83203125" style="31" customWidth="1"/>
    <col min="10254" max="10255" width="1.6640625" style="31" customWidth="1"/>
    <col min="10256" max="10257" width="11.83203125" style="31" customWidth="1"/>
    <col min="10258" max="10258" width="1.6640625" style="31" customWidth="1"/>
    <col min="10259" max="10496" width="8.33203125" style="31"/>
    <col min="10497" max="10497" width="2.5" style="31" customWidth="1"/>
    <col min="10498" max="10498" width="25.6640625" style="31" customWidth="1"/>
    <col min="10499" max="10499" width="67.5" style="31" customWidth="1"/>
    <col min="10500" max="10500" width="9.83203125" style="31" customWidth="1"/>
    <col min="10501" max="10502" width="1.6640625" style="31" customWidth="1"/>
    <col min="10503" max="10504" width="11.83203125" style="31" customWidth="1"/>
    <col min="10505" max="10506" width="2.5" style="31" customWidth="1"/>
    <col min="10507" max="10507" width="26.5" style="31" customWidth="1"/>
    <col min="10508" max="10508" width="67.5" style="31" customWidth="1"/>
    <col min="10509" max="10509" width="9.83203125" style="31" customWidth="1"/>
    <col min="10510" max="10511" width="1.6640625" style="31" customWidth="1"/>
    <col min="10512" max="10513" width="11.83203125" style="31" customWidth="1"/>
    <col min="10514" max="10514" width="1.6640625" style="31" customWidth="1"/>
    <col min="10515" max="10752" width="8.33203125" style="31"/>
    <col min="10753" max="10753" width="2.5" style="31" customWidth="1"/>
    <col min="10754" max="10754" width="25.6640625" style="31" customWidth="1"/>
    <col min="10755" max="10755" width="67.5" style="31" customWidth="1"/>
    <col min="10756" max="10756" width="9.83203125" style="31" customWidth="1"/>
    <col min="10757" max="10758" width="1.6640625" style="31" customWidth="1"/>
    <col min="10759" max="10760" width="11.83203125" style="31" customWidth="1"/>
    <col min="10761" max="10762" width="2.5" style="31" customWidth="1"/>
    <col min="10763" max="10763" width="26.5" style="31" customWidth="1"/>
    <col min="10764" max="10764" width="67.5" style="31" customWidth="1"/>
    <col min="10765" max="10765" width="9.83203125" style="31" customWidth="1"/>
    <col min="10766" max="10767" width="1.6640625" style="31" customWidth="1"/>
    <col min="10768" max="10769" width="11.83203125" style="31" customWidth="1"/>
    <col min="10770" max="10770" width="1.6640625" style="31" customWidth="1"/>
    <col min="10771" max="11008" width="8.33203125" style="31"/>
    <col min="11009" max="11009" width="2.5" style="31" customWidth="1"/>
    <col min="11010" max="11010" width="25.6640625" style="31" customWidth="1"/>
    <col min="11011" max="11011" width="67.5" style="31" customWidth="1"/>
    <col min="11012" max="11012" width="9.83203125" style="31" customWidth="1"/>
    <col min="11013" max="11014" width="1.6640625" style="31" customWidth="1"/>
    <col min="11015" max="11016" width="11.83203125" style="31" customWidth="1"/>
    <col min="11017" max="11018" width="2.5" style="31" customWidth="1"/>
    <col min="11019" max="11019" width="26.5" style="31" customWidth="1"/>
    <col min="11020" max="11020" width="67.5" style="31" customWidth="1"/>
    <col min="11021" max="11021" width="9.83203125" style="31" customWidth="1"/>
    <col min="11022" max="11023" width="1.6640625" style="31" customWidth="1"/>
    <col min="11024" max="11025" width="11.83203125" style="31" customWidth="1"/>
    <col min="11026" max="11026" width="1.6640625" style="31" customWidth="1"/>
    <col min="11027" max="11264" width="8.33203125" style="31"/>
    <col min="11265" max="11265" width="2.5" style="31" customWidth="1"/>
    <col min="11266" max="11266" width="25.6640625" style="31" customWidth="1"/>
    <col min="11267" max="11267" width="67.5" style="31" customWidth="1"/>
    <col min="11268" max="11268" width="9.83203125" style="31" customWidth="1"/>
    <col min="11269" max="11270" width="1.6640625" style="31" customWidth="1"/>
    <col min="11271" max="11272" width="11.83203125" style="31" customWidth="1"/>
    <col min="11273" max="11274" width="2.5" style="31" customWidth="1"/>
    <col min="11275" max="11275" width="26.5" style="31" customWidth="1"/>
    <col min="11276" max="11276" width="67.5" style="31" customWidth="1"/>
    <col min="11277" max="11277" width="9.83203125" style="31" customWidth="1"/>
    <col min="11278" max="11279" width="1.6640625" style="31" customWidth="1"/>
    <col min="11280" max="11281" width="11.83203125" style="31" customWidth="1"/>
    <col min="11282" max="11282" width="1.6640625" style="31" customWidth="1"/>
    <col min="11283" max="11520" width="8.33203125" style="31"/>
    <col min="11521" max="11521" width="2.5" style="31" customWidth="1"/>
    <col min="11522" max="11522" width="25.6640625" style="31" customWidth="1"/>
    <col min="11523" max="11523" width="67.5" style="31" customWidth="1"/>
    <col min="11524" max="11524" width="9.83203125" style="31" customWidth="1"/>
    <col min="11525" max="11526" width="1.6640625" style="31" customWidth="1"/>
    <col min="11527" max="11528" width="11.83203125" style="31" customWidth="1"/>
    <col min="11529" max="11530" width="2.5" style="31" customWidth="1"/>
    <col min="11531" max="11531" width="26.5" style="31" customWidth="1"/>
    <col min="11532" max="11532" width="67.5" style="31" customWidth="1"/>
    <col min="11533" max="11533" width="9.83203125" style="31" customWidth="1"/>
    <col min="11534" max="11535" width="1.6640625" style="31" customWidth="1"/>
    <col min="11536" max="11537" width="11.83203125" style="31" customWidth="1"/>
    <col min="11538" max="11538" width="1.6640625" style="31" customWidth="1"/>
    <col min="11539" max="11776" width="8.33203125" style="31"/>
    <col min="11777" max="11777" width="2.5" style="31" customWidth="1"/>
    <col min="11778" max="11778" width="25.6640625" style="31" customWidth="1"/>
    <col min="11779" max="11779" width="67.5" style="31" customWidth="1"/>
    <col min="11780" max="11780" width="9.83203125" style="31" customWidth="1"/>
    <col min="11781" max="11782" width="1.6640625" style="31" customWidth="1"/>
    <col min="11783" max="11784" width="11.83203125" style="31" customWidth="1"/>
    <col min="11785" max="11786" width="2.5" style="31" customWidth="1"/>
    <col min="11787" max="11787" width="26.5" style="31" customWidth="1"/>
    <col min="11788" max="11788" width="67.5" style="31" customWidth="1"/>
    <col min="11789" max="11789" width="9.83203125" style="31" customWidth="1"/>
    <col min="11790" max="11791" width="1.6640625" style="31" customWidth="1"/>
    <col min="11792" max="11793" width="11.83203125" style="31" customWidth="1"/>
    <col min="11794" max="11794" width="1.6640625" style="31" customWidth="1"/>
    <col min="11795" max="12032" width="8.33203125" style="31"/>
    <col min="12033" max="12033" width="2.5" style="31" customWidth="1"/>
    <col min="12034" max="12034" width="25.6640625" style="31" customWidth="1"/>
    <col min="12035" max="12035" width="67.5" style="31" customWidth="1"/>
    <col min="12036" max="12036" width="9.83203125" style="31" customWidth="1"/>
    <col min="12037" max="12038" width="1.6640625" style="31" customWidth="1"/>
    <col min="12039" max="12040" width="11.83203125" style="31" customWidth="1"/>
    <col min="12041" max="12042" width="2.5" style="31" customWidth="1"/>
    <col min="12043" max="12043" width="26.5" style="31" customWidth="1"/>
    <col min="12044" max="12044" width="67.5" style="31" customWidth="1"/>
    <col min="12045" max="12045" width="9.83203125" style="31" customWidth="1"/>
    <col min="12046" max="12047" width="1.6640625" style="31" customWidth="1"/>
    <col min="12048" max="12049" width="11.83203125" style="31" customWidth="1"/>
    <col min="12050" max="12050" width="1.6640625" style="31" customWidth="1"/>
    <col min="12051" max="12288" width="8.33203125" style="31"/>
    <col min="12289" max="12289" width="2.5" style="31" customWidth="1"/>
    <col min="12290" max="12290" width="25.6640625" style="31" customWidth="1"/>
    <col min="12291" max="12291" width="67.5" style="31" customWidth="1"/>
    <col min="12292" max="12292" width="9.83203125" style="31" customWidth="1"/>
    <col min="12293" max="12294" width="1.6640625" style="31" customWidth="1"/>
    <col min="12295" max="12296" width="11.83203125" style="31" customWidth="1"/>
    <col min="12297" max="12298" width="2.5" style="31" customWidth="1"/>
    <col min="12299" max="12299" width="26.5" style="31" customWidth="1"/>
    <col min="12300" max="12300" width="67.5" style="31" customWidth="1"/>
    <col min="12301" max="12301" width="9.83203125" style="31" customWidth="1"/>
    <col min="12302" max="12303" width="1.6640625" style="31" customWidth="1"/>
    <col min="12304" max="12305" width="11.83203125" style="31" customWidth="1"/>
    <col min="12306" max="12306" width="1.6640625" style="31" customWidth="1"/>
    <col min="12307" max="12544" width="8.33203125" style="31"/>
    <col min="12545" max="12545" width="2.5" style="31" customWidth="1"/>
    <col min="12546" max="12546" width="25.6640625" style="31" customWidth="1"/>
    <col min="12547" max="12547" width="67.5" style="31" customWidth="1"/>
    <col min="12548" max="12548" width="9.83203125" style="31" customWidth="1"/>
    <col min="12549" max="12550" width="1.6640625" style="31" customWidth="1"/>
    <col min="12551" max="12552" width="11.83203125" style="31" customWidth="1"/>
    <col min="12553" max="12554" width="2.5" style="31" customWidth="1"/>
    <col min="12555" max="12555" width="26.5" style="31" customWidth="1"/>
    <col min="12556" max="12556" width="67.5" style="31" customWidth="1"/>
    <col min="12557" max="12557" width="9.83203125" style="31" customWidth="1"/>
    <col min="12558" max="12559" width="1.6640625" style="31" customWidth="1"/>
    <col min="12560" max="12561" width="11.83203125" style="31" customWidth="1"/>
    <col min="12562" max="12562" width="1.6640625" style="31" customWidth="1"/>
    <col min="12563" max="12800" width="8.33203125" style="31"/>
    <col min="12801" max="12801" width="2.5" style="31" customWidth="1"/>
    <col min="12802" max="12802" width="25.6640625" style="31" customWidth="1"/>
    <col min="12803" max="12803" width="67.5" style="31" customWidth="1"/>
    <col min="12804" max="12804" width="9.83203125" style="31" customWidth="1"/>
    <col min="12805" max="12806" width="1.6640625" style="31" customWidth="1"/>
    <col min="12807" max="12808" width="11.83203125" style="31" customWidth="1"/>
    <col min="12809" max="12810" width="2.5" style="31" customWidth="1"/>
    <col min="12811" max="12811" width="26.5" style="31" customWidth="1"/>
    <col min="12812" max="12812" width="67.5" style="31" customWidth="1"/>
    <col min="12813" max="12813" width="9.83203125" style="31" customWidth="1"/>
    <col min="12814" max="12815" width="1.6640625" style="31" customWidth="1"/>
    <col min="12816" max="12817" width="11.83203125" style="31" customWidth="1"/>
    <col min="12818" max="12818" width="1.6640625" style="31" customWidth="1"/>
    <col min="12819" max="13056" width="8.33203125" style="31"/>
    <col min="13057" max="13057" width="2.5" style="31" customWidth="1"/>
    <col min="13058" max="13058" width="25.6640625" style="31" customWidth="1"/>
    <col min="13059" max="13059" width="67.5" style="31" customWidth="1"/>
    <col min="13060" max="13060" width="9.83203125" style="31" customWidth="1"/>
    <col min="13061" max="13062" width="1.6640625" style="31" customWidth="1"/>
    <col min="13063" max="13064" width="11.83203125" style="31" customWidth="1"/>
    <col min="13065" max="13066" width="2.5" style="31" customWidth="1"/>
    <col min="13067" max="13067" width="26.5" style="31" customWidth="1"/>
    <col min="13068" max="13068" width="67.5" style="31" customWidth="1"/>
    <col min="13069" max="13069" width="9.83203125" style="31" customWidth="1"/>
    <col min="13070" max="13071" width="1.6640625" style="31" customWidth="1"/>
    <col min="13072" max="13073" width="11.83203125" style="31" customWidth="1"/>
    <col min="13074" max="13074" width="1.6640625" style="31" customWidth="1"/>
    <col min="13075" max="13312" width="8.33203125" style="31"/>
    <col min="13313" max="13313" width="2.5" style="31" customWidth="1"/>
    <col min="13314" max="13314" width="25.6640625" style="31" customWidth="1"/>
    <col min="13315" max="13315" width="67.5" style="31" customWidth="1"/>
    <col min="13316" max="13316" width="9.83203125" style="31" customWidth="1"/>
    <col min="13317" max="13318" width="1.6640625" style="31" customWidth="1"/>
    <col min="13319" max="13320" width="11.83203125" style="31" customWidth="1"/>
    <col min="13321" max="13322" width="2.5" style="31" customWidth="1"/>
    <col min="13323" max="13323" width="26.5" style="31" customWidth="1"/>
    <col min="13324" max="13324" width="67.5" style="31" customWidth="1"/>
    <col min="13325" max="13325" width="9.83203125" style="31" customWidth="1"/>
    <col min="13326" max="13327" width="1.6640625" style="31" customWidth="1"/>
    <col min="13328" max="13329" width="11.83203125" style="31" customWidth="1"/>
    <col min="13330" max="13330" width="1.6640625" style="31" customWidth="1"/>
    <col min="13331" max="13568" width="8.33203125" style="31"/>
    <col min="13569" max="13569" width="2.5" style="31" customWidth="1"/>
    <col min="13570" max="13570" width="25.6640625" style="31" customWidth="1"/>
    <col min="13571" max="13571" width="67.5" style="31" customWidth="1"/>
    <col min="13572" max="13572" width="9.83203125" style="31" customWidth="1"/>
    <col min="13573" max="13574" width="1.6640625" style="31" customWidth="1"/>
    <col min="13575" max="13576" width="11.83203125" style="31" customWidth="1"/>
    <col min="13577" max="13578" width="2.5" style="31" customWidth="1"/>
    <col min="13579" max="13579" width="26.5" style="31" customWidth="1"/>
    <col min="13580" max="13580" width="67.5" style="31" customWidth="1"/>
    <col min="13581" max="13581" width="9.83203125" style="31" customWidth="1"/>
    <col min="13582" max="13583" width="1.6640625" style="31" customWidth="1"/>
    <col min="13584" max="13585" width="11.83203125" style="31" customWidth="1"/>
    <col min="13586" max="13586" width="1.6640625" style="31" customWidth="1"/>
    <col min="13587" max="13824" width="8.33203125" style="31"/>
    <col min="13825" max="13825" width="2.5" style="31" customWidth="1"/>
    <col min="13826" max="13826" width="25.6640625" style="31" customWidth="1"/>
    <col min="13827" max="13827" width="67.5" style="31" customWidth="1"/>
    <col min="13828" max="13828" width="9.83203125" style="31" customWidth="1"/>
    <col min="13829" max="13830" width="1.6640625" style="31" customWidth="1"/>
    <col min="13831" max="13832" width="11.83203125" style="31" customWidth="1"/>
    <col min="13833" max="13834" width="2.5" style="31" customWidth="1"/>
    <col min="13835" max="13835" width="26.5" style="31" customWidth="1"/>
    <col min="13836" max="13836" width="67.5" style="31" customWidth="1"/>
    <col min="13837" max="13837" width="9.83203125" style="31" customWidth="1"/>
    <col min="13838" max="13839" width="1.6640625" style="31" customWidth="1"/>
    <col min="13840" max="13841" width="11.83203125" style="31" customWidth="1"/>
    <col min="13842" max="13842" width="1.6640625" style="31" customWidth="1"/>
    <col min="13843" max="14080" width="8.33203125" style="31"/>
    <col min="14081" max="14081" width="2.5" style="31" customWidth="1"/>
    <col min="14082" max="14082" width="25.6640625" style="31" customWidth="1"/>
    <col min="14083" max="14083" width="67.5" style="31" customWidth="1"/>
    <col min="14084" max="14084" width="9.83203125" style="31" customWidth="1"/>
    <col min="14085" max="14086" width="1.6640625" style="31" customWidth="1"/>
    <col min="14087" max="14088" width="11.83203125" style="31" customWidth="1"/>
    <col min="14089" max="14090" width="2.5" style="31" customWidth="1"/>
    <col min="14091" max="14091" width="26.5" style="31" customWidth="1"/>
    <col min="14092" max="14092" width="67.5" style="31" customWidth="1"/>
    <col min="14093" max="14093" width="9.83203125" style="31" customWidth="1"/>
    <col min="14094" max="14095" width="1.6640625" style="31" customWidth="1"/>
    <col min="14096" max="14097" width="11.83203125" style="31" customWidth="1"/>
    <col min="14098" max="14098" width="1.6640625" style="31" customWidth="1"/>
    <col min="14099" max="14336" width="8.33203125" style="31"/>
    <col min="14337" max="14337" width="2.5" style="31" customWidth="1"/>
    <col min="14338" max="14338" width="25.6640625" style="31" customWidth="1"/>
    <col min="14339" max="14339" width="67.5" style="31" customWidth="1"/>
    <col min="14340" max="14340" width="9.83203125" style="31" customWidth="1"/>
    <col min="14341" max="14342" width="1.6640625" style="31" customWidth="1"/>
    <col min="14343" max="14344" width="11.83203125" style="31" customWidth="1"/>
    <col min="14345" max="14346" width="2.5" style="31" customWidth="1"/>
    <col min="14347" max="14347" width="26.5" style="31" customWidth="1"/>
    <col min="14348" max="14348" width="67.5" style="31" customWidth="1"/>
    <col min="14349" max="14349" width="9.83203125" style="31" customWidth="1"/>
    <col min="14350" max="14351" width="1.6640625" style="31" customWidth="1"/>
    <col min="14352" max="14353" width="11.83203125" style="31" customWidth="1"/>
    <col min="14354" max="14354" width="1.6640625" style="31" customWidth="1"/>
    <col min="14355" max="14592" width="8.33203125" style="31"/>
    <col min="14593" max="14593" width="2.5" style="31" customWidth="1"/>
    <col min="14594" max="14594" width="25.6640625" style="31" customWidth="1"/>
    <col min="14595" max="14595" width="67.5" style="31" customWidth="1"/>
    <col min="14596" max="14596" width="9.83203125" style="31" customWidth="1"/>
    <col min="14597" max="14598" width="1.6640625" style="31" customWidth="1"/>
    <col min="14599" max="14600" width="11.83203125" style="31" customWidth="1"/>
    <col min="14601" max="14602" width="2.5" style="31" customWidth="1"/>
    <col min="14603" max="14603" width="26.5" style="31" customWidth="1"/>
    <col min="14604" max="14604" width="67.5" style="31" customWidth="1"/>
    <col min="14605" max="14605" width="9.83203125" style="31" customWidth="1"/>
    <col min="14606" max="14607" width="1.6640625" style="31" customWidth="1"/>
    <col min="14608" max="14609" width="11.83203125" style="31" customWidth="1"/>
    <col min="14610" max="14610" width="1.6640625" style="31" customWidth="1"/>
    <col min="14611" max="14848" width="8.33203125" style="31"/>
    <col min="14849" max="14849" width="2.5" style="31" customWidth="1"/>
    <col min="14850" max="14850" width="25.6640625" style="31" customWidth="1"/>
    <col min="14851" max="14851" width="67.5" style="31" customWidth="1"/>
    <col min="14852" max="14852" width="9.83203125" style="31" customWidth="1"/>
    <col min="14853" max="14854" width="1.6640625" style="31" customWidth="1"/>
    <col min="14855" max="14856" width="11.83203125" style="31" customWidth="1"/>
    <col min="14857" max="14858" width="2.5" style="31" customWidth="1"/>
    <col min="14859" max="14859" width="26.5" style="31" customWidth="1"/>
    <col min="14860" max="14860" width="67.5" style="31" customWidth="1"/>
    <col min="14861" max="14861" width="9.83203125" style="31" customWidth="1"/>
    <col min="14862" max="14863" width="1.6640625" style="31" customWidth="1"/>
    <col min="14864" max="14865" width="11.83203125" style="31" customWidth="1"/>
    <col min="14866" max="14866" width="1.6640625" style="31" customWidth="1"/>
    <col min="14867" max="15104" width="8.33203125" style="31"/>
    <col min="15105" max="15105" width="2.5" style="31" customWidth="1"/>
    <col min="15106" max="15106" width="25.6640625" style="31" customWidth="1"/>
    <col min="15107" max="15107" width="67.5" style="31" customWidth="1"/>
    <col min="15108" max="15108" width="9.83203125" style="31" customWidth="1"/>
    <col min="15109" max="15110" width="1.6640625" style="31" customWidth="1"/>
    <col min="15111" max="15112" width="11.83203125" style="31" customWidth="1"/>
    <col min="15113" max="15114" width="2.5" style="31" customWidth="1"/>
    <col min="15115" max="15115" width="26.5" style="31" customWidth="1"/>
    <col min="15116" max="15116" width="67.5" style="31" customWidth="1"/>
    <col min="15117" max="15117" width="9.83203125" style="31" customWidth="1"/>
    <col min="15118" max="15119" width="1.6640625" style="31" customWidth="1"/>
    <col min="15120" max="15121" width="11.83203125" style="31" customWidth="1"/>
    <col min="15122" max="15122" width="1.6640625" style="31" customWidth="1"/>
    <col min="15123" max="15360" width="8.33203125" style="31"/>
    <col min="15361" max="15361" width="2.5" style="31" customWidth="1"/>
    <col min="15362" max="15362" width="25.6640625" style="31" customWidth="1"/>
    <col min="15363" max="15363" width="67.5" style="31" customWidth="1"/>
    <col min="15364" max="15364" width="9.83203125" style="31" customWidth="1"/>
    <col min="15365" max="15366" width="1.6640625" style="31" customWidth="1"/>
    <col min="15367" max="15368" width="11.83203125" style="31" customWidth="1"/>
    <col min="15369" max="15370" width="2.5" style="31" customWidth="1"/>
    <col min="15371" max="15371" width="26.5" style="31" customWidth="1"/>
    <col min="15372" max="15372" width="67.5" style="31" customWidth="1"/>
    <col min="15373" max="15373" width="9.83203125" style="31" customWidth="1"/>
    <col min="15374" max="15375" width="1.6640625" style="31" customWidth="1"/>
    <col min="15376" max="15377" width="11.83203125" style="31" customWidth="1"/>
    <col min="15378" max="15378" width="1.6640625" style="31" customWidth="1"/>
    <col min="15379" max="15616" width="8.33203125" style="31"/>
    <col min="15617" max="15617" width="2.5" style="31" customWidth="1"/>
    <col min="15618" max="15618" width="25.6640625" style="31" customWidth="1"/>
    <col min="15619" max="15619" width="67.5" style="31" customWidth="1"/>
    <col min="15620" max="15620" width="9.83203125" style="31" customWidth="1"/>
    <col min="15621" max="15622" width="1.6640625" style="31" customWidth="1"/>
    <col min="15623" max="15624" width="11.83203125" style="31" customWidth="1"/>
    <col min="15625" max="15626" width="2.5" style="31" customWidth="1"/>
    <col min="15627" max="15627" width="26.5" style="31" customWidth="1"/>
    <col min="15628" max="15628" width="67.5" style="31" customWidth="1"/>
    <col min="15629" max="15629" width="9.83203125" style="31" customWidth="1"/>
    <col min="15630" max="15631" width="1.6640625" style="31" customWidth="1"/>
    <col min="15632" max="15633" width="11.83203125" style="31" customWidth="1"/>
    <col min="15634" max="15634" width="1.6640625" style="31" customWidth="1"/>
    <col min="15635" max="15872" width="8.33203125" style="31"/>
    <col min="15873" max="15873" width="2.5" style="31" customWidth="1"/>
    <col min="15874" max="15874" width="25.6640625" style="31" customWidth="1"/>
    <col min="15875" max="15875" width="67.5" style="31" customWidth="1"/>
    <col min="15876" max="15876" width="9.83203125" style="31" customWidth="1"/>
    <col min="15877" max="15878" width="1.6640625" style="31" customWidth="1"/>
    <col min="15879" max="15880" width="11.83203125" style="31" customWidth="1"/>
    <col min="15881" max="15882" width="2.5" style="31" customWidth="1"/>
    <col min="15883" max="15883" width="26.5" style="31" customWidth="1"/>
    <col min="15884" max="15884" width="67.5" style="31" customWidth="1"/>
    <col min="15885" max="15885" width="9.83203125" style="31" customWidth="1"/>
    <col min="15886" max="15887" width="1.6640625" style="31" customWidth="1"/>
    <col min="15888" max="15889" width="11.83203125" style="31" customWidth="1"/>
    <col min="15890" max="15890" width="1.6640625" style="31" customWidth="1"/>
    <col min="15891" max="16128" width="8.33203125" style="31"/>
    <col min="16129" max="16129" width="2.5" style="31" customWidth="1"/>
    <col min="16130" max="16130" width="25.6640625" style="31" customWidth="1"/>
    <col min="16131" max="16131" width="67.5" style="31" customWidth="1"/>
    <col min="16132" max="16132" width="9.83203125" style="31" customWidth="1"/>
    <col min="16133" max="16134" width="1.6640625" style="31" customWidth="1"/>
    <col min="16135" max="16136" width="11.83203125" style="31" customWidth="1"/>
    <col min="16137" max="16138" width="2.5" style="31" customWidth="1"/>
    <col min="16139" max="16139" width="26.5" style="31" customWidth="1"/>
    <col min="16140" max="16140" width="67.5" style="31" customWidth="1"/>
    <col min="16141" max="16141" width="9.83203125" style="31" customWidth="1"/>
    <col min="16142" max="16143" width="1.6640625" style="31" customWidth="1"/>
    <col min="16144" max="16145" width="11.83203125" style="31" customWidth="1"/>
    <col min="16146" max="16146" width="1.6640625" style="31" customWidth="1"/>
    <col min="16147" max="16384" width="8.33203125" style="31"/>
  </cols>
  <sheetData>
    <row r="1" spans="1:18" ht="9" customHeight="1"/>
    <row r="2" spans="1:18" ht="12" customHeight="1">
      <c r="A2" s="4266">
        <v>123</v>
      </c>
      <c r="B2" s="4266"/>
      <c r="C2" s="27"/>
      <c r="D2" s="123"/>
      <c r="E2" s="27"/>
      <c r="F2" s="27"/>
      <c r="G2" s="40"/>
      <c r="H2" s="124"/>
      <c r="I2" s="124" t="s">
        <v>559</v>
      </c>
      <c r="J2" s="78" t="str">
        <f>I2</f>
        <v>Road Initials:  BNSF               Year 2014</v>
      </c>
      <c r="K2" s="27"/>
      <c r="L2" s="40"/>
      <c r="M2" s="27"/>
      <c r="N2" s="27"/>
      <c r="O2" s="27"/>
      <c r="P2" s="123"/>
      <c r="Q2" s="4265">
        <v>124</v>
      </c>
      <c r="R2" s="4265"/>
    </row>
    <row r="3" spans="1:18" s="128" customFormat="1" ht="9.9499999999999993" customHeight="1">
      <c r="A3" s="125"/>
      <c r="B3" s="126"/>
      <c r="C3" s="126"/>
      <c r="D3" s="126"/>
      <c r="E3" s="126"/>
      <c r="F3" s="126"/>
      <c r="G3" s="126"/>
      <c r="H3" s="126"/>
      <c r="I3" s="127"/>
      <c r="J3" s="125"/>
      <c r="K3" s="126"/>
      <c r="L3" s="126"/>
      <c r="M3" s="126"/>
      <c r="N3" s="126"/>
      <c r="O3" s="126"/>
      <c r="P3" s="126"/>
      <c r="Q3" s="126"/>
      <c r="R3" s="127"/>
    </row>
    <row r="4" spans="1:18" s="128" customFormat="1" ht="12.95" customHeight="1">
      <c r="A4" s="129"/>
      <c r="B4" s="130"/>
      <c r="C4" s="131" t="s">
        <v>204</v>
      </c>
      <c r="D4" s="130"/>
      <c r="E4" s="130"/>
      <c r="F4" s="130"/>
      <c r="G4" s="130"/>
      <c r="H4" s="130"/>
      <c r="I4" s="132"/>
      <c r="J4" s="129"/>
      <c r="K4" s="130"/>
      <c r="L4" s="131" t="s">
        <v>205</v>
      </c>
      <c r="M4" s="130"/>
      <c r="N4" s="130"/>
      <c r="O4" s="130"/>
      <c r="P4" s="130"/>
      <c r="Q4" s="130"/>
      <c r="R4" s="132"/>
    </row>
    <row r="5" spans="1:18" s="128" customFormat="1" ht="9.9499999999999993" customHeight="1">
      <c r="A5" s="129"/>
      <c r="B5" s="130"/>
      <c r="C5" s="130"/>
      <c r="D5" s="130"/>
      <c r="E5" s="130"/>
      <c r="F5" s="130"/>
      <c r="G5" s="130"/>
      <c r="H5" s="130"/>
      <c r="I5" s="132"/>
      <c r="J5" s="129"/>
      <c r="K5" s="130"/>
      <c r="L5" s="130"/>
      <c r="M5" s="130"/>
      <c r="N5" s="130"/>
      <c r="O5" s="130"/>
      <c r="P5" s="130"/>
      <c r="Q5" s="130"/>
      <c r="R5" s="132"/>
    </row>
    <row r="6" spans="1:18" s="128" customFormat="1" ht="12.95" customHeight="1">
      <c r="A6" s="129"/>
      <c r="B6" s="130"/>
      <c r="C6" s="130"/>
      <c r="D6" s="131" t="s">
        <v>206</v>
      </c>
      <c r="E6" s="130"/>
      <c r="F6" s="130"/>
      <c r="G6" s="130"/>
      <c r="H6" s="130"/>
      <c r="I6" s="132"/>
      <c r="J6" s="129"/>
      <c r="K6" s="130"/>
      <c r="L6" s="130"/>
      <c r="M6" s="131" t="s">
        <v>206</v>
      </c>
      <c r="N6" s="130"/>
      <c r="O6" s="130"/>
      <c r="P6" s="130"/>
      <c r="Q6" s="130"/>
      <c r="R6" s="132"/>
    </row>
    <row r="7" spans="1:18" s="128" customFormat="1" ht="12.95" customHeight="1">
      <c r="A7" s="129"/>
      <c r="B7" s="130"/>
      <c r="C7" s="130" t="s">
        <v>207</v>
      </c>
      <c r="D7" s="130"/>
      <c r="E7" s="130"/>
      <c r="F7" s="130"/>
      <c r="G7" s="130"/>
      <c r="H7" s="130"/>
      <c r="I7" s="132"/>
      <c r="J7" s="129"/>
      <c r="K7" s="130"/>
      <c r="L7" s="133"/>
      <c r="M7" s="133"/>
      <c r="N7" s="130"/>
      <c r="O7" s="130"/>
      <c r="P7" s="130"/>
      <c r="Q7" s="130"/>
      <c r="R7" s="132"/>
    </row>
    <row r="8" spans="1:18" s="128" customFormat="1" ht="12.95" customHeight="1">
      <c r="A8" s="129"/>
      <c r="B8" s="130"/>
      <c r="C8" s="130" t="s">
        <v>208</v>
      </c>
      <c r="D8" s="130"/>
      <c r="E8" s="130"/>
      <c r="F8" s="130"/>
      <c r="G8" s="130"/>
      <c r="H8" s="130"/>
      <c r="I8" s="132"/>
      <c r="J8" s="129"/>
      <c r="K8" s="130"/>
      <c r="L8" s="130" t="s">
        <v>209</v>
      </c>
      <c r="M8" s="134" t="s">
        <v>138</v>
      </c>
      <c r="N8" s="130"/>
      <c r="O8" s="130"/>
      <c r="P8" s="130"/>
      <c r="Q8" s="130"/>
      <c r="R8" s="132"/>
    </row>
    <row r="9" spans="1:18" s="128" customFormat="1" ht="12.95" customHeight="1">
      <c r="A9" s="129"/>
      <c r="B9" s="130"/>
      <c r="C9" s="130" t="s">
        <v>210</v>
      </c>
      <c r="D9" s="134" t="s">
        <v>71</v>
      </c>
      <c r="E9" s="130"/>
      <c r="F9" s="130"/>
      <c r="G9" s="130"/>
      <c r="H9" s="130"/>
      <c r="I9" s="132"/>
      <c r="J9" s="129"/>
      <c r="K9" s="130"/>
      <c r="L9" s="130" t="s">
        <v>211</v>
      </c>
      <c r="M9" s="134" t="s">
        <v>147</v>
      </c>
      <c r="N9" s="130"/>
      <c r="O9" s="130"/>
      <c r="P9" s="130"/>
      <c r="Q9" s="130"/>
      <c r="R9" s="132"/>
    </row>
    <row r="10" spans="1:18" s="128" customFormat="1" ht="12.95" customHeight="1">
      <c r="A10" s="129"/>
      <c r="B10" s="130"/>
      <c r="C10" s="130" t="s">
        <v>212</v>
      </c>
      <c r="D10" s="134" t="s">
        <v>71</v>
      </c>
      <c r="E10" s="130"/>
      <c r="F10" s="130"/>
      <c r="G10" s="130"/>
      <c r="H10" s="130"/>
      <c r="I10" s="132"/>
      <c r="J10" s="129"/>
      <c r="K10" s="130"/>
      <c r="L10" s="130" t="s">
        <v>213</v>
      </c>
      <c r="M10" s="134" t="s">
        <v>144</v>
      </c>
      <c r="N10" s="130"/>
      <c r="O10" s="130"/>
      <c r="P10" s="130"/>
      <c r="Q10" s="130"/>
      <c r="R10" s="132"/>
    </row>
    <row r="11" spans="1:18" s="128" customFormat="1" ht="12.95" customHeight="1">
      <c r="A11" s="129"/>
      <c r="B11" s="130"/>
      <c r="C11" s="130" t="s">
        <v>214</v>
      </c>
      <c r="D11" s="134" t="s">
        <v>77</v>
      </c>
      <c r="E11" s="130"/>
      <c r="F11" s="130"/>
      <c r="G11" s="130"/>
      <c r="H11" s="130"/>
      <c r="I11" s="132"/>
      <c r="J11" s="129"/>
      <c r="K11" s="130"/>
      <c r="L11" s="130" t="s">
        <v>215</v>
      </c>
      <c r="M11" s="134" t="s">
        <v>110</v>
      </c>
      <c r="N11" s="130"/>
      <c r="O11" s="130"/>
      <c r="P11" s="130"/>
      <c r="Q11" s="130"/>
      <c r="R11" s="132"/>
    </row>
    <row r="12" spans="1:18" s="128" customFormat="1" ht="12.95" customHeight="1">
      <c r="A12" s="129"/>
      <c r="B12" s="130"/>
      <c r="C12" s="130" t="s">
        <v>216</v>
      </c>
      <c r="D12" s="134" t="s">
        <v>62</v>
      </c>
      <c r="E12" s="130"/>
      <c r="F12" s="130"/>
      <c r="G12" s="130"/>
      <c r="H12" s="130"/>
      <c r="I12" s="132"/>
      <c r="J12" s="129"/>
      <c r="K12" s="130"/>
      <c r="L12" s="130" t="s">
        <v>217</v>
      </c>
      <c r="M12" s="134" t="s">
        <v>161</v>
      </c>
      <c r="N12" s="130"/>
      <c r="O12" s="130"/>
      <c r="P12" s="130"/>
      <c r="Q12" s="130"/>
      <c r="R12" s="132"/>
    </row>
    <row r="13" spans="1:18" s="128" customFormat="1" ht="12.95" customHeight="1">
      <c r="A13" s="129"/>
      <c r="B13" s="130"/>
      <c r="C13" s="130" t="s">
        <v>218</v>
      </c>
      <c r="D13" s="134" t="s">
        <v>107</v>
      </c>
      <c r="E13" s="130"/>
      <c r="F13" s="130"/>
      <c r="G13" s="130"/>
      <c r="H13" s="130"/>
      <c r="I13" s="132"/>
      <c r="J13" s="129"/>
      <c r="K13" s="130"/>
      <c r="L13" s="130" t="s">
        <v>219</v>
      </c>
      <c r="M13" s="134" t="s">
        <v>220</v>
      </c>
      <c r="N13" s="130"/>
      <c r="O13" s="130"/>
      <c r="P13" s="130"/>
      <c r="Q13" s="130"/>
      <c r="R13" s="132"/>
    </row>
    <row r="14" spans="1:18" s="128" customFormat="1" ht="12.95" customHeight="1">
      <c r="A14" s="129"/>
      <c r="B14" s="130"/>
      <c r="C14" s="130" t="s">
        <v>221</v>
      </c>
      <c r="D14" s="134" t="s">
        <v>107</v>
      </c>
      <c r="E14" s="130"/>
      <c r="F14" s="130"/>
      <c r="G14" s="130"/>
      <c r="H14" s="130"/>
      <c r="I14" s="132"/>
      <c r="J14" s="129"/>
      <c r="K14" s="130"/>
      <c r="L14" s="130" t="s">
        <v>222</v>
      </c>
      <c r="M14" s="134" t="s">
        <v>174</v>
      </c>
      <c r="N14" s="130"/>
      <c r="O14" s="130"/>
      <c r="P14" s="130"/>
      <c r="Q14" s="130"/>
      <c r="R14" s="132"/>
    </row>
    <row r="15" spans="1:18" s="128" customFormat="1" ht="12.95" customHeight="1">
      <c r="A15" s="129"/>
      <c r="B15" s="130"/>
      <c r="C15" s="130" t="s">
        <v>223</v>
      </c>
      <c r="D15" s="134" t="s">
        <v>44</v>
      </c>
      <c r="E15" s="130"/>
      <c r="F15" s="130"/>
      <c r="G15" s="130"/>
      <c r="H15" s="130"/>
      <c r="I15" s="132"/>
      <c r="J15" s="129"/>
      <c r="K15" s="130"/>
      <c r="L15" s="130" t="s">
        <v>224</v>
      </c>
      <c r="M15" s="134" t="s">
        <v>163</v>
      </c>
      <c r="N15" s="130"/>
      <c r="O15" s="130"/>
      <c r="P15" s="130"/>
      <c r="Q15" s="130"/>
      <c r="R15" s="132"/>
    </row>
    <row r="16" spans="1:18" s="128" customFormat="1" ht="12.95" customHeight="1">
      <c r="A16" s="129"/>
      <c r="B16" s="130"/>
      <c r="C16" s="130" t="s">
        <v>225</v>
      </c>
      <c r="D16" s="134" t="s">
        <v>226</v>
      </c>
      <c r="E16" s="130"/>
      <c r="F16" s="130"/>
      <c r="G16" s="130"/>
      <c r="H16" s="130"/>
      <c r="I16" s="132"/>
      <c r="J16" s="129"/>
      <c r="K16" s="130"/>
      <c r="L16" s="130" t="s">
        <v>227</v>
      </c>
      <c r="M16" s="130"/>
      <c r="N16" s="130"/>
      <c r="O16" s="130"/>
      <c r="P16" s="130"/>
      <c r="Q16" s="130"/>
      <c r="R16" s="132"/>
    </row>
    <row r="17" spans="1:18" s="128" customFormat="1" ht="12.95" customHeight="1">
      <c r="A17" s="129"/>
      <c r="B17" s="130"/>
      <c r="C17" s="130" t="s">
        <v>228</v>
      </c>
      <c r="D17" s="134" t="s">
        <v>41</v>
      </c>
      <c r="E17" s="130"/>
      <c r="F17" s="130"/>
      <c r="G17" s="130"/>
      <c r="H17" s="130"/>
      <c r="I17" s="132"/>
      <c r="J17" s="129"/>
      <c r="K17" s="130"/>
      <c r="L17" s="130" t="s">
        <v>229</v>
      </c>
      <c r="M17" s="130"/>
      <c r="N17" s="130"/>
      <c r="O17" s="130"/>
      <c r="P17" s="130"/>
      <c r="Q17" s="130"/>
      <c r="R17" s="132"/>
    </row>
    <row r="18" spans="1:18" s="128" customFormat="1" ht="12.95" customHeight="1">
      <c r="A18" s="129"/>
      <c r="B18" s="130"/>
      <c r="C18" s="130" t="s">
        <v>230</v>
      </c>
      <c r="D18" s="134" t="s">
        <v>231</v>
      </c>
      <c r="E18" s="130"/>
      <c r="F18" s="130"/>
      <c r="G18" s="130"/>
      <c r="H18" s="130"/>
      <c r="I18" s="132"/>
      <c r="J18" s="129"/>
      <c r="K18" s="130"/>
      <c r="L18" s="130" t="s">
        <v>232</v>
      </c>
      <c r="M18" s="130"/>
      <c r="N18" s="130"/>
      <c r="O18" s="130"/>
      <c r="P18" s="130"/>
      <c r="Q18" s="130"/>
      <c r="R18" s="132"/>
    </row>
    <row r="19" spans="1:18" s="128" customFormat="1" ht="12.95" customHeight="1">
      <c r="A19" s="129"/>
      <c r="B19" s="130"/>
      <c r="C19" s="130" t="s">
        <v>233</v>
      </c>
      <c r="D19" s="134" t="s">
        <v>234</v>
      </c>
      <c r="E19" s="130"/>
      <c r="F19" s="130"/>
      <c r="G19" s="130"/>
      <c r="H19" s="130"/>
      <c r="I19" s="132"/>
      <c r="J19" s="129"/>
      <c r="K19" s="130"/>
      <c r="L19" s="130" t="s">
        <v>235</v>
      </c>
      <c r="M19" s="134" t="s">
        <v>35</v>
      </c>
      <c r="N19" s="130"/>
      <c r="O19" s="130"/>
      <c r="P19" s="130"/>
      <c r="Q19" s="130"/>
      <c r="R19" s="132"/>
    </row>
    <row r="20" spans="1:18" s="128" customFormat="1" ht="12.95" customHeight="1">
      <c r="A20" s="129"/>
      <c r="B20" s="130"/>
      <c r="C20" s="130" t="s">
        <v>236</v>
      </c>
      <c r="D20" s="134" t="s">
        <v>220</v>
      </c>
      <c r="E20" s="130"/>
      <c r="F20" s="130"/>
      <c r="G20" s="130"/>
      <c r="H20" s="130"/>
      <c r="I20" s="132"/>
      <c r="J20" s="129"/>
      <c r="K20" s="130"/>
      <c r="L20" s="128" t="s">
        <v>558</v>
      </c>
      <c r="M20" s="235" t="s">
        <v>567</v>
      </c>
      <c r="N20" s="130"/>
      <c r="O20" s="130"/>
      <c r="P20" s="130"/>
      <c r="Q20" s="130"/>
      <c r="R20" s="132"/>
    </row>
    <row r="21" spans="1:18" s="128" customFormat="1" ht="12.95" customHeight="1">
      <c r="A21" s="129"/>
      <c r="B21" s="130"/>
      <c r="C21" s="130" t="s">
        <v>239</v>
      </c>
      <c r="D21" s="134" t="s">
        <v>116</v>
      </c>
      <c r="E21" s="130"/>
      <c r="F21" s="130"/>
      <c r="G21" s="130"/>
      <c r="H21" s="130"/>
      <c r="I21" s="132"/>
      <c r="J21" s="129"/>
      <c r="K21" s="130"/>
      <c r="L21" s="130" t="s">
        <v>237</v>
      </c>
      <c r="M21" s="134" t="s">
        <v>238</v>
      </c>
      <c r="N21" s="130"/>
      <c r="O21" s="130"/>
      <c r="P21" s="130"/>
      <c r="Q21" s="130"/>
      <c r="R21" s="132"/>
    </row>
    <row r="22" spans="1:18" s="128" customFormat="1" ht="12.95" customHeight="1">
      <c r="A22" s="129"/>
      <c r="B22" s="130"/>
      <c r="C22" s="130" t="s">
        <v>241</v>
      </c>
      <c r="D22" s="134" t="s">
        <v>156</v>
      </c>
      <c r="E22" s="130"/>
      <c r="F22" s="130"/>
      <c r="G22" s="130"/>
      <c r="H22" s="130"/>
      <c r="I22" s="132"/>
      <c r="J22" s="129"/>
      <c r="K22" s="130"/>
      <c r="L22" s="130" t="s">
        <v>240</v>
      </c>
      <c r="M22" s="134" t="s">
        <v>238</v>
      </c>
      <c r="N22" s="130"/>
      <c r="O22" s="130"/>
      <c r="P22" s="130"/>
      <c r="Q22" s="130"/>
      <c r="R22" s="132"/>
    </row>
    <row r="23" spans="1:18" s="128" customFormat="1" ht="12.95" customHeight="1">
      <c r="A23" s="129"/>
      <c r="B23" s="130"/>
      <c r="C23" s="130" t="s">
        <v>243</v>
      </c>
      <c r="D23" s="134" t="s">
        <v>172</v>
      </c>
      <c r="E23" s="130"/>
      <c r="F23" s="130"/>
      <c r="G23" s="130"/>
      <c r="H23" s="130"/>
      <c r="I23" s="132"/>
      <c r="J23" s="129"/>
      <c r="K23" s="130"/>
      <c r="L23" s="130" t="s">
        <v>242</v>
      </c>
      <c r="M23" s="130"/>
      <c r="N23" s="130"/>
      <c r="O23" s="130"/>
      <c r="P23" s="130"/>
      <c r="Q23" s="130"/>
      <c r="R23" s="132"/>
    </row>
    <row r="24" spans="1:18" s="128" customFormat="1" ht="12.95" customHeight="1">
      <c r="A24" s="129"/>
      <c r="B24" s="130"/>
      <c r="C24" s="130" t="s">
        <v>245</v>
      </c>
      <c r="D24" s="130"/>
      <c r="E24" s="130"/>
      <c r="F24" s="130"/>
      <c r="G24" s="130"/>
      <c r="H24" s="130"/>
      <c r="I24" s="132"/>
      <c r="J24" s="129"/>
      <c r="K24" s="130"/>
      <c r="L24" s="130" t="s">
        <v>244</v>
      </c>
      <c r="M24" s="134" t="s">
        <v>147</v>
      </c>
      <c r="N24" s="130"/>
      <c r="O24" s="130"/>
      <c r="P24" s="130"/>
      <c r="Q24" s="130"/>
      <c r="R24" s="132"/>
    </row>
    <row r="25" spans="1:18" s="128" customFormat="1" ht="12.95" customHeight="1">
      <c r="A25" s="129"/>
      <c r="B25" s="130"/>
      <c r="C25" s="130" t="s">
        <v>247</v>
      </c>
      <c r="D25" s="134" t="s">
        <v>119</v>
      </c>
      <c r="E25" s="130"/>
      <c r="F25" s="130"/>
      <c r="G25" s="130"/>
      <c r="H25" s="130"/>
      <c r="I25" s="132"/>
      <c r="J25" s="129"/>
      <c r="K25" s="130"/>
      <c r="L25" s="130" t="s">
        <v>246</v>
      </c>
      <c r="M25" s="134" t="s">
        <v>86</v>
      </c>
      <c r="N25" s="130"/>
      <c r="O25" s="130"/>
      <c r="P25" s="130"/>
      <c r="Q25" s="130"/>
      <c r="R25" s="132"/>
    </row>
    <row r="26" spans="1:18" s="128" customFormat="1" ht="12.95" customHeight="1">
      <c r="A26" s="129"/>
      <c r="B26" s="130"/>
      <c r="C26" s="130" t="s">
        <v>249</v>
      </c>
      <c r="D26" s="130"/>
      <c r="E26" s="130"/>
      <c r="F26" s="130"/>
      <c r="G26" s="130"/>
      <c r="H26" s="130"/>
      <c r="I26" s="132"/>
      <c r="J26" s="129"/>
      <c r="K26" s="130"/>
      <c r="L26" s="130" t="s">
        <v>248</v>
      </c>
      <c r="M26" s="134" t="s">
        <v>150</v>
      </c>
      <c r="N26" s="130"/>
      <c r="O26" s="130"/>
      <c r="P26" s="130"/>
      <c r="Q26" s="130"/>
      <c r="R26" s="132"/>
    </row>
    <row r="27" spans="1:18" s="128" customFormat="1" ht="12.95" customHeight="1">
      <c r="A27" s="129"/>
      <c r="B27" s="130"/>
      <c r="C27" s="130" t="s">
        <v>208</v>
      </c>
      <c r="D27" s="130"/>
      <c r="E27" s="130"/>
      <c r="F27" s="130"/>
      <c r="G27" s="130"/>
      <c r="H27" s="130"/>
      <c r="I27" s="132"/>
      <c r="J27" s="129"/>
      <c r="K27" s="130"/>
      <c r="L27" s="130" t="s">
        <v>250</v>
      </c>
      <c r="M27" s="134" t="s">
        <v>147</v>
      </c>
      <c r="N27" s="130"/>
      <c r="O27" s="130"/>
      <c r="P27" s="130"/>
      <c r="Q27" s="130"/>
      <c r="R27" s="132"/>
    </row>
    <row r="28" spans="1:18" s="128" customFormat="1" ht="12.95" customHeight="1">
      <c r="A28" s="129"/>
      <c r="B28" s="130"/>
      <c r="C28" s="130" t="s">
        <v>210</v>
      </c>
      <c r="D28" s="134" t="s">
        <v>59</v>
      </c>
      <c r="E28" s="130"/>
      <c r="F28" s="130"/>
      <c r="G28" s="130"/>
      <c r="H28" s="130"/>
      <c r="I28" s="132"/>
      <c r="J28" s="129"/>
      <c r="K28" s="130"/>
      <c r="L28" s="130" t="s">
        <v>251</v>
      </c>
      <c r="M28" s="134" t="s">
        <v>150</v>
      </c>
      <c r="N28" s="130"/>
      <c r="O28" s="130"/>
      <c r="P28" s="130"/>
      <c r="Q28" s="130"/>
      <c r="R28" s="132"/>
    </row>
    <row r="29" spans="1:18" s="128" customFormat="1" ht="12.95" customHeight="1">
      <c r="A29" s="129"/>
      <c r="B29" s="130"/>
      <c r="C29" s="130" t="s">
        <v>212</v>
      </c>
      <c r="D29" s="134" t="s">
        <v>254</v>
      </c>
      <c r="E29" s="130"/>
      <c r="F29" s="130"/>
      <c r="G29" s="130"/>
      <c r="H29" s="130"/>
      <c r="I29" s="132"/>
      <c r="J29" s="129"/>
      <c r="K29" s="130"/>
      <c r="L29" s="130" t="s">
        <v>252</v>
      </c>
      <c r="M29" s="134" t="s">
        <v>253</v>
      </c>
      <c r="N29" s="130"/>
      <c r="O29" s="130"/>
      <c r="P29" s="130"/>
      <c r="Q29" s="130"/>
      <c r="R29" s="132"/>
    </row>
    <row r="30" spans="1:18" s="128" customFormat="1" ht="12.95" customHeight="1">
      <c r="A30" s="129"/>
      <c r="B30" s="130"/>
      <c r="C30" s="130" t="s">
        <v>214</v>
      </c>
      <c r="D30" s="134" t="s">
        <v>74</v>
      </c>
      <c r="E30" s="130"/>
      <c r="F30" s="130"/>
      <c r="G30" s="130"/>
      <c r="H30" s="130"/>
      <c r="I30" s="132"/>
      <c r="J30" s="129"/>
      <c r="K30" s="130"/>
      <c r="L30" s="130" t="s">
        <v>255</v>
      </c>
      <c r="M30" s="134" t="s">
        <v>35</v>
      </c>
      <c r="N30" s="130"/>
      <c r="O30" s="130"/>
      <c r="P30" s="130"/>
      <c r="Q30" s="130"/>
      <c r="R30" s="132"/>
    </row>
    <row r="31" spans="1:18" s="128" customFormat="1" ht="12.95" customHeight="1">
      <c r="A31" s="129"/>
      <c r="B31" s="130"/>
      <c r="C31" s="130" t="s">
        <v>216</v>
      </c>
      <c r="D31" s="134" t="s">
        <v>59</v>
      </c>
      <c r="E31" s="130"/>
      <c r="F31" s="130"/>
      <c r="G31" s="130"/>
      <c r="H31" s="130"/>
      <c r="I31" s="132"/>
      <c r="J31" s="129"/>
      <c r="K31" s="130"/>
      <c r="L31" s="130" t="s">
        <v>33</v>
      </c>
      <c r="M31" s="134" t="s">
        <v>256</v>
      </c>
      <c r="N31" s="130"/>
      <c r="O31" s="130"/>
      <c r="P31" s="130"/>
      <c r="Q31" s="130"/>
      <c r="R31" s="132"/>
    </row>
    <row r="32" spans="1:18" s="128" customFormat="1" ht="12.95" customHeight="1">
      <c r="A32" s="129"/>
      <c r="B32" s="130"/>
      <c r="C32" s="130" t="s">
        <v>258</v>
      </c>
      <c r="D32" s="134" t="s">
        <v>178</v>
      </c>
      <c r="E32" s="130"/>
      <c r="F32" s="130"/>
      <c r="G32" s="130"/>
      <c r="H32" s="130"/>
      <c r="I32" s="132"/>
      <c r="J32" s="129"/>
      <c r="K32" s="130"/>
      <c r="L32" s="130" t="s">
        <v>257</v>
      </c>
      <c r="M32" s="134" t="s">
        <v>38</v>
      </c>
      <c r="N32" s="130"/>
      <c r="O32" s="130"/>
      <c r="P32" s="130"/>
      <c r="Q32" s="130"/>
      <c r="R32" s="132"/>
    </row>
    <row r="33" spans="1:18" s="128" customFormat="1" ht="12.95" customHeight="1">
      <c r="A33" s="129"/>
      <c r="B33" s="130"/>
      <c r="C33" s="130" t="s">
        <v>260</v>
      </c>
      <c r="D33" s="134" t="s">
        <v>231</v>
      </c>
      <c r="E33" s="130"/>
      <c r="F33" s="130"/>
      <c r="G33" s="130"/>
      <c r="H33" s="130"/>
      <c r="I33" s="132"/>
      <c r="J33" s="129"/>
      <c r="K33" s="130"/>
      <c r="L33" s="130" t="s">
        <v>259</v>
      </c>
      <c r="M33" s="134" t="s">
        <v>173</v>
      </c>
      <c r="N33" s="130"/>
      <c r="O33" s="130"/>
      <c r="P33" s="130"/>
      <c r="Q33" s="130"/>
      <c r="R33" s="132"/>
    </row>
    <row r="34" spans="1:18" s="128" customFormat="1" ht="12.95" customHeight="1">
      <c r="A34" s="129"/>
      <c r="B34" s="130"/>
      <c r="C34" s="130" t="s">
        <v>262</v>
      </c>
      <c r="D34" s="134" t="s">
        <v>220</v>
      </c>
      <c r="E34" s="130"/>
      <c r="F34" s="130"/>
      <c r="G34" s="130"/>
      <c r="H34" s="130"/>
      <c r="I34" s="132"/>
      <c r="J34" s="129"/>
      <c r="K34" s="130"/>
      <c r="L34" s="130" t="s">
        <v>261</v>
      </c>
      <c r="M34" s="130"/>
      <c r="N34" s="130"/>
      <c r="O34" s="130"/>
      <c r="P34" s="130"/>
      <c r="Q34" s="130"/>
      <c r="R34" s="132"/>
    </row>
    <row r="35" spans="1:18" s="128" customFormat="1" ht="12.95" customHeight="1">
      <c r="A35" s="129"/>
      <c r="B35" s="130"/>
      <c r="C35" s="130" t="s">
        <v>264</v>
      </c>
      <c r="D35" s="134" t="s">
        <v>265</v>
      </c>
      <c r="E35" s="130"/>
      <c r="F35" s="130"/>
      <c r="G35" s="130"/>
      <c r="H35" s="130"/>
      <c r="I35" s="132"/>
      <c r="J35" s="129"/>
      <c r="K35" s="130"/>
      <c r="L35" s="130" t="s">
        <v>263</v>
      </c>
      <c r="M35" s="134" t="s">
        <v>35</v>
      </c>
      <c r="N35" s="130"/>
      <c r="O35" s="130"/>
      <c r="P35" s="130"/>
      <c r="Q35" s="130"/>
      <c r="R35" s="132"/>
    </row>
    <row r="36" spans="1:18" s="128" customFormat="1" ht="12.95" customHeight="1">
      <c r="A36" s="129"/>
      <c r="B36" s="130"/>
      <c r="C36" s="130" t="s">
        <v>267</v>
      </c>
      <c r="D36" s="134" t="s">
        <v>268</v>
      </c>
      <c r="E36" s="130"/>
      <c r="F36" s="130"/>
      <c r="G36" s="130"/>
      <c r="H36" s="130"/>
      <c r="I36" s="132"/>
      <c r="J36" s="129"/>
      <c r="K36" s="130"/>
      <c r="L36" s="130" t="s">
        <v>266</v>
      </c>
      <c r="M36" s="134" t="s">
        <v>35</v>
      </c>
      <c r="N36" s="130"/>
      <c r="O36" s="130"/>
      <c r="P36" s="130"/>
      <c r="Q36" s="130"/>
      <c r="R36" s="132"/>
    </row>
    <row r="37" spans="1:18" s="128" customFormat="1" ht="12.95" customHeight="1">
      <c r="A37" s="129"/>
      <c r="B37" s="130"/>
      <c r="C37" s="130" t="s">
        <v>270</v>
      </c>
      <c r="D37" s="134" t="s">
        <v>265</v>
      </c>
      <c r="E37" s="130"/>
      <c r="F37" s="130"/>
      <c r="G37" s="130"/>
      <c r="H37" s="130"/>
      <c r="I37" s="132"/>
      <c r="J37" s="129"/>
      <c r="K37" s="130"/>
      <c r="L37" s="130" t="s">
        <v>269</v>
      </c>
      <c r="M37" s="134" t="s">
        <v>254</v>
      </c>
      <c r="N37" s="130"/>
      <c r="O37" s="130"/>
      <c r="P37" s="130"/>
      <c r="Q37" s="130"/>
      <c r="R37" s="132"/>
    </row>
    <row r="38" spans="1:18" s="128" customFormat="1" ht="12.95" customHeight="1">
      <c r="A38" s="129"/>
      <c r="B38" s="130"/>
      <c r="C38" s="130" t="s">
        <v>272</v>
      </c>
      <c r="D38" s="134" t="s">
        <v>273</v>
      </c>
      <c r="E38" s="130"/>
      <c r="F38" s="130"/>
      <c r="G38" s="130"/>
      <c r="H38" s="130"/>
      <c r="I38" s="132"/>
      <c r="J38" s="129"/>
      <c r="K38" s="130"/>
      <c r="L38" s="130" t="s">
        <v>271</v>
      </c>
      <c r="M38" s="134" t="s">
        <v>254</v>
      </c>
      <c r="N38" s="130"/>
      <c r="O38" s="130"/>
      <c r="P38" s="130"/>
      <c r="Q38" s="130"/>
      <c r="R38" s="132"/>
    </row>
    <row r="39" spans="1:18" s="128" customFormat="1" ht="12.95" customHeight="1">
      <c r="A39" s="129"/>
      <c r="B39" s="130"/>
      <c r="C39" s="130" t="s">
        <v>275</v>
      </c>
      <c r="D39" s="134" t="s">
        <v>231</v>
      </c>
      <c r="E39" s="130"/>
      <c r="F39" s="130"/>
      <c r="G39" s="130"/>
      <c r="H39" s="130"/>
      <c r="I39" s="132"/>
      <c r="J39" s="129"/>
      <c r="K39" s="130"/>
      <c r="L39" s="130" t="s">
        <v>274</v>
      </c>
      <c r="M39" s="134" t="s">
        <v>71</v>
      </c>
      <c r="N39" s="130"/>
      <c r="O39" s="130"/>
      <c r="P39" s="130"/>
      <c r="Q39" s="130"/>
      <c r="R39" s="132"/>
    </row>
    <row r="40" spans="1:18" s="128" customFormat="1" ht="12.95" customHeight="1">
      <c r="A40" s="129"/>
      <c r="B40" s="130"/>
      <c r="C40" s="130" t="s">
        <v>277</v>
      </c>
      <c r="D40" s="134" t="s">
        <v>132</v>
      </c>
      <c r="E40" s="130"/>
      <c r="F40" s="130"/>
      <c r="G40" s="130"/>
      <c r="H40" s="130"/>
      <c r="I40" s="132"/>
      <c r="J40" s="129"/>
      <c r="K40" s="130"/>
      <c r="L40" s="130" t="s">
        <v>276</v>
      </c>
      <c r="M40" s="134" t="s">
        <v>74</v>
      </c>
      <c r="N40" s="130"/>
      <c r="O40" s="130"/>
      <c r="P40" s="130"/>
      <c r="Q40" s="130"/>
      <c r="R40" s="132"/>
    </row>
    <row r="41" spans="1:18" s="128" customFormat="1" ht="12.95" customHeight="1">
      <c r="A41" s="129"/>
      <c r="B41" s="130"/>
      <c r="C41" s="130" t="s">
        <v>278</v>
      </c>
      <c r="D41" s="130"/>
      <c r="E41" s="130"/>
      <c r="F41" s="130"/>
      <c r="G41" s="130"/>
      <c r="H41" s="130"/>
      <c r="I41" s="132"/>
      <c r="J41" s="129"/>
      <c r="K41" s="130"/>
      <c r="L41" s="130" t="s">
        <v>274</v>
      </c>
      <c r="M41" s="134" t="s">
        <v>77</v>
      </c>
      <c r="N41" s="130"/>
      <c r="O41" s="130"/>
      <c r="P41" s="130"/>
      <c r="Q41" s="130"/>
      <c r="R41" s="132"/>
    </row>
    <row r="42" spans="1:18" s="128" customFormat="1" ht="12.95" customHeight="1">
      <c r="A42" s="129"/>
      <c r="B42" s="130"/>
      <c r="C42" s="130" t="s">
        <v>280</v>
      </c>
      <c r="D42" s="134" t="s">
        <v>59</v>
      </c>
      <c r="E42" s="130"/>
      <c r="F42" s="130"/>
      <c r="G42" s="130"/>
      <c r="H42" s="130"/>
      <c r="I42" s="132"/>
      <c r="J42" s="129"/>
      <c r="K42" s="130"/>
      <c r="L42" s="130" t="s">
        <v>279</v>
      </c>
      <c r="M42" s="134" t="s">
        <v>59</v>
      </c>
      <c r="N42" s="130"/>
      <c r="O42" s="130"/>
      <c r="P42" s="130"/>
      <c r="Q42" s="130"/>
      <c r="R42" s="132"/>
    </row>
    <row r="43" spans="1:18" s="128" customFormat="1" ht="12.95" customHeight="1">
      <c r="A43" s="129"/>
      <c r="B43" s="130"/>
      <c r="C43" s="130" t="s">
        <v>281</v>
      </c>
      <c r="D43" s="134" t="s">
        <v>68</v>
      </c>
      <c r="E43" s="130"/>
      <c r="F43" s="130"/>
      <c r="G43" s="130"/>
      <c r="H43" s="130"/>
      <c r="I43" s="132"/>
      <c r="J43" s="129"/>
      <c r="K43" s="130"/>
      <c r="L43" s="130" t="s">
        <v>274</v>
      </c>
      <c r="M43" s="134" t="s">
        <v>62</v>
      </c>
      <c r="N43" s="130"/>
      <c r="O43" s="130"/>
      <c r="P43" s="130"/>
      <c r="Q43" s="130"/>
      <c r="R43" s="132"/>
    </row>
    <row r="44" spans="1:18" s="128" customFormat="1" ht="12.95" customHeight="1">
      <c r="A44" s="129"/>
      <c r="B44" s="130"/>
      <c r="C44" s="130" t="s">
        <v>274</v>
      </c>
      <c r="D44" s="134" t="s">
        <v>71</v>
      </c>
      <c r="E44" s="130"/>
      <c r="F44" s="130"/>
      <c r="G44" s="130"/>
      <c r="H44" s="130"/>
      <c r="I44" s="132"/>
      <c r="J44" s="129"/>
      <c r="K44" s="130"/>
      <c r="L44" s="130" t="s">
        <v>282</v>
      </c>
      <c r="M44" s="134" t="s">
        <v>59</v>
      </c>
      <c r="N44" s="130"/>
      <c r="O44" s="130"/>
      <c r="P44" s="130"/>
      <c r="Q44" s="130"/>
      <c r="R44" s="132"/>
    </row>
    <row r="45" spans="1:18" s="128" customFormat="1" ht="12.95" customHeight="1">
      <c r="A45" s="129"/>
      <c r="B45" s="130"/>
      <c r="C45" s="130" t="s">
        <v>283</v>
      </c>
      <c r="D45" s="134" t="s">
        <v>74</v>
      </c>
      <c r="E45" s="130"/>
      <c r="F45" s="130"/>
      <c r="G45" s="130"/>
      <c r="H45" s="130"/>
      <c r="I45" s="132"/>
      <c r="J45" s="129"/>
      <c r="K45" s="130"/>
      <c r="L45" s="130" t="s">
        <v>274</v>
      </c>
      <c r="M45" s="134" t="s">
        <v>62</v>
      </c>
      <c r="N45" s="130"/>
      <c r="O45" s="130"/>
      <c r="P45" s="130"/>
      <c r="Q45" s="130"/>
      <c r="R45" s="132"/>
    </row>
    <row r="46" spans="1:18" s="128" customFormat="1" ht="12.95" customHeight="1">
      <c r="A46" s="129"/>
      <c r="B46" s="130"/>
      <c r="C46" s="130" t="s">
        <v>274</v>
      </c>
      <c r="D46" s="134" t="s">
        <v>77</v>
      </c>
      <c r="E46" s="130"/>
      <c r="F46" s="130"/>
      <c r="G46" s="130"/>
      <c r="H46" s="130"/>
      <c r="I46" s="132"/>
      <c r="J46" s="129"/>
      <c r="K46" s="130"/>
      <c r="L46" s="130" t="s">
        <v>284</v>
      </c>
      <c r="M46" s="134" t="s">
        <v>126</v>
      </c>
      <c r="N46" s="130"/>
      <c r="O46" s="130"/>
      <c r="P46" s="130"/>
      <c r="Q46" s="130"/>
      <c r="R46" s="132"/>
    </row>
    <row r="47" spans="1:18" s="128" customFormat="1" ht="12.95" customHeight="1">
      <c r="A47" s="129"/>
      <c r="B47" s="130"/>
      <c r="C47" s="130" t="s">
        <v>286</v>
      </c>
      <c r="D47" s="134" t="s">
        <v>59</v>
      </c>
      <c r="E47" s="130"/>
      <c r="F47" s="130"/>
      <c r="G47" s="130"/>
      <c r="H47" s="130"/>
      <c r="I47" s="132"/>
      <c r="J47" s="129"/>
      <c r="K47" s="130"/>
      <c r="L47" s="130" t="s">
        <v>285</v>
      </c>
      <c r="M47" s="134" t="s">
        <v>129</v>
      </c>
      <c r="N47" s="130"/>
      <c r="O47" s="130"/>
      <c r="P47" s="130"/>
      <c r="Q47" s="130"/>
      <c r="R47" s="132"/>
    </row>
    <row r="48" spans="1:18" s="128" customFormat="1" ht="12.95" customHeight="1">
      <c r="A48" s="129"/>
      <c r="B48" s="130"/>
      <c r="C48" s="130" t="s">
        <v>288</v>
      </c>
      <c r="D48" s="134" t="s">
        <v>62</v>
      </c>
      <c r="E48" s="130"/>
      <c r="F48" s="130"/>
      <c r="G48" s="130"/>
      <c r="H48" s="130"/>
      <c r="I48" s="132"/>
      <c r="J48" s="129"/>
      <c r="K48" s="130"/>
      <c r="L48" s="130" t="s">
        <v>287</v>
      </c>
      <c r="M48" s="130"/>
      <c r="N48" s="130"/>
      <c r="O48" s="130"/>
      <c r="P48" s="130"/>
      <c r="Q48" s="130"/>
      <c r="R48" s="132"/>
    </row>
    <row r="49" spans="1:18" s="128" customFormat="1" ht="12.95" customHeight="1">
      <c r="A49" s="129"/>
      <c r="B49" s="130"/>
      <c r="C49" s="130" t="s">
        <v>290</v>
      </c>
      <c r="D49" s="134" t="s">
        <v>253</v>
      </c>
      <c r="E49" s="130"/>
      <c r="F49" s="130"/>
      <c r="G49" s="130"/>
      <c r="H49" s="130"/>
      <c r="I49" s="132"/>
      <c r="J49" s="129"/>
      <c r="K49" s="130"/>
      <c r="L49" s="135" t="s">
        <v>289</v>
      </c>
      <c r="M49" s="134" t="s">
        <v>116</v>
      </c>
      <c r="N49" s="130"/>
      <c r="O49" s="130"/>
      <c r="P49" s="130"/>
      <c r="Q49" s="130"/>
      <c r="R49" s="132"/>
    </row>
    <row r="50" spans="1:18" s="128" customFormat="1" ht="12.95" customHeight="1">
      <c r="A50" s="129"/>
      <c r="B50" s="130"/>
      <c r="C50" s="130" t="s">
        <v>292</v>
      </c>
      <c r="D50" s="134" t="s">
        <v>174</v>
      </c>
      <c r="E50" s="130"/>
      <c r="F50" s="130"/>
      <c r="G50" s="130"/>
      <c r="H50" s="130"/>
      <c r="I50" s="132"/>
      <c r="J50" s="129"/>
      <c r="K50" s="130"/>
      <c r="L50" s="130" t="s">
        <v>291</v>
      </c>
      <c r="M50" s="134" t="s">
        <v>171</v>
      </c>
      <c r="N50" s="130"/>
      <c r="O50" s="130"/>
      <c r="P50" s="130"/>
      <c r="Q50" s="130"/>
      <c r="R50" s="132"/>
    </row>
    <row r="51" spans="1:18" s="128" customFormat="1" ht="12.95" customHeight="1">
      <c r="A51" s="129"/>
      <c r="B51" s="130"/>
      <c r="C51" s="130" t="s">
        <v>294</v>
      </c>
      <c r="D51" s="134" t="s">
        <v>107</v>
      </c>
      <c r="E51" s="130"/>
      <c r="F51" s="130"/>
      <c r="G51" s="130"/>
      <c r="H51" s="130"/>
      <c r="I51" s="132"/>
      <c r="J51" s="129"/>
      <c r="K51" s="130"/>
      <c r="L51" s="130" t="s">
        <v>293</v>
      </c>
      <c r="M51" s="134" t="s">
        <v>234</v>
      </c>
      <c r="N51" s="130"/>
      <c r="O51" s="130"/>
      <c r="P51" s="130"/>
      <c r="Q51" s="130"/>
      <c r="R51" s="132"/>
    </row>
    <row r="52" spans="1:18" s="128" customFormat="1" ht="12.95" customHeight="1">
      <c r="A52" s="129"/>
      <c r="B52" s="130"/>
      <c r="C52" s="130" t="s">
        <v>296</v>
      </c>
      <c r="D52" s="134" t="s">
        <v>234</v>
      </c>
      <c r="E52" s="130"/>
      <c r="F52" s="130"/>
      <c r="G52" s="130"/>
      <c r="H52" s="130"/>
      <c r="I52" s="132"/>
      <c r="J52" s="129"/>
      <c r="K52" s="130"/>
      <c r="L52" s="130" t="s">
        <v>295</v>
      </c>
      <c r="M52" s="134" t="s">
        <v>101</v>
      </c>
      <c r="N52" s="130"/>
      <c r="O52" s="130"/>
      <c r="P52" s="130"/>
      <c r="Q52" s="130"/>
      <c r="R52" s="132"/>
    </row>
    <row r="53" spans="1:18" s="128" customFormat="1" ht="12.95" customHeight="1">
      <c r="A53" s="129"/>
      <c r="B53" s="130"/>
      <c r="C53" s="130" t="s">
        <v>175</v>
      </c>
      <c r="D53" s="134" t="s">
        <v>265</v>
      </c>
      <c r="E53" s="130"/>
      <c r="F53" s="130"/>
      <c r="G53" s="130"/>
      <c r="H53" s="130"/>
      <c r="I53" s="132"/>
      <c r="J53" s="129"/>
      <c r="K53" s="130"/>
      <c r="L53" s="130" t="s">
        <v>297</v>
      </c>
      <c r="M53" s="134" t="s">
        <v>234</v>
      </c>
      <c r="N53" s="130"/>
      <c r="O53" s="130"/>
      <c r="P53" s="130"/>
      <c r="Q53" s="130"/>
      <c r="R53" s="132"/>
    </row>
    <row r="54" spans="1:18" s="128" customFormat="1" ht="12.95" customHeight="1">
      <c r="A54" s="129"/>
      <c r="B54" s="130"/>
      <c r="C54" s="130" t="s">
        <v>299</v>
      </c>
      <c r="D54" s="134" t="s">
        <v>161</v>
      </c>
      <c r="E54" s="130"/>
      <c r="F54" s="130"/>
      <c r="G54" s="130"/>
      <c r="H54" s="130"/>
      <c r="I54" s="132"/>
      <c r="J54" s="129"/>
      <c r="K54" s="130"/>
      <c r="L54" s="130" t="s">
        <v>298</v>
      </c>
      <c r="M54" s="134" t="s">
        <v>41</v>
      </c>
      <c r="N54" s="130"/>
      <c r="O54" s="130"/>
      <c r="P54" s="130"/>
      <c r="Q54" s="130"/>
      <c r="R54" s="132"/>
    </row>
    <row r="55" spans="1:18" s="128" customFormat="1" ht="12.95" customHeight="1">
      <c r="A55" s="129"/>
      <c r="B55" s="130"/>
      <c r="C55" s="130" t="s">
        <v>301</v>
      </c>
      <c r="D55" s="134" t="s">
        <v>268</v>
      </c>
      <c r="E55" s="130"/>
      <c r="F55" s="130"/>
      <c r="G55" s="130"/>
      <c r="H55" s="130"/>
      <c r="I55" s="132"/>
      <c r="J55" s="129"/>
      <c r="K55" s="130"/>
      <c r="L55" s="130" t="s">
        <v>300</v>
      </c>
      <c r="M55" s="134" t="s">
        <v>41</v>
      </c>
      <c r="N55" s="130"/>
      <c r="O55" s="130"/>
      <c r="P55" s="130"/>
      <c r="Q55" s="130"/>
      <c r="R55" s="132"/>
    </row>
    <row r="56" spans="1:18" s="128" customFormat="1" ht="12.95" customHeight="1">
      <c r="A56" s="129"/>
      <c r="B56" s="130"/>
      <c r="C56" s="130" t="s">
        <v>303</v>
      </c>
      <c r="D56" s="134" t="s">
        <v>161</v>
      </c>
      <c r="E56" s="130"/>
      <c r="F56" s="130"/>
      <c r="G56" s="130"/>
      <c r="H56" s="130"/>
      <c r="I56" s="132"/>
      <c r="J56" s="129"/>
      <c r="K56" s="130"/>
      <c r="L56" s="130" t="s">
        <v>302</v>
      </c>
      <c r="M56" s="134" t="s">
        <v>29</v>
      </c>
      <c r="N56" s="130"/>
      <c r="O56" s="130"/>
      <c r="P56" s="130"/>
      <c r="Q56" s="130"/>
      <c r="R56" s="132"/>
    </row>
    <row r="57" spans="1:18" s="128" customFormat="1" ht="12.95" customHeight="1">
      <c r="A57" s="129"/>
      <c r="B57" s="130"/>
      <c r="C57" s="130" t="s">
        <v>306</v>
      </c>
      <c r="D57" s="134" t="s">
        <v>156</v>
      </c>
      <c r="E57" s="130"/>
      <c r="F57" s="130"/>
      <c r="G57" s="130"/>
      <c r="H57" s="130"/>
      <c r="I57" s="132"/>
      <c r="J57" s="129"/>
      <c r="K57" s="130"/>
      <c r="L57" s="130" t="s">
        <v>304</v>
      </c>
      <c r="M57" s="134" t="s">
        <v>305</v>
      </c>
      <c r="N57" s="130"/>
      <c r="O57" s="130"/>
      <c r="P57" s="130"/>
      <c r="Q57" s="130"/>
      <c r="R57" s="132"/>
    </row>
    <row r="58" spans="1:18" s="128" customFormat="1" ht="12.95" customHeight="1">
      <c r="A58" s="129"/>
      <c r="B58" s="130"/>
      <c r="C58" s="130" t="s">
        <v>308</v>
      </c>
      <c r="D58" s="134" t="s">
        <v>156</v>
      </c>
      <c r="E58" s="130"/>
      <c r="F58" s="130"/>
      <c r="G58" s="130"/>
      <c r="H58" s="130"/>
      <c r="I58" s="132"/>
      <c r="J58" s="129"/>
      <c r="K58" s="130"/>
      <c r="L58" s="130" t="s">
        <v>307</v>
      </c>
      <c r="M58" s="134" t="s">
        <v>29</v>
      </c>
      <c r="N58" s="130"/>
      <c r="O58" s="130"/>
      <c r="P58" s="130"/>
      <c r="Q58" s="130"/>
      <c r="R58" s="132"/>
    </row>
    <row r="59" spans="1:18" s="128" customFormat="1" ht="12.95" customHeight="1">
      <c r="A59" s="129"/>
      <c r="B59" s="130"/>
      <c r="C59" s="130" t="s">
        <v>310</v>
      </c>
      <c r="D59" s="130"/>
      <c r="E59" s="130"/>
      <c r="F59" s="130"/>
      <c r="G59" s="130"/>
      <c r="H59" s="130"/>
      <c r="I59" s="132"/>
      <c r="J59" s="129"/>
      <c r="K59" s="130"/>
      <c r="L59" s="130" t="s">
        <v>309</v>
      </c>
      <c r="M59" s="134" t="s">
        <v>29</v>
      </c>
      <c r="N59" s="130"/>
      <c r="O59" s="130"/>
      <c r="P59" s="130"/>
      <c r="Q59" s="130"/>
      <c r="R59" s="132"/>
    </row>
    <row r="60" spans="1:18" s="128" customFormat="1" ht="12.95" customHeight="1">
      <c r="A60" s="129"/>
      <c r="B60" s="130"/>
      <c r="C60" s="130" t="s">
        <v>313</v>
      </c>
      <c r="D60" s="134" t="s">
        <v>113</v>
      </c>
      <c r="E60" s="130"/>
      <c r="F60" s="130"/>
      <c r="G60" s="130"/>
      <c r="H60" s="130"/>
      <c r="I60" s="132"/>
      <c r="J60" s="129"/>
      <c r="K60" s="130"/>
      <c r="L60" s="130" t="s">
        <v>311</v>
      </c>
      <c r="M60" s="134" t="s">
        <v>312</v>
      </c>
      <c r="N60" s="130"/>
      <c r="O60" s="130"/>
      <c r="P60" s="130"/>
      <c r="Q60" s="130"/>
      <c r="R60" s="132"/>
    </row>
    <row r="61" spans="1:18" s="128" customFormat="1" ht="12.95" customHeight="1">
      <c r="A61" s="129"/>
      <c r="B61" s="130"/>
      <c r="C61" s="130" t="s">
        <v>315</v>
      </c>
      <c r="D61" s="134" t="s">
        <v>26</v>
      </c>
      <c r="E61" s="130"/>
      <c r="F61" s="130"/>
      <c r="G61" s="130"/>
      <c r="H61" s="130"/>
      <c r="I61" s="132"/>
      <c r="J61" s="129"/>
      <c r="K61" s="130"/>
      <c r="L61" s="130" t="s">
        <v>314</v>
      </c>
      <c r="M61" s="134" t="s">
        <v>113</v>
      </c>
      <c r="N61" s="130"/>
      <c r="O61" s="130"/>
      <c r="P61" s="130"/>
      <c r="Q61" s="130"/>
      <c r="R61" s="132"/>
    </row>
    <row r="62" spans="1:18" s="128" customFormat="1" ht="12.95" customHeight="1">
      <c r="A62" s="129"/>
      <c r="B62" s="130"/>
      <c r="C62" s="130" t="s">
        <v>317</v>
      </c>
      <c r="D62" s="134" t="s">
        <v>110</v>
      </c>
      <c r="E62" s="130"/>
      <c r="F62" s="130"/>
      <c r="G62" s="130"/>
      <c r="H62" s="130"/>
      <c r="I62" s="132"/>
      <c r="J62" s="129"/>
      <c r="K62" s="130"/>
      <c r="L62" s="130" t="s">
        <v>316</v>
      </c>
      <c r="M62" s="134" t="s">
        <v>141</v>
      </c>
      <c r="N62" s="130"/>
      <c r="O62" s="130"/>
      <c r="P62" s="130"/>
      <c r="Q62" s="130"/>
      <c r="R62" s="132"/>
    </row>
    <row r="63" spans="1:18" s="128" customFormat="1" ht="12.95" customHeight="1">
      <c r="A63" s="129"/>
      <c r="B63" s="130"/>
      <c r="C63" s="130" t="s">
        <v>319</v>
      </c>
      <c r="D63" s="134" t="s">
        <v>53</v>
      </c>
      <c r="E63" s="130"/>
      <c r="F63" s="130"/>
      <c r="G63" s="130"/>
      <c r="H63" s="130"/>
      <c r="I63" s="132"/>
      <c r="J63" s="129"/>
      <c r="K63" s="130"/>
      <c r="L63" s="130" t="s">
        <v>318</v>
      </c>
      <c r="M63" s="134" t="s">
        <v>144</v>
      </c>
      <c r="N63" s="130"/>
      <c r="O63" s="130"/>
      <c r="P63" s="130"/>
      <c r="Q63" s="130"/>
      <c r="R63" s="132"/>
    </row>
    <row r="64" spans="1:18" s="128" customFormat="1" ht="12.95" customHeight="1">
      <c r="A64" s="129"/>
      <c r="B64" s="130"/>
      <c r="C64" s="130" t="s">
        <v>321</v>
      </c>
      <c r="D64" s="134" t="s">
        <v>322</v>
      </c>
      <c r="E64" s="130"/>
      <c r="F64" s="130"/>
      <c r="G64" s="130"/>
      <c r="H64" s="130"/>
      <c r="I64" s="132"/>
      <c r="J64" s="129"/>
      <c r="K64" s="130"/>
      <c r="L64" s="130" t="s">
        <v>320</v>
      </c>
      <c r="M64" s="134" t="s">
        <v>126</v>
      </c>
      <c r="N64" s="130"/>
      <c r="O64" s="130"/>
      <c r="P64" s="130"/>
      <c r="Q64" s="130"/>
      <c r="R64" s="132"/>
    </row>
    <row r="65" spans="1:18" s="128" customFormat="1" ht="12.95" customHeight="1">
      <c r="A65" s="129"/>
      <c r="B65" s="130"/>
      <c r="C65" s="130" t="s">
        <v>324</v>
      </c>
      <c r="D65" s="134" t="s">
        <v>325</v>
      </c>
      <c r="E65" s="130"/>
      <c r="F65" s="130"/>
      <c r="G65" s="130"/>
      <c r="H65" s="130"/>
      <c r="I65" s="132"/>
      <c r="J65" s="129"/>
      <c r="K65" s="130"/>
      <c r="L65" s="130" t="s">
        <v>323</v>
      </c>
      <c r="M65" s="134" t="s">
        <v>129</v>
      </c>
      <c r="N65" s="130"/>
      <c r="O65" s="130"/>
      <c r="P65" s="130"/>
      <c r="Q65" s="130"/>
      <c r="R65" s="132"/>
    </row>
    <row r="66" spans="1:18" s="128" customFormat="1" ht="12.95" customHeight="1">
      <c r="A66" s="129"/>
      <c r="B66" s="130"/>
      <c r="C66" s="130" t="s">
        <v>327</v>
      </c>
      <c r="D66" s="134" t="s">
        <v>254</v>
      </c>
      <c r="E66" s="130"/>
      <c r="F66" s="130"/>
      <c r="G66" s="130"/>
      <c r="H66" s="130"/>
      <c r="I66" s="132"/>
      <c r="J66" s="129"/>
      <c r="K66" s="130"/>
      <c r="L66" s="130" t="s">
        <v>326</v>
      </c>
      <c r="M66" s="134" t="s">
        <v>138</v>
      </c>
      <c r="N66" s="130"/>
      <c r="O66" s="130"/>
      <c r="P66" s="130"/>
      <c r="Q66" s="130"/>
      <c r="R66" s="132"/>
    </row>
    <row r="67" spans="1:18" s="128" customFormat="1" ht="12.95" customHeight="1">
      <c r="A67" s="129"/>
      <c r="B67" s="130"/>
      <c r="C67" s="130" t="s">
        <v>330</v>
      </c>
      <c r="D67" s="134" t="s">
        <v>254</v>
      </c>
      <c r="E67" s="130"/>
      <c r="F67" s="130"/>
      <c r="G67" s="130"/>
      <c r="H67" s="130"/>
      <c r="I67" s="132"/>
      <c r="J67" s="129"/>
      <c r="K67" s="130"/>
      <c r="L67" s="130" t="s">
        <v>328</v>
      </c>
      <c r="M67" s="134" t="s">
        <v>329</v>
      </c>
      <c r="N67" s="130"/>
      <c r="O67" s="130"/>
      <c r="P67" s="130"/>
      <c r="Q67" s="130"/>
      <c r="R67" s="132"/>
    </row>
    <row r="68" spans="1:18" s="128" customFormat="1" ht="12.95" customHeight="1">
      <c r="A68" s="129"/>
      <c r="B68" s="130"/>
      <c r="C68" s="130" t="s">
        <v>332</v>
      </c>
      <c r="D68" s="134" t="s">
        <v>254</v>
      </c>
      <c r="E68" s="130"/>
      <c r="F68" s="130"/>
      <c r="G68" s="130"/>
      <c r="H68" s="130"/>
      <c r="I68" s="132"/>
      <c r="J68" s="129"/>
      <c r="K68" s="130"/>
      <c r="L68" s="130" t="s">
        <v>331</v>
      </c>
      <c r="M68" s="134" t="s">
        <v>161</v>
      </c>
      <c r="N68" s="130"/>
      <c r="O68" s="130"/>
      <c r="P68" s="130"/>
      <c r="Q68" s="130"/>
      <c r="R68" s="132"/>
    </row>
    <row r="69" spans="1:18" s="128" customFormat="1" ht="12.95" customHeight="1">
      <c r="A69" s="129"/>
      <c r="B69" s="130"/>
      <c r="C69" s="130" t="s">
        <v>334</v>
      </c>
      <c r="D69" s="134" t="s">
        <v>104</v>
      </c>
      <c r="E69" s="130"/>
      <c r="F69" s="130"/>
      <c r="G69" s="130"/>
      <c r="H69" s="130"/>
      <c r="I69" s="132"/>
      <c r="J69" s="129"/>
      <c r="K69" s="130"/>
      <c r="L69" s="130" t="s">
        <v>333</v>
      </c>
      <c r="M69" s="134" t="s">
        <v>329</v>
      </c>
      <c r="N69" s="130"/>
      <c r="O69" s="130"/>
      <c r="P69" s="130"/>
      <c r="Q69" s="130"/>
      <c r="R69" s="132"/>
    </row>
    <row r="70" spans="1:18" s="128" customFormat="1" ht="12.95" customHeight="1">
      <c r="A70" s="129"/>
      <c r="B70" s="130"/>
      <c r="C70" s="130" t="s">
        <v>336</v>
      </c>
      <c r="D70" s="134" t="s">
        <v>132</v>
      </c>
      <c r="E70" s="130"/>
      <c r="F70" s="130"/>
      <c r="G70" s="130"/>
      <c r="H70" s="130"/>
      <c r="I70" s="132"/>
      <c r="J70" s="129"/>
      <c r="K70" s="130"/>
      <c r="L70" s="130" t="s">
        <v>335</v>
      </c>
      <c r="M70" s="134" t="s">
        <v>329</v>
      </c>
      <c r="N70" s="130"/>
      <c r="O70" s="130"/>
      <c r="P70" s="130"/>
      <c r="Q70" s="130"/>
      <c r="R70" s="132"/>
    </row>
    <row r="71" spans="1:18" s="128" customFormat="1" ht="12.95" customHeight="1">
      <c r="A71" s="129"/>
      <c r="B71" s="130"/>
      <c r="C71" s="130" t="s">
        <v>338</v>
      </c>
      <c r="D71" s="134" t="s">
        <v>132</v>
      </c>
      <c r="E71" s="130"/>
      <c r="F71" s="130"/>
      <c r="G71" s="130"/>
      <c r="H71" s="130"/>
      <c r="I71" s="132"/>
      <c r="J71" s="129"/>
      <c r="K71" s="130"/>
      <c r="L71" s="130" t="s">
        <v>337</v>
      </c>
      <c r="M71" s="134" t="s">
        <v>329</v>
      </c>
      <c r="N71" s="130"/>
      <c r="O71" s="130"/>
      <c r="P71" s="130"/>
      <c r="Q71" s="130"/>
      <c r="R71" s="132"/>
    </row>
    <row r="72" spans="1:18" s="128" customFormat="1" ht="12.95" customHeight="1">
      <c r="A72" s="129"/>
      <c r="B72" s="130"/>
      <c r="C72" s="130" t="s">
        <v>340</v>
      </c>
      <c r="D72" s="134" t="s">
        <v>132</v>
      </c>
      <c r="E72" s="130"/>
      <c r="F72" s="130"/>
      <c r="G72" s="130"/>
      <c r="H72" s="130"/>
      <c r="I72" s="132"/>
      <c r="J72" s="129"/>
      <c r="K72" s="130"/>
      <c r="L72" s="130" t="s">
        <v>339</v>
      </c>
      <c r="M72" s="134" t="s">
        <v>29</v>
      </c>
      <c r="N72" s="130"/>
      <c r="O72" s="130"/>
      <c r="P72" s="130"/>
      <c r="Q72" s="130"/>
      <c r="R72" s="132"/>
    </row>
    <row r="73" spans="1:18" s="128" customFormat="1" ht="12.95" customHeight="1">
      <c r="A73" s="129"/>
      <c r="B73" s="130"/>
      <c r="C73" s="130" t="s">
        <v>341</v>
      </c>
      <c r="D73" s="134" t="s">
        <v>156</v>
      </c>
      <c r="E73" s="130"/>
      <c r="F73" s="130"/>
      <c r="G73" s="130"/>
      <c r="H73" s="130"/>
      <c r="I73" s="132"/>
      <c r="J73" s="129"/>
      <c r="K73" s="130"/>
      <c r="L73" s="130" t="s">
        <v>177</v>
      </c>
      <c r="M73" s="134" t="s">
        <v>153</v>
      </c>
      <c r="N73" s="130"/>
      <c r="O73" s="130"/>
      <c r="P73" s="130"/>
      <c r="Q73" s="130"/>
      <c r="R73" s="132"/>
    </row>
    <row r="74" spans="1:18" s="128" customFormat="1" ht="12.95" customHeight="1">
      <c r="A74" s="129"/>
      <c r="B74" s="130"/>
      <c r="C74" s="130"/>
      <c r="D74" s="134"/>
      <c r="E74" s="130"/>
      <c r="F74" s="130"/>
      <c r="G74" s="130"/>
      <c r="H74" s="130"/>
      <c r="I74" s="132"/>
      <c r="J74" s="129"/>
      <c r="K74" s="130"/>
      <c r="L74" s="130"/>
      <c r="M74" s="130"/>
      <c r="N74" s="130"/>
      <c r="O74" s="130"/>
      <c r="P74" s="130"/>
      <c r="Q74" s="130"/>
      <c r="R74" s="132"/>
    </row>
    <row r="75" spans="1:18" s="128" customFormat="1" ht="12.95" customHeight="1">
      <c r="A75" s="129"/>
      <c r="B75" s="130"/>
      <c r="C75" s="130"/>
      <c r="D75" s="134"/>
      <c r="E75" s="130"/>
      <c r="F75" s="130"/>
      <c r="G75" s="130"/>
      <c r="H75" s="130"/>
      <c r="I75" s="132"/>
      <c r="J75" s="129"/>
      <c r="K75" s="130"/>
      <c r="L75" s="130"/>
      <c r="M75" s="130"/>
      <c r="N75" s="130"/>
      <c r="O75" s="130"/>
      <c r="P75" s="130"/>
      <c r="Q75" s="130"/>
      <c r="R75" s="132"/>
    </row>
    <row r="76" spans="1:18" s="128" customFormat="1" ht="12.95" customHeight="1">
      <c r="A76" s="129"/>
      <c r="B76" s="130"/>
      <c r="C76" s="130"/>
      <c r="D76" s="134"/>
      <c r="E76" s="130"/>
      <c r="F76" s="130"/>
      <c r="G76" s="130"/>
      <c r="H76" s="130"/>
      <c r="I76" s="132"/>
      <c r="J76" s="129"/>
      <c r="K76" s="130"/>
      <c r="L76" s="130"/>
      <c r="M76" s="130"/>
      <c r="N76" s="130"/>
      <c r="O76" s="130"/>
      <c r="P76" s="130"/>
      <c r="Q76" s="130"/>
      <c r="R76" s="132"/>
    </row>
    <row r="77" spans="1:18" s="128" customFormat="1" ht="12.95" customHeight="1">
      <c r="A77" s="129"/>
      <c r="B77" s="130"/>
      <c r="C77" s="130"/>
      <c r="D77" s="134"/>
      <c r="E77" s="130"/>
      <c r="F77" s="130"/>
      <c r="G77" s="130"/>
      <c r="H77" s="130"/>
      <c r="I77" s="132"/>
      <c r="J77" s="129"/>
      <c r="K77" s="130"/>
      <c r="L77" s="130"/>
      <c r="M77" s="130"/>
      <c r="N77" s="130"/>
      <c r="O77" s="130"/>
      <c r="P77" s="130"/>
      <c r="Q77" s="130"/>
      <c r="R77" s="132"/>
    </row>
    <row r="78" spans="1:18" s="128" customFormat="1" ht="12.95" customHeight="1">
      <c r="A78" s="129"/>
      <c r="B78" s="130"/>
      <c r="C78" s="130"/>
      <c r="D78" s="134"/>
      <c r="E78" s="130"/>
      <c r="F78" s="130"/>
      <c r="G78" s="130"/>
      <c r="H78" s="130"/>
      <c r="I78" s="132"/>
      <c r="J78" s="129"/>
      <c r="K78" s="130"/>
      <c r="L78" s="130"/>
      <c r="M78" s="130"/>
      <c r="N78" s="130"/>
      <c r="O78" s="130"/>
      <c r="P78" s="130"/>
      <c r="Q78" s="130"/>
      <c r="R78" s="132"/>
    </row>
    <row r="79" spans="1:18" s="128" customFormat="1" ht="12.95" customHeight="1">
      <c r="A79" s="129"/>
      <c r="B79" s="130"/>
      <c r="C79" s="130"/>
      <c r="D79" s="134"/>
      <c r="E79" s="130"/>
      <c r="F79" s="130"/>
      <c r="G79" s="130"/>
      <c r="H79" s="130"/>
      <c r="I79" s="132"/>
      <c r="J79" s="129"/>
      <c r="K79" s="130"/>
      <c r="L79" s="130"/>
      <c r="M79" s="130"/>
      <c r="N79" s="130"/>
      <c r="O79" s="130"/>
      <c r="P79" s="130"/>
      <c r="Q79" s="130"/>
      <c r="R79" s="132"/>
    </row>
    <row r="80" spans="1:18" s="128" customFormat="1" ht="12.95" customHeight="1">
      <c r="A80" s="129"/>
      <c r="B80" s="130"/>
      <c r="C80" s="130"/>
      <c r="D80" s="134"/>
      <c r="E80" s="130"/>
      <c r="F80" s="130"/>
      <c r="G80" s="130"/>
      <c r="H80" s="130"/>
      <c r="I80" s="132"/>
      <c r="J80" s="129"/>
      <c r="K80" s="130"/>
      <c r="L80" s="130"/>
      <c r="M80" s="130"/>
      <c r="N80" s="130"/>
      <c r="O80" s="130"/>
      <c r="P80" s="130"/>
      <c r="Q80" s="130"/>
      <c r="R80" s="132"/>
    </row>
    <row r="81" spans="1:18" ht="12.95" customHeight="1">
      <c r="A81" s="136"/>
      <c r="B81" s="137"/>
      <c r="C81" s="138"/>
      <c r="D81" s="138"/>
      <c r="E81" s="137"/>
      <c r="F81" s="137"/>
      <c r="G81" s="137"/>
      <c r="H81" s="137"/>
      <c r="I81" s="139"/>
      <c r="J81" s="136"/>
      <c r="K81" s="137"/>
      <c r="L81" s="140"/>
      <c r="M81" s="140"/>
      <c r="N81" s="137"/>
      <c r="O81" s="137"/>
      <c r="P81" s="137"/>
      <c r="Q81" s="137"/>
      <c r="R81" s="141"/>
    </row>
    <row r="82" spans="1:18" ht="12.75" customHeight="1">
      <c r="A82" s="27"/>
      <c r="B82" s="27"/>
      <c r="C82" s="27"/>
      <c r="D82" s="40"/>
      <c r="E82" s="142" t="s">
        <v>166</v>
      </c>
      <c r="F82" s="27"/>
      <c r="G82" s="40"/>
      <c r="H82" s="27"/>
      <c r="I82" s="27"/>
      <c r="J82" s="79" t="s">
        <v>166</v>
      </c>
      <c r="K82" s="27"/>
      <c r="L82" s="40"/>
      <c r="M82" s="27"/>
      <c r="N82" s="27"/>
      <c r="O82" s="27"/>
      <c r="P82" s="27"/>
      <c r="Q82" s="27"/>
      <c r="R82" s="123"/>
    </row>
    <row r="83" spans="1:18" ht="11.25">
      <c r="A83" s="29"/>
      <c r="B83" s="29"/>
      <c r="C83" s="29"/>
      <c r="D83" s="29"/>
      <c r="E83" s="29"/>
      <c r="F83" s="29"/>
      <c r="G83" s="29"/>
      <c r="H83" s="29"/>
      <c r="I83" s="29"/>
      <c r="J83" s="29"/>
      <c r="K83" s="29"/>
      <c r="L83" s="29"/>
      <c r="M83" s="29"/>
      <c r="N83" s="29"/>
      <c r="O83" s="29"/>
      <c r="P83" s="29"/>
      <c r="Q83" s="29"/>
    </row>
    <row r="84" spans="1:18" ht="11.25">
      <c r="A84" s="46"/>
      <c r="B84" s="46"/>
      <c r="C84" s="46"/>
      <c r="D84" s="46"/>
      <c r="E84" s="29"/>
      <c r="F84" s="29"/>
      <c r="G84" s="29"/>
    </row>
    <row r="85" spans="1:18" ht="11.25">
      <c r="A85" s="46"/>
      <c r="B85" s="46"/>
      <c r="C85" s="46"/>
      <c r="D85" s="46"/>
      <c r="E85" s="29"/>
      <c r="F85" s="29"/>
      <c r="G85" s="29"/>
    </row>
  </sheetData>
  <mergeCells count="2">
    <mergeCell ref="Q2:R2"/>
    <mergeCell ref="A2:B2"/>
  </mergeCells>
  <printOptions horizontalCentered="1" verticalCentered="1"/>
  <pageMargins left="1" right="1" top="0.5" bottom="0.5" header="0" footer="0"/>
  <pageSetup scale="74" fitToWidth="2" pageOrder="overThenDown" orientation="portrait" r:id="rId1"/>
  <headerFooter alignWithMargins="0"/>
  <colBreaks count="1" manualBreakCount="1">
    <brk id="9" min="1" max="92"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G138"/>
  <sheetViews>
    <sheetView showGridLines="0" view="pageBreakPreview" zoomScale="60" zoomScaleNormal="130" workbookViewId="0">
      <selection activeCell="G31" sqref="G31"/>
    </sheetView>
  </sheetViews>
  <sheetFormatPr defaultRowHeight="11.25"/>
  <cols>
    <col min="1" max="1" width="5.33203125" style="398" customWidth="1"/>
    <col min="2" max="2" width="7.33203125" style="398" customWidth="1"/>
    <col min="3" max="3" width="31.83203125" style="398" customWidth="1"/>
    <col min="4" max="4" width="16.33203125" style="398" customWidth="1"/>
    <col min="5" max="5" width="13.83203125" style="398" customWidth="1"/>
    <col min="6" max="6" width="13.33203125" style="398" customWidth="1"/>
    <col min="7" max="7" width="16" style="398" customWidth="1"/>
    <col min="8" max="256" width="9.33203125" style="398"/>
    <col min="257" max="257" width="5.33203125" style="398" customWidth="1"/>
    <col min="258" max="258" width="7.33203125" style="398" customWidth="1"/>
    <col min="259" max="259" width="31.83203125" style="398" customWidth="1"/>
    <col min="260" max="260" width="16.33203125" style="398" customWidth="1"/>
    <col min="261" max="261" width="13.83203125" style="398" customWidth="1"/>
    <col min="262" max="262" width="13.33203125" style="398" customWidth="1"/>
    <col min="263" max="263" width="16" style="398" customWidth="1"/>
    <col min="264" max="512" width="9.33203125" style="398"/>
    <col min="513" max="513" width="5.33203125" style="398" customWidth="1"/>
    <col min="514" max="514" width="7.33203125" style="398" customWidth="1"/>
    <col min="515" max="515" width="31.83203125" style="398" customWidth="1"/>
    <col min="516" max="516" width="16.33203125" style="398" customWidth="1"/>
    <col min="517" max="517" width="13.83203125" style="398" customWidth="1"/>
    <col min="518" max="518" width="13.33203125" style="398" customWidth="1"/>
    <col min="519" max="519" width="16" style="398" customWidth="1"/>
    <col min="520" max="768" width="9.33203125" style="398"/>
    <col min="769" max="769" width="5.33203125" style="398" customWidth="1"/>
    <col min="770" max="770" width="7.33203125" style="398" customWidth="1"/>
    <col min="771" max="771" width="31.83203125" style="398" customWidth="1"/>
    <col min="772" max="772" width="16.33203125" style="398" customWidth="1"/>
    <col min="773" max="773" width="13.83203125" style="398" customWidth="1"/>
    <col min="774" max="774" width="13.33203125" style="398" customWidth="1"/>
    <col min="775" max="775" width="16" style="398" customWidth="1"/>
    <col min="776" max="1024" width="9.33203125" style="398"/>
    <col min="1025" max="1025" width="5.33203125" style="398" customWidth="1"/>
    <col min="1026" max="1026" width="7.33203125" style="398" customWidth="1"/>
    <col min="1027" max="1027" width="31.83203125" style="398" customWidth="1"/>
    <col min="1028" max="1028" width="16.33203125" style="398" customWidth="1"/>
    <col min="1029" max="1029" width="13.83203125" style="398" customWidth="1"/>
    <col min="1030" max="1030" width="13.33203125" style="398" customWidth="1"/>
    <col min="1031" max="1031" width="16" style="398" customWidth="1"/>
    <col min="1032" max="1280" width="9.33203125" style="398"/>
    <col min="1281" max="1281" width="5.33203125" style="398" customWidth="1"/>
    <col min="1282" max="1282" width="7.33203125" style="398" customWidth="1"/>
    <col min="1283" max="1283" width="31.83203125" style="398" customWidth="1"/>
    <col min="1284" max="1284" width="16.33203125" style="398" customWidth="1"/>
    <col min="1285" max="1285" width="13.83203125" style="398" customWidth="1"/>
    <col min="1286" max="1286" width="13.33203125" style="398" customWidth="1"/>
    <col min="1287" max="1287" width="16" style="398" customWidth="1"/>
    <col min="1288" max="1536" width="9.33203125" style="398"/>
    <col min="1537" max="1537" width="5.33203125" style="398" customWidth="1"/>
    <col min="1538" max="1538" width="7.33203125" style="398" customWidth="1"/>
    <col min="1539" max="1539" width="31.83203125" style="398" customWidth="1"/>
    <col min="1540" max="1540" width="16.33203125" style="398" customWidth="1"/>
    <col min="1541" max="1541" width="13.83203125" style="398" customWidth="1"/>
    <col min="1542" max="1542" width="13.33203125" style="398" customWidth="1"/>
    <col min="1543" max="1543" width="16" style="398" customWidth="1"/>
    <col min="1544" max="1792" width="9.33203125" style="398"/>
    <col min="1793" max="1793" width="5.33203125" style="398" customWidth="1"/>
    <col min="1794" max="1794" width="7.33203125" style="398" customWidth="1"/>
    <col min="1795" max="1795" width="31.83203125" style="398" customWidth="1"/>
    <col min="1796" max="1796" width="16.33203125" style="398" customWidth="1"/>
    <col min="1797" max="1797" width="13.83203125" style="398" customWidth="1"/>
    <col min="1798" max="1798" width="13.33203125" style="398" customWidth="1"/>
    <col min="1799" max="1799" width="16" style="398" customWidth="1"/>
    <col min="1800" max="2048" width="9.33203125" style="398"/>
    <col min="2049" max="2049" width="5.33203125" style="398" customWidth="1"/>
    <col min="2050" max="2050" width="7.33203125" style="398" customWidth="1"/>
    <col min="2051" max="2051" width="31.83203125" style="398" customWidth="1"/>
    <col min="2052" max="2052" width="16.33203125" style="398" customWidth="1"/>
    <col min="2053" max="2053" width="13.83203125" style="398" customWidth="1"/>
    <col min="2054" max="2054" width="13.33203125" style="398" customWidth="1"/>
    <col min="2055" max="2055" width="16" style="398" customWidth="1"/>
    <col min="2056" max="2304" width="9.33203125" style="398"/>
    <col min="2305" max="2305" width="5.33203125" style="398" customWidth="1"/>
    <col min="2306" max="2306" width="7.33203125" style="398" customWidth="1"/>
    <col min="2307" max="2307" width="31.83203125" style="398" customWidth="1"/>
    <col min="2308" max="2308" width="16.33203125" style="398" customWidth="1"/>
    <col min="2309" max="2309" width="13.83203125" style="398" customWidth="1"/>
    <col min="2310" max="2310" width="13.33203125" style="398" customWidth="1"/>
    <col min="2311" max="2311" width="16" style="398" customWidth="1"/>
    <col min="2312" max="2560" width="9.33203125" style="398"/>
    <col min="2561" max="2561" width="5.33203125" style="398" customWidth="1"/>
    <col min="2562" max="2562" width="7.33203125" style="398" customWidth="1"/>
    <col min="2563" max="2563" width="31.83203125" style="398" customWidth="1"/>
    <col min="2564" max="2564" width="16.33203125" style="398" customWidth="1"/>
    <col min="2565" max="2565" width="13.83203125" style="398" customWidth="1"/>
    <col min="2566" max="2566" width="13.33203125" style="398" customWidth="1"/>
    <col min="2567" max="2567" width="16" style="398" customWidth="1"/>
    <col min="2568" max="2816" width="9.33203125" style="398"/>
    <col min="2817" max="2817" width="5.33203125" style="398" customWidth="1"/>
    <col min="2818" max="2818" width="7.33203125" style="398" customWidth="1"/>
    <col min="2819" max="2819" width="31.83203125" style="398" customWidth="1"/>
    <col min="2820" max="2820" width="16.33203125" style="398" customWidth="1"/>
    <col min="2821" max="2821" width="13.83203125" style="398" customWidth="1"/>
    <col min="2822" max="2822" width="13.33203125" style="398" customWidth="1"/>
    <col min="2823" max="2823" width="16" style="398" customWidth="1"/>
    <col min="2824" max="3072" width="9.33203125" style="398"/>
    <col min="3073" max="3073" width="5.33203125" style="398" customWidth="1"/>
    <col min="3074" max="3074" width="7.33203125" style="398" customWidth="1"/>
    <col min="3075" max="3075" width="31.83203125" style="398" customWidth="1"/>
    <col min="3076" max="3076" width="16.33203125" style="398" customWidth="1"/>
    <col min="3077" max="3077" width="13.83203125" style="398" customWidth="1"/>
    <col min="3078" max="3078" width="13.33203125" style="398" customWidth="1"/>
    <col min="3079" max="3079" width="16" style="398" customWidth="1"/>
    <col min="3080" max="3328" width="9.33203125" style="398"/>
    <col min="3329" max="3329" width="5.33203125" style="398" customWidth="1"/>
    <col min="3330" max="3330" width="7.33203125" style="398" customWidth="1"/>
    <col min="3331" max="3331" width="31.83203125" style="398" customWidth="1"/>
    <col min="3332" max="3332" width="16.33203125" style="398" customWidth="1"/>
    <col min="3333" max="3333" width="13.83203125" style="398" customWidth="1"/>
    <col min="3334" max="3334" width="13.33203125" style="398" customWidth="1"/>
    <col min="3335" max="3335" width="16" style="398" customWidth="1"/>
    <col min="3336" max="3584" width="9.33203125" style="398"/>
    <col min="3585" max="3585" width="5.33203125" style="398" customWidth="1"/>
    <col min="3586" max="3586" width="7.33203125" style="398" customWidth="1"/>
    <col min="3587" max="3587" width="31.83203125" style="398" customWidth="1"/>
    <col min="3588" max="3588" width="16.33203125" style="398" customWidth="1"/>
    <col min="3589" max="3589" width="13.83203125" style="398" customWidth="1"/>
    <col min="3590" max="3590" width="13.33203125" style="398" customWidth="1"/>
    <col min="3591" max="3591" width="16" style="398" customWidth="1"/>
    <col min="3592" max="3840" width="9.33203125" style="398"/>
    <col min="3841" max="3841" width="5.33203125" style="398" customWidth="1"/>
    <col min="3842" max="3842" width="7.33203125" style="398" customWidth="1"/>
    <col min="3843" max="3843" width="31.83203125" style="398" customWidth="1"/>
    <col min="3844" max="3844" width="16.33203125" style="398" customWidth="1"/>
    <col min="3845" max="3845" width="13.83203125" style="398" customWidth="1"/>
    <col min="3846" max="3846" width="13.33203125" style="398" customWidth="1"/>
    <col min="3847" max="3847" width="16" style="398" customWidth="1"/>
    <col min="3848" max="4096" width="9.33203125" style="398"/>
    <col min="4097" max="4097" width="5.33203125" style="398" customWidth="1"/>
    <col min="4098" max="4098" width="7.33203125" style="398" customWidth="1"/>
    <col min="4099" max="4099" width="31.83203125" style="398" customWidth="1"/>
    <col min="4100" max="4100" width="16.33203125" style="398" customWidth="1"/>
    <col min="4101" max="4101" width="13.83203125" style="398" customWidth="1"/>
    <col min="4102" max="4102" width="13.33203125" style="398" customWidth="1"/>
    <col min="4103" max="4103" width="16" style="398" customWidth="1"/>
    <col min="4104" max="4352" width="9.33203125" style="398"/>
    <col min="4353" max="4353" width="5.33203125" style="398" customWidth="1"/>
    <col min="4354" max="4354" width="7.33203125" style="398" customWidth="1"/>
    <col min="4355" max="4355" width="31.83203125" style="398" customWidth="1"/>
    <col min="4356" max="4356" width="16.33203125" style="398" customWidth="1"/>
    <col min="4357" max="4357" width="13.83203125" style="398" customWidth="1"/>
    <col min="4358" max="4358" width="13.33203125" style="398" customWidth="1"/>
    <col min="4359" max="4359" width="16" style="398" customWidth="1"/>
    <col min="4360" max="4608" width="9.33203125" style="398"/>
    <col min="4609" max="4609" width="5.33203125" style="398" customWidth="1"/>
    <col min="4610" max="4610" width="7.33203125" style="398" customWidth="1"/>
    <col min="4611" max="4611" width="31.83203125" style="398" customWidth="1"/>
    <col min="4612" max="4612" width="16.33203125" style="398" customWidth="1"/>
    <col min="4613" max="4613" width="13.83203125" style="398" customWidth="1"/>
    <col min="4614" max="4614" width="13.33203125" style="398" customWidth="1"/>
    <col min="4615" max="4615" width="16" style="398" customWidth="1"/>
    <col min="4616" max="4864" width="9.33203125" style="398"/>
    <col min="4865" max="4865" width="5.33203125" style="398" customWidth="1"/>
    <col min="4866" max="4866" width="7.33203125" style="398" customWidth="1"/>
    <col min="4867" max="4867" width="31.83203125" style="398" customWidth="1"/>
    <col min="4868" max="4868" width="16.33203125" style="398" customWidth="1"/>
    <col min="4869" max="4869" width="13.83203125" style="398" customWidth="1"/>
    <col min="4870" max="4870" width="13.33203125" style="398" customWidth="1"/>
    <col min="4871" max="4871" width="16" style="398" customWidth="1"/>
    <col min="4872" max="5120" width="9.33203125" style="398"/>
    <col min="5121" max="5121" width="5.33203125" style="398" customWidth="1"/>
    <col min="5122" max="5122" width="7.33203125" style="398" customWidth="1"/>
    <col min="5123" max="5123" width="31.83203125" style="398" customWidth="1"/>
    <col min="5124" max="5124" width="16.33203125" style="398" customWidth="1"/>
    <col min="5125" max="5125" width="13.83203125" style="398" customWidth="1"/>
    <col min="5126" max="5126" width="13.33203125" style="398" customWidth="1"/>
    <col min="5127" max="5127" width="16" style="398" customWidth="1"/>
    <col min="5128" max="5376" width="9.33203125" style="398"/>
    <col min="5377" max="5377" width="5.33203125" style="398" customWidth="1"/>
    <col min="5378" max="5378" width="7.33203125" style="398" customWidth="1"/>
    <col min="5379" max="5379" width="31.83203125" style="398" customWidth="1"/>
    <col min="5380" max="5380" width="16.33203125" style="398" customWidth="1"/>
    <col min="5381" max="5381" width="13.83203125" style="398" customWidth="1"/>
    <col min="5382" max="5382" width="13.33203125" style="398" customWidth="1"/>
    <col min="5383" max="5383" width="16" style="398" customWidth="1"/>
    <col min="5384" max="5632" width="9.33203125" style="398"/>
    <col min="5633" max="5633" width="5.33203125" style="398" customWidth="1"/>
    <col min="5634" max="5634" width="7.33203125" style="398" customWidth="1"/>
    <col min="5635" max="5635" width="31.83203125" style="398" customWidth="1"/>
    <col min="5636" max="5636" width="16.33203125" style="398" customWidth="1"/>
    <col min="5637" max="5637" width="13.83203125" style="398" customWidth="1"/>
    <col min="5638" max="5638" width="13.33203125" style="398" customWidth="1"/>
    <col min="5639" max="5639" width="16" style="398" customWidth="1"/>
    <col min="5640" max="5888" width="9.33203125" style="398"/>
    <col min="5889" max="5889" width="5.33203125" style="398" customWidth="1"/>
    <col min="5890" max="5890" width="7.33203125" style="398" customWidth="1"/>
    <col min="5891" max="5891" width="31.83203125" style="398" customWidth="1"/>
    <col min="5892" max="5892" width="16.33203125" style="398" customWidth="1"/>
    <col min="5893" max="5893" width="13.83203125" style="398" customWidth="1"/>
    <col min="5894" max="5894" width="13.33203125" style="398" customWidth="1"/>
    <col min="5895" max="5895" width="16" style="398" customWidth="1"/>
    <col min="5896" max="6144" width="9.33203125" style="398"/>
    <col min="6145" max="6145" width="5.33203125" style="398" customWidth="1"/>
    <col min="6146" max="6146" width="7.33203125" style="398" customWidth="1"/>
    <col min="6147" max="6147" width="31.83203125" style="398" customWidth="1"/>
    <col min="6148" max="6148" width="16.33203125" style="398" customWidth="1"/>
    <col min="6149" max="6149" width="13.83203125" style="398" customWidth="1"/>
    <col min="6150" max="6150" width="13.33203125" style="398" customWidth="1"/>
    <col min="6151" max="6151" width="16" style="398" customWidth="1"/>
    <col min="6152" max="6400" width="9.33203125" style="398"/>
    <col min="6401" max="6401" width="5.33203125" style="398" customWidth="1"/>
    <col min="6402" max="6402" width="7.33203125" style="398" customWidth="1"/>
    <col min="6403" max="6403" width="31.83203125" style="398" customWidth="1"/>
    <col min="6404" max="6404" width="16.33203125" style="398" customWidth="1"/>
    <col min="6405" max="6405" width="13.83203125" style="398" customWidth="1"/>
    <col min="6406" max="6406" width="13.33203125" style="398" customWidth="1"/>
    <col min="6407" max="6407" width="16" style="398" customWidth="1"/>
    <col min="6408" max="6656" width="9.33203125" style="398"/>
    <col min="6657" max="6657" width="5.33203125" style="398" customWidth="1"/>
    <col min="6658" max="6658" width="7.33203125" style="398" customWidth="1"/>
    <col min="6659" max="6659" width="31.83203125" style="398" customWidth="1"/>
    <col min="6660" max="6660" width="16.33203125" style="398" customWidth="1"/>
    <col min="6661" max="6661" width="13.83203125" style="398" customWidth="1"/>
    <col min="6662" max="6662" width="13.33203125" style="398" customWidth="1"/>
    <col min="6663" max="6663" width="16" style="398" customWidth="1"/>
    <col min="6664" max="6912" width="9.33203125" style="398"/>
    <col min="6913" max="6913" width="5.33203125" style="398" customWidth="1"/>
    <col min="6914" max="6914" width="7.33203125" style="398" customWidth="1"/>
    <col min="6915" max="6915" width="31.83203125" style="398" customWidth="1"/>
    <col min="6916" max="6916" width="16.33203125" style="398" customWidth="1"/>
    <col min="6917" max="6917" width="13.83203125" style="398" customWidth="1"/>
    <col min="6918" max="6918" width="13.33203125" style="398" customWidth="1"/>
    <col min="6919" max="6919" width="16" style="398" customWidth="1"/>
    <col min="6920" max="7168" width="9.33203125" style="398"/>
    <col min="7169" max="7169" width="5.33203125" style="398" customWidth="1"/>
    <col min="7170" max="7170" width="7.33203125" style="398" customWidth="1"/>
    <col min="7171" max="7171" width="31.83203125" style="398" customWidth="1"/>
    <col min="7172" max="7172" width="16.33203125" style="398" customWidth="1"/>
    <col min="7173" max="7173" width="13.83203125" style="398" customWidth="1"/>
    <col min="7174" max="7174" width="13.33203125" style="398" customWidth="1"/>
    <col min="7175" max="7175" width="16" style="398" customWidth="1"/>
    <col min="7176" max="7424" width="9.33203125" style="398"/>
    <col min="7425" max="7425" width="5.33203125" style="398" customWidth="1"/>
    <col min="7426" max="7426" width="7.33203125" style="398" customWidth="1"/>
    <col min="7427" max="7427" width="31.83203125" style="398" customWidth="1"/>
    <col min="7428" max="7428" width="16.33203125" style="398" customWidth="1"/>
    <col min="7429" max="7429" width="13.83203125" style="398" customWidth="1"/>
    <col min="7430" max="7430" width="13.33203125" style="398" customWidth="1"/>
    <col min="7431" max="7431" width="16" style="398" customWidth="1"/>
    <col min="7432" max="7680" width="9.33203125" style="398"/>
    <col min="7681" max="7681" width="5.33203125" style="398" customWidth="1"/>
    <col min="7682" max="7682" width="7.33203125" style="398" customWidth="1"/>
    <col min="7683" max="7683" width="31.83203125" style="398" customWidth="1"/>
    <col min="7684" max="7684" width="16.33203125" style="398" customWidth="1"/>
    <col min="7685" max="7685" width="13.83203125" style="398" customWidth="1"/>
    <col min="7686" max="7686" width="13.33203125" style="398" customWidth="1"/>
    <col min="7687" max="7687" width="16" style="398" customWidth="1"/>
    <col min="7688" max="7936" width="9.33203125" style="398"/>
    <col min="7937" max="7937" width="5.33203125" style="398" customWidth="1"/>
    <col min="7938" max="7938" width="7.33203125" style="398" customWidth="1"/>
    <col min="7939" max="7939" width="31.83203125" style="398" customWidth="1"/>
    <col min="7940" max="7940" width="16.33203125" style="398" customWidth="1"/>
    <col min="7941" max="7941" width="13.83203125" style="398" customWidth="1"/>
    <col min="7942" max="7942" width="13.33203125" style="398" customWidth="1"/>
    <col min="7943" max="7943" width="16" style="398" customWidth="1"/>
    <col min="7944" max="8192" width="9.33203125" style="398"/>
    <col min="8193" max="8193" width="5.33203125" style="398" customWidth="1"/>
    <col min="8194" max="8194" width="7.33203125" style="398" customWidth="1"/>
    <col min="8195" max="8195" width="31.83203125" style="398" customWidth="1"/>
    <col min="8196" max="8196" width="16.33203125" style="398" customWidth="1"/>
    <col min="8197" max="8197" width="13.83203125" style="398" customWidth="1"/>
    <col min="8198" max="8198" width="13.33203125" style="398" customWidth="1"/>
    <col min="8199" max="8199" width="16" style="398" customWidth="1"/>
    <col min="8200" max="8448" width="9.33203125" style="398"/>
    <col min="8449" max="8449" width="5.33203125" style="398" customWidth="1"/>
    <col min="8450" max="8450" width="7.33203125" style="398" customWidth="1"/>
    <col min="8451" max="8451" width="31.83203125" style="398" customWidth="1"/>
    <col min="8452" max="8452" width="16.33203125" style="398" customWidth="1"/>
    <col min="8453" max="8453" width="13.83203125" style="398" customWidth="1"/>
    <col min="8454" max="8454" width="13.33203125" style="398" customWidth="1"/>
    <col min="8455" max="8455" width="16" style="398" customWidth="1"/>
    <col min="8456" max="8704" width="9.33203125" style="398"/>
    <col min="8705" max="8705" width="5.33203125" style="398" customWidth="1"/>
    <col min="8706" max="8706" width="7.33203125" style="398" customWidth="1"/>
    <col min="8707" max="8707" width="31.83203125" style="398" customWidth="1"/>
    <col min="8708" max="8708" width="16.33203125" style="398" customWidth="1"/>
    <col min="8709" max="8709" width="13.83203125" style="398" customWidth="1"/>
    <col min="8710" max="8710" width="13.33203125" style="398" customWidth="1"/>
    <col min="8711" max="8711" width="16" style="398" customWidth="1"/>
    <col min="8712" max="8960" width="9.33203125" style="398"/>
    <col min="8961" max="8961" width="5.33203125" style="398" customWidth="1"/>
    <col min="8962" max="8962" width="7.33203125" style="398" customWidth="1"/>
    <col min="8963" max="8963" width="31.83203125" style="398" customWidth="1"/>
    <col min="8964" max="8964" width="16.33203125" style="398" customWidth="1"/>
    <col min="8965" max="8965" width="13.83203125" style="398" customWidth="1"/>
    <col min="8966" max="8966" width="13.33203125" style="398" customWidth="1"/>
    <col min="8967" max="8967" width="16" style="398" customWidth="1"/>
    <col min="8968" max="9216" width="9.33203125" style="398"/>
    <col min="9217" max="9217" width="5.33203125" style="398" customWidth="1"/>
    <col min="9218" max="9218" width="7.33203125" style="398" customWidth="1"/>
    <col min="9219" max="9219" width="31.83203125" style="398" customWidth="1"/>
    <col min="9220" max="9220" width="16.33203125" style="398" customWidth="1"/>
    <col min="9221" max="9221" width="13.83203125" style="398" customWidth="1"/>
    <col min="9222" max="9222" width="13.33203125" style="398" customWidth="1"/>
    <col min="9223" max="9223" width="16" style="398" customWidth="1"/>
    <col min="9224" max="9472" width="9.33203125" style="398"/>
    <col min="9473" max="9473" width="5.33203125" style="398" customWidth="1"/>
    <col min="9474" max="9474" width="7.33203125" style="398" customWidth="1"/>
    <col min="9475" max="9475" width="31.83203125" style="398" customWidth="1"/>
    <col min="9476" max="9476" width="16.33203125" style="398" customWidth="1"/>
    <col min="9477" max="9477" width="13.83203125" style="398" customWidth="1"/>
    <col min="9478" max="9478" width="13.33203125" style="398" customWidth="1"/>
    <col min="9479" max="9479" width="16" style="398" customWidth="1"/>
    <col min="9480" max="9728" width="9.33203125" style="398"/>
    <col min="9729" max="9729" width="5.33203125" style="398" customWidth="1"/>
    <col min="9730" max="9730" width="7.33203125" style="398" customWidth="1"/>
    <col min="9731" max="9731" width="31.83203125" style="398" customWidth="1"/>
    <col min="9732" max="9732" width="16.33203125" style="398" customWidth="1"/>
    <col min="9733" max="9733" width="13.83203125" style="398" customWidth="1"/>
    <col min="9734" max="9734" width="13.33203125" style="398" customWidth="1"/>
    <col min="9735" max="9735" width="16" style="398" customWidth="1"/>
    <col min="9736" max="9984" width="9.33203125" style="398"/>
    <col min="9985" max="9985" width="5.33203125" style="398" customWidth="1"/>
    <col min="9986" max="9986" width="7.33203125" style="398" customWidth="1"/>
    <col min="9987" max="9987" width="31.83203125" style="398" customWidth="1"/>
    <col min="9988" max="9988" width="16.33203125" style="398" customWidth="1"/>
    <col min="9989" max="9989" width="13.83203125" style="398" customWidth="1"/>
    <col min="9990" max="9990" width="13.33203125" style="398" customWidth="1"/>
    <col min="9991" max="9991" width="16" style="398" customWidth="1"/>
    <col min="9992" max="10240" width="9.33203125" style="398"/>
    <col min="10241" max="10241" width="5.33203125" style="398" customWidth="1"/>
    <col min="10242" max="10242" width="7.33203125" style="398" customWidth="1"/>
    <col min="10243" max="10243" width="31.83203125" style="398" customWidth="1"/>
    <col min="10244" max="10244" width="16.33203125" style="398" customWidth="1"/>
    <col min="10245" max="10245" width="13.83203125" style="398" customWidth="1"/>
    <col min="10246" max="10246" width="13.33203125" style="398" customWidth="1"/>
    <col min="10247" max="10247" width="16" style="398" customWidth="1"/>
    <col min="10248" max="10496" width="9.33203125" style="398"/>
    <col min="10497" max="10497" width="5.33203125" style="398" customWidth="1"/>
    <col min="10498" max="10498" width="7.33203125" style="398" customWidth="1"/>
    <col min="10499" max="10499" width="31.83203125" style="398" customWidth="1"/>
    <col min="10500" max="10500" width="16.33203125" style="398" customWidth="1"/>
    <col min="10501" max="10501" width="13.83203125" style="398" customWidth="1"/>
    <col min="10502" max="10502" width="13.33203125" style="398" customWidth="1"/>
    <col min="10503" max="10503" width="16" style="398" customWidth="1"/>
    <col min="10504" max="10752" width="9.33203125" style="398"/>
    <col min="10753" max="10753" width="5.33203125" style="398" customWidth="1"/>
    <col min="10754" max="10754" width="7.33203125" style="398" customWidth="1"/>
    <col min="10755" max="10755" width="31.83203125" style="398" customWidth="1"/>
    <col min="10756" max="10756" width="16.33203125" style="398" customWidth="1"/>
    <col min="10757" max="10757" width="13.83203125" style="398" customWidth="1"/>
    <col min="10758" max="10758" width="13.33203125" style="398" customWidth="1"/>
    <col min="10759" max="10759" width="16" style="398" customWidth="1"/>
    <col min="10760" max="11008" width="9.33203125" style="398"/>
    <col min="11009" max="11009" width="5.33203125" style="398" customWidth="1"/>
    <col min="11010" max="11010" width="7.33203125" style="398" customWidth="1"/>
    <col min="11011" max="11011" width="31.83203125" style="398" customWidth="1"/>
    <col min="11012" max="11012" width="16.33203125" style="398" customWidth="1"/>
    <col min="11013" max="11013" width="13.83203125" style="398" customWidth="1"/>
    <col min="11014" max="11014" width="13.33203125" style="398" customWidth="1"/>
    <col min="11015" max="11015" width="16" style="398" customWidth="1"/>
    <col min="11016" max="11264" width="9.33203125" style="398"/>
    <col min="11265" max="11265" width="5.33203125" style="398" customWidth="1"/>
    <col min="11266" max="11266" width="7.33203125" style="398" customWidth="1"/>
    <col min="11267" max="11267" width="31.83203125" style="398" customWidth="1"/>
    <col min="11268" max="11268" width="16.33203125" style="398" customWidth="1"/>
    <col min="11269" max="11269" width="13.83203125" style="398" customWidth="1"/>
    <col min="11270" max="11270" width="13.33203125" style="398" customWidth="1"/>
    <col min="11271" max="11271" width="16" style="398" customWidth="1"/>
    <col min="11272" max="11520" width="9.33203125" style="398"/>
    <col min="11521" max="11521" width="5.33203125" style="398" customWidth="1"/>
    <col min="11522" max="11522" width="7.33203125" style="398" customWidth="1"/>
    <col min="11523" max="11523" width="31.83203125" style="398" customWidth="1"/>
    <col min="11524" max="11524" width="16.33203125" style="398" customWidth="1"/>
    <col min="11525" max="11525" width="13.83203125" style="398" customWidth="1"/>
    <col min="11526" max="11526" width="13.33203125" style="398" customWidth="1"/>
    <col min="11527" max="11527" width="16" style="398" customWidth="1"/>
    <col min="11528" max="11776" width="9.33203125" style="398"/>
    <col min="11777" max="11777" width="5.33203125" style="398" customWidth="1"/>
    <col min="11778" max="11778" width="7.33203125" style="398" customWidth="1"/>
    <col min="11779" max="11779" width="31.83203125" style="398" customWidth="1"/>
    <col min="11780" max="11780" width="16.33203125" style="398" customWidth="1"/>
    <col min="11781" max="11781" width="13.83203125" style="398" customWidth="1"/>
    <col min="11782" max="11782" width="13.33203125" style="398" customWidth="1"/>
    <col min="11783" max="11783" width="16" style="398" customWidth="1"/>
    <col min="11784" max="12032" width="9.33203125" style="398"/>
    <col min="12033" max="12033" width="5.33203125" style="398" customWidth="1"/>
    <col min="12034" max="12034" width="7.33203125" style="398" customWidth="1"/>
    <col min="12035" max="12035" width="31.83203125" style="398" customWidth="1"/>
    <col min="12036" max="12036" width="16.33203125" style="398" customWidth="1"/>
    <col min="12037" max="12037" width="13.83203125" style="398" customWidth="1"/>
    <col min="12038" max="12038" width="13.33203125" style="398" customWidth="1"/>
    <col min="12039" max="12039" width="16" style="398" customWidth="1"/>
    <col min="12040" max="12288" width="9.33203125" style="398"/>
    <col min="12289" max="12289" width="5.33203125" style="398" customWidth="1"/>
    <col min="12290" max="12290" width="7.33203125" style="398" customWidth="1"/>
    <col min="12291" max="12291" width="31.83203125" style="398" customWidth="1"/>
    <col min="12292" max="12292" width="16.33203125" style="398" customWidth="1"/>
    <col min="12293" max="12293" width="13.83203125" style="398" customWidth="1"/>
    <col min="12294" max="12294" width="13.33203125" style="398" customWidth="1"/>
    <col min="12295" max="12295" width="16" style="398" customWidth="1"/>
    <col min="12296" max="12544" width="9.33203125" style="398"/>
    <col min="12545" max="12545" width="5.33203125" style="398" customWidth="1"/>
    <col min="12546" max="12546" width="7.33203125" style="398" customWidth="1"/>
    <col min="12547" max="12547" width="31.83203125" style="398" customWidth="1"/>
    <col min="12548" max="12548" width="16.33203125" style="398" customWidth="1"/>
    <col min="12549" max="12549" width="13.83203125" style="398" customWidth="1"/>
    <col min="12550" max="12550" width="13.33203125" style="398" customWidth="1"/>
    <col min="12551" max="12551" width="16" style="398" customWidth="1"/>
    <col min="12552" max="12800" width="9.33203125" style="398"/>
    <col min="12801" max="12801" width="5.33203125" style="398" customWidth="1"/>
    <col min="12802" max="12802" width="7.33203125" style="398" customWidth="1"/>
    <col min="12803" max="12803" width="31.83203125" style="398" customWidth="1"/>
    <col min="12804" max="12804" width="16.33203125" style="398" customWidth="1"/>
    <col min="12805" max="12805" width="13.83203125" style="398" customWidth="1"/>
    <col min="12806" max="12806" width="13.33203125" style="398" customWidth="1"/>
    <col min="12807" max="12807" width="16" style="398" customWidth="1"/>
    <col min="12808" max="13056" width="9.33203125" style="398"/>
    <col min="13057" max="13057" width="5.33203125" style="398" customWidth="1"/>
    <col min="13058" max="13058" width="7.33203125" style="398" customWidth="1"/>
    <col min="13059" max="13059" width="31.83203125" style="398" customWidth="1"/>
    <col min="13060" max="13060" width="16.33203125" style="398" customWidth="1"/>
    <col min="13061" max="13061" width="13.83203125" style="398" customWidth="1"/>
    <col min="13062" max="13062" width="13.33203125" style="398" customWidth="1"/>
    <col min="13063" max="13063" width="16" style="398" customWidth="1"/>
    <col min="13064" max="13312" width="9.33203125" style="398"/>
    <col min="13313" max="13313" width="5.33203125" style="398" customWidth="1"/>
    <col min="13314" max="13314" width="7.33203125" style="398" customWidth="1"/>
    <col min="13315" max="13315" width="31.83203125" style="398" customWidth="1"/>
    <col min="13316" max="13316" width="16.33203125" style="398" customWidth="1"/>
    <col min="13317" max="13317" width="13.83203125" style="398" customWidth="1"/>
    <col min="13318" max="13318" width="13.33203125" style="398" customWidth="1"/>
    <col min="13319" max="13319" width="16" style="398" customWidth="1"/>
    <col min="13320" max="13568" width="9.33203125" style="398"/>
    <col min="13569" max="13569" width="5.33203125" style="398" customWidth="1"/>
    <col min="13570" max="13570" width="7.33203125" style="398" customWidth="1"/>
    <col min="13571" max="13571" width="31.83203125" style="398" customWidth="1"/>
    <col min="13572" max="13572" width="16.33203125" style="398" customWidth="1"/>
    <col min="13573" max="13573" width="13.83203125" style="398" customWidth="1"/>
    <col min="13574" max="13574" width="13.33203125" style="398" customWidth="1"/>
    <col min="13575" max="13575" width="16" style="398" customWidth="1"/>
    <col min="13576" max="13824" width="9.33203125" style="398"/>
    <col min="13825" max="13825" width="5.33203125" style="398" customWidth="1"/>
    <col min="13826" max="13826" width="7.33203125" style="398" customWidth="1"/>
    <col min="13827" max="13827" width="31.83203125" style="398" customWidth="1"/>
    <col min="13828" max="13828" width="16.33203125" style="398" customWidth="1"/>
    <col min="13829" max="13829" width="13.83203125" style="398" customWidth="1"/>
    <col min="13830" max="13830" width="13.33203125" style="398" customWidth="1"/>
    <col min="13831" max="13831" width="16" style="398" customWidth="1"/>
    <col min="13832" max="14080" width="9.33203125" style="398"/>
    <col min="14081" max="14081" width="5.33203125" style="398" customWidth="1"/>
    <col min="14082" max="14082" width="7.33203125" style="398" customWidth="1"/>
    <col min="14083" max="14083" width="31.83203125" style="398" customWidth="1"/>
    <col min="14084" max="14084" width="16.33203125" style="398" customWidth="1"/>
    <col min="14085" max="14085" width="13.83203125" style="398" customWidth="1"/>
    <col min="14086" max="14086" width="13.33203125" style="398" customWidth="1"/>
    <col min="14087" max="14087" width="16" style="398" customWidth="1"/>
    <col min="14088" max="14336" width="9.33203125" style="398"/>
    <col min="14337" max="14337" width="5.33203125" style="398" customWidth="1"/>
    <col min="14338" max="14338" width="7.33203125" style="398" customWidth="1"/>
    <col min="14339" max="14339" width="31.83203125" style="398" customWidth="1"/>
    <col min="14340" max="14340" width="16.33203125" style="398" customWidth="1"/>
    <col min="14341" max="14341" width="13.83203125" style="398" customWidth="1"/>
    <col min="14342" max="14342" width="13.33203125" style="398" customWidth="1"/>
    <col min="14343" max="14343" width="16" style="398" customWidth="1"/>
    <col min="14344" max="14592" width="9.33203125" style="398"/>
    <col min="14593" max="14593" width="5.33203125" style="398" customWidth="1"/>
    <col min="14594" max="14594" width="7.33203125" style="398" customWidth="1"/>
    <col min="14595" max="14595" width="31.83203125" style="398" customWidth="1"/>
    <col min="14596" max="14596" width="16.33203125" style="398" customWidth="1"/>
    <col min="14597" max="14597" width="13.83203125" style="398" customWidth="1"/>
    <col min="14598" max="14598" width="13.33203125" style="398" customWidth="1"/>
    <col min="14599" max="14599" width="16" style="398" customWidth="1"/>
    <col min="14600" max="14848" width="9.33203125" style="398"/>
    <col min="14849" max="14849" width="5.33203125" style="398" customWidth="1"/>
    <col min="14850" max="14850" width="7.33203125" style="398" customWidth="1"/>
    <col min="14851" max="14851" width="31.83203125" style="398" customWidth="1"/>
    <col min="14852" max="14852" width="16.33203125" style="398" customWidth="1"/>
    <col min="14853" max="14853" width="13.83203125" style="398" customWidth="1"/>
    <col min="14854" max="14854" width="13.33203125" style="398" customWidth="1"/>
    <col min="14855" max="14855" width="16" style="398" customWidth="1"/>
    <col min="14856" max="15104" width="9.33203125" style="398"/>
    <col min="15105" max="15105" width="5.33203125" style="398" customWidth="1"/>
    <col min="15106" max="15106" width="7.33203125" style="398" customWidth="1"/>
    <col min="15107" max="15107" width="31.83203125" style="398" customWidth="1"/>
    <col min="15108" max="15108" width="16.33203125" style="398" customWidth="1"/>
    <col min="15109" max="15109" width="13.83203125" style="398" customWidth="1"/>
    <col min="15110" max="15110" width="13.33203125" style="398" customWidth="1"/>
    <col min="15111" max="15111" width="16" style="398" customWidth="1"/>
    <col min="15112" max="15360" width="9.33203125" style="398"/>
    <col min="15361" max="15361" width="5.33203125" style="398" customWidth="1"/>
    <col min="15362" max="15362" width="7.33203125" style="398" customWidth="1"/>
    <col min="15363" max="15363" width="31.83203125" style="398" customWidth="1"/>
    <col min="15364" max="15364" width="16.33203125" style="398" customWidth="1"/>
    <col min="15365" max="15365" width="13.83203125" style="398" customWidth="1"/>
    <col min="15366" max="15366" width="13.33203125" style="398" customWidth="1"/>
    <col min="15367" max="15367" width="16" style="398" customWidth="1"/>
    <col min="15368" max="15616" width="9.33203125" style="398"/>
    <col min="15617" max="15617" width="5.33203125" style="398" customWidth="1"/>
    <col min="15618" max="15618" width="7.33203125" style="398" customWidth="1"/>
    <col min="15619" max="15619" width="31.83203125" style="398" customWidth="1"/>
    <col min="15620" max="15620" width="16.33203125" style="398" customWidth="1"/>
    <col min="15621" max="15621" width="13.83203125" style="398" customWidth="1"/>
    <col min="15622" max="15622" width="13.33203125" style="398" customWidth="1"/>
    <col min="15623" max="15623" width="16" style="398" customWidth="1"/>
    <col min="15624" max="15872" width="9.33203125" style="398"/>
    <col min="15873" max="15873" width="5.33203125" style="398" customWidth="1"/>
    <col min="15874" max="15874" width="7.33203125" style="398" customWidth="1"/>
    <col min="15875" max="15875" width="31.83203125" style="398" customWidth="1"/>
    <col min="15876" max="15876" width="16.33203125" style="398" customWidth="1"/>
    <col min="15877" max="15877" width="13.83203125" style="398" customWidth="1"/>
    <col min="15878" max="15878" width="13.33203125" style="398" customWidth="1"/>
    <col min="15879" max="15879" width="16" style="398" customWidth="1"/>
    <col min="15880" max="16128" width="9.33203125" style="398"/>
    <col min="16129" max="16129" width="5.33203125" style="398" customWidth="1"/>
    <col min="16130" max="16130" width="7.33203125" style="398" customWidth="1"/>
    <col min="16131" max="16131" width="31.83203125" style="398" customWidth="1"/>
    <col min="16132" max="16132" width="16.33203125" style="398" customWidth="1"/>
    <col min="16133" max="16133" width="13.83203125" style="398" customWidth="1"/>
    <col min="16134" max="16134" width="13.33203125" style="398" customWidth="1"/>
    <col min="16135" max="16135" width="16" style="398" customWidth="1"/>
    <col min="16136" max="16384" width="9.33203125" style="398"/>
  </cols>
  <sheetData>
    <row r="1" spans="1:7">
      <c r="A1" s="393" t="s">
        <v>559</v>
      </c>
      <c r="B1" s="394"/>
      <c r="C1" s="395"/>
      <c r="D1" s="393"/>
      <c r="E1" s="396"/>
      <c r="F1" s="396"/>
      <c r="G1" s="397">
        <v>7</v>
      </c>
    </row>
    <row r="2" spans="1:7">
      <c r="A2" s="399" t="s">
        <v>709</v>
      </c>
      <c r="B2" s="400"/>
      <c r="C2" s="401"/>
      <c r="D2" s="400"/>
      <c r="E2" s="400"/>
      <c r="F2" s="400"/>
      <c r="G2" s="402"/>
    </row>
    <row r="3" spans="1:7">
      <c r="A3" s="403" t="s">
        <v>710</v>
      </c>
      <c r="B3" s="404"/>
      <c r="C3" s="405"/>
      <c r="D3" s="404"/>
      <c r="E3" s="404"/>
      <c r="F3" s="404"/>
      <c r="G3" s="406"/>
    </row>
    <row r="4" spans="1:7">
      <c r="A4" s="407"/>
      <c r="B4" s="408"/>
      <c r="C4" s="409"/>
      <c r="D4" s="410"/>
      <c r="E4" s="410"/>
      <c r="F4" s="410"/>
      <c r="G4" s="411"/>
    </row>
    <row r="5" spans="1:7">
      <c r="A5" s="412"/>
      <c r="B5" s="413"/>
      <c r="C5" s="413"/>
      <c r="D5" s="413"/>
      <c r="E5" s="413"/>
      <c r="F5" s="413"/>
      <c r="G5" s="414"/>
    </row>
    <row r="6" spans="1:7">
      <c r="A6" s="415" t="s">
        <v>598</v>
      </c>
      <c r="B6" s="416" t="s">
        <v>711</v>
      </c>
      <c r="C6" s="416"/>
      <c r="D6" s="416"/>
      <c r="E6" s="416"/>
      <c r="F6" s="416"/>
      <c r="G6" s="417"/>
    </row>
    <row r="7" spans="1:7">
      <c r="A7" s="415" t="s">
        <v>712</v>
      </c>
      <c r="B7" s="416"/>
      <c r="C7" s="416"/>
      <c r="D7" s="416"/>
      <c r="E7" s="416"/>
      <c r="F7" s="416"/>
      <c r="G7" s="417"/>
    </row>
    <row r="8" spans="1:7">
      <c r="A8" s="415" t="s">
        <v>713</v>
      </c>
      <c r="B8" s="416"/>
      <c r="C8" s="416"/>
      <c r="D8" s="416"/>
      <c r="E8" s="416"/>
      <c r="F8" s="416"/>
      <c r="G8" s="417"/>
    </row>
    <row r="9" spans="1:7">
      <c r="A9" s="415" t="s">
        <v>714</v>
      </c>
      <c r="B9" s="416"/>
      <c r="C9" s="416"/>
      <c r="D9" s="416"/>
      <c r="E9" s="416"/>
      <c r="F9" s="416"/>
      <c r="G9" s="417"/>
    </row>
    <row r="10" spans="1:7">
      <c r="A10" s="415" t="s">
        <v>715</v>
      </c>
      <c r="B10" s="416"/>
      <c r="C10" s="416"/>
      <c r="D10" s="416"/>
      <c r="E10" s="416"/>
      <c r="F10" s="416"/>
      <c r="G10" s="417"/>
    </row>
    <row r="11" spans="1:7">
      <c r="A11" s="415" t="s">
        <v>716</v>
      </c>
      <c r="B11" s="416"/>
      <c r="C11" s="416"/>
      <c r="D11" s="416"/>
      <c r="E11" s="416"/>
      <c r="F11" s="416"/>
      <c r="G11" s="417"/>
    </row>
    <row r="12" spans="1:7">
      <c r="A12" s="415" t="s">
        <v>717</v>
      </c>
      <c r="B12" s="416"/>
      <c r="C12" s="416"/>
      <c r="D12" s="416"/>
      <c r="E12" s="416"/>
      <c r="F12" s="416"/>
      <c r="G12" s="417"/>
    </row>
    <row r="13" spans="1:7">
      <c r="A13" s="418" t="s">
        <v>718</v>
      </c>
      <c r="B13" s="419"/>
      <c r="C13" s="419"/>
      <c r="D13" s="419"/>
      <c r="E13" s="419"/>
      <c r="F13" s="419"/>
      <c r="G13" s="420"/>
    </row>
    <row r="14" spans="1:7">
      <c r="A14" s="415"/>
      <c r="B14" s="416"/>
      <c r="C14" s="416"/>
      <c r="D14" s="416"/>
      <c r="E14" s="416"/>
      <c r="F14" s="416"/>
      <c r="G14" s="417"/>
    </row>
    <row r="15" spans="1:7">
      <c r="A15" s="415" t="s">
        <v>719</v>
      </c>
      <c r="B15" s="421"/>
      <c r="C15" s="416"/>
      <c r="D15" s="416"/>
      <c r="E15" s="416"/>
      <c r="F15" s="416"/>
      <c r="G15" s="417"/>
    </row>
    <row r="16" spans="1:7">
      <c r="A16" s="422" t="s">
        <v>720</v>
      </c>
      <c r="B16" s="416"/>
      <c r="C16" s="416"/>
      <c r="D16" s="416"/>
      <c r="E16" s="416"/>
      <c r="F16" s="416" t="s">
        <v>721</v>
      </c>
      <c r="G16" s="417"/>
    </row>
    <row r="17" spans="1:7">
      <c r="A17" s="415"/>
      <c r="B17" s="416"/>
      <c r="C17" s="416"/>
      <c r="D17" s="416"/>
      <c r="E17" s="416"/>
      <c r="F17" s="416"/>
      <c r="G17" s="417"/>
    </row>
    <row r="18" spans="1:7">
      <c r="A18" s="415" t="s">
        <v>722</v>
      </c>
      <c r="B18" s="416"/>
      <c r="C18" s="416"/>
      <c r="D18" s="416"/>
      <c r="E18" s="416"/>
      <c r="F18" s="416"/>
      <c r="G18" s="417"/>
    </row>
    <row r="19" spans="1:7">
      <c r="A19" s="422" t="s">
        <v>723</v>
      </c>
      <c r="B19" s="416"/>
      <c r="C19" s="416"/>
      <c r="D19" s="416"/>
      <c r="E19" s="416"/>
      <c r="F19" s="416" t="s">
        <v>721</v>
      </c>
      <c r="G19" s="417"/>
    </row>
    <row r="20" spans="1:7">
      <c r="A20" s="415"/>
      <c r="B20" s="416"/>
      <c r="C20" s="416"/>
      <c r="D20" s="416"/>
      <c r="E20" s="416"/>
      <c r="F20" s="416"/>
      <c r="G20" s="417"/>
    </row>
    <row r="21" spans="1:7">
      <c r="A21" s="415" t="s">
        <v>724</v>
      </c>
      <c r="B21" s="416"/>
      <c r="C21" s="416"/>
      <c r="D21" s="416"/>
      <c r="E21" s="416"/>
      <c r="F21" s="416"/>
      <c r="G21" s="417"/>
    </row>
    <row r="22" spans="1:7">
      <c r="A22" s="422" t="s">
        <v>725</v>
      </c>
      <c r="B22" s="416"/>
      <c r="C22" s="416"/>
      <c r="D22" s="416"/>
      <c r="E22" s="423"/>
      <c r="F22" s="416"/>
      <c r="G22" s="417"/>
    </row>
    <row r="23" spans="1:7">
      <c r="A23" s="415"/>
      <c r="B23" s="424"/>
      <c r="C23" s="424" t="s">
        <v>726</v>
      </c>
      <c r="D23" s="424"/>
      <c r="E23" s="424"/>
      <c r="F23" s="424"/>
      <c r="G23" s="417"/>
    </row>
    <row r="24" spans="1:7">
      <c r="A24" s="415"/>
      <c r="B24" s="425"/>
      <c r="C24" s="425"/>
      <c r="D24" s="425"/>
      <c r="E24" s="425"/>
      <c r="F24" s="425"/>
      <c r="G24" s="417"/>
    </row>
    <row r="25" spans="1:7">
      <c r="A25" s="415"/>
      <c r="B25" s="416"/>
      <c r="C25" s="416"/>
      <c r="D25" s="416"/>
      <c r="E25" s="416"/>
      <c r="F25" s="416"/>
      <c r="G25" s="417"/>
    </row>
    <row r="26" spans="1:7">
      <c r="A26" s="415" t="s">
        <v>727</v>
      </c>
      <c r="B26" s="416"/>
      <c r="C26" s="416"/>
      <c r="D26" s="416"/>
      <c r="E26" s="416"/>
      <c r="F26" s="416"/>
      <c r="G26" s="417"/>
    </row>
    <row r="27" spans="1:7">
      <c r="A27" s="426"/>
      <c r="B27" s="424"/>
      <c r="C27" s="424" t="s">
        <v>726</v>
      </c>
      <c r="D27" s="424"/>
      <c r="E27" s="424"/>
      <c r="F27" s="424"/>
      <c r="G27" s="417"/>
    </row>
    <row r="28" spans="1:7">
      <c r="A28" s="415"/>
      <c r="B28" s="416"/>
      <c r="C28" s="416"/>
      <c r="D28" s="416"/>
      <c r="E28" s="416"/>
      <c r="F28" s="416"/>
      <c r="G28" s="417"/>
    </row>
    <row r="29" spans="1:7">
      <c r="A29" s="422" t="s">
        <v>728</v>
      </c>
      <c r="B29" s="416"/>
      <c r="C29" s="416"/>
      <c r="D29" s="416"/>
      <c r="E29" s="416"/>
      <c r="F29" s="416"/>
      <c r="G29" s="417"/>
    </row>
    <row r="30" spans="1:7">
      <c r="A30" s="415"/>
      <c r="B30" s="416"/>
      <c r="C30" s="416"/>
      <c r="D30" s="416"/>
      <c r="E30" s="416"/>
      <c r="F30" s="416"/>
      <c r="G30" s="417"/>
    </row>
    <row r="31" spans="1:7">
      <c r="A31" s="415"/>
      <c r="B31" s="423" t="s">
        <v>729</v>
      </c>
      <c r="C31" s="416"/>
      <c r="D31" s="416"/>
      <c r="E31" s="416"/>
      <c r="F31" s="416"/>
      <c r="G31" s="417"/>
    </row>
    <row r="32" spans="1:7">
      <c r="A32" s="415"/>
      <c r="B32" s="416"/>
      <c r="C32" s="416"/>
      <c r="D32" s="416"/>
      <c r="E32" s="416"/>
      <c r="F32" s="416"/>
      <c r="G32" s="417"/>
    </row>
    <row r="33" spans="1:7">
      <c r="A33" s="415"/>
      <c r="B33" s="423" t="s">
        <v>730</v>
      </c>
      <c r="C33" s="416"/>
      <c r="D33" s="416"/>
      <c r="E33" s="416"/>
      <c r="F33" s="416"/>
      <c r="G33" s="417"/>
    </row>
    <row r="34" spans="1:7">
      <c r="A34" s="415"/>
      <c r="B34" s="416"/>
      <c r="C34" s="423" t="s">
        <v>731</v>
      </c>
      <c r="D34" s="416"/>
      <c r="E34" s="416"/>
      <c r="F34" s="416"/>
      <c r="G34" s="417"/>
    </row>
    <row r="35" spans="1:7">
      <c r="A35" s="415"/>
      <c r="B35" s="416"/>
      <c r="C35" s="423" t="s">
        <v>732</v>
      </c>
      <c r="D35" s="416"/>
      <c r="E35" s="416"/>
      <c r="F35" s="416"/>
      <c r="G35" s="417"/>
    </row>
    <row r="36" spans="1:7">
      <c r="A36" s="415"/>
      <c r="B36" s="427"/>
      <c r="C36" s="428"/>
      <c r="D36" s="424"/>
      <c r="E36" s="424"/>
      <c r="F36" s="424"/>
      <c r="G36" s="417"/>
    </row>
    <row r="37" spans="1:7">
      <c r="A37" s="415"/>
      <c r="B37" s="416"/>
      <c r="C37" s="416"/>
      <c r="D37" s="416"/>
      <c r="E37" s="416"/>
      <c r="F37" s="416"/>
      <c r="G37" s="417"/>
    </row>
    <row r="38" spans="1:7">
      <c r="A38" s="415" t="s">
        <v>733</v>
      </c>
      <c r="B38" s="416"/>
      <c r="C38" s="416"/>
      <c r="D38" s="416"/>
      <c r="E38" s="416"/>
      <c r="F38" s="416"/>
      <c r="G38" s="417"/>
    </row>
    <row r="39" spans="1:7">
      <c r="A39" s="426"/>
      <c r="B39" s="423" t="s">
        <v>734</v>
      </c>
      <c r="C39" s="416"/>
      <c r="D39" s="416"/>
      <c r="E39" s="416"/>
      <c r="F39" s="416"/>
      <c r="G39" s="417"/>
    </row>
    <row r="40" spans="1:7">
      <c r="A40" s="426"/>
      <c r="B40" s="424"/>
      <c r="C40" s="424" t="s">
        <v>726</v>
      </c>
      <c r="D40" s="424"/>
      <c r="E40" s="424"/>
      <c r="F40" s="424"/>
      <c r="G40" s="417"/>
    </row>
    <row r="41" spans="1:7">
      <c r="A41" s="415"/>
      <c r="B41" s="416"/>
      <c r="C41" s="416"/>
      <c r="D41" s="416"/>
      <c r="E41" s="416"/>
      <c r="F41" s="416"/>
      <c r="G41" s="417"/>
    </row>
    <row r="42" spans="1:7">
      <c r="A42" s="422" t="s">
        <v>735</v>
      </c>
      <c r="B42" s="416"/>
      <c r="C42" s="416"/>
      <c r="D42" s="416"/>
      <c r="E42" s="416"/>
      <c r="F42" s="416"/>
      <c r="G42" s="417"/>
    </row>
    <row r="43" spans="1:7">
      <c r="A43" s="415"/>
      <c r="B43" s="416"/>
      <c r="C43" s="423" t="s">
        <v>736</v>
      </c>
      <c r="D43" s="416"/>
      <c r="E43" s="416"/>
      <c r="F43" s="416"/>
      <c r="G43" s="417"/>
    </row>
    <row r="44" spans="1:7">
      <c r="A44" s="415"/>
      <c r="B44" s="416"/>
      <c r="C44" s="416"/>
      <c r="D44" s="416"/>
      <c r="E44" s="416"/>
      <c r="F44" s="416"/>
      <c r="G44" s="417"/>
    </row>
    <row r="45" spans="1:7">
      <c r="A45" s="415"/>
      <c r="B45" s="416"/>
      <c r="C45" s="416"/>
      <c r="D45" s="416"/>
      <c r="E45" s="416"/>
      <c r="F45" s="416"/>
      <c r="G45" s="417"/>
    </row>
    <row r="46" spans="1:7">
      <c r="A46" s="415"/>
      <c r="B46" s="423" t="s">
        <v>737</v>
      </c>
      <c r="C46" s="416"/>
      <c r="D46" s="416"/>
      <c r="E46" s="416"/>
      <c r="F46" s="416"/>
      <c r="G46" s="417"/>
    </row>
    <row r="47" spans="1:7">
      <c r="A47" s="415"/>
      <c r="B47" s="416" t="s">
        <v>738</v>
      </c>
      <c r="C47" s="416"/>
      <c r="D47" s="416"/>
      <c r="E47" s="416"/>
      <c r="F47" s="416"/>
      <c r="G47" s="417"/>
    </row>
    <row r="48" spans="1:7">
      <c r="A48" s="415"/>
      <c r="B48" s="416"/>
      <c r="C48" s="416"/>
      <c r="D48" s="416"/>
      <c r="E48" s="416"/>
      <c r="F48" s="416"/>
      <c r="G48" s="417"/>
    </row>
    <row r="49" spans="1:7">
      <c r="A49" s="415" t="s">
        <v>739</v>
      </c>
      <c r="B49" s="416"/>
      <c r="C49" s="416"/>
      <c r="D49" s="416"/>
      <c r="E49" s="416"/>
      <c r="F49" s="416"/>
      <c r="G49" s="417"/>
    </row>
    <row r="50" spans="1:7">
      <c r="A50" s="415"/>
      <c r="B50" s="423" t="s">
        <v>740</v>
      </c>
      <c r="C50" s="416"/>
      <c r="D50" s="416"/>
      <c r="E50" s="416"/>
      <c r="F50" s="416"/>
      <c r="G50" s="417"/>
    </row>
    <row r="51" spans="1:7">
      <c r="A51" s="415"/>
      <c r="B51" s="416"/>
      <c r="C51" s="416"/>
      <c r="D51" s="416"/>
      <c r="E51" s="416"/>
      <c r="F51" s="416"/>
      <c r="G51" s="417"/>
    </row>
    <row r="52" spans="1:7">
      <c r="A52" s="422" t="s">
        <v>741</v>
      </c>
      <c r="B52" s="416"/>
      <c r="C52" s="416"/>
      <c r="D52" s="416"/>
      <c r="E52" s="416"/>
      <c r="F52" s="416"/>
      <c r="G52" s="417"/>
    </row>
    <row r="53" spans="1:7">
      <c r="A53" s="415"/>
      <c r="B53" s="416"/>
      <c r="C53" s="416"/>
      <c r="D53" s="416"/>
      <c r="E53" s="416"/>
      <c r="F53" s="416"/>
      <c r="G53" s="417"/>
    </row>
    <row r="54" spans="1:7">
      <c r="A54" s="415" t="s">
        <v>742</v>
      </c>
      <c r="B54" s="416"/>
      <c r="C54" s="416"/>
      <c r="D54" s="416"/>
      <c r="E54" s="416"/>
      <c r="F54" s="416"/>
      <c r="G54" s="417"/>
    </row>
    <row r="55" spans="1:7">
      <c r="A55" s="426"/>
      <c r="B55" s="423" t="s">
        <v>743</v>
      </c>
      <c r="C55" s="416"/>
      <c r="D55" s="416"/>
      <c r="E55" s="416"/>
      <c r="F55" s="416"/>
      <c r="G55" s="417"/>
    </row>
    <row r="56" spans="1:7">
      <c r="A56" s="415"/>
      <c r="B56" s="416"/>
      <c r="C56" s="416"/>
      <c r="D56" s="416"/>
      <c r="E56" s="416"/>
      <c r="F56" s="416"/>
      <c r="G56" s="417"/>
    </row>
    <row r="57" spans="1:7">
      <c r="A57" s="415" t="s">
        <v>744</v>
      </c>
      <c r="B57" s="416"/>
      <c r="C57" s="416"/>
      <c r="D57" s="416"/>
      <c r="E57" s="416"/>
      <c r="F57" s="416"/>
      <c r="G57" s="417"/>
    </row>
    <row r="58" spans="1:7">
      <c r="A58" s="426"/>
      <c r="B58" s="423" t="s">
        <v>745</v>
      </c>
      <c r="C58" s="416"/>
      <c r="D58" s="416"/>
      <c r="E58" s="416"/>
      <c r="F58" s="416"/>
      <c r="G58" s="417"/>
    </row>
    <row r="59" spans="1:7">
      <c r="A59" s="415"/>
      <c r="B59" s="416"/>
      <c r="C59" s="416"/>
      <c r="D59" s="416"/>
      <c r="E59" s="416"/>
      <c r="F59" s="416"/>
      <c r="G59" s="417"/>
    </row>
    <row r="60" spans="1:7">
      <c r="A60" s="415"/>
      <c r="B60" s="416"/>
      <c r="C60" s="416"/>
      <c r="D60" s="416"/>
      <c r="E60" s="416"/>
      <c r="F60" s="416"/>
      <c r="G60" s="417"/>
    </row>
    <row r="61" spans="1:7">
      <c r="A61" s="415"/>
      <c r="B61" s="416"/>
      <c r="C61" s="416"/>
      <c r="D61" s="416"/>
      <c r="E61" s="416"/>
      <c r="F61" s="416"/>
      <c r="G61" s="417"/>
    </row>
    <row r="62" spans="1:7">
      <c r="A62" s="415"/>
      <c r="B62" s="416"/>
      <c r="C62" s="416"/>
      <c r="D62" s="416"/>
      <c r="E62" s="416"/>
      <c r="F62" s="416"/>
      <c r="G62" s="417"/>
    </row>
    <row r="63" spans="1:7">
      <c r="A63" s="415"/>
      <c r="B63" s="416"/>
      <c r="C63" s="416"/>
      <c r="D63" s="416"/>
      <c r="E63" s="416"/>
      <c r="F63" s="416"/>
      <c r="G63" s="417"/>
    </row>
    <row r="64" spans="1:7">
      <c r="A64" s="415"/>
      <c r="B64" s="416"/>
      <c r="C64" s="416"/>
      <c r="D64" s="416"/>
      <c r="E64" s="416"/>
      <c r="F64" s="416"/>
      <c r="G64" s="417"/>
    </row>
    <row r="65" spans="1:7">
      <c r="A65" s="415"/>
      <c r="B65" s="416"/>
      <c r="C65" s="416"/>
      <c r="D65" s="416"/>
      <c r="E65" s="416"/>
      <c r="F65" s="416"/>
      <c r="G65" s="417"/>
    </row>
    <row r="66" spans="1:7">
      <c r="A66" s="415"/>
      <c r="B66" s="416"/>
      <c r="C66" s="416"/>
      <c r="D66" s="416"/>
      <c r="E66" s="416"/>
      <c r="F66" s="416"/>
      <c r="G66" s="417"/>
    </row>
    <row r="67" spans="1:7">
      <c r="A67" s="415"/>
      <c r="B67" s="416"/>
      <c r="C67" s="416"/>
      <c r="D67" s="416"/>
      <c r="E67" s="416"/>
      <c r="F67" s="416"/>
      <c r="G67" s="417"/>
    </row>
    <row r="68" spans="1:7">
      <c r="A68" s="429" t="s">
        <v>746</v>
      </c>
      <c r="B68" s="430"/>
      <c r="C68" s="430"/>
      <c r="D68" s="430"/>
      <c r="E68" s="430"/>
      <c r="F68" s="430"/>
      <c r="G68" s="431"/>
    </row>
    <row r="69" spans="1:7">
      <c r="A69" s="432" t="s">
        <v>166</v>
      </c>
      <c r="B69" s="433"/>
      <c r="C69" s="433"/>
      <c r="D69" s="433"/>
      <c r="E69" s="433"/>
      <c r="F69" s="433"/>
      <c r="G69" s="433"/>
    </row>
    <row r="70" spans="1:7">
      <c r="A70" s="394">
        <v>8</v>
      </c>
      <c r="B70" s="394"/>
      <c r="C70" s="394"/>
      <c r="D70" s="396"/>
      <c r="E70" s="396"/>
      <c r="F70" s="393" t="s">
        <v>747</v>
      </c>
      <c r="G70" s="397"/>
    </row>
    <row r="71" spans="1:7">
      <c r="A71" s="399" t="s">
        <v>748</v>
      </c>
      <c r="B71" s="434"/>
      <c r="C71" s="400"/>
      <c r="D71" s="400"/>
      <c r="E71" s="400"/>
      <c r="F71" s="400"/>
      <c r="G71" s="402"/>
    </row>
    <row r="72" spans="1:7">
      <c r="A72" s="435"/>
      <c r="B72" s="421"/>
      <c r="C72" s="421"/>
      <c r="D72" s="421"/>
      <c r="E72" s="421"/>
      <c r="F72" s="421"/>
      <c r="G72" s="436"/>
    </row>
    <row r="73" spans="1:7">
      <c r="A73" s="435"/>
      <c r="B73" s="421"/>
      <c r="C73" s="421"/>
      <c r="D73" s="421"/>
      <c r="E73" s="421"/>
      <c r="F73" s="421"/>
      <c r="G73" s="436"/>
    </row>
    <row r="74" spans="1:7">
      <c r="A74" s="415" t="s">
        <v>749</v>
      </c>
      <c r="B74" s="437"/>
      <c r="C74" s="416"/>
      <c r="D74" s="416"/>
      <c r="E74" s="416"/>
      <c r="F74" s="416"/>
      <c r="G74" s="417"/>
    </row>
    <row r="75" spans="1:7">
      <c r="A75" s="415" t="s">
        <v>750</v>
      </c>
      <c r="B75" s="437"/>
      <c r="C75" s="416"/>
      <c r="D75" s="416"/>
      <c r="E75" s="416"/>
      <c r="F75" s="416"/>
      <c r="G75" s="417"/>
    </row>
    <row r="76" spans="1:7">
      <c r="A76" s="422" t="s">
        <v>751</v>
      </c>
      <c r="B76" s="437"/>
      <c r="C76" s="416"/>
      <c r="D76" s="416"/>
      <c r="E76" s="416"/>
      <c r="F76" s="416"/>
      <c r="G76" s="417"/>
    </row>
    <row r="77" spans="1:7">
      <c r="A77" s="422" t="s">
        <v>752</v>
      </c>
      <c r="B77" s="437"/>
      <c r="C77" s="416"/>
      <c r="D77" s="416"/>
      <c r="E77" s="416"/>
      <c r="F77" s="416"/>
      <c r="G77" s="417"/>
    </row>
    <row r="78" spans="1:7">
      <c r="A78" s="415" t="s">
        <v>753</v>
      </c>
      <c r="B78" s="437"/>
      <c r="C78" s="416"/>
      <c r="D78" s="416"/>
      <c r="E78" s="416"/>
      <c r="F78" s="416"/>
      <c r="G78" s="417"/>
    </row>
    <row r="79" spans="1:7">
      <c r="A79" s="415" t="s">
        <v>754</v>
      </c>
      <c r="B79" s="437"/>
      <c r="C79" s="416"/>
      <c r="D79" s="416"/>
      <c r="E79" s="416"/>
      <c r="F79" s="416"/>
      <c r="G79" s="417"/>
    </row>
    <row r="80" spans="1:7">
      <c r="A80" s="426"/>
      <c r="B80" s="437"/>
      <c r="C80" s="416"/>
      <c r="D80" s="416"/>
      <c r="E80" s="416"/>
      <c r="F80" s="416"/>
      <c r="G80" s="417"/>
    </row>
    <row r="81" spans="1:7">
      <c r="A81" s="426"/>
      <c r="B81" s="437"/>
      <c r="C81" s="416"/>
      <c r="D81" s="416"/>
      <c r="E81" s="416"/>
      <c r="F81" s="416"/>
      <c r="G81" s="417"/>
    </row>
    <row r="82" spans="1:7">
      <c r="A82" s="415"/>
      <c r="B82" s="423" t="s">
        <v>755</v>
      </c>
      <c r="C82" s="416"/>
      <c r="D82" s="416"/>
      <c r="E82" s="416"/>
      <c r="F82" s="416"/>
      <c r="G82" s="417"/>
    </row>
    <row r="83" spans="1:7">
      <c r="A83" s="415"/>
      <c r="B83" s="416"/>
      <c r="C83" s="416"/>
      <c r="D83" s="416"/>
      <c r="E83" s="416"/>
      <c r="F83" s="416"/>
      <c r="G83" s="417"/>
    </row>
    <row r="84" spans="1:7">
      <c r="A84" s="426"/>
      <c r="B84" s="437"/>
      <c r="C84" s="437"/>
      <c r="D84" s="437"/>
      <c r="E84" s="437"/>
      <c r="F84" s="437"/>
      <c r="G84" s="438"/>
    </row>
    <row r="85" spans="1:7">
      <c r="A85" s="426"/>
      <c r="B85" s="437"/>
      <c r="C85" s="437"/>
      <c r="D85" s="437"/>
      <c r="E85" s="437"/>
      <c r="F85" s="437"/>
      <c r="G85" s="438"/>
    </row>
    <row r="86" spans="1:7">
      <c r="A86" s="422" t="s">
        <v>756</v>
      </c>
      <c r="B86" s="437"/>
      <c r="C86" s="437"/>
      <c r="D86" s="437"/>
      <c r="E86" s="437"/>
      <c r="F86" s="437"/>
      <c r="G86" s="438"/>
    </row>
    <row r="87" spans="1:7">
      <c r="A87" s="426"/>
      <c r="B87" s="437"/>
      <c r="C87" s="437"/>
      <c r="D87" s="437"/>
      <c r="E87" s="437"/>
      <c r="F87" s="437"/>
      <c r="G87" s="438"/>
    </row>
    <row r="88" spans="1:7">
      <c r="A88" s="426"/>
      <c r="B88" s="437"/>
      <c r="C88" s="437"/>
      <c r="D88" s="437"/>
      <c r="E88" s="437"/>
      <c r="F88" s="437"/>
      <c r="G88" s="438"/>
    </row>
    <row r="89" spans="1:7">
      <c r="A89" s="426"/>
      <c r="B89" s="437"/>
      <c r="C89" s="437"/>
      <c r="D89" s="437"/>
      <c r="E89" s="437"/>
      <c r="F89" s="437"/>
      <c r="G89" s="438"/>
    </row>
    <row r="90" spans="1:7">
      <c r="A90" s="422" t="s">
        <v>757</v>
      </c>
      <c r="B90" s="416"/>
      <c r="C90" s="437"/>
      <c r="D90" s="437"/>
      <c r="E90" s="437"/>
      <c r="F90" s="437"/>
      <c r="G90" s="438"/>
    </row>
    <row r="91" spans="1:7">
      <c r="A91" s="426"/>
      <c r="B91" s="439"/>
      <c r="C91" s="437"/>
      <c r="D91" s="437"/>
      <c r="E91" s="437"/>
      <c r="F91" s="437"/>
      <c r="G91" s="438"/>
    </row>
    <row r="92" spans="1:7">
      <c r="A92" s="426"/>
      <c r="B92" s="437"/>
      <c r="C92" s="437"/>
      <c r="D92" s="437"/>
      <c r="E92" s="437"/>
      <c r="F92" s="437"/>
      <c r="G92" s="438"/>
    </row>
    <row r="93" spans="1:7">
      <c r="A93" s="426"/>
      <c r="B93" s="437"/>
      <c r="C93" s="437"/>
      <c r="D93" s="437"/>
      <c r="E93" s="437"/>
      <c r="F93" s="437"/>
      <c r="G93" s="438"/>
    </row>
    <row r="94" spans="1:7">
      <c r="A94" s="415"/>
      <c r="B94" s="416"/>
      <c r="C94" s="416"/>
      <c r="D94" s="416"/>
      <c r="E94" s="416"/>
      <c r="F94" s="416"/>
      <c r="G94" s="417"/>
    </row>
    <row r="95" spans="1:7">
      <c r="A95" s="426"/>
      <c r="B95" s="437"/>
      <c r="C95" s="416"/>
      <c r="D95" s="416"/>
      <c r="E95" s="416"/>
      <c r="F95" s="416"/>
      <c r="G95" s="417"/>
    </row>
    <row r="96" spans="1:7">
      <c r="A96" s="435"/>
      <c r="B96" s="416"/>
      <c r="C96" s="416"/>
      <c r="D96" s="416"/>
      <c r="E96" s="416"/>
      <c r="F96" s="416"/>
      <c r="G96" s="417"/>
    </row>
    <row r="97" spans="1:7">
      <c r="A97" s="440"/>
      <c r="B97" s="441"/>
      <c r="C97" s="442"/>
      <c r="D97" s="442"/>
      <c r="E97" s="442"/>
      <c r="F97" s="443" t="s">
        <v>758</v>
      </c>
      <c r="G97" s="444" t="s">
        <v>759</v>
      </c>
    </row>
    <row r="98" spans="1:7">
      <c r="A98" s="415"/>
      <c r="B98" s="416"/>
      <c r="C98" s="445"/>
      <c r="D98" s="446" t="s">
        <v>760</v>
      </c>
      <c r="E98" s="446" t="s">
        <v>761</v>
      </c>
      <c r="F98" s="446" t="s">
        <v>762</v>
      </c>
      <c r="G98" s="447" t="s">
        <v>763</v>
      </c>
    </row>
    <row r="99" spans="1:7">
      <c r="A99" s="418"/>
      <c r="B99" s="419"/>
      <c r="C99" s="448"/>
      <c r="D99" s="448"/>
      <c r="E99" s="448"/>
      <c r="F99" s="448"/>
      <c r="G99" s="420"/>
    </row>
    <row r="100" spans="1:7">
      <c r="A100" s="449" t="s">
        <v>764</v>
      </c>
      <c r="B100" s="450"/>
      <c r="C100" s="451" t="s">
        <v>765</v>
      </c>
      <c r="D100" s="451" t="s">
        <v>766</v>
      </c>
      <c r="E100" s="451" t="s">
        <v>766</v>
      </c>
      <c r="F100" s="451" t="s">
        <v>766</v>
      </c>
      <c r="G100" s="452" t="s">
        <v>766</v>
      </c>
    </row>
    <row r="101" spans="1:7">
      <c r="A101" s="453" t="s">
        <v>767</v>
      </c>
      <c r="B101" s="454"/>
      <c r="C101" s="451" t="s">
        <v>768</v>
      </c>
      <c r="D101" s="451" t="s">
        <v>766</v>
      </c>
      <c r="E101" s="451" t="s">
        <v>766</v>
      </c>
      <c r="F101" s="451" t="s">
        <v>766</v>
      </c>
      <c r="G101" s="452" t="s">
        <v>766</v>
      </c>
    </row>
    <row r="102" spans="1:7">
      <c r="A102" s="449" t="s">
        <v>769</v>
      </c>
      <c r="B102" s="450"/>
      <c r="C102" s="451" t="s">
        <v>765</v>
      </c>
      <c r="D102" s="451" t="s">
        <v>766</v>
      </c>
      <c r="E102" s="451" t="s">
        <v>766</v>
      </c>
      <c r="F102" s="451" t="s">
        <v>766</v>
      </c>
      <c r="G102" s="452" t="s">
        <v>766</v>
      </c>
    </row>
    <row r="103" spans="1:7">
      <c r="A103" s="453" t="s">
        <v>767</v>
      </c>
      <c r="B103" s="454"/>
      <c r="C103" s="451" t="s">
        <v>768</v>
      </c>
      <c r="D103" s="451" t="s">
        <v>766</v>
      </c>
      <c r="E103" s="451" t="s">
        <v>766</v>
      </c>
      <c r="F103" s="451" t="s">
        <v>766</v>
      </c>
      <c r="G103" s="452" t="s">
        <v>766</v>
      </c>
    </row>
    <row r="104" spans="1:7">
      <c r="A104" s="415"/>
      <c r="B104" s="416"/>
      <c r="C104" s="416"/>
      <c r="D104" s="416"/>
      <c r="E104" s="416"/>
      <c r="F104" s="416"/>
      <c r="G104" s="417"/>
    </row>
    <row r="105" spans="1:7">
      <c r="A105" s="415"/>
      <c r="B105" s="416"/>
      <c r="C105" s="416"/>
      <c r="D105" s="416"/>
      <c r="E105" s="416"/>
      <c r="F105" s="416"/>
      <c r="G105" s="417"/>
    </row>
    <row r="106" spans="1:7">
      <c r="A106" s="422" t="s">
        <v>770</v>
      </c>
      <c r="B106" s="455"/>
      <c r="C106" s="416"/>
      <c r="D106" s="416"/>
      <c r="E106" s="416"/>
      <c r="F106" s="416"/>
      <c r="G106" s="417"/>
    </row>
    <row r="107" spans="1:7">
      <c r="A107" s="415"/>
      <c r="B107" s="416"/>
      <c r="C107" s="416"/>
      <c r="D107" s="416"/>
      <c r="E107" s="416"/>
      <c r="F107" s="416"/>
      <c r="G107" s="417"/>
    </row>
    <row r="108" spans="1:7">
      <c r="A108" s="415"/>
      <c r="B108" s="416"/>
      <c r="C108" s="456"/>
      <c r="D108" s="457" t="s">
        <v>771</v>
      </c>
      <c r="E108" s="443" t="s">
        <v>772</v>
      </c>
      <c r="F108" s="437"/>
      <c r="G108" s="417"/>
    </row>
    <row r="109" spans="1:7">
      <c r="A109" s="415"/>
      <c r="B109" s="416"/>
      <c r="C109" s="458"/>
      <c r="D109" s="459"/>
      <c r="E109" s="448"/>
      <c r="F109" s="437"/>
      <c r="G109" s="417"/>
    </row>
    <row r="110" spans="1:7">
      <c r="A110" s="460"/>
      <c r="B110" s="416"/>
      <c r="C110" s="451" t="s">
        <v>773</v>
      </c>
      <c r="D110" s="461">
        <v>0</v>
      </c>
      <c r="E110" s="462">
        <v>0</v>
      </c>
      <c r="F110" s="437"/>
      <c r="G110" s="417"/>
    </row>
    <row r="111" spans="1:7">
      <c r="A111" s="415"/>
      <c r="B111" s="416"/>
      <c r="C111" s="451" t="s">
        <v>774</v>
      </c>
      <c r="D111" s="463">
        <v>0</v>
      </c>
      <c r="E111" s="462">
        <v>0</v>
      </c>
      <c r="F111" s="437"/>
      <c r="G111" s="417"/>
    </row>
    <row r="112" spans="1:7">
      <c r="A112" s="415"/>
      <c r="B112" s="416"/>
      <c r="C112" s="416"/>
      <c r="D112" s="416"/>
      <c r="E112" s="416"/>
      <c r="F112" s="416"/>
      <c r="G112" s="417"/>
    </row>
    <row r="113" spans="1:7">
      <c r="A113" s="415"/>
      <c r="B113" s="416"/>
      <c r="C113" s="416"/>
      <c r="D113" s="416"/>
      <c r="E113" s="416"/>
      <c r="F113" s="416"/>
      <c r="G113" s="417"/>
    </row>
    <row r="114" spans="1:7">
      <c r="A114" s="422" t="s">
        <v>775</v>
      </c>
      <c r="B114" s="421"/>
      <c r="C114" s="416"/>
      <c r="D114" s="416"/>
      <c r="E114" s="416"/>
      <c r="F114" s="416"/>
      <c r="G114" s="417"/>
    </row>
    <row r="115" spans="1:7">
      <c r="A115" s="422" t="s">
        <v>776</v>
      </c>
      <c r="B115" s="437"/>
      <c r="C115" s="416"/>
      <c r="D115" s="416"/>
      <c r="E115" s="416"/>
      <c r="F115" s="416"/>
      <c r="G115" s="417"/>
    </row>
    <row r="116" spans="1:7">
      <c r="A116" s="426"/>
      <c r="B116" s="416"/>
      <c r="C116" s="416"/>
      <c r="D116" s="416"/>
      <c r="E116" s="416"/>
      <c r="F116" s="416"/>
      <c r="G116" s="417"/>
    </row>
    <row r="117" spans="1:7">
      <c r="A117" s="415"/>
      <c r="B117" s="416"/>
      <c r="C117" s="416"/>
      <c r="D117" s="416"/>
      <c r="E117" s="416"/>
      <c r="F117" s="416"/>
      <c r="G117" s="417"/>
    </row>
    <row r="118" spans="1:7">
      <c r="A118" s="415" t="s">
        <v>777</v>
      </c>
      <c r="B118" s="416"/>
      <c r="C118" s="416"/>
      <c r="D118" s="416"/>
      <c r="E118" s="416"/>
      <c r="F118" s="416"/>
      <c r="G118" s="417"/>
    </row>
    <row r="119" spans="1:7">
      <c r="A119" s="415" t="s">
        <v>778</v>
      </c>
      <c r="B119" s="416"/>
      <c r="C119" s="416"/>
      <c r="D119" s="416"/>
      <c r="E119" s="416" t="s">
        <v>779</v>
      </c>
      <c r="F119" s="416"/>
      <c r="G119" s="417"/>
    </row>
    <row r="120" spans="1:7">
      <c r="A120" s="415"/>
      <c r="B120" s="416"/>
      <c r="C120" s="416"/>
      <c r="D120" s="416"/>
      <c r="E120" s="416"/>
      <c r="F120" s="416"/>
      <c r="G120" s="417"/>
    </row>
    <row r="121" spans="1:7">
      <c r="A121" s="415"/>
      <c r="B121" s="416"/>
      <c r="C121" s="416"/>
      <c r="D121" s="416"/>
      <c r="E121" s="416"/>
      <c r="F121" s="416"/>
      <c r="G121" s="417"/>
    </row>
    <row r="122" spans="1:7">
      <c r="A122" s="422" t="s">
        <v>780</v>
      </c>
      <c r="B122" s="416"/>
      <c r="C122" s="416"/>
      <c r="D122" s="416"/>
      <c r="E122" s="416"/>
      <c r="F122" s="416"/>
      <c r="G122" s="417"/>
    </row>
    <row r="123" spans="1:7">
      <c r="A123" s="415"/>
      <c r="B123" s="416"/>
      <c r="C123" s="416"/>
      <c r="D123" s="416"/>
      <c r="E123" s="416"/>
      <c r="F123" s="416"/>
      <c r="G123" s="417"/>
    </row>
    <row r="124" spans="1:7">
      <c r="A124" s="415"/>
      <c r="B124" s="416"/>
      <c r="C124" s="416"/>
      <c r="D124" s="416"/>
      <c r="E124" s="416"/>
      <c r="F124" s="416"/>
      <c r="G124" s="417"/>
    </row>
    <row r="125" spans="1:7">
      <c r="A125" s="415"/>
      <c r="B125" s="416"/>
      <c r="C125" s="416"/>
      <c r="D125" s="416"/>
      <c r="E125" s="416"/>
      <c r="F125" s="416"/>
      <c r="G125" s="417"/>
    </row>
    <row r="126" spans="1:7">
      <c r="A126" s="415"/>
      <c r="B126" s="416"/>
      <c r="C126" s="416"/>
      <c r="D126" s="416"/>
      <c r="E126" s="416"/>
      <c r="F126" s="416"/>
      <c r="G126" s="417"/>
    </row>
    <row r="127" spans="1:7">
      <c r="A127" s="415"/>
      <c r="B127" s="416"/>
      <c r="C127" s="416"/>
      <c r="D127" s="416"/>
      <c r="E127" s="416"/>
      <c r="F127" s="416"/>
      <c r="G127" s="417"/>
    </row>
    <row r="128" spans="1:7">
      <c r="A128" s="415"/>
      <c r="B128" s="416"/>
      <c r="C128" s="416"/>
      <c r="D128" s="416"/>
      <c r="E128" s="416"/>
      <c r="F128" s="416"/>
      <c r="G128" s="417"/>
    </row>
    <row r="129" spans="1:7">
      <c r="A129" s="415"/>
      <c r="B129" s="416"/>
      <c r="C129" s="416"/>
      <c r="D129" s="416"/>
      <c r="E129" s="416"/>
      <c r="F129" s="416"/>
      <c r="G129" s="417"/>
    </row>
    <row r="130" spans="1:7">
      <c r="A130" s="415"/>
      <c r="B130" s="416"/>
      <c r="C130" s="416"/>
      <c r="D130" s="416"/>
      <c r="E130" s="416"/>
      <c r="F130" s="416"/>
      <c r="G130" s="417"/>
    </row>
    <row r="131" spans="1:7">
      <c r="A131" s="415"/>
      <c r="B131" s="416"/>
      <c r="C131" s="416"/>
      <c r="D131" s="416"/>
      <c r="E131" s="416"/>
      <c r="F131" s="416"/>
      <c r="G131" s="417"/>
    </row>
    <row r="132" spans="1:7">
      <c r="A132" s="415"/>
      <c r="B132" s="416"/>
      <c r="C132" s="416"/>
      <c r="D132" s="416"/>
      <c r="E132" s="416"/>
      <c r="F132" s="416"/>
      <c r="G132" s="417"/>
    </row>
    <row r="133" spans="1:7">
      <c r="A133" s="415"/>
      <c r="B133" s="416"/>
      <c r="C133" s="416"/>
      <c r="D133" s="416"/>
      <c r="E133" s="416"/>
      <c r="F133" s="416"/>
      <c r="G133" s="417"/>
    </row>
    <row r="134" spans="1:7">
      <c r="A134" s="415"/>
      <c r="B134" s="416"/>
      <c r="C134" s="416"/>
      <c r="D134" s="416"/>
      <c r="E134" s="416"/>
      <c r="F134" s="416"/>
      <c r="G134" s="417"/>
    </row>
    <row r="135" spans="1:7">
      <c r="A135" s="415"/>
      <c r="B135" s="416"/>
      <c r="C135" s="416"/>
      <c r="D135" s="416"/>
      <c r="E135" s="416"/>
      <c r="F135" s="416"/>
      <c r="G135" s="417"/>
    </row>
    <row r="136" spans="1:7">
      <c r="A136" s="415"/>
      <c r="B136" s="416"/>
      <c r="C136" s="416"/>
      <c r="D136" s="416"/>
      <c r="E136" s="416"/>
      <c r="F136" s="416"/>
      <c r="G136" s="417"/>
    </row>
    <row r="137" spans="1:7">
      <c r="A137" s="464"/>
      <c r="B137" s="424"/>
      <c r="C137" s="424"/>
      <c r="D137" s="424"/>
      <c r="E137" s="424"/>
      <c r="F137" s="424"/>
      <c r="G137" s="465"/>
    </row>
    <row r="138" spans="1:7">
      <c r="A138" s="466"/>
      <c r="B138" s="466"/>
      <c r="C138" s="466"/>
      <c r="D138" s="466"/>
      <c r="E138" s="466"/>
      <c r="F138" s="466"/>
      <c r="G138" s="397" t="s">
        <v>781</v>
      </c>
    </row>
  </sheetData>
  <printOptions horizontalCentered="1" verticalCentered="1"/>
  <pageMargins left="1" right="1" top="0.5" bottom="0.5" header="0" footer="0"/>
  <pageSetup orientation="portrait" r:id="rId1"/>
  <headerFooter alignWithMargins="0"/>
  <rowBreaks count="1" manualBreakCount="1">
    <brk id="69" max="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83</vt:i4>
      </vt:variant>
      <vt:variant>
        <vt:lpstr>Named Ranges</vt:lpstr>
      </vt:variant>
      <vt:variant>
        <vt:i4>92</vt:i4>
      </vt:variant>
    </vt:vector>
  </HeadingPairs>
  <TitlesOfParts>
    <vt:vector size="175" baseType="lpstr">
      <vt:lpstr>Cover</vt:lpstr>
      <vt:lpstr>Notice</vt:lpstr>
      <vt:lpstr>Contents</vt:lpstr>
      <vt:lpstr>Special Notice</vt:lpstr>
      <vt:lpstr>Sched A</vt:lpstr>
      <vt:lpstr>Sched B</vt:lpstr>
      <vt:lpstr>SCHED C</vt:lpstr>
      <vt:lpstr>P - 5 &amp; 6</vt:lpstr>
      <vt:lpstr>P - 7 &amp; 8</vt:lpstr>
      <vt:lpstr>P - 16 THRU 18</vt:lpstr>
      <vt:lpstr>P - 19</vt:lpstr>
      <vt:lpstr>P - 20</vt:lpstr>
      <vt:lpstr>P - 21 &amp; 22</vt:lpstr>
      <vt:lpstr>P - 23 &amp; 24</vt:lpstr>
      <vt:lpstr>P - 25</vt:lpstr>
      <vt:lpstr>P - 26 THRU 29</vt:lpstr>
      <vt:lpstr>P - 29A THRU 29D</vt:lpstr>
      <vt:lpstr>P - 30</vt:lpstr>
      <vt:lpstr>P - 31</vt:lpstr>
      <vt:lpstr>P - 32 &amp; 33</vt:lpstr>
      <vt:lpstr>P - 34</vt:lpstr>
      <vt:lpstr>P - 35</vt:lpstr>
      <vt:lpstr>P - 36</vt:lpstr>
      <vt:lpstr>p - 37</vt:lpstr>
      <vt:lpstr>P - 38</vt:lpstr>
      <vt:lpstr>P - 39</vt:lpstr>
      <vt:lpstr>P - 40</vt:lpstr>
      <vt:lpstr>P - 41</vt:lpstr>
      <vt:lpstr>p - 42</vt:lpstr>
      <vt:lpstr>p - 43</vt:lpstr>
      <vt:lpstr>P - 44</vt:lpstr>
      <vt:lpstr>P - 45 THRU 51</vt:lpstr>
      <vt:lpstr>p - 52</vt:lpstr>
      <vt:lpstr>P - 53</vt:lpstr>
      <vt:lpstr>P - 54</vt:lpstr>
      <vt:lpstr>P - 55</vt:lpstr>
      <vt:lpstr>P - 56 &amp; 57</vt:lpstr>
      <vt:lpstr>p - 58</vt:lpstr>
      <vt:lpstr>P - 59</vt:lpstr>
      <vt:lpstr>P - 60</vt:lpstr>
      <vt:lpstr>P - 61</vt:lpstr>
      <vt:lpstr>P - 62</vt:lpstr>
      <vt:lpstr>P - 63 &amp; 64</vt:lpstr>
      <vt:lpstr>P - 65</vt:lpstr>
      <vt:lpstr>P - 66 thru 67</vt:lpstr>
      <vt:lpstr>P - 68</vt:lpstr>
      <vt:lpstr>P - 69</vt:lpstr>
      <vt:lpstr>P - 70</vt:lpstr>
      <vt:lpstr>P - 71</vt:lpstr>
      <vt:lpstr>P - 72</vt:lpstr>
      <vt:lpstr>P - 73</vt:lpstr>
      <vt:lpstr>P - 74</vt:lpstr>
      <vt:lpstr>P - 75</vt:lpstr>
      <vt:lpstr>P - 76</vt:lpstr>
      <vt:lpstr>P - 77</vt:lpstr>
      <vt:lpstr>P - 78 THRU 79</vt:lpstr>
      <vt:lpstr>P - 80 THRU 83</vt:lpstr>
      <vt:lpstr>P - 84</vt:lpstr>
      <vt:lpstr>P - 85</vt:lpstr>
      <vt:lpstr>P - 86</vt:lpstr>
      <vt:lpstr>P - 87</vt:lpstr>
      <vt:lpstr>P - 88</vt:lpstr>
      <vt:lpstr>P - 89</vt:lpstr>
      <vt:lpstr>P - 90</vt:lpstr>
      <vt:lpstr>P - 91</vt:lpstr>
      <vt:lpstr>P - 92 &amp; 93</vt:lpstr>
      <vt:lpstr>P - 94 THRU 97</vt:lpstr>
      <vt:lpstr>P - 98</vt:lpstr>
      <vt:lpstr>p - 99 &amp; 100</vt:lpstr>
      <vt:lpstr>P - 101</vt:lpstr>
      <vt:lpstr>P - 102</vt:lpstr>
      <vt:lpstr>P - 103</vt:lpstr>
      <vt:lpstr>P - 104 thru P - 110</vt:lpstr>
      <vt:lpstr>p - 111</vt:lpstr>
      <vt:lpstr>p - 112</vt:lpstr>
      <vt:lpstr>P - 113 THRU 114</vt:lpstr>
      <vt:lpstr>P - 115 THRU 118</vt:lpstr>
      <vt:lpstr>P - 119</vt:lpstr>
      <vt:lpstr>p - 120</vt:lpstr>
      <vt:lpstr>P - 120.1</vt:lpstr>
      <vt:lpstr>P - 121</vt:lpstr>
      <vt:lpstr>P - 122</vt:lpstr>
      <vt:lpstr>P - 123 thru P - 124</vt:lpstr>
      <vt:lpstr>______________RG1</vt:lpstr>
      <vt:lpstr>______________RG2</vt:lpstr>
      <vt:lpstr>______________RG3</vt:lpstr>
      <vt:lpstr>______________RG4</vt:lpstr>
      <vt:lpstr>_____________RG1</vt:lpstr>
      <vt:lpstr>_____________RG2</vt:lpstr>
      <vt:lpstr>_____________RG3</vt:lpstr>
      <vt:lpstr>_____________RG4</vt:lpstr>
      <vt:lpstr>'p - 120'!PAGE1</vt:lpstr>
      <vt:lpstr>'P - 85'!PAGE1</vt:lpstr>
      <vt:lpstr>'p - 120'!PAGE2</vt:lpstr>
      <vt:lpstr>'P - 85'!PAGE2</vt:lpstr>
      <vt:lpstr>Contents!Print_Area</vt:lpstr>
      <vt:lpstr>Cover!Print_Area</vt:lpstr>
      <vt:lpstr>'P - 101'!Print_Area</vt:lpstr>
      <vt:lpstr>'P - 102'!Print_Area</vt:lpstr>
      <vt:lpstr>'P - 103'!Print_Area</vt:lpstr>
      <vt:lpstr>'P - 104 thru P - 110'!Print_Area</vt:lpstr>
      <vt:lpstr>'p - 111'!Print_Area</vt:lpstr>
      <vt:lpstr>'p - 112'!Print_Area</vt:lpstr>
      <vt:lpstr>'P - 113 THRU 114'!Print_Area</vt:lpstr>
      <vt:lpstr>'P - 115 THRU 118'!Print_Area</vt:lpstr>
      <vt:lpstr>'P - 119'!Print_Area</vt:lpstr>
      <vt:lpstr>'p - 120'!Print_Area</vt:lpstr>
      <vt:lpstr>'P - 120.1'!Print_Area</vt:lpstr>
      <vt:lpstr>'P - 121'!Print_Area</vt:lpstr>
      <vt:lpstr>'P - 122'!Print_Area</vt:lpstr>
      <vt:lpstr>'P - 123 thru P - 124'!Print_Area</vt:lpstr>
      <vt:lpstr>'P - 16 THRU 18'!Print_Area</vt:lpstr>
      <vt:lpstr>'P - 19'!Print_Area</vt:lpstr>
      <vt:lpstr>'P - 20'!Print_Area</vt:lpstr>
      <vt:lpstr>'P - 21 &amp; 22'!Print_Area</vt:lpstr>
      <vt:lpstr>'P - 23 &amp; 24'!Print_Area</vt:lpstr>
      <vt:lpstr>'P - 25'!Print_Area</vt:lpstr>
      <vt:lpstr>'P - 26 THRU 29'!Print_Area</vt:lpstr>
      <vt:lpstr>'P - 29A THRU 29D'!Print_Area</vt:lpstr>
      <vt:lpstr>'P - 30'!Print_Area</vt:lpstr>
      <vt:lpstr>'P - 31'!Print_Area</vt:lpstr>
      <vt:lpstr>'P - 32 &amp; 33'!Print_Area</vt:lpstr>
      <vt:lpstr>'P - 34'!Print_Area</vt:lpstr>
      <vt:lpstr>'P - 35'!Print_Area</vt:lpstr>
      <vt:lpstr>'P - 36'!Print_Area</vt:lpstr>
      <vt:lpstr>'p - 37'!Print_Area</vt:lpstr>
      <vt:lpstr>'P - 38'!Print_Area</vt:lpstr>
      <vt:lpstr>'P - 39'!Print_Area</vt:lpstr>
      <vt:lpstr>'P - 40'!Print_Area</vt:lpstr>
      <vt:lpstr>'p - 42'!Print_Area</vt:lpstr>
      <vt:lpstr>'p - 43'!Print_Area</vt:lpstr>
      <vt:lpstr>'P - 44'!Print_Area</vt:lpstr>
      <vt:lpstr>'P - 45 THRU 51'!Print_Area</vt:lpstr>
      <vt:lpstr>'P - 5 &amp; 6'!Print_Area</vt:lpstr>
      <vt:lpstr>'p - 52'!Print_Area</vt:lpstr>
      <vt:lpstr>'P - 54'!Print_Area</vt:lpstr>
      <vt:lpstr>'P - 55'!Print_Area</vt:lpstr>
      <vt:lpstr>'P - 56 &amp; 57'!Print_Area</vt:lpstr>
      <vt:lpstr>'p - 58'!Print_Area</vt:lpstr>
      <vt:lpstr>'P - 59'!Print_Area</vt:lpstr>
      <vt:lpstr>'P - 60'!Print_Area</vt:lpstr>
      <vt:lpstr>'P - 61'!Print_Area</vt:lpstr>
      <vt:lpstr>'P - 62'!Print_Area</vt:lpstr>
      <vt:lpstr>'P - 63 &amp; 64'!Print_Area</vt:lpstr>
      <vt:lpstr>'P - 65'!Print_Area</vt:lpstr>
      <vt:lpstr>'P - 66 thru 67'!Print_Area</vt:lpstr>
      <vt:lpstr>'P - 68'!Print_Area</vt:lpstr>
      <vt:lpstr>'P - 69'!Print_Area</vt:lpstr>
      <vt:lpstr>'P - 7 &amp; 8'!Print_Area</vt:lpstr>
      <vt:lpstr>'P - 70'!Print_Area</vt:lpstr>
      <vt:lpstr>'P - 71'!Print_Area</vt:lpstr>
      <vt:lpstr>'P - 72'!Print_Area</vt:lpstr>
      <vt:lpstr>'P - 73'!Print_Area</vt:lpstr>
      <vt:lpstr>'P - 74'!Print_Area</vt:lpstr>
      <vt:lpstr>'P - 75'!Print_Area</vt:lpstr>
      <vt:lpstr>'P - 76'!Print_Area</vt:lpstr>
      <vt:lpstr>'P - 77'!Print_Area</vt:lpstr>
      <vt:lpstr>'P - 78 THRU 79'!Print_Area</vt:lpstr>
      <vt:lpstr>'P - 80 THRU 83'!Print_Area</vt:lpstr>
      <vt:lpstr>'P - 84'!Print_Area</vt:lpstr>
      <vt:lpstr>'P - 85'!Print_Area</vt:lpstr>
      <vt:lpstr>'P - 86'!Print_Area</vt:lpstr>
      <vt:lpstr>'P - 87'!Print_Area</vt:lpstr>
      <vt:lpstr>'P - 88'!Print_Area</vt:lpstr>
      <vt:lpstr>'P - 89'!Print_Area</vt:lpstr>
      <vt:lpstr>'P - 90'!Print_Area</vt:lpstr>
      <vt:lpstr>'P - 91'!Print_Area</vt:lpstr>
      <vt:lpstr>'P - 92 &amp; 93'!Print_Area</vt:lpstr>
      <vt:lpstr>'P - 94 THRU 97'!Print_Area</vt:lpstr>
      <vt:lpstr>'P - 98'!Print_Area</vt:lpstr>
      <vt:lpstr>'p - 99 &amp; 100'!Print_Area</vt:lpstr>
      <vt:lpstr>'Sched A'!Print_Area</vt:lpstr>
      <vt:lpstr>'Sched B'!Print_Area</vt:lpstr>
      <vt:lpstr>'SCHED C'!Print_Area</vt:lpstr>
      <vt:lpstr>'Special Notice'!Print_Area</vt:lpstr>
    </vt:vector>
  </TitlesOfParts>
  <Company>BNSF RR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BNSF RR</dc:creator>
  <cp:lastModifiedBy>Ashley Mackey</cp:lastModifiedBy>
  <cp:lastPrinted>2015-04-01T02:03:24Z</cp:lastPrinted>
  <dcterms:created xsi:type="dcterms:W3CDTF">1999-04-06T18:03:41Z</dcterms:created>
  <dcterms:modified xsi:type="dcterms:W3CDTF">2015-04-01T02:46:24Z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Cover Page.xls</vt:lpwstr>
  </property>
  <property fmtid="{D5CDD505-2E9C-101B-9397-08002B2CF9AE}" pid="3" name="SV_QUERY_LIST_4F35BF76-6C0D-4D9B-82B2-816C12CF3733">
    <vt:lpwstr>empty_477D106A-C0D6-4607-AEBD-E2C9D60EA279</vt:lpwstr>
  </property>
</Properties>
</file>